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tamartinezescamilla/Desktop/"/>
    </mc:Choice>
  </mc:AlternateContent>
  <xr:revisionPtr revIDLastSave="0" documentId="13_ncr:1_{9B1B7D58-E0F0-DB41-A2F2-6CC6E8B39C59}" xr6:coauthVersionLast="47" xr6:coauthVersionMax="47" xr10:uidLastSave="{00000000-0000-0000-0000-000000000000}"/>
  <bookViews>
    <workbookView xWindow="1520" yWindow="500" windowWidth="20220" windowHeight="20660" activeTab="3" xr2:uid="{99FABD7A-3113-9C4E-986E-5108AB0DEEA4}"/>
  </bookViews>
  <sheets>
    <sheet name="CASALS" sheetId="4" r:id="rId1"/>
    <sheet name="CASSADÓ" sheetId="5" r:id="rId2"/>
    <sheet name="CLARET 1993" sheetId="6" r:id="rId3"/>
    <sheet name="CLARET 2003" sheetId="7" r:id="rId4"/>
    <sheet name="GUTIÉRREZ" sheetId="8" r:id="rId5"/>
    <sheet name="FANLO" sheetId="9" r:id="rId6"/>
    <sheet name="TOMÁS" sheetId="10" r:id="rId7"/>
    <sheet name="POLO" sheetId="11" r:id="rId8"/>
    <sheet name="Notas reales SV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1" i="11" l="1"/>
  <c r="E13" i="11"/>
  <c r="E65" i="11"/>
  <c r="E57" i="11"/>
  <c r="E108" i="11" l="1"/>
  <c r="E100" i="11"/>
  <c r="F13" i="11"/>
  <c r="N21" i="11"/>
  <c r="D128" i="11"/>
  <c r="F128" i="11" s="1"/>
  <c r="D127" i="11"/>
  <c r="F127" i="11" s="1"/>
  <c r="D126" i="11"/>
  <c r="F126" i="11" s="1"/>
  <c r="D125" i="11"/>
  <c r="F125" i="11" s="1"/>
  <c r="D124" i="11"/>
  <c r="F124" i="11" s="1"/>
  <c r="D123" i="11"/>
  <c r="F123" i="11" s="1"/>
  <c r="D122" i="11"/>
  <c r="F122" i="11" s="1"/>
  <c r="D121" i="11"/>
  <c r="F121" i="11" s="1"/>
  <c r="D120" i="11"/>
  <c r="F120" i="11" s="1"/>
  <c r="D119" i="11"/>
  <c r="F119" i="11" s="1"/>
  <c r="D118" i="11"/>
  <c r="F118" i="11" s="1"/>
  <c r="D117" i="11"/>
  <c r="F117" i="11" s="1"/>
  <c r="D116" i="11"/>
  <c r="F116" i="11" s="1"/>
  <c r="D115" i="11"/>
  <c r="F115" i="11" s="1"/>
  <c r="D114" i="11"/>
  <c r="F114" i="11" s="1"/>
  <c r="D113" i="11"/>
  <c r="F113" i="11" s="1"/>
  <c r="D112" i="11"/>
  <c r="F112" i="11" s="1"/>
  <c r="D111" i="11"/>
  <c r="F111" i="11" s="1"/>
  <c r="D110" i="11"/>
  <c r="F110" i="11" s="1"/>
  <c r="D109" i="11"/>
  <c r="F109" i="11" s="1"/>
  <c r="D108" i="11"/>
  <c r="F108" i="11" s="1"/>
  <c r="D107" i="11"/>
  <c r="F107" i="11" s="1"/>
  <c r="D106" i="11"/>
  <c r="F106" i="11" s="1"/>
  <c r="D105" i="11"/>
  <c r="F105" i="11" s="1"/>
  <c r="D104" i="11"/>
  <c r="F104" i="11" s="1"/>
  <c r="D103" i="11"/>
  <c r="F103" i="11" s="1"/>
  <c r="D102" i="11"/>
  <c r="F102" i="11" s="1"/>
  <c r="D101" i="11"/>
  <c r="F101" i="11" s="1"/>
  <c r="F100" i="11"/>
  <c r="D100" i="11"/>
  <c r="F99" i="11"/>
  <c r="D99" i="11"/>
  <c r="D98" i="11"/>
  <c r="F98" i="11" s="1"/>
  <c r="F97" i="11"/>
  <c r="D97" i="11"/>
  <c r="D96" i="11"/>
  <c r="F96" i="11" s="1"/>
  <c r="F95" i="11"/>
  <c r="D95" i="11"/>
  <c r="D94" i="11"/>
  <c r="F94" i="11" s="1"/>
  <c r="F93" i="11"/>
  <c r="D93" i="11"/>
  <c r="D92" i="11"/>
  <c r="F92" i="11" s="1"/>
  <c r="F91" i="11"/>
  <c r="D91" i="11"/>
  <c r="D90" i="11"/>
  <c r="F90" i="11" s="1"/>
  <c r="F85" i="11"/>
  <c r="D85" i="11"/>
  <c r="D84" i="11"/>
  <c r="F84" i="11" s="1"/>
  <c r="F83" i="11"/>
  <c r="D83" i="11"/>
  <c r="D82" i="11"/>
  <c r="F82" i="11" s="1"/>
  <c r="F81" i="11"/>
  <c r="D81" i="11"/>
  <c r="D80" i="11"/>
  <c r="F80" i="11" s="1"/>
  <c r="F79" i="11"/>
  <c r="D79" i="11"/>
  <c r="D78" i="11"/>
  <c r="F78" i="11" s="1"/>
  <c r="F77" i="11"/>
  <c r="D77" i="11"/>
  <c r="D76" i="11"/>
  <c r="F76" i="11" s="1"/>
  <c r="F75" i="11"/>
  <c r="D75" i="11"/>
  <c r="D74" i="11"/>
  <c r="F74" i="11" s="1"/>
  <c r="F73" i="11"/>
  <c r="D73" i="11"/>
  <c r="D72" i="11"/>
  <c r="F72" i="11" s="1"/>
  <c r="F71" i="11"/>
  <c r="D71" i="11"/>
  <c r="D70" i="11"/>
  <c r="F70" i="11" s="1"/>
  <c r="F69" i="11"/>
  <c r="D69" i="11"/>
  <c r="D68" i="11"/>
  <c r="F68" i="11" s="1"/>
  <c r="F67" i="11"/>
  <c r="D67" i="11"/>
  <c r="D66" i="11"/>
  <c r="F66" i="11" s="1"/>
  <c r="F65" i="11"/>
  <c r="D65" i="11"/>
  <c r="D64" i="11"/>
  <c r="F64" i="11" s="1"/>
  <c r="F63" i="11"/>
  <c r="D63" i="11"/>
  <c r="D62" i="11"/>
  <c r="F62" i="11" s="1"/>
  <c r="F61" i="11"/>
  <c r="D61" i="11"/>
  <c r="D60" i="11"/>
  <c r="F60" i="11" s="1"/>
  <c r="F59" i="11"/>
  <c r="D59" i="11"/>
  <c r="D58" i="11"/>
  <c r="F58" i="11" s="1"/>
  <c r="F57" i="11"/>
  <c r="D57" i="11"/>
  <c r="D56" i="11"/>
  <c r="F56" i="11" s="1"/>
  <c r="D55" i="11"/>
  <c r="F55" i="11" s="1"/>
  <c r="D54" i="11"/>
  <c r="F54" i="11" s="1"/>
  <c r="D53" i="11"/>
  <c r="F53" i="11" s="1"/>
  <c r="D52" i="11"/>
  <c r="F52" i="11" s="1"/>
  <c r="D51" i="11"/>
  <c r="F51" i="11" s="1"/>
  <c r="D50" i="11"/>
  <c r="F50" i="11" s="1"/>
  <c r="D49" i="11"/>
  <c r="F49" i="11" s="1"/>
  <c r="D48" i="11"/>
  <c r="F48" i="11" s="1"/>
  <c r="D47" i="11"/>
  <c r="F47" i="11" s="1"/>
  <c r="D41" i="11"/>
  <c r="F41" i="11" s="1"/>
  <c r="D40" i="11"/>
  <c r="F40" i="11" s="1"/>
  <c r="D39" i="11"/>
  <c r="F39" i="11" s="1"/>
  <c r="D38" i="11"/>
  <c r="F38" i="11" s="1"/>
  <c r="D37" i="11"/>
  <c r="F37" i="11" s="1"/>
  <c r="D36" i="11"/>
  <c r="F36" i="11" s="1"/>
  <c r="D35" i="11"/>
  <c r="F35" i="11" s="1"/>
  <c r="D34" i="11"/>
  <c r="F34" i="11" s="1"/>
  <c r="D33" i="11"/>
  <c r="F33" i="11" s="1"/>
  <c r="D32" i="11"/>
  <c r="F32" i="11" s="1"/>
  <c r="D31" i="11"/>
  <c r="F31" i="11" s="1"/>
  <c r="D30" i="11"/>
  <c r="F30" i="11" s="1"/>
  <c r="D29" i="11"/>
  <c r="F29" i="11" s="1"/>
  <c r="D28" i="11"/>
  <c r="F28" i="11" s="1"/>
  <c r="D27" i="11"/>
  <c r="F27" i="11" s="1"/>
  <c r="D26" i="11"/>
  <c r="F26" i="11" s="1"/>
  <c r="D25" i="11"/>
  <c r="F25" i="11" s="1"/>
  <c r="D24" i="11"/>
  <c r="F24" i="11" s="1"/>
  <c r="D23" i="11"/>
  <c r="F23" i="11" s="1"/>
  <c r="D22" i="11"/>
  <c r="F22" i="11" s="1"/>
  <c r="D21" i="11"/>
  <c r="F21" i="11" s="1"/>
  <c r="D20" i="11"/>
  <c r="F20" i="11" s="1"/>
  <c r="D19" i="11"/>
  <c r="F19" i="11" s="1"/>
  <c r="D18" i="11"/>
  <c r="F18" i="11" s="1"/>
  <c r="D17" i="11"/>
  <c r="F17" i="11" s="1"/>
  <c r="D16" i="11"/>
  <c r="F16" i="11" s="1"/>
  <c r="D15" i="11"/>
  <c r="F15" i="11" s="1"/>
  <c r="D14" i="11"/>
  <c r="F14" i="11" s="1"/>
  <c r="D13" i="11"/>
  <c r="D12" i="11"/>
  <c r="F12" i="11" s="1"/>
  <c r="F11" i="11"/>
  <c r="D11" i="11"/>
  <c r="D10" i="11"/>
  <c r="F10" i="11" s="1"/>
  <c r="F9" i="11"/>
  <c r="D9" i="11"/>
  <c r="D8" i="11"/>
  <c r="F8" i="11" s="1"/>
  <c r="F7" i="11"/>
  <c r="D7" i="11"/>
  <c r="D6" i="11"/>
  <c r="F6" i="11" s="1"/>
  <c r="F5" i="11"/>
  <c r="D5" i="11"/>
  <c r="D4" i="11"/>
  <c r="F4" i="11" s="1"/>
  <c r="F3" i="11"/>
  <c r="D3" i="11"/>
  <c r="N13" i="11"/>
  <c r="E100" i="10"/>
  <c r="E57" i="10"/>
  <c r="E13" i="10"/>
  <c r="D128" i="10"/>
  <c r="F128" i="10" s="1"/>
  <c r="D127" i="10"/>
  <c r="F127" i="10" s="1"/>
  <c r="D126" i="10"/>
  <c r="F126" i="10" s="1"/>
  <c r="D125" i="10"/>
  <c r="F125" i="10" s="1"/>
  <c r="D124" i="10"/>
  <c r="F124" i="10" s="1"/>
  <c r="D123" i="10"/>
  <c r="F123" i="10" s="1"/>
  <c r="D122" i="10"/>
  <c r="F122" i="10" s="1"/>
  <c r="D121" i="10"/>
  <c r="F121" i="10" s="1"/>
  <c r="D120" i="10"/>
  <c r="F120" i="10" s="1"/>
  <c r="D119" i="10"/>
  <c r="F119" i="10" s="1"/>
  <c r="D118" i="10"/>
  <c r="F118" i="10" s="1"/>
  <c r="D117" i="10"/>
  <c r="F117" i="10" s="1"/>
  <c r="D116" i="10"/>
  <c r="F116" i="10" s="1"/>
  <c r="D115" i="10"/>
  <c r="F115" i="10" s="1"/>
  <c r="D114" i="10"/>
  <c r="F114" i="10" s="1"/>
  <c r="D113" i="10"/>
  <c r="F113" i="10" s="1"/>
  <c r="D112" i="10"/>
  <c r="F112" i="10" s="1"/>
  <c r="D111" i="10"/>
  <c r="F111" i="10" s="1"/>
  <c r="D110" i="10"/>
  <c r="F110" i="10" s="1"/>
  <c r="D109" i="10"/>
  <c r="F109" i="10" s="1"/>
  <c r="D108" i="10"/>
  <c r="F108" i="10" s="1"/>
  <c r="D107" i="10"/>
  <c r="F107" i="10" s="1"/>
  <c r="D106" i="10"/>
  <c r="F106" i="10" s="1"/>
  <c r="D105" i="10"/>
  <c r="F105" i="10" s="1"/>
  <c r="D104" i="10"/>
  <c r="F104" i="10" s="1"/>
  <c r="D103" i="10"/>
  <c r="F103" i="10" s="1"/>
  <c r="D102" i="10"/>
  <c r="F102" i="10" s="1"/>
  <c r="D101" i="10"/>
  <c r="F101" i="10" s="1"/>
  <c r="D100" i="10"/>
  <c r="F100" i="10" s="1"/>
  <c r="D99" i="10"/>
  <c r="F99" i="10" s="1"/>
  <c r="D98" i="10"/>
  <c r="F98" i="10" s="1"/>
  <c r="D97" i="10"/>
  <c r="F97" i="10" s="1"/>
  <c r="D96" i="10"/>
  <c r="F96" i="10" s="1"/>
  <c r="D95" i="10"/>
  <c r="F95" i="10" s="1"/>
  <c r="D94" i="10"/>
  <c r="F94" i="10" s="1"/>
  <c r="D93" i="10"/>
  <c r="F93" i="10" s="1"/>
  <c r="D92" i="10"/>
  <c r="F92" i="10" s="1"/>
  <c r="D91" i="10"/>
  <c r="F91" i="10" s="1"/>
  <c r="D90" i="10"/>
  <c r="F90" i="10" s="1"/>
  <c r="D85" i="10"/>
  <c r="F85" i="10" s="1"/>
  <c r="D84" i="10"/>
  <c r="F84" i="10" s="1"/>
  <c r="D83" i="10"/>
  <c r="F83" i="10" s="1"/>
  <c r="D82" i="10"/>
  <c r="F82" i="10" s="1"/>
  <c r="D81" i="10"/>
  <c r="F81" i="10" s="1"/>
  <c r="D80" i="10"/>
  <c r="F80" i="10" s="1"/>
  <c r="D79" i="10"/>
  <c r="F79" i="10" s="1"/>
  <c r="D78" i="10"/>
  <c r="F78" i="10" s="1"/>
  <c r="D77" i="10"/>
  <c r="F77" i="10" s="1"/>
  <c r="D76" i="10"/>
  <c r="F76" i="10" s="1"/>
  <c r="D75" i="10"/>
  <c r="F75" i="10" s="1"/>
  <c r="D74" i="10"/>
  <c r="F74" i="10" s="1"/>
  <c r="D73" i="10"/>
  <c r="F73" i="10" s="1"/>
  <c r="D72" i="10"/>
  <c r="F72" i="10" s="1"/>
  <c r="D71" i="10"/>
  <c r="F71" i="10" s="1"/>
  <c r="D70" i="10"/>
  <c r="F70" i="10" s="1"/>
  <c r="D69" i="10"/>
  <c r="F69" i="10" s="1"/>
  <c r="D68" i="10"/>
  <c r="F68" i="10" s="1"/>
  <c r="D67" i="10"/>
  <c r="F67" i="10" s="1"/>
  <c r="D66" i="10"/>
  <c r="F66" i="10" s="1"/>
  <c r="D65" i="10"/>
  <c r="F65" i="10" s="1"/>
  <c r="D64" i="10"/>
  <c r="F64" i="10" s="1"/>
  <c r="D63" i="10"/>
  <c r="F63" i="10" s="1"/>
  <c r="D62" i="10"/>
  <c r="F62" i="10" s="1"/>
  <c r="D61" i="10"/>
  <c r="F61" i="10" s="1"/>
  <c r="D60" i="10"/>
  <c r="F60" i="10" s="1"/>
  <c r="D59" i="10"/>
  <c r="F59" i="10" s="1"/>
  <c r="D58" i="10"/>
  <c r="F58" i="10" s="1"/>
  <c r="D57" i="10"/>
  <c r="F57" i="10" s="1"/>
  <c r="D56" i="10"/>
  <c r="F56" i="10" s="1"/>
  <c r="D55" i="10"/>
  <c r="F55" i="10" s="1"/>
  <c r="D54" i="10"/>
  <c r="F54" i="10" s="1"/>
  <c r="D53" i="10"/>
  <c r="F53" i="10" s="1"/>
  <c r="D52" i="10"/>
  <c r="F52" i="10" s="1"/>
  <c r="D51" i="10"/>
  <c r="F51" i="10" s="1"/>
  <c r="D50" i="10"/>
  <c r="F50" i="10" s="1"/>
  <c r="D49" i="10"/>
  <c r="F49" i="10" s="1"/>
  <c r="D48" i="10"/>
  <c r="F48" i="10" s="1"/>
  <c r="D47" i="10"/>
  <c r="F47" i="10" s="1"/>
  <c r="D41" i="10"/>
  <c r="F41" i="10" s="1"/>
  <c r="D40" i="10"/>
  <c r="F40" i="10" s="1"/>
  <c r="D39" i="10"/>
  <c r="F39" i="10" s="1"/>
  <c r="D38" i="10"/>
  <c r="F38" i="10" s="1"/>
  <c r="D37" i="10"/>
  <c r="F37" i="10" s="1"/>
  <c r="D36" i="10"/>
  <c r="F36" i="10" s="1"/>
  <c r="D35" i="10"/>
  <c r="F35" i="10" s="1"/>
  <c r="D34" i="10"/>
  <c r="F34" i="10" s="1"/>
  <c r="D33" i="10"/>
  <c r="F33" i="10" s="1"/>
  <c r="D32" i="10"/>
  <c r="F32" i="10" s="1"/>
  <c r="D31" i="10"/>
  <c r="F31" i="10" s="1"/>
  <c r="D30" i="10"/>
  <c r="F30" i="10" s="1"/>
  <c r="D29" i="10"/>
  <c r="F29" i="10" s="1"/>
  <c r="D28" i="10"/>
  <c r="F28" i="10" s="1"/>
  <c r="D27" i="10"/>
  <c r="F27" i="10" s="1"/>
  <c r="D26" i="10"/>
  <c r="F26" i="10" s="1"/>
  <c r="D25" i="10"/>
  <c r="F25" i="10" s="1"/>
  <c r="D24" i="10"/>
  <c r="F24" i="10" s="1"/>
  <c r="D23" i="10"/>
  <c r="F23" i="10" s="1"/>
  <c r="D22" i="10"/>
  <c r="F22" i="10" s="1"/>
  <c r="D21" i="10"/>
  <c r="F21" i="10" s="1"/>
  <c r="D20" i="10"/>
  <c r="F20" i="10" s="1"/>
  <c r="D19" i="10"/>
  <c r="F19" i="10" s="1"/>
  <c r="D18" i="10"/>
  <c r="F18" i="10" s="1"/>
  <c r="D17" i="10"/>
  <c r="F17" i="10" s="1"/>
  <c r="D16" i="10"/>
  <c r="F16" i="10" s="1"/>
  <c r="D15" i="10"/>
  <c r="F15" i="10" s="1"/>
  <c r="D14" i="10"/>
  <c r="F14" i="10" s="1"/>
  <c r="D13" i="10"/>
  <c r="F13" i="10" s="1"/>
  <c r="D12" i="10"/>
  <c r="F12" i="10" s="1"/>
  <c r="D11" i="10"/>
  <c r="F11" i="10" s="1"/>
  <c r="D10" i="10"/>
  <c r="F10" i="10" s="1"/>
  <c r="D9" i="10"/>
  <c r="F9" i="10" s="1"/>
  <c r="D8" i="10"/>
  <c r="F8" i="10" s="1"/>
  <c r="D7" i="10"/>
  <c r="F7" i="10" s="1"/>
  <c r="D6" i="10"/>
  <c r="F6" i="10" s="1"/>
  <c r="D5" i="10"/>
  <c r="F5" i="10" s="1"/>
  <c r="D4" i="10"/>
  <c r="F4" i="10" s="1"/>
  <c r="D3" i="10"/>
  <c r="F3" i="10" s="1"/>
  <c r="N13" i="10"/>
  <c r="E100" i="9"/>
  <c r="E57" i="9"/>
  <c r="E13" i="9"/>
  <c r="F82" i="9"/>
  <c r="I13" i="12"/>
  <c r="H13" i="12"/>
  <c r="G13" i="12"/>
  <c r="N13" i="9"/>
  <c r="D57" i="9"/>
  <c r="D128" i="9"/>
  <c r="F128" i="9" s="1"/>
  <c r="D127" i="9"/>
  <c r="F127" i="9" s="1"/>
  <c r="D126" i="9"/>
  <c r="F126" i="9" s="1"/>
  <c r="D125" i="9"/>
  <c r="F125" i="9" s="1"/>
  <c r="D124" i="9"/>
  <c r="F124" i="9" s="1"/>
  <c r="D123" i="9"/>
  <c r="F123" i="9" s="1"/>
  <c r="D122" i="9"/>
  <c r="F122" i="9" s="1"/>
  <c r="D121" i="9"/>
  <c r="F121" i="9" s="1"/>
  <c r="D120" i="9"/>
  <c r="F120" i="9" s="1"/>
  <c r="D119" i="9"/>
  <c r="F119" i="9" s="1"/>
  <c r="D118" i="9"/>
  <c r="F118" i="9" s="1"/>
  <c r="D117" i="9"/>
  <c r="F117" i="9" s="1"/>
  <c r="D116" i="9"/>
  <c r="F116" i="9" s="1"/>
  <c r="D115" i="9"/>
  <c r="F115" i="9" s="1"/>
  <c r="D114" i="9"/>
  <c r="F114" i="9" s="1"/>
  <c r="D113" i="9"/>
  <c r="F113" i="9" s="1"/>
  <c r="D112" i="9"/>
  <c r="F112" i="9" s="1"/>
  <c r="D111" i="9"/>
  <c r="F111" i="9" s="1"/>
  <c r="D110" i="9"/>
  <c r="F110" i="9" s="1"/>
  <c r="D109" i="9"/>
  <c r="F109" i="9" s="1"/>
  <c r="D108" i="9"/>
  <c r="F108" i="9" s="1"/>
  <c r="D107" i="9"/>
  <c r="F107" i="9" s="1"/>
  <c r="D106" i="9"/>
  <c r="F106" i="9" s="1"/>
  <c r="D105" i="9"/>
  <c r="F105" i="9" s="1"/>
  <c r="D104" i="9"/>
  <c r="F104" i="9" s="1"/>
  <c r="D103" i="9"/>
  <c r="F103" i="9" s="1"/>
  <c r="D102" i="9"/>
  <c r="F102" i="9" s="1"/>
  <c r="D101" i="9"/>
  <c r="F101" i="9" s="1"/>
  <c r="D100" i="9"/>
  <c r="F100" i="9" s="1"/>
  <c r="D99" i="9"/>
  <c r="F99" i="9" s="1"/>
  <c r="D98" i="9"/>
  <c r="F98" i="9" s="1"/>
  <c r="D97" i="9"/>
  <c r="F97" i="9" s="1"/>
  <c r="D96" i="9"/>
  <c r="F96" i="9" s="1"/>
  <c r="D95" i="9"/>
  <c r="F95" i="9" s="1"/>
  <c r="D94" i="9"/>
  <c r="F94" i="9" s="1"/>
  <c r="D93" i="9"/>
  <c r="F93" i="9" s="1"/>
  <c r="D92" i="9"/>
  <c r="F92" i="9" s="1"/>
  <c r="D91" i="9"/>
  <c r="F91" i="9" s="1"/>
  <c r="D90" i="9"/>
  <c r="F90" i="9" s="1"/>
  <c r="D85" i="9"/>
  <c r="F85" i="9" s="1"/>
  <c r="D84" i="9"/>
  <c r="F84" i="9" s="1"/>
  <c r="D83" i="9"/>
  <c r="F83" i="9" s="1"/>
  <c r="D82" i="9"/>
  <c r="D81" i="9"/>
  <c r="F81" i="9" s="1"/>
  <c r="D80" i="9"/>
  <c r="F80" i="9" s="1"/>
  <c r="D79" i="9"/>
  <c r="F79" i="9" s="1"/>
  <c r="D78" i="9"/>
  <c r="F78" i="9" s="1"/>
  <c r="D77" i="9"/>
  <c r="F77" i="9" s="1"/>
  <c r="D76" i="9"/>
  <c r="F76" i="9" s="1"/>
  <c r="D75" i="9"/>
  <c r="F75" i="9" s="1"/>
  <c r="D74" i="9"/>
  <c r="F74" i="9" s="1"/>
  <c r="D73" i="9"/>
  <c r="F73" i="9" s="1"/>
  <c r="D72" i="9"/>
  <c r="F72" i="9" s="1"/>
  <c r="D71" i="9"/>
  <c r="F71" i="9" s="1"/>
  <c r="D70" i="9"/>
  <c r="F70" i="9" s="1"/>
  <c r="D69" i="9"/>
  <c r="F69" i="9" s="1"/>
  <c r="D68" i="9"/>
  <c r="F68" i="9" s="1"/>
  <c r="D67" i="9"/>
  <c r="F67" i="9" s="1"/>
  <c r="D66" i="9"/>
  <c r="F66" i="9" s="1"/>
  <c r="D65" i="9"/>
  <c r="F65" i="9" s="1"/>
  <c r="D64" i="9"/>
  <c r="F64" i="9" s="1"/>
  <c r="D63" i="9"/>
  <c r="F63" i="9" s="1"/>
  <c r="D62" i="9"/>
  <c r="F62" i="9" s="1"/>
  <c r="D61" i="9"/>
  <c r="F61" i="9" s="1"/>
  <c r="D60" i="9"/>
  <c r="F60" i="9" s="1"/>
  <c r="D59" i="9"/>
  <c r="F59" i="9" s="1"/>
  <c r="D58" i="9"/>
  <c r="F58" i="9" s="1"/>
  <c r="F57" i="9"/>
  <c r="D56" i="9"/>
  <c r="F56" i="9" s="1"/>
  <c r="D55" i="9"/>
  <c r="F55" i="9" s="1"/>
  <c r="D54" i="9"/>
  <c r="F54" i="9" s="1"/>
  <c r="D53" i="9"/>
  <c r="F53" i="9" s="1"/>
  <c r="D52" i="9"/>
  <c r="F52" i="9" s="1"/>
  <c r="D51" i="9"/>
  <c r="F51" i="9" s="1"/>
  <c r="D50" i="9"/>
  <c r="F50" i="9" s="1"/>
  <c r="D49" i="9"/>
  <c r="F49" i="9" s="1"/>
  <c r="D48" i="9"/>
  <c r="F48" i="9" s="1"/>
  <c r="D47" i="9"/>
  <c r="F47" i="9" s="1"/>
  <c r="D41" i="9"/>
  <c r="F41" i="9" s="1"/>
  <c r="D40" i="9"/>
  <c r="F40" i="9" s="1"/>
  <c r="D39" i="9"/>
  <c r="F39" i="9" s="1"/>
  <c r="D38" i="9"/>
  <c r="F38" i="9" s="1"/>
  <c r="D37" i="9"/>
  <c r="F37" i="9" s="1"/>
  <c r="D36" i="9"/>
  <c r="F36" i="9" s="1"/>
  <c r="D35" i="9"/>
  <c r="F35" i="9" s="1"/>
  <c r="D34" i="9"/>
  <c r="F34" i="9" s="1"/>
  <c r="D33" i="9"/>
  <c r="F33" i="9" s="1"/>
  <c r="D32" i="9"/>
  <c r="F32" i="9" s="1"/>
  <c r="D31" i="9"/>
  <c r="F31" i="9" s="1"/>
  <c r="D30" i="9"/>
  <c r="F30" i="9" s="1"/>
  <c r="D29" i="9"/>
  <c r="F29" i="9" s="1"/>
  <c r="D28" i="9"/>
  <c r="F28" i="9" s="1"/>
  <c r="D27" i="9"/>
  <c r="F27" i="9" s="1"/>
  <c r="D26" i="9"/>
  <c r="F26" i="9" s="1"/>
  <c r="D25" i="9"/>
  <c r="F25" i="9" s="1"/>
  <c r="D24" i="9"/>
  <c r="F24" i="9" s="1"/>
  <c r="D23" i="9"/>
  <c r="F23" i="9" s="1"/>
  <c r="D22" i="9"/>
  <c r="F22" i="9" s="1"/>
  <c r="D21" i="9"/>
  <c r="F21" i="9" s="1"/>
  <c r="D20" i="9"/>
  <c r="F20" i="9" s="1"/>
  <c r="D19" i="9"/>
  <c r="F19" i="9" s="1"/>
  <c r="D18" i="9"/>
  <c r="F18" i="9" s="1"/>
  <c r="D17" i="9"/>
  <c r="F17" i="9" s="1"/>
  <c r="D16" i="9"/>
  <c r="F16" i="9" s="1"/>
  <c r="D15" i="9"/>
  <c r="F15" i="9" s="1"/>
  <c r="D14" i="9"/>
  <c r="F14" i="9" s="1"/>
  <c r="D13" i="9"/>
  <c r="F13" i="9" s="1"/>
  <c r="D12" i="9"/>
  <c r="F12" i="9" s="1"/>
  <c r="D11" i="9"/>
  <c r="F11" i="9" s="1"/>
  <c r="D10" i="9"/>
  <c r="F10" i="9" s="1"/>
  <c r="D9" i="9"/>
  <c r="F9" i="9" s="1"/>
  <c r="D8" i="9"/>
  <c r="F8" i="9" s="1"/>
  <c r="D7" i="9"/>
  <c r="F7" i="9" s="1"/>
  <c r="D6" i="9"/>
  <c r="F6" i="9" s="1"/>
  <c r="D5" i="9"/>
  <c r="F5" i="9" s="1"/>
  <c r="D4" i="9"/>
  <c r="F4" i="9" s="1"/>
  <c r="D3" i="9"/>
  <c r="F3" i="9" s="1"/>
  <c r="D128" i="8"/>
  <c r="F128" i="8" s="1"/>
  <c r="D127" i="8"/>
  <c r="F127" i="8" s="1"/>
  <c r="D126" i="8"/>
  <c r="F126" i="8" s="1"/>
  <c r="D125" i="8"/>
  <c r="F125" i="8" s="1"/>
  <c r="D124" i="8"/>
  <c r="F124" i="8" s="1"/>
  <c r="D123" i="8"/>
  <c r="F123" i="8" s="1"/>
  <c r="D122" i="8"/>
  <c r="F122" i="8" s="1"/>
  <c r="D121" i="8"/>
  <c r="F121" i="8" s="1"/>
  <c r="D120" i="8"/>
  <c r="F120" i="8" s="1"/>
  <c r="D119" i="8"/>
  <c r="F119" i="8" s="1"/>
  <c r="D118" i="8"/>
  <c r="F118" i="8" s="1"/>
  <c r="D117" i="8"/>
  <c r="F117" i="8" s="1"/>
  <c r="D116" i="8"/>
  <c r="F116" i="8" s="1"/>
  <c r="D115" i="8"/>
  <c r="F115" i="8" s="1"/>
  <c r="D114" i="8"/>
  <c r="F114" i="8" s="1"/>
  <c r="D113" i="8"/>
  <c r="F113" i="8" s="1"/>
  <c r="D112" i="8"/>
  <c r="F112" i="8" s="1"/>
  <c r="D111" i="8"/>
  <c r="F111" i="8" s="1"/>
  <c r="D110" i="8"/>
  <c r="F110" i="8" s="1"/>
  <c r="D109" i="8"/>
  <c r="F109" i="8" s="1"/>
  <c r="D108" i="8"/>
  <c r="F108" i="8" s="1"/>
  <c r="D107" i="8"/>
  <c r="F107" i="8" s="1"/>
  <c r="D106" i="8"/>
  <c r="F106" i="8" s="1"/>
  <c r="D105" i="8"/>
  <c r="F105" i="8" s="1"/>
  <c r="D104" i="8"/>
  <c r="F104" i="8" s="1"/>
  <c r="D103" i="8"/>
  <c r="F103" i="8" s="1"/>
  <c r="D102" i="8"/>
  <c r="F102" i="8" s="1"/>
  <c r="D101" i="8"/>
  <c r="F101" i="8" s="1"/>
  <c r="D100" i="8"/>
  <c r="F100" i="8" s="1"/>
  <c r="D99" i="8"/>
  <c r="F99" i="8" s="1"/>
  <c r="D98" i="8"/>
  <c r="F98" i="8" s="1"/>
  <c r="D97" i="8"/>
  <c r="F97" i="8" s="1"/>
  <c r="D96" i="8"/>
  <c r="F96" i="8" s="1"/>
  <c r="D95" i="8"/>
  <c r="F95" i="8" s="1"/>
  <c r="D94" i="8"/>
  <c r="F94" i="8" s="1"/>
  <c r="D93" i="8"/>
  <c r="F93" i="8" s="1"/>
  <c r="D92" i="8"/>
  <c r="F92" i="8" s="1"/>
  <c r="D91" i="8"/>
  <c r="F91" i="8" s="1"/>
  <c r="D90" i="8"/>
  <c r="F90" i="8" s="1"/>
  <c r="D85" i="8"/>
  <c r="F85" i="8" s="1"/>
  <c r="D84" i="8"/>
  <c r="F84" i="8" s="1"/>
  <c r="D83" i="8"/>
  <c r="F83" i="8" s="1"/>
  <c r="D82" i="8"/>
  <c r="F82" i="8" s="1"/>
  <c r="D81" i="8"/>
  <c r="F81" i="8" s="1"/>
  <c r="D80" i="8"/>
  <c r="F80" i="8" s="1"/>
  <c r="D79" i="8"/>
  <c r="F79" i="8" s="1"/>
  <c r="D78" i="8"/>
  <c r="F78" i="8" s="1"/>
  <c r="D77" i="8"/>
  <c r="F77" i="8" s="1"/>
  <c r="D76" i="8"/>
  <c r="F76" i="8" s="1"/>
  <c r="D75" i="8"/>
  <c r="F75" i="8" s="1"/>
  <c r="D74" i="8"/>
  <c r="F74" i="8" s="1"/>
  <c r="D73" i="8"/>
  <c r="F73" i="8" s="1"/>
  <c r="D72" i="8"/>
  <c r="F72" i="8" s="1"/>
  <c r="D71" i="8"/>
  <c r="F71" i="8" s="1"/>
  <c r="D70" i="8"/>
  <c r="F70" i="8" s="1"/>
  <c r="D69" i="8"/>
  <c r="F69" i="8" s="1"/>
  <c r="D68" i="8"/>
  <c r="F68" i="8" s="1"/>
  <c r="D67" i="8"/>
  <c r="F67" i="8" s="1"/>
  <c r="D66" i="8"/>
  <c r="F66" i="8" s="1"/>
  <c r="D65" i="8"/>
  <c r="F65" i="8" s="1"/>
  <c r="D64" i="8"/>
  <c r="F64" i="8" s="1"/>
  <c r="D63" i="8"/>
  <c r="F63" i="8" s="1"/>
  <c r="D62" i="8"/>
  <c r="F62" i="8" s="1"/>
  <c r="D61" i="8"/>
  <c r="F61" i="8" s="1"/>
  <c r="D60" i="8"/>
  <c r="F60" i="8" s="1"/>
  <c r="D59" i="8"/>
  <c r="F59" i="8" s="1"/>
  <c r="D58" i="8"/>
  <c r="F58" i="8" s="1"/>
  <c r="D57" i="8"/>
  <c r="F57" i="8" s="1"/>
  <c r="D56" i="8"/>
  <c r="F56" i="8" s="1"/>
  <c r="D55" i="8"/>
  <c r="F55" i="8" s="1"/>
  <c r="D54" i="8"/>
  <c r="F54" i="8" s="1"/>
  <c r="D53" i="8"/>
  <c r="F53" i="8" s="1"/>
  <c r="D52" i="8"/>
  <c r="F52" i="8" s="1"/>
  <c r="D51" i="8"/>
  <c r="F51" i="8" s="1"/>
  <c r="D50" i="8"/>
  <c r="F50" i="8" s="1"/>
  <c r="D49" i="8"/>
  <c r="F49" i="8" s="1"/>
  <c r="D48" i="8"/>
  <c r="F48" i="8" s="1"/>
  <c r="D47" i="8"/>
  <c r="F47" i="8" s="1"/>
  <c r="D41" i="8"/>
  <c r="F41" i="8" s="1"/>
  <c r="D40" i="8"/>
  <c r="F40" i="8" s="1"/>
  <c r="D39" i="8"/>
  <c r="F39" i="8" s="1"/>
  <c r="D38" i="8"/>
  <c r="F38" i="8" s="1"/>
  <c r="D37" i="8"/>
  <c r="F37" i="8" s="1"/>
  <c r="D36" i="8"/>
  <c r="F36" i="8" s="1"/>
  <c r="D35" i="8"/>
  <c r="F35" i="8" s="1"/>
  <c r="D34" i="8"/>
  <c r="F34" i="8" s="1"/>
  <c r="D33" i="8"/>
  <c r="F33" i="8" s="1"/>
  <c r="D32" i="8"/>
  <c r="F32" i="8" s="1"/>
  <c r="D31" i="8"/>
  <c r="F31" i="8" s="1"/>
  <c r="D30" i="8"/>
  <c r="F30" i="8" s="1"/>
  <c r="D29" i="8"/>
  <c r="F29" i="8" s="1"/>
  <c r="D28" i="8"/>
  <c r="F28" i="8" s="1"/>
  <c r="D27" i="8"/>
  <c r="F27" i="8" s="1"/>
  <c r="D26" i="8"/>
  <c r="F26" i="8" s="1"/>
  <c r="D25" i="8"/>
  <c r="F25" i="8" s="1"/>
  <c r="D24" i="8"/>
  <c r="F24" i="8" s="1"/>
  <c r="D23" i="8"/>
  <c r="F23" i="8" s="1"/>
  <c r="D22" i="8"/>
  <c r="F22" i="8" s="1"/>
  <c r="D21" i="8"/>
  <c r="F21" i="8" s="1"/>
  <c r="D20" i="8"/>
  <c r="F20" i="8" s="1"/>
  <c r="D19" i="8"/>
  <c r="F19" i="8" s="1"/>
  <c r="D18" i="8"/>
  <c r="F18" i="8" s="1"/>
  <c r="D17" i="8"/>
  <c r="F17" i="8" s="1"/>
  <c r="D16" i="8"/>
  <c r="F16" i="8" s="1"/>
  <c r="D15" i="8"/>
  <c r="F15" i="8" s="1"/>
  <c r="D14" i="8"/>
  <c r="F14" i="8" s="1"/>
  <c r="D13" i="8"/>
  <c r="F13" i="8" s="1"/>
  <c r="D12" i="8"/>
  <c r="F12" i="8" s="1"/>
  <c r="D11" i="8"/>
  <c r="F11" i="8" s="1"/>
  <c r="D10" i="8"/>
  <c r="F10" i="8" s="1"/>
  <c r="D9" i="8"/>
  <c r="F9" i="8" s="1"/>
  <c r="D8" i="8"/>
  <c r="F8" i="8" s="1"/>
  <c r="D7" i="8"/>
  <c r="F7" i="8" s="1"/>
  <c r="D6" i="8"/>
  <c r="F6" i="8" s="1"/>
  <c r="D5" i="8"/>
  <c r="F5" i="8" s="1"/>
  <c r="D4" i="8"/>
  <c r="F4" i="8" s="1"/>
  <c r="D3" i="8"/>
  <c r="F3" i="8" s="1"/>
  <c r="D128" i="7"/>
  <c r="F128" i="7" s="1"/>
  <c r="D127" i="7"/>
  <c r="F127" i="7" s="1"/>
  <c r="D126" i="7"/>
  <c r="F126" i="7" s="1"/>
  <c r="D125" i="7"/>
  <c r="F125" i="7" s="1"/>
  <c r="D124" i="7"/>
  <c r="F124" i="7" s="1"/>
  <c r="D123" i="7"/>
  <c r="F123" i="7" s="1"/>
  <c r="D122" i="7"/>
  <c r="F122" i="7" s="1"/>
  <c r="D121" i="7"/>
  <c r="F121" i="7" s="1"/>
  <c r="D120" i="7"/>
  <c r="F120" i="7" s="1"/>
  <c r="D119" i="7"/>
  <c r="F119" i="7" s="1"/>
  <c r="D118" i="7"/>
  <c r="F118" i="7" s="1"/>
  <c r="D117" i="7"/>
  <c r="F117" i="7" s="1"/>
  <c r="D116" i="7"/>
  <c r="F116" i="7" s="1"/>
  <c r="D115" i="7"/>
  <c r="F115" i="7" s="1"/>
  <c r="D114" i="7"/>
  <c r="F114" i="7" s="1"/>
  <c r="D113" i="7"/>
  <c r="F113" i="7" s="1"/>
  <c r="D112" i="7"/>
  <c r="F112" i="7" s="1"/>
  <c r="D111" i="7"/>
  <c r="F111" i="7" s="1"/>
  <c r="D110" i="7"/>
  <c r="F110" i="7" s="1"/>
  <c r="D109" i="7"/>
  <c r="F109" i="7" s="1"/>
  <c r="D108" i="7"/>
  <c r="F108" i="7" s="1"/>
  <c r="D107" i="7"/>
  <c r="F107" i="7" s="1"/>
  <c r="D106" i="7"/>
  <c r="F106" i="7" s="1"/>
  <c r="D105" i="7"/>
  <c r="F105" i="7" s="1"/>
  <c r="D104" i="7"/>
  <c r="F104" i="7" s="1"/>
  <c r="D103" i="7"/>
  <c r="F103" i="7" s="1"/>
  <c r="D102" i="7"/>
  <c r="F102" i="7" s="1"/>
  <c r="D101" i="7"/>
  <c r="F101" i="7" s="1"/>
  <c r="D100" i="7"/>
  <c r="F100" i="7" s="1"/>
  <c r="D99" i="7"/>
  <c r="F99" i="7" s="1"/>
  <c r="D98" i="7"/>
  <c r="F98" i="7" s="1"/>
  <c r="D97" i="7"/>
  <c r="F97" i="7" s="1"/>
  <c r="D96" i="7"/>
  <c r="F96" i="7" s="1"/>
  <c r="D95" i="7"/>
  <c r="F95" i="7" s="1"/>
  <c r="D94" i="7"/>
  <c r="F94" i="7" s="1"/>
  <c r="D93" i="7"/>
  <c r="F93" i="7" s="1"/>
  <c r="D92" i="7"/>
  <c r="F92" i="7" s="1"/>
  <c r="D91" i="7"/>
  <c r="F91" i="7" s="1"/>
  <c r="D90" i="7"/>
  <c r="F90" i="7" s="1"/>
  <c r="D85" i="7"/>
  <c r="F85" i="7" s="1"/>
  <c r="D84" i="7"/>
  <c r="F84" i="7" s="1"/>
  <c r="D83" i="7"/>
  <c r="F83" i="7" s="1"/>
  <c r="D82" i="7"/>
  <c r="F82" i="7" s="1"/>
  <c r="D81" i="7"/>
  <c r="F81" i="7" s="1"/>
  <c r="D80" i="7"/>
  <c r="F80" i="7" s="1"/>
  <c r="D79" i="7"/>
  <c r="F79" i="7" s="1"/>
  <c r="D78" i="7"/>
  <c r="F78" i="7" s="1"/>
  <c r="D77" i="7"/>
  <c r="F77" i="7" s="1"/>
  <c r="D76" i="7"/>
  <c r="F76" i="7" s="1"/>
  <c r="D75" i="7"/>
  <c r="F75" i="7" s="1"/>
  <c r="D74" i="7"/>
  <c r="F74" i="7" s="1"/>
  <c r="D73" i="7"/>
  <c r="F73" i="7" s="1"/>
  <c r="D72" i="7"/>
  <c r="F72" i="7" s="1"/>
  <c r="D71" i="7"/>
  <c r="F71" i="7" s="1"/>
  <c r="D70" i="7"/>
  <c r="F70" i="7" s="1"/>
  <c r="D69" i="7"/>
  <c r="F69" i="7" s="1"/>
  <c r="D68" i="7"/>
  <c r="F68" i="7" s="1"/>
  <c r="D67" i="7"/>
  <c r="F67" i="7" s="1"/>
  <c r="D66" i="7"/>
  <c r="F66" i="7" s="1"/>
  <c r="D65" i="7"/>
  <c r="F65" i="7" s="1"/>
  <c r="D64" i="7"/>
  <c r="F64" i="7" s="1"/>
  <c r="D63" i="7"/>
  <c r="F63" i="7" s="1"/>
  <c r="D62" i="7"/>
  <c r="F62" i="7" s="1"/>
  <c r="D61" i="7"/>
  <c r="F61" i="7" s="1"/>
  <c r="D60" i="7"/>
  <c r="F60" i="7" s="1"/>
  <c r="D59" i="7"/>
  <c r="F59" i="7" s="1"/>
  <c r="D58" i="7"/>
  <c r="F58" i="7" s="1"/>
  <c r="D57" i="7"/>
  <c r="F57" i="7" s="1"/>
  <c r="D56" i="7"/>
  <c r="F56" i="7" s="1"/>
  <c r="D55" i="7"/>
  <c r="F55" i="7" s="1"/>
  <c r="D54" i="7"/>
  <c r="F54" i="7" s="1"/>
  <c r="D53" i="7"/>
  <c r="F53" i="7" s="1"/>
  <c r="D52" i="7"/>
  <c r="F52" i="7" s="1"/>
  <c r="D51" i="7"/>
  <c r="F51" i="7" s="1"/>
  <c r="D50" i="7"/>
  <c r="F50" i="7" s="1"/>
  <c r="D49" i="7"/>
  <c r="F49" i="7" s="1"/>
  <c r="D48" i="7"/>
  <c r="F48" i="7" s="1"/>
  <c r="D47" i="7"/>
  <c r="F47" i="7" s="1"/>
  <c r="D41" i="7"/>
  <c r="F41" i="7" s="1"/>
  <c r="D40" i="7"/>
  <c r="F40" i="7" s="1"/>
  <c r="D39" i="7"/>
  <c r="F39" i="7" s="1"/>
  <c r="D38" i="7"/>
  <c r="F38" i="7" s="1"/>
  <c r="D37" i="7"/>
  <c r="F37" i="7" s="1"/>
  <c r="D36" i="7"/>
  <c r="F36" i="7" s="1"/>
  <c r="D35" i="7"/>
  <c r="F35" i="7" s="1"/>
  <c r="D34" i="7"/>
  <c r="F34" i="7" s="1"/>
  <c r="D33" i="7"/>
  <c r="F33" i="7" s="1"/>
  <c r="D32" i="7"/>
  <c r="F32" i="7" s="1"/>
  <c r="D31" i="7"/>
  <c r="F31" i="7" s="1"/>
  <c r="D30" i="7"/>
  <c r="F30" i="7" s="1"/>
  <c r="D29" i="7"/>
  <c r="F29" i="7" s="1"/>
  <c r="D28" i="7"/>
  <c r="F28" i="7" s="1"/>
  <c r="D27" i="7"/>
  <c r="F27" i="7" s="1"/>
  <c r="D26" i="7"/>
  <c r="F26" i="7" s="1"/>
  <c r="D25" i="7"/>
  <c r="F25" i="7" s="1"/>
  <c r="D24" i="7"/>
  <c r="F24" i="7" s="1"/>
  <c r="D23" i="7"/>
  <c r="F23" i="7" s="1"/>
  <c r="D22" i="7"/>
  <c r="F22" i="7" s="1"/>
  <c r="D21" i="7"/>
  <c r="F21" i="7" s="1"/>
  <c r="D20" i="7"/>
  <c r="F20" i="7" s="1"/>
  <c r="D19" i="7"/>
  <c r="F19" i="7" s="1"/>
  <c r="D18" i="7"/>
  <c r="F18" i="7" s="1"/>
  <c r="D17" i="7"/>
  <c r="F17" i="7" s="1"/>
  <c r="D16" i="7"/>
  <c r="F16" i="7" s="1"/>
  <c r="D15" i="7"/>
  <c r="F15" i="7" s="1"/>
  <c r="D14" i="7"/>
  <c r="F14" i="7" s="1"/>
  <c r="D13" i="7"/>
  <c r="F13" i="7" s="1"/>
  <c r="D12" i="7"/>
  <c r="F12" i="7" s="1"/>
  <c r="D11" i="7"/>
  <c r="F11" i="7" s="1"/>
  <c r="D10" i="7"/>
  <c r="F10" i="7" s="1"/>
  <c r="D9" i="7"/>
  <c r="F9" i="7" s="1"/>
  <c r="D8" i="7"/>
  <c r="F8" i="7" s="1"/>
  <c r="D7" i="7"/>
  <c r="F7" i="7" s="1"/>
  <c r="D6" i="7"/>
  <c r="F6" i="7" s="1"/>
  <c r="D5" i="7"/>
  <c r="F5" i="7" s="1"/>
  <c r="D4" i="7"/>
  <c r="F4" i="7" s="1"/>
  <c r="D3" i="7"/>
  <c r="F3" i="7" s="1"/>
  <c r="D128" i="6"/>
  <c r="F128" i="6" s="1"/>
  <c r="D127" i="6"/>
  <c r="F127" i="6" s="1"/>
  <c r="D126" i="6"/>
  <c r="F126" i="6" s="1"/>
  <c r="D125" i="6"/>
  <c r="F125" i="6" s="1"/>
  <c r="D124" i="6"/>
  <c r="F124" i="6" s="1"/>
  <c r="D123" i="6"/>
  <c r="F123" i="6" s="1"/>
  <c r="D122" i="6"/>
  <c r="F122" i="6" s="1"/>
  <c r="D121" i="6"/>
  <c r="F121" i="6" s="1"/>
  <c r="D120" i="6"/>
  <c r="F120" i="6" s="1"/>
  <c r="D119" i="6"/>
  <c r="F119" i="6" s="1"/>
  <c r="D118" i="6"/>
  <c r="F118" i="6" s="1"/>
  <c r="D117" i="6"/>
  <c r="F117" i="6" s="1"/>
  <c r="D116" i="6"/>
  <c r="F116" i="6" s="1"/>
  <c r="D115" i="6"/>
  <c r="F115" i="6" s="1"/>
  <c r="D114" i="6"/>
  <c r="F114" i="6" s="1"/>
  <c r="D113" i="6"/>
  <c r="F113" i="6" s="1"/>
  <c r="D112" i="6"/>
  <c r="F112" i="6" s="1"/>
  <c r="D111" i="6"/>
  <c r="F111" i="6" s="1"/>
  <c r="D110" i="6"/>
  <c r="F110" i="6" s="1"/>
  <c r="D109" i="6"/>
  <c r="F109" i="6" s="1"/>
  <c r="D108" i="6"/>
  <c r="F108" i="6" s="1"/>
  <c r="D107" i="6"/>
  <c r="F107" i="6" s="1"/>
  <c r="D106" i="6"/>
  <c r="F106" i="6" s="1"/>
  <c r="D105" i="6"/>
  <c r="F105" i="6" s="1"/>
  <c r="D104" i="6"/>
  <c r="F104" i="6" s="1"/>
  <c r="D103" i="6"/>
  <c r="F103" i="6" s="1"/>
  <c r="D102" i="6"/>
  <c r="F102" i="6" s="1"/>
  <c r="D101" i="6"/>
  <c r="F101" i="6" s="1"/>
  <c r="D100" i="6"/>
  <c r="F100" i="6" s="1"/>
  <c r="D99" i="6"/>
  <c r="F99" i="6" s="1"/>
  <c r="D98" i="6"/>
  <c r="F98" i="6" s="1"/>
  <c r="D97" i="6"/>
  <c r="F97" i="6" s="1"/>
  <c r="D96" i="6"/>
  <c r="F96" i="6" s="1"/>
  <c r="D95" i="6"/>
  <c r="F95" i="6" s="1"/>
  <c r="D94" i="6"/>
  <c r="F94" i="6" s="1"/>
  <c r="D93" i="6"/>
  <c r="F93" i="6" s="1"/>
  <c r="D92" i="6"/>
  <c r="F92" i="6" s="1"/>
  <c r="D91" i="6"/>
  <c r="F91" i="6" s="1"/>
  <c r="D90" i="6"/>
  <c r="F90" i="6" s="1"/>
  <c r="D85" i="6"/>
  <c r="F85" i="6" s="1"/>
  <c r="D84" i="6"/>
  <c r="F84" i="6" s="1"/>
  <c r="D83" i="6"/>
  <c r="F83" i="6" s="1"/>
  <c r="D82" i="6"/>
  <c r="F82" i="6" s="1"/>
  <c r="D81" i="6"/>
  <c r="F81" i="6" s="1"/>
  <c r="D80" i="6"/>
  <c r="F80" i="6" s="1"/>
  <c r="D79" i="6"/>
  <c r="F79" i="6" s="1"/>
  <c r="D78" i="6"/>
  <c r="F78" i="6" s="1"/>
  <c r="D77" i="6"/>
  <c r="F77" i="6" s="1"/>
  <c r="D76" i="6"/>
  <c r="F76" i="6" s="1"/>
  <c r="D75" i="6"/>
  <c r="F75" i="6" s="1"/>
  <c r="D74" i="6"/>
  <c r="F74" i="6" s="1"/>
  <c r="D73" i="6"/>
  <c r="F73" i="6" s="1"/>
  <c r="D72" i="6"/>
  <c r="F72" i="6" s="1"/>
  <c r="D71" i="6"/>
  <c r="F71" i="6" s="1"/>
  <c r="D70" i="6"/>
  <c r="F70" i="6" s="1"/>
  <c r="D69" i="6"/>
  <c r="F69" i="6" s="1"/>
  <c r="D68" i="6"/>
  <c r="F68" i="6" s="1"/>
  <c r="D67" i="6"/>
  <c r="F67" i="6" s="1"/>
  <c r="D66" i="6"/>
  <c r="F66" i="6" s="1"/>
  <c r="D65" i="6"/>
  <c r="F65" i="6" s="1"/>
  <c r="D64" i="6"/>
  <c r="F64" i="6" s="1"/>
  <c r="D63" i="6"/>
  <c r="F63" i="6" s="1"/>
  <c r="D62" i="6"/>
  <c r="F62" i="6" s="1"/>
  <c r="D61" i="6"/>
  <c r="F61" i="6" s="1"/>
  <c r="D60" i="6"/>
  <c r="F60" i="6" s="1"/>
  <c r="D59" i="6"/>
  <c r="F59" i="6" s="1"/>
  <c r="D58" i="6"/>
  <c r="F58" i="6" s="1"/>
  <c r="D57" i="6"/>
  <c r="F57" i="6" s="1"/>
  <c r="D56" i="6"/>
  <c r="F56" i="6" s="1"/>
  <c r="D55" i="6"/>
  <c r="F55" i="6" s="1"/>
  <c r="D54" i="6"/>
  <c r="F54" i="6" s="1"/>
  <c r="D53" i="6"/>
  <c r="F53" i="6" s="1"/>
  <c r="D52" i="6"/>
  <c r="F52" i="6" s="1"/>
  <c r="D51" i="6"/>
  <c r="F51" i="6" s="1"/>
  <c r="D50" i="6"/>
  <c r="F50" i="6" s="1"/>
  <c r="D49" i="6"/>
  <c r="F49" i="6" s="1"/>
  <c r="D48" i="6"/>
  <c r="F48" i="6" s="1"/>
  <c r="D47" i="6"/>
  <c r="F47" i="6" s="1"/>
  <c r="D41" i="6"/>
  <c r="F41" i="6" s="1"/>
  <c r="D40" i="6"/>
  <c r="F40" i="6" s="1"/>
  <c r="D39" i="6"/>
  <c r="F39" i="6" s="1"/>
  <c r="D38" i="6"/>
  <c r="F38" i="6" s="1"/>
  <c r="D37" i="6"/>
  <c r="F37" i="6" s="1"/>
  <c r="D36" i="6"/>
  <c r="F36" i="6" s="1"/>
  <c r="D35" i="6"/>
  <c r="F35" i="6" s="1"/>
  <c r="D34" i="6"/>
  <c r="F34" i="6" s="1"/>
  <c r="D33" i="6"/>
  <c r="F33" i="6" s="1"/>
  <c r="D32" i="6"/>
  <c r="F32" i="6" s="1"/>
  <c r="D31" i="6"/>
  <c r="F31" i="6" s="1"/>
  <c r="D30" i="6"/>
  <c r="F30" i="6" s="1"/>
  <c r="D29" i="6"/>
  <c r="F29" i="6" s="1"/>
  <c r="D28" i="6"/>
  <c r="F28" i="6" s="1"/>
  <c r="D27" i="6"/>
  <c r="F27" i="6" s="1"/>
  <c r="D26" i="6"/>
  <c r="F26" i="6" s="1"/>
  <c r="D25" i="6"/>
  <c r="F25" i="6" s="1"/>
  <c r="D24" i="6"/>
  <c r="F24" i="6" s="1"/>
  <c r="D23" i="6"/>
  <c r="F23" i="6" s="1"/>
  <c r="D22" i="6"/>
  <c r="F22" i="6" s="1"/>
  <c r="D21" i="6"/>
  <c r="F21" i="6" s="1"/>
  <c r="D20" i="6"/>
  <c r="F20" i="6" s="1"/>
  <c r="D19" i="6"/>
  <c r="F19" i="6" s="1"/>
  <c r="D18" i="6"/>
  <c r="F18" i="6" s="1"/>
  <c r="D17" i="6"/>
  <c r="F17" i="6" s="1"/>
  <c r="D16" i="6"/>
  <c r="F16" i="6" s="1"/>
  <c r="D15" i="6"/>
  <c r="F15" i="6" s="1"/>
  <c r="D14" i="6"/>
  <c r="F14" i="6" s="1"/>
  <c r="D13" i="6"/>
  <c r="F13" i="6" s="1"/>
  <c r="D12" i="6"/>
  <c r="F12" i="6" s="1"/>
  <c r="D11" i="6"/>
  <c r="F11" i="6" s="1"/>
  <c r="D10" i="6"/>
  <c r="F10" i="6" s="1"/>
  <c r="D9" i="6"/>
  <c r="F9" i="6" s="1"/>
  <c r="D8" i="6"/>
  <c r="F8" i="6" s="1"/>
  <c r="D7" i="6"/>
  <c r="F7" i="6" s="1"/>
  <c r="D6" i="6"/>
  <c r="F6" i="6" s="1"/>
  <c r="D5" i="6"/>
  <c r="F5" i="6" s="1"/>
  <c r="D4" i="6"/>
  <c r="F4" i="6" s="1"/>
  <c r="D3" i="6"/>
  <c r="F3" i="6" s="1"/>
  <c r="D128" i="5"/>
  <c r="F128" i="5" s="1"/>
  <c r="D127" i="5"/>
  <c r="F127" i="5" s="1"/>
  <c r="D126" i="5"/>
  <c r="F126" i="5" s="1"/>
  <c r="F125" i="5"/>
  <c r="D125" i="5"/>
  <c r="D124" i="5"/>
  <c r="F124" i="5" s="1"/>
  <c r="D123" i="5"/>
  <c r="F123" i="5" s="1"/>
  <c r="D122" i="5"/>
  <c r="F122" i="5" s="1"/>
  <c r="D121" i="5"/>
  <c r="F121" i="5" s="1"/>
  <c r="D120" i="5"/>
  <c r="F120" i="5" s="1"/>
  <c r="D119" i="5"/>
  <c r="F119" i="5" s="1"/>
  <c r="D118" i="5"/>
  <c r="F118" i="5" s="1"/>
  <c r="D117" i="5"/>
  <c r="F117" i="5" s="1"/>
  <c r="D116" i="5"/>
  <c r="F116" i="5" s="1"/>
  <c r="D115" i="5"/>
  <c r="F115" i="5" s="1"/>
  <c r="D114" i="5"/>
  <c r="F114" i="5" s="1"/>
  <c r="D113" i="5"/>
  <c r="F113" i="5" s="1"/>
  <c r="D112" i="5"/>
  <c r="F112" i="5" s="1"/>
  <c r="D111" i="5"/>
  <c r="F111" i="5" s="1"/>
  <c r="D110" i="5"/>
  <c r="F110" i="5" s="1"/>
  <c r="D109" i="5"/>
  <c r="F109" i="5" s="1"/>
  <c r="D108" i="5"/>
  <c r="F108" i="5" s="1"/>
  <c r="D107" i="5"/>
  <c r="F107" i="5" s="1"/>
  <c r="D106" i="5"/>
  <c r="F106" i="5" s="1"/>
  <c r="D105" i="5"/>
  <c r="F105" i="5" s="1"/>
  <c r="D104" i="5"/>
  <c r="F104" i="5" s="1"/>
  <c r="D103" i="5"/>
  <c r="F103" i="5" s="1"/>
  <c r="D102" i="5"/>
  <c r="F102" i="5" s="1"/>
  <c r="D101" i="5"/>
  <c r="F101" i="5" s="1"/>
  <c r="D100" i="5"/>
  <c r="F100" i="5" s="1"/>
  <c r="D99" i="5"/>
  <c r="F99" i="5" s="1"/>
  <c r="D98" i="5"/>
  <c r="F98" i="5" s="1"/>
  <c r="D97" i="5"/>
  <c r="F97" i="5" s="1"/>
  <c r="D96" i="5"/>
  <c r="F96" i="5" s="1"/>
  <c r="D95" i="5"/>
  <c r="F95" i="5" s="1"/>
  <c r="D94" i="5"/>
  <c r="F94" i="5" s="1"/>
  <c r="F93" i="5"/>
  <c r="D93" i="5"/>
  <c r="D92" i="5"/>
  <c r="F92" i="5" s="1"/>
  <c r="D91" i="5"/>
  <c r="F91" i="5" s="1"/>
  <c r="D90" i="5"/>
  <c r="F90" i="5" s="1"/>
  <c r="D85" i="5"/>
  <c r="F85" i="5" s="1"/>
  <c r="D84" i="5"/>
  <c r="F84" i="5" s="1"/>
  <c r="D83" i="5"/>
  <c r="F83" i="5" s="1"/>
  <c r="D82" i="5"/>
  <c r="F82" i="5" s="1"/>
  <c r="D81" i="5"/>
  <c r="F81" i="5" s="1"/>
  <c r="D80" i="5"/>
  <c r="F80" i="5" s="1"/>
  <c r="D79" i="5"/>
  <c r="F79" i="5" s="1"/>
  <c r="D78" i="5"/>
  <c r="F78" i="5" s="1"/>
  <c r="D77" i="5"/>
  <c r="F77" i="5" s="1"/>
  <c r="D76" i="5"/>
  <c r="F76" i="5" s="1"/>
  <c r="D75" i="5"/>
  <c r="F75" i="5" s="1"/>
  <c r="D74" i="5"/>
  <c r="F74" i="5" s="1"/>
  <c r="D73" i="5"/>
  <c r="F73" i="5" s="1"/>
  <c r="D72" i="5"/>
  <c r="F72" i="5" s="1"/>
  <c r="D71" i="5"/>
  <c r="F71" i="5" s="1"/>
  <c r="D70" i="5"/>
  <c r="F70" i="5" s="1"/>
  <c r="D69" i="5"/>
  <c r="F69" i="5" s="1"/>
  <c r="D68" i="5"/>
  <c r="F68" i="5" s="1"/>
  <c r="D67" i="5"/>
  <c r="F67" i="5" s="1"/>
  <c r="D66" i="5"/>
  <c r="F66" i="5" s="1"/>
  <c r="D65" i="5"/>
  <c r="F65" i="5" s="1"/>
  <c r="D64" i="5"/>
  <c r="F64" i="5" s="1"/>
  <c r="D63" i="5"/>
  <c r="F63" i="5" s="1"/>
  <c r="D62" i="5"/>
  <c r="F62" i="5" s="1"/>
  <c r="D61" i="5"/>
  <c r="F61" i="5" s="1"/>
  <c r="D60" i="5"/>
  <c r="F60" i="5" s="1"/>
  <c r="D59" i="5"/>
  <c r="F59" i="5" s="1"/>
  <c r="D58" i="5"/>
  <c r="F58" i="5" s="1"/>
  <c r="F57" i="5"/>
  <c r="D57" i="5"/>
  <c r="D56" i="5"/>
  <c r="F56" i="5" s="1"/>
  <c r="D55" i="5"/>
  <c r="F55" i="5" s="1"/>
  <c r="D54" i="5"/>
  <c r="F54" i="5" s="1"/>
  <c r="D53" i="5"/>
  <c r="F53" i="5" s="1"/>
  <c r="D52" i="5"/>
  <c r="F52" i="5" s="1"/>
  <c r="D51" i="5"/>
  <c r="F51" i="5" s="1"/>
  <c r="D50" i="5"/>
  <c r="F50" i="5" s="1"/>
  <c r="F49" i="5"/>
  <c r="D49" i="5"/>
  <c r="D48" i="5"/>
  <c r="F48" i="5" s="1"/>
  <c r="D47" i="5"/>
  <c r="F47" i="5" s="1"/>
  <c r="D41" i="5"/>
  <c r="F41" i="5" s="1"/>
  <c r="D40" i="5"/>
  <c r="F40" i="5" s="1"/>
  <c r="D39" i="5"/>
  <c r="F39" i="5" s="1"/>
  <c r="D38" i="5"/>
  <c r="F38" i="5" s="1"/>
  <c r="D37" i="5"/>
  <c r="F37" i="5" s="1"/>
  <c r="D36" i="5"/>
  <c r="F36" i="5" s="1"/>
  <c r="D35" i="5"/>
  <c r="F35" i="5" s="1"/>
  <c r="D34" i="5"/>
  <c r="F34" i="5" s="1"/>
  <c r="D33" i="5"/>
  <c r="F33" i="5" s="1"/>
  <c r="D32" i="5"/>
  <c r="F32" i="5" s="1"/>
  <c r="D31" i="5"/>
  <c r="F31" i="5" s="1"/>
  <c r="D30" i="5"/>
  <c r="F30" i="5" s="1"/>
  <c r="D29" i="5"/>
  <c r="F29" i="5" s="1"/>
  <c r="D28" i="5"/>
  <c r="F28" i="5" s="1"/>
  <c r="D27" i="5"/>
  <c r="F27" i="5" s="1"/>
  <c r="D26" i="5"/>
  <c r="F26" i="5" s="1"/>
  <c r="D25" i="5"/>
  <c r="F25" i="5" s="1"/>
  <c r="D24" i="5"/>
  <c r="F24" i="5" s="1"/>
  <c r="D23" i="5"/>
  <c r="F23" i="5" s="1"/>
  <c r="D22" i="5"/>
  <c r="F22" i="5" s="1"/>
  <c r="D21" i="5"/>
  <c r="F21" i="5" s="1"/>
  <c r="D20" i="5"/>
  <c r="F20" i="5" s="1"/>
  <c r="D19" i="5"/>
  <c r="F19" i="5" s="1"/>
  <c r="D18" i="5"/>
  <c r="F18" i="5" s="1"/>
  <c r="D17" i="5"/>
  <c r="F17" i="5" s="1"/>
  <c r="D16" i="5"/>
  <c r="F16" i="5" s="1"/>
  <c r="D15" i="5"/>
  <c r="F15" i="5" s="1"/>
  <c r="D14" i="5"/>
  <c r="F14" i="5" s="1"/>
  <c r="D13" i="5"/>
  <c r="F13" i="5" s="1"/>
  <c r="D12" i="5"/>
  <c r="F12" i="5" s="1"/>
  <c r="D11" i="5"/>
  <c r="F11" i="5" s="1"/>
  <c r="D10" i="5"/>
  <c r="F10" i="5" s="1"/>
  <c r="D9" i="5"/>
  <c r="F9" i="5" s="1"/>
  <c r="D8" i="5"/>
  <c r="F8" i="5" s="1"/>
  <c r="D7" i="5"/>
  <c r="F7" i="5" s="1"/>
  <c r="D6" i="5"/>
  <c r="F6" i="5" s="1"/>
  <c r="D5" i="5"/>
  <c r="F5" i="5" s="1"/>
  <c r="D4" i="5"/>
  <c r="F4" i="5" s="1"/>
  <c r="D3" i="5"/>
  <c r="F3" i="5" s="1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90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47" i="4"/>
  <c r="D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3" i="4"/>
  <c r="D114" i="4"/>
  <c r="D112" i="4"/>
  <c r="D111" i="4"/>
  <c r="D109" i="4"/>
  <c r="D108" i="4"/>
  <c r="D100" i="4"/>
  <c r="D126" i="4"/>
  <c r="D123" i="4"/>
  <c r="D117" i="4"/>
  <c r="D120" i="4"/>
  <c r="D113" i="4"/>
  <c r="D110" i="4"/>
  <c r="D107" i="4"/>
  <c r="D104" i="4"/>
  <c r="D102" i="4"/>
  <c r="D99" i="4"/>
  <c r="D128" i="4"/>
  <c r="D127" i="4"/>
  <c r="D125" i="4"/>
  <c r="D124" i="4"/>
  <c r="D122" i="4"/>
  <c r="D121" i="4"/>
  <c r="D119" i="4"/>
  <c r="D118" i="4"/>
  <c r="D116" i="4"/>
  <c r="D115" i="4"/>
  <c r="D106" i="4"/>
  <c r="D105" i="4"/>
  <c r="D103" i="4"/>
  <c r="D101" i="4"/>
  <c r="D91" i="4"/>
  <c r="D92" i="4"/>
  <c r="D93" i="4"/>
  <c r="D94" i="4"/>
  <c r="D95" i="4"/>
  <c r="D96" i="4"/>
  <c r="D97" i="4"/>
  <c r="D98" i="4"/>
  <c r="D90" i="4"/>
  <c r="D71" i="4"/>
  <c r="D69" i="4"/>
  <c r="D68" i="4"/>
  <c r="D66" i="4"/>
  <c r="D65" i="4"/>
  <c r="D83" i="4"/>
  <c r="D80" i="4"/>
  <c r="D77" i="4"/>
  <c r="D74" i="4"/>
  <c r="D70" i="4"/>
  <c r="D67" i="4"/>
  <c r="D64" i="4"/>
  <c r="D61" i="4"/>
  <c r="D59" i="4"/>
  <c r="D57" i="4"/>
  <c r="D56" i="4"/>
  <c r="D48" i="4"/>
  <c r="D49" i="4"/>
  <c r="D50" i="4"/>
  <c r="D51" i="4"/>
  <c r="D52" i="4"/>
  <c r="D53" i="4"/>
  <c r="D54" i="4"/>
  <c r="D55" i="4"/>
  <c r="D58" i="4"/>
  <c r="D60" i="4"/>
  <c r="D62" i="4"/>
  <c r="D63" i="4"/>
  <c r="D72" i="4"/>
  <c r="D73" i="4"/>
  <c r="D75" i="4"/>
  <c r="D76" i="4"/>
  <c r="D78" i="4"/>
  <c r="D79" i="4"/>
  <c r="D81" i="4"/>
  <c r="D82" i="4"/>
  <c r="D84" i="4"/>
  <c r="D85" i="4"/>
  <c r="D47" i="4"/>
  <c r="D27" i="4"/>
  <c r="D25" i="4"/>
  <c r="D24" i="4"/>
  <c r="D22" i="4"/>
  <c r="D21" i="4"/>
  <c r="D13" i="4"/>
  <c r="D39" i="4"/>
  <c r="D36" i="4"/>
  <c r="D33" i="4"/>
  <c r="D30" i="4"/>
  <c r="D26" i="4"/>
  <c r="D23" i="4"/>
  <c r="D20" i="4"/>
  <c r="D17" i="4"/>
  <c r="D15" i="4"/>
  <c r="D12" i="4"/>
  <c r="D14" i="4"/>
  <c r="D16" i="4"/>
  <c r="D18" i="4"/>
  <c r="D19" i="4"/>
  <c r="D28" i="4"/>
  <c r="D29" i="4"/>
  <c r="D31" i="4"/>
  <c r="D32" i="4"/>
  <c r="D34" i="4"/>
  <c r="D35" i="4"/>
  <c r="D37" i="4"/>
  <c r="D38" i="4"/>
  <c r="D40" i="4"/>
  <c r="D41" i="4"/>
  <c r="D4" i="4"/>
  <c r="D5" i="4"/>
  <c r="D6" i="4"/>
  <c r="D7" i="4"/>
  <c r="D8" i="4"/>
  <c r="D9" i="4"/>
  <c r="D10" i="4"/>
  <c r="D11" i="4"/>
  <c r="U26" i="12" a="1"/>
  <c r="U26" i="12" s="1"/>
  <c r="U23" i="12" a="1"/>
  <c r="U23" i="12" s="1"/>
  <c r="J6" i="5" l="1"/>
  <c r="J5" i="5"/>
  <c r="J7" i="5"/>
  <c r="J3" i="5"/>
  <c r="J6" i="8" l="1"/>
  <c r="J3" i="8"/>
  <c r="J5" i="8"/>
  <c r="J7" i="8"/>
  <c r="J7" i="10" l="1"/>
  <c r="J6" i="10"/>
  <c r="J5" i="10"/>
  <c r="J3" i="10"/>
  <c r="J7" i="7"/>
  <c r="J6" i="7"/>
  <c r="J5" i="7"/>
  <c r="J3" i="7"/>
  <c r="J7" i="4" l="1"/>
  <c r="J5" i="4" l="1"/>
  <c r="J6" i="4"/>
  <c r="J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11" authorId="0" shapeId="0" xr:uid="{2CA1661A-E95C-9444-B807-E0405B1025B0}">
      <text>
        <r>
          <rPr>
            <sz val="24"/>
            <color rgb="FF000000"/>
            <rFont val="Tahoma"/>
            <family val="2"/>
          </rPr>
          <t>Aumento de la frecuencia causado probablemente por la digitalización</t>
        </r>
      </text>
    </comment>
    <comment ref="I25" authorId="0" shapeId="0" xr:uid="{69AA9011-FED3-DD40-BBEB-BA6B1C19C969}">
      <text>
        <r>
          <rPr>
            <sz val="24"/>
            <color rgb="FF000000"/>
            <rFont val="Tahoma"/>
            <family val="2"/>
          </rPr>
          <t>Aumento de la frecuencia causado probablemente por la digitalización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R5" authorId="0" shapeId="0" xr:uid="{6047610F-DE69-9440-9048-47100F41DD5F}">
      <text>
        <r>
          <rPr>
            <sz val="24"/>
            <color rgb="FF000000"/>
            <rFont val="Tahoma"/>
            <family val="2"/>
          </rPr>
          <t>Aumento de la frecuencia causado probablemente por la digitalización</t>
        </r>
      </text>
    </comment>
    <comment ref="I11" authorId="0" shapeId="0" xr:uid="{B71AB7E6-CD3A-4846-82A6-E189A0B5DEC7}">
      <text>
        <r>
          <rPr>
            <sz val="24"/>
            <color rgb="FF000000"/>
            <rFont val="Tahoma"/>
            <family val="2"/>
          </rPr>
          <t>Aumento de la frecuencia causado probablemente por la digitalización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11" authorId="0" shapeId="0" xr:uid="{6F8B134D-529E-954E-96F5-9D8644B13182}">
      <text>
        <r>
          <rPr>
            <sz val="24"/>
            <color rgb="FF000000"/>
            <rFont val="Tahoma"/>
            <family val="2"/>
          </rPr>
          <t>Aumento de la frecuencia causado probablemente por la digitalización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11" authorId="0" shapeId="0" xr:uid="{0584A099-CBF6-D94E-BDD6-EA686170417A}">
      <text>
        <r>
          <rPr>
            <sz val="24"/>
            <color rgb="FF000000"/>
            <rFont val="Tahoma"/>
            <family val="2"/>
          </rPr>
          <t>Aumento de la frecuencia causado probablemente por la digitalización</t>
        </r>
      </text>
    </comment>
    <comment ref="I29" authorId="0" shapeId="0" xr:uid="{20E8FFAF-768A-D240-9A80-3E5ACB4301FE}">
      <text>
        <r>
          <rPr>
            <sz val="24"/>
            <color rgb="FF000000"/>
            <rFont val="Tahoma"/>
            <family val="2"/>
          </rPr>
          <t>Aumento de la frecuencia causado probablemente por la digitalización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11" authorId="0" shapeId="0" xr:uid="{E39FD796-2797-6C40-979E-81D96E63C93C}">
      <text>
        <r>
          <rPr>
            <sz val="24"/>
            <color rgb="FF000000"/>
            <rFont val="Tahoma"/>
            <family val="2"/>
          </rPr>
          <t>Aumento de la frecuencia causado probablemente por la digitalización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11" authorId="0" shapeId="0" xr:uid="{525FE95F-C618-C540-A159-7D96BE9BB4BB}">
      <text>
        <r>
          <rPr>
            <sz val="24"/>
            <color rgb="FF000000"/>
            <rFont val="Tahoma"/>
            <family val="2"/>
          </rPr>
          <t>Aumento de la frecuencia causado probablemente por la digitalización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11" authorId="0" shapeId="0" xr:uid="{40FDEAFB-8D47-B147-857D-17456627367A}">
      <text>
        <r>
          <rPr>
            <sz val="24"/>
            <color rgb="FF000000"/>
            <rFont val="Tahoma"/>
            <family val="2"/>
          </rPr>
          <t>Aumento de la frecuencia causado probablemente por la digitalización</t>
        </r>
      </text>
    </comment>
    <comment ref="I29" authorId="0" shapeId="0" xr:uid="{EA417F85-0070-FB4A-A856-AB11C84A9094}">
      <text>
        <r>
          <rPr>
            <sz val="24"/>
            <color rgb="FF000000"/>
            <rFont val="Tahoma"/>
            <family val="2"/>
          </rPr>
          <t>Aumento de la frecuencia causado probablemente por la digitalización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11" authorId="0" shapeId="0" xr:uid="{EC38E37E-40B1-E341-BFE0-D921F7AB57E4}">
      <text>
        <r>
          <rPr>
            <sz val="24"/>
            <color rgb="FF000000"/>
            <rFont val="Tahoma"/>
            <family val="2"/>
          </rPr>
          <t>Aumento de la frecuencia causado probablemente por la digitalización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<sst xmlns="http://schemas.openxmlformats.org/spreadsheetml/2006/main" count="2360" uniqueCount="78">
  <si>
    <t>NUMERICAL ORIGIN</t>
  </si>
  <si>
    <t>CENTS</t>
  </si>
  <si>
    <t>INTERVALO</t>
  </si>
  <si>
    <t>PITAGÓRICA</t>
  </si>
  <si>
    <t>JUSTA</t>
  </si>
  <si>
    <t>TEMPERAMENTO IGUAL</t>
  </si>
  <si>
    <t>81/64</t>
  </si>
  <si>
    <t>5/4</t>
  </si>
  <si>
    <t>4</t>
  </si>
  <si>
    <t>Cassadó</t>
  </si>
  <si>
    <t>Casals</t>
  </si>
  <si>
    <t>NOTA</t>
  </si>
  <si>
    <t>COMPÁS</t>
  </si>
  <si>
    <t>FRECUENCIA TEÓRICA (Hz)</t>
  </si>
  <si>
    <t>FRECUENCIA REAL (HZ)</t>
  </si>
  <si>
    <t>DIFERENCIA</t>
  </si>
  <si>
    <t>3M + 8ª</t>
  </si>
  <si>
    <t>3M</t>
  </si>
  <si>
    <t>NÚMERO SEMITONOS</t>
  </si>
  <si>
    <t>Mib3 (442) hz</t>
  </si>
  <si>
    <t>Mib 2 (442)</t>
  </si>
  <si>
    <t>Sib2 (442)</t>
  </si>
  <si>
    <t>Do2 (442)</t>
  </si>
  <si>
    <t>Do2 (440)</t>
  </si>
  <si>
    <t>Sib2 (440)</t>
  </si>
  <si>
    <t>NOTA REAL</t>
  </si>
  <si>
    <t>Do3 (440)</t>
  </si>
  <si>
    <t>Do3 (442)</t>
  </si>
  <si>
    <t>Tomás</t>
  </si>
  <si>
    <t>Claret 2003</t>
  </si>
  <si>
    <t>Mib2 - 440 (Hz)</t>
  </si>
  <si>
    <t>MIB3 (440)</t>
  </si>
  <si>
    <t>Polo</t>
  </si>
  <si>
    <t>Fanlo</t>
  </si>
  <si>
    <t>Gutiérrez</t>
  </si>
  <si>
    <t>Sib2 (420)</t>
  </si>
  <si>
    <t>Do2 (420)</t>
  </si>
  <si>
    <t>Mib 2 (420)</t>
  </si>
  <si>
    <t>Mib3 (420) hz</t>
  </si>
  <si>
    <t>Do3 (420)</t>
  </si>
  <si>
    <t>Mib 2 (480)</t>
  </si>
  <si>
    <t>Mib3 (480)</t>
  </si>
  <si>
    <t>Do2 (480)</t>
  </si>
  <si>
    <t>Sib2 (480)</t>
  </si>
  <si>
    <t>Do3 (480)</t>
  </si>
  <si>
    <t>NOTA DE LLEGADA</t>
  </si>
  <si>
    <t>CASALS</t>
  </si>
  <si>
    <t>CASSADÓ</t>
  </si>
  <si>
    <t>CLARET 93</t>
  </si>
  <si>
    <t>GUTIÉRREZ</t>
  </si>
  <si>
    <t>FANLO</t>
  </si>
  <si>
    <t>TOMÁS</t>
  </si>
  <si>
    <t>POLO</t>
  </si>
  <si>
    <t>9.2 (SOL3)</t>
  </si>
  <si>
    <t>9.3 (MI3)</t>
  </si>
  <si>
    <t>17.7 (mi3)</t>
  </si>
  <si>
    <t>18. 4 (sol3)</t>
  </si>
  <si>
    <t>18.6 (mi3)</t>
  </si>
  <si>
    <t>CLARET 03</t>
  </si>
  <si>
    <t>9,6 (sol2)</t>
  </si>
  <si>
    <t>39,6 (sol2)</t>
  </si>
  <si>
    <t>40.6 (MI3)</t>
  </si>
  <si>
    <t>42.5 (SOL3)</t>
  </si>
  <si>
    <t>42.6 (MI3)</t>
  </si>
  <si>
    <t>91 (sol3)</t>
  </si>
  <si>
    <t>NOTA DE PARTIDA (Mib2)</t>
  </si>
  <si>
    <t>40 (Mib3)</t>
  </si>
  <si>
    <t>42 (Mib3)</t>
  </si>
  <si>
    <t>39.2 (SOL3)</t>
  </si>
  <si>
    <t>39.3 (MI3)</t>
  </si>
  <si>
    <t>8ª</t>
  </si>
  <si>
    <t>2*81/64</t>
  </si>
  <si>
    <t>2*5/4</t>
  </si>
  <si>
    <t>2/1</t>
  </si>
  <si>
    <t>12</t>
  </si>
  <si>
    <t>PARTIDA</t>
  </si>
  <si>
    <t>LLEGADA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</si>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</sst>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,##0.0000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rgb="FFFF0000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24"/>
      <color rgb="FF000000"/>
      <name val="Tahoma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2" fontId="0" fillId="0" borderId="0" xfId="0" applyNumberFormat="1"/>
    <xf numFmtId="164" fontId="1" fillId="0" borderId="1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164" fontId="1" fillId="0" borderId="0" xfId="0" applyNumberFormat="1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165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165" fontId="8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7" fillId="0" borderId="0" xfId="0" applyFont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7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164" fontId="7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/>
    <xf numFmtId="164" fontId="0" fillId="0" borderId="0" xfId="0" applyNumberFormat="1" applyAlignment="1">
      <alignment horizontal="center"/>
    </xf>
    <xf numFmtId="164" fontId="7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5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64" fontId="4" fillId="0" borderId="0" xfId="0" applyNumberFormat="1" applyFont="1" applyBorder="1" applyAlignment="1">
      <alignment horizontal="center" vertical="center"/>
    </xf>
    <xf numFmtId="0" fontId="14" fillId="0" borderId="0" xfId="0" applyFont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vertical="center"/>
    </xf>
    <xf numFmtId="164" fontId="12" fillId="0" borderId="0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1" fillId="2" borderId="0" xfId="0" applyFont="1" applyFill="1" applyBorder="1" applyAlignment="1">
      <alignment horizontal="center" vertical="center"/>
    </xf>
    <xf numFmtId="165" fontId="11" fillId="0" borderId="0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3" fontId="1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1" fillId="0" borderId="0" xfId="0" applyFont="1"/>
    <xf numFmtId="0" fontId="10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4" fillId="0" borderId="0" xfId="0" applyFont="1" applyBorder="1"/>
    <xf numFmtId="166" fontId="11" fillId="0" borderId="1" xfId="0" applyNumberFormat="1" applyFont="1" applyBorder="1" applyAlignment="1">
      <alignment horizontal="center"/>
    </xf>
    <xf numFmtId="164" fontId="7" fillId="0" borderId="0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0" fillId="0" borderId="0" xfId="0" applyNumberFormat="1" applyAlignment="1">
      <alignment vertical="center"/>
    </xf>
    <xf numFmtId="0" fontId="11" fillId="0" borderId="1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4F88-DBAD-8949-825A-63AC6CEEE2CE}">
  <dimension ref="A1:Q129"/>
  <sheetViews>
    <sheetView topLeftCell="A88" zoomScaleNormal="100" workbookViewId="0">
      <selection activeCell="G116" sqref="G116:G127"/>
    </sheetView>
  </sheetViews>
  <sheetFormatPr baseColWidth="10" defaultRowHeight="16" x14ac:dyDescent="0.2"/>
  <cols>
    <col min="1" max="1" width="23.1640625" style="27" customWidth="1"/>
    <col min="2" max="2" width="20.1640625" customWidth="1"/>
    <col min="3" max="3" width="26.33203125" customWidth="1"/>
    <col min="4" max="4" width="30.5" customWidth="1"/>
    <col min="5" max="5" width="24.83203125" customWidth="1"/>
    <col min="6" max="6" width="18.5" customWidth="1"/>
    <col min="7" max="7" width="19.33203125" style="84" customWidth="1"/>
    <col min="8" max="8" width="3.5" customWidth="1"/>
    <col min="9" max="9" width="13.6640625" style="24" customWidth="1"/>
    <col min="11" max="11" width="10.83203125" style="13"/>
    <col min="16" max="17" width="14.33203125" style="9" customWidth="1"/>
  </cols>
  <sheetData>
    <row r="1" spans="1:17" x14ac:dyDescent="0.2">
      <c r="A1" s="89" t="s">
        <v>3</v>
      </c>
      <c r="B1" s="89"/>
      <c r="C1" s="89"/>
      <c r="D1" s="89"/>
      <c r="E1" s="89"/>
      <c r="F1" s="89"/>
      <c r="G1" s="89"/>
      <c r="H1" s="17"/>
      <c r="I1" s="24">
        <v>155.56299999999999</v>
      </c>
      <c r="J1">
        <v>440</v>
      </c>
      <c r="K1" s="55"/>
      <c r="L1" s="55"/>
      <c r="M1" s="39"/>
      <c r="N1" s="39"/>
      <c r="O1" s="32"/>
      <c r="P1" s="39"/>
      <c r="Q1" s="39"/>
    </row>
    <row r="2" spans="1:17" x14ac:dyDescent="0.2">
      <c r="A2" s="26" t="s">
        <v>12</v>
      </c>
      <c r="B2" s="11" t="s">
        <v>2</v>
      </c>
      <c r="C2" s="11" t="s">
        <v>0</v>
      </c>
      <c r="D2" s="4" t="s">
        <v>13</v>
      </c>
      <c r="E2" s="4" t="s">
        <v>14</v>
      </c>
      <c r="F2" s="11" t="s">
        <v>15</v>
      </c>
      <c r="G2" s="83" t="s">
        <v>1</v>
      </c>
      <c r="H2" s="18"/>
      <c r="I2" s="24" t="s">
        <v>10</v>
      </c>
      <c r="J2">
        <v>442</v>
      </c>
      <c r="K2" s="72"/>
      <c r="L2" s="78" t="s">
        <v>12</v>
      </c>
      <c r="M2" s="66" t="s">
        <v>75</v>
      </c>
      <c r="N2" s="66" t="s">
        <v>76</v>
      </c>
      <c r="O2" s="32"/>
      <c r="P2" s="39"/>
      <c r="Q2" s="40"/>
    </row>
    <row r="3" spans="1:17" x14ac:dyDescent="0.2">
      <c r="A3" s="85">
        <v>1.4</v>
      </c>
      <c r="B3" s="2" t="s">
        <v>16</v>
      </c>
      <c r="C3" s="2" t="s">
        <v>71</v>
      </c>
      <c r="D3" s="5">
        <f>M3*2*84/64</f>
        <v>208.61925000000002</v>
      </c>
      <c r="E3" s="51">
        <v>196.15</v>
      </c>
      <c r="F3" s="5">
        <f>E3-D3</f>
        <v>-12.469250000000017</v>
      </c>
      <c r="G3" s="24">
        <v>-106.69840000000001</v>
      </c>
      <c r="H3" s="19"/>
      <c r="I3" s="24" t="s">
        <v>19</v>
      </c>
      <c r="J3" s="6">
        <f>(J2*I1)/J1</f>
        <v>156.27010454545453</v>
      </c>
      <c r="K3" s="55"/>
      <c r="L3" s="79">
        <v>1.4</v>
      </c>
      <c r="M3" s="51">
        <v>79.474000000000004</v>
      </c>
      <c r="N3" s="51">
        <v>196.15</v>
      </c>
      <c r="O3" s="34"/>
      <c r="P3" s="40"/>
      <c r="Q3" s="40"/>
    </row>
    <row r="4" spans="1:17" x14ac:dyDescent="0.2">
      <c r="A4" s="85">
        <v>1.7</v>
      </c>
      <c r="B4" s="2" t="s">
        <v>16</v>
      </c>
      <c r="C4" s="2" t="s">
        <v>71</v>
      </c>
      <c r="D4" s="5">
        <f t="shared" ref="D4:D41" si="0">M4*2*84/64</f>
        <v>208.61925000000002</v>
      </c>
      <c r="E4" s="51">
        <v>199.39099999999999</v>
      </c>
      <c r="F4" s="5">
        <f t="shared" ref="F4:F41" si="1">E4-D4</f>
        <v>-9.2282500000000312</v>
      </c>
      <c r="G4" s="24">
        <v>-78.326800000000006</v>
      </c>
      <c r="H4" s="19"/>
      <c r="I4" s="24" t="s">
        <v>20</v>
      </c>
      <c r="J4">
        <v>78.135199999999998</v>
      </c>
      <c r="K4" s="55"/>
      <c r="L4" s="79">
        <v>1.7</v>
      </c>
      <c r="M4" s="51">
        <v>79.474000000000004</v>
      </c>
      <c r="N4" s="51">
        <v>199.39099999999999</v>
      </c>
      <c r="O4" s="34"/>
      <c r="P4" s="40"/>
      <c r="Q4" s="40"/>
    </row>
    <row r="5" spans="1:17" x14ac:dyDescent="0.2">
      <c r="A5" s="85">
        <v>2.4</v>
      </c>
      <c r="B5" s="2" t="s">
        <v>16</v>
      </c>
      <c r="C5" s="2" t="s">
        <v>71</v>
      </c>
      <c r="D5" s="5">
        <f t="shared" si="0"/>
        <v>207.93779999999998</v>
      </c>
      <c r="E5" s="51">
        <v>198.30500000000001</v>
      </c>
      <c r="F5" s="5">
        <f t="shared" si="1"/>
        <v>-9.6327999999999747</v>
      </c>
      <c r="G5" s="24">
        <v>-82.117199999999997</v>
      </c>
      <c r="H5" s="19"/>
      <c r="I5" s="24" t="s">
        <v>22</v>
      </c>
      <c r="J5">
        <f>(J8*J2)/J1</f>
        <v>65.703701818181827</v>
      </c>
      <c r="K5" s="55"/>
      <c r="L5" s="79">
        <v>2.4</v>
      </c>
      <c r="M5" s="51">
        <v>79.214399999999998</v>
      </c>
      <c r="N5" s="51">
        <v>198.30500000000001</v>
      </c>
      <c r="O5" s="34"/>
      <c r="P5" s="40"/>
      <c r="Q5" s="40"/>
    </row>
    <row r="6" spans="1:17" x14ac:dyDescent="0.2">
      <c r="A6" s="85">
        <v>2.7</v>
      </c>
      <c r="B6" s="2" t="s">
        <v>16</v>
      </c>
      <c r="C6" s="2" t="s">
        <v>71</v>
      </c>
      <c r="D6" s="5">
        <f t="shared" si="0"/>
        <v>207.93779999999998</v>
      </c>
      <c r="E6" s="51">
        <v>198.30500000000001</v>
      </c>
      <c r="F6" s="5">
        <f t="shared" si="1"/>
        <v>-9.6327999999999747</v>
      </c>
      <c r="G6" s="24">
        <v>-82.117199999999997</v>
      </c>
      <c r="H6" s="19"/>
      <c r="I6" s="29" t="s">
        <v>21</v>
      </c>
      <c r="J6" s="29">
        <f>(J9*J2)/J1</f>
        <v>117.07073181818181</v>
      </c>
      <c r="K6" s="55"/>
      <c r="L6" s="79">
        <v>2.7</v>
      </c>
      <c r="M6" s="51">
        <v>79.214399999999998</v>
      </c>
      <c r="N6" s="51">
        <v>198.30500000000001</v>
      </c>
      <c r="O6" s="34"/>
      <c r="P6" s="40"/>
      <c r="Q6" s="40"/>
    </row>
    <row r="7" spans="1:17" x14ac:dyDescent="0.2">
      <c r="A7" s="85">
        <v>3.4</v>
      </c>
      <c r="B7" s="2" t="s">
        <v>16</v>
      </c>
      <c r="C7" s="2" t="s">
        <v>71</v>
      </c>
      <c r="D7" s="5">
        <f t="shared" si="0"/>
        <v>209.08518749999999</v>
      </c>
      <c r="E7" s="51">
        <v>199.39099999999999</v>
      </c>
      <c r="F7" s="5">
        <f t="shared" si="1"/>
        <v>-9.6941874999999982</v>
      </c>
      <c r="G7" s="24">
        <v>-82.188800000000001</v>
      </c>
      <c r="H7" s="19"/>
      <c r="I7" s="24" t="s">
        <v>27</v>
      </c>
      <c r="J7">
        <f>(J10*J2)/J1</f>
        <v>131.40760454545455</v>
      </c>
      <c r="K7" s="55"/>
      <c r="L7" s="79">
        <v>3.4</v>
      </c>
      <c r="M7" s="51">
        <v>79.651499999999999</v>
      </c>
      <c r="N7" s="51">
        <v>199.39099999999999</v>
      </c>
      <c r="O7" s="34"/>
      <c r="P7" s="40"/>
      <c r="Q7" s="34"/>
    </row>
    <row r="8" spans="1:17" x14ac:dyDescent="0.2">
      <c r="A8" s="85">
        <v>3.7</v>
      </c>
      <c r="B8" s="2" t="s">
        <v>16</v>
      </c>
      <c r="C8" s="2" t="s">
        <v>71</v>
      </c>
      <c r="D8" s="5">
        <f t="shared" si="0"/>
        <v>209.08518749999999</v>
      </c>
      <c r="E8" s="51">
        <v>198.30500000000001</v>
      </c>
      <c r="F8" s="5">
        <f t="shared" si="1"/>
        <v>-10.780187499999982</v>
      </c>
      <c r="G8" s="24">
        <v>-91.643900000000002</v>
      </c>
      <c r="H8" s="19"/>
      <c r="I8" s="30" t="s">
        <v>23</v>
      </c>
      <c r="J8">
        <v>65.406400000000005</v>
      </c>
      <c r="K8" s="55"/>
      <c r="L8" s="79">
        <v>3.7</v>
      </c>
      <c r="M8" s="51">
        <v>79.651499999999999</v>
      </c>
      <c r="N8" s="51">
        <v>198.30500000000001</v>
      </c>
      <c r="O8" s="34"/>
      <c r="P8" s="34"/>
      <c r="Q8" s="40"/>
    </row>
    <row r="9" spans="1:17" x14ac:dyDescent="0.2">
      <c r="A9" s="85">
        <v>4.4000000000000004</v>
      </c>
      <c r="B9" s="2" t="s">
        <v>16</v>
      </c>
      <c r="C9" s="2" t="s">
        <v>71</v>
      </c>
      <c r="D9" s="5">
        <f t="shared" si="0"/>
        <v>209.08518749999999</v>
      </c>
      <c r="E9" s="51">
        <v>198.30500000000001</v>
      </c>
      <c r="F9" s="5">
        <f t="shared" si="1"/>
        <v>-10.780187499999982</v>
      </c>
      <c r="G9" s="24">
        <v>-91.643900000000002</v>
      </c>
      <c r="H9" s="19"/>
      <c r="I9" s="30" t="s">
        <v>24</v>
      </c>
      <c r="J9">
        <v>116.541</v>
      </c>
      <c r="K9" s="55"/>
      <c r="L9" s="79">
        <v>4.4000000000000004</v>
      </c>
      <c r="M9" s="51">
        <v>79.651499999999999</v>
      </c>
      <c r="N9" s="51">
        <v>198.30500000000001</v>
      </c>
      <c r="O9" s="34"/>
      <c r="P9" s="40"/>
      <c r="Q9" s="40"/>
    </row>
    <row r="10" spans="1:17" x14ac:dyDescent="0.2">
      <c r="A10" s="85">
        <v>4.7</v>
      </c>
      <c r="B10" s="2" t="s">
        <v>16</v>
      </c>
      <c r="C10" s="2" t="s">
        <v>71</v>
      </c>
      <c r="D10" s="5">
        <f t="shared" si="0"/>
        <v>209.08518749999999</v>
      </c>
      <c r="E10" s="51">
        <v>199.39099999999999</v>
      </c>
      <c r="F10" s="5">
        <f t="shared" si="1"/>
        <v>-9.6941874999999982</v>
      </c>
      <c r="G10" s="24">
        <v>-82.188800000000001</v>
      </c>
      <c r="H10" s="19"/>
      <c r="I10" s="30" t="s">
        <v>26</v>
      </c>
      <c r="J10">
        <v>130.81299999999999</v>
      </c>
      <c r="K10" s="55"/>
      <c r="L10" s="79">
        <v>4.7</v>
      </c>
      <c r="M10" s="51">
        <v>79.651499999999999</v>
      </c>
      <c r="N10" s="51">
        <v>199.39099999999999</v>
      </c>
      <c r="O10" s="34"/>
      <c r="P10" s="40"/>
      <c r="Q10" s="40"/>
    </row>
    <row r="11" spans="1:17" x14ac:dyDescent="0.2">
      <c r="A11" s="85" t="s">
        <v>53</v>
      </c>
      <c r="B11" s="2" t="s">
        <v>16</v>
      </c>
      <c r="C11" s="2" t="s">
        <v>71</v>
      </c>
      <c r="D11" s="5">
        <f t="shared" si="0"/>
        <v>205.66166250000001</v>
      </c>
      <c r="E11" s="51">
        <v>198.30500000000001</v>
      </c>
      <c r="F11" s="5">
        <f t="shared" si="1"/>
        <v>-7.3566624999999988</v>
      </c>
      <c r="G11" s="24">
        <v>-63.0625</v>
      </c>
      <c r="H11" s="19"/>
      <c r="I11" s="24" t="s">
        <v>11</v>
      </c>
      <c r="K11" s="55"/>
      <c r="L11" s="79" t="s">
        <v>53</v>
      </c>
      <c r="M11" s="51">
        <v>78.347300000000004</v>
      </c>
      <c r="N11" s="51">
        <v>198.30500000000001</v>
      </c>
      <c r="O11" s="34"/>
      <c r="P11" s="40"/>
      <c r="Q11" s="40"/>
    </row>
    <row r="12" spans="1:17" x14ac:dyDescent="0.2">
      <c r="A12" s="85" t="s">
        <v>54</v>
      </c>
      <c r="B12" s="2" t="s">
        <v>70</v>
      </c>
      <c r="C12" s="25" t="s">
        <v>73</v>
      </c>
      <c r="D12" s="5">
        <f>M12*2/1</f>
        <v>156.69460000000001</v>
      </c>
      <c r="E12" s="51">
        <v>156.792</v>
      </c>
      <c r="F12" s="5">
        <f t="shared" si="1"/>
        <v>9.739999999999327E-2</v>
      </c>
      <c r="G12" s="24">
        <v>1.0758000000000001</v>
      </c>
      <c r="H12" s="19"/>
      <c r="I12" s="20"/>
      <c r="K12" s="55"/>
      <c r="L12" s="79" t="s">
        <v>54</v>
      </c>
      <c r="M12" s="51">
        <v>78.347300000000004</v>
      </c>
      <c r="N12" s="51">
        <v>156.792</v>
      </c>
      <c r="O12" s="34"/>
      <c r="P12" s="40"/>
      <c r="Q12" s="34"/>
    </row>
    <row r="13" spans="1:17" x14ac:dyDescent="0.2">
      <c r="A13" s="85" t="s">
        <v>59</v>
      </c>
      <c r="B13" s="2" t="s">
        <v>17</v>
      </c>
      <c r="C13" s="2" t="s">
        <v>6</v>
      </c>
      <c r="D13" s="5">
        <f>M13*84/64</f>
        <v>102.83083125</v>
      </c>
      <c r="E13" s="51">
        <v>100.18300000000001</v>
      </c>
      <c r="F13" s="5">
        <f t="shared" si="1"/>
        <v>-2.6478312499999959</v>
      </c>
      <c r="G13" s="24">
        <v>-45.161700000000003</v>
      </c>
      <c r="H13" s="19"/>
      <c r="I13" s="20"/>
      <c r="K13" s="55"/>
      <c r="L13" s="79" t="s">
        <v>59</v>
      </c>
      <c r="M13" s="51">
        <v>78.347300000000004</v>
      </c>
      <c r="N13" s="51">
        <v>100.18300000000001</v>
      </c>
      <c r="O13" s="34"/>
      <c r="P13" s="40"/>
      <c r="Q13" s="40"/>
    </row>
    <row r="14" spans="1:17" x14ac:dyDescent="0.2">
      <c r="A14" s="85">
        <v>17.5</v>
      </c>
      <c r="B14" s="2" t="s">
        <v>16</v>
      </c>
      <c r="C14" s="2" t="s">
        <v>71</v>
      </c>
      <c r="D14" s="5">
        <f t="shared" si="0"/>
        <v>207.9931875</v>
      </c>
      <c r="E14" s="51">
        <v>199.39099999999999</v>
      </c>
      <c r="F14" s="5">
        <f t="shared" si="1"/>
        <v>-8.6021875000000136</v>
      </c>
      <c r="G14" s="24">
        <v>-73.1233</v>
      </c>
      <c r="H14" s="19"/>
      <c r="I14" s="21"/>
      <c r="K14" s="55"/>
      <c r="L14" s="79">
        <v>17.5</v>
      </c>
      <c r="M14">
        <v>79.235500000000002</v>
      </c>
      <c r="N14" s="51">
        <v>199.39099999999999</v>
      </c>
      <c r="O14" s="13"/>
      <c r="P14" s="40"/>
      <c r="Q14" s="40"/>
    </row>
    <row r="15" spans="1:17" x14ac:dyDescent="0.2">
      <c r="A15" s="85" t="s">
        <v>55</v>
      </c>
      <c r="B15" s="2" t="s">
        <v>70</v>
      </c>
      <c r="C15" s="25" t="s">
        <v>73</v>
      </c>
      <c r="D15" s="5">
        <f>M15*2/1</f>
        <v>158.471</v>
      </c>
      <c r="E15" s="51">
        <v>158.51400000000001</v>
      </c>
      <c r="F15" s="5">
        <f t="shared" si="1"/>
        <v>4.3000000000006366E-2</v>
      </c>
      <c r="G15" s="24">
        <v>0.46970000000000001</v>
      </c>
      <c r="H15" s="19"/>
      <c r="I15" s="21"/>
      <c r="K15" s="55"/>
      <c r="L15" s="79" t="s">
        <v>55</v>
      </c>
      <c r="M15">
        <v>79.235500000000002</v>
      </c>
      <c r="N15" s="51">
        <v>158.51400000000001</v>
      </c>
      <c r="O15" s="13"/>
      <c r="P15" s="40"/>
      <c r="Q15" s="40"/>
    </row>
    <row r="16" spans="1:17" x14ac:dyDescent="0.2">
      <c r="A16" s="85" t="s">
        <v>56</v>
      </c>
      <c r="B16" s="2" t="s">
        <v>16</v>
      </c>
      <c r="C16" s="2" t="s">
        <v>71</v>
      </c>
      <c r="D16" s="5">
        <f t="shared" si="0"/>
        <v>209.141625</v>
      </c>
      <c r="E16" s="51">
        <v>200.483</v>
      </c>
      <c r="F16" s="5">
        <f t="shared" si="1"/>
        <v>-8.6586250000000007</v>
      </c>
      <c r="G16" s="24">
        <v>-73.200199999999995</v>
      </c>
      <c r="H16" s="19"/>
      <c r="I16" s="21"/>
      <c r="K16" s="55"/>
      <c r="L16" s="79" t="s">
        <v>56</v>
      </c>
      <c r="M16" s="51">
        <v>79.673000000000002</v>
      </c>
      <c r="N16" s="51">
        <v>200.483</v>
      </c>
      <c r="O16" s="13"/>
      <c r="P16" s="40"/>
      <c r="Q16" s="40"/>
    </row>
    <row r="17" spans="1:17" x14ac:dyDescent="0.2">
      <c r="A17" s="85" t="s">
        <v>57</v>
      </c>
      <c r="B17" s="2" t="s">
        <v>70</v>
      </c>
      <c r="C17" s="25" t="s">
        <v>73</v>
      </c>
      <c r="D17" s="5">
        <f>M17*2/1</f>
        <v>159.346</v>
      </c>
      <c r="E17" s="51">
        <v>158.51400000000001</v>
      </c>
      <c r="F17" s="5">
        <f t="shared" si="1"/>
        <v>-0.83199999999999363</v>
      </c>
      <c r="G17" s="24">
        <v>-9.0630000000000006</v>
      </c>
      <c r="H17" s="19"/>
      <c r="I17" s="20"/>
      <c r="K17" s="55"/>
      <c r="L17" s="79" t="s">
        <v>57</v>
      </c>
      <c r="M17" s="51">
        <v>79.673000000000002</v>
      </c>
      <c r="N17" s="51">
        <v>158.51400000000001</v>
      </c>
      <c r="O17" s="13"/>
      <c r="P17" s="40"/>
      <c r="Q17" s="40"/>
    </row>
    <row r="18" spans="1:17" x14ac:dyDescent="0.2">
      <c r="A18" s="85">
        <v>18.7</v>
      </c>
      <c r="B18" s="2" t="s">
        <v>16</v>
      </c>
      <c r="C18" s="2" t="s">
        <v>71</v>
      </c>
      <c r="D18" s="5">
        <f t="shared" si="0"/>
        <v>209.141625</v>
      </c>
      <c r="E18" s="51">
        <v>199.39099999999999</v>
      </c>
      <c r="F18" s="5">
        <f t="shared" si="1"/>
        <v>-9.7506250000000136</v>
      </c>
      <c r="G18" s="24">
        <v>-82.655699999999996</v>
      </c>
      <c r="H18" s="19"/>
      <c r="I18" s="22"/>
      <c r="K18" s="55"/>
      <c r="L18" s="79">
        <v>18.7</v>
      </c>
      <c r="M18" s="51">
        <v>79.673000000000002</v>
      </c>
      <c r="N18" s="51">
        <v>199.39099999999999</v>
      </c>
      <c r="O18" s="13"/>
      <c r="P18" s="40"/>
      <c r="Q18" s="40"/>
    </row>
    <row r="19" spans="1:17" x14ac:dyDescent="0.2">
      <c r="A19" s="86" t="s">
        <v>68</v>
      </c>
      <c r="B19" s="2" t="s">
        <v>16</v>
      </c>
      <c r="C19" s="2" t="s">
        <v>71</v>
      </c>
      <c r="D19" s="5">
        <f t="shared" si="0"/>
        <v>207.9931875</v>
      </c>
      <c r="E19" s="50">
        <v>200.982</v>
      </c>
      <c r="F19" s="5">
        <f t="shared" si="1"/>
        <v>-7.0111875000000055</v>
      </c>
      <c r="G19" s="24">
        <v>-59.364100000000001</v>
      </c>
      <c r="H19" s="19"/>
      <c r="I19" s="22"/>
      <c r="K19" s="58"/>
      <c r="L19" s="67" t="s">
        <v>68</v>
      </c>
      <c r="M19" s="51">
        <v>79.235500000000002</v>
      </c>
      <c r="N19" s="50">
        <v>200.982</v>
      </c>
      <c r="O19" s="13"/>
      <c r="P19" s="40"/>
      <c r="Q19" s="40"/>
    </row>
    <row r="20" spans="1:17" x14ac:dyDescent="0.2">
      <c r="A20" s="86" t="s">
        <v>69</v>
      </c>
      <c r="B20" s="2" t="s">
        <v>70</v>
      </c>
      <c r="C20" s="25" t="s">
        <v>73</v>
      </c>
      <c r="D20" s="5">
        <f>M20*2/1</f>
        <v>158.471</v>
      </c>
      <c r="E20" s="50">
        <v>159.72399999999999</v>
      </c>
      <c r="F20" s="5">
        <f t="shared" si="1"/>
        <v>1.2529999999999859</v>
      </c>
      <c r="G20" s="24">
        <v>13.6347</v>
      </c>
      <c r="H20" s="23"/>
      <c r="I20" s="21"/>
      <c r="K20" s="58"/>
      <c r="L20" s="67" t="s">
        <v>69</v>
      </c>
      <c r="M20" s="51">
        <v>79.235500000000002</v>
      </c>
      <c r="N20" s="50">
        <v>159.72399999999999</v>
      </c>
      <c r="O20" s="13"/>
      <c r="P20" s="40"/>
      <c r="Q20" s="23"/>
    </row>
    <row r="21" spans="1:17" x14ac:dyDescent="0.2">
      <c r="A21" s="85" t="s">
        <v>60</v>
      </c>
      <c r="B21" s="2" t="s">
        <v>17</v>
      </c>
      <c r="C21" s="2" t="s">
        <v>6</v>
      </c>
      <c r="D21" s="5">
        <f t="shared" ref="D21:D22" si="2">M21*84/64</f>
        <v>103.99659375</v>
      </c>
      <c r="E21" s="51">
        <v>100.73099999999999</v>
      </c>
      <c r="F21" s="5">
        <f t="shared" si="1"/>
        <v>-3.2655937500000078</v>
      </c>
      <c r="G21" s="24">
        <v>-55.234299999999998</v>
      </c>
      <c r="H21" s="23"/>
      <c r="I21" s="21"/>
      <c r="K21" s="55"/>
      <c r="L21" s="79" t="s">
        <v>60</v>
      </c>
      <c r="M21" s="51">
        <v>79.235500000000002</v>
      </c>
      <c r="N21" s="51">
        <v>100.73099999999999</v>
      </c>
      <c r="O21" s="13"/>
      <c r="P21" s="23"/>
    </row>
    <row r="22" spans="1:17" x14ac:dyDescent="0.2">
      <c r="A22" s="85">
        <v>40.5</v>
      </c>
      <c r="B22" s="2" t="s">
        <v>17</v>
      </c>
      <c r="C22" s="2" t="s">
        <v>6</v>
      </c>
      <c r="D22" s="5">
        <f t="shared" si="2"/>
        <v>203.46506249999999</v>
      </c>
      <c r="E22" s="51">
        <v>199.39099999999999</v>
      </c>
      <c r="F22" s="5">
        <f t="shared" si="1"/>
        <v>-4.0740624999999966</v>
      </c>
      <c r="G22" s="24">
        <v>-35.017299999999999</v>
      </c>
      <c r="H22" s="9"/>
      <c r="I22" s="30"/>
      <c r="K22" s="55"/>
      <c r="L22" s="79">
        <v>40.5</v>
      </c>
      <c r="M22" s="51">
        <v>155.02099999999999</v>
      </c>
      <c r="N22" s="51">
        <v>199.39099999999999</v>
      </c>
      <c r="O22" s="13"/>
      <c r="P22" s="23"/>
    </row>
    <row r="23" spans="1:17" x14ac:dyDescent="0.2">
      <c r="A23" s="85" t="s">
        <v>61</v>
      </c>
      <c r="B23" s="2" t="s">
        <v>70</v>
      </c>
      <c r="C23" s="25" t="s">
        <v>73</v>
      </c>
      <c r="D23" s="5">
        <f>M23*2/1</f>
        <v>155.02099999999999</v>
      </c>
      <c r="E23" s="51">
        <v>156.792</v>
      </c>
      <c r="F23" s="5">
        <f t="shared" si="1"/>
        <v>1.771000000000015</v>
      </c>
      <c r="G23" s="24">
        <v>19.665900000000001</v>
      </c>
      <c r="H23" s="9"/>
      <c r="I23" s="30"/>
      <c r="K23" s="55"/>
      <c r="L23" s="79" t="s">
        <v>61</v>
      </c>
      <c r="M23">
        <v>77.510499999999993</v>
      </c>
      <c r="N23" s="51">
        <v>156.792</v>
      </c>
      <c r="O23" s="13"/>
      <c r="P23" s="23"/>
    </row>
    <row r="24" spans="1:17" x14ac:dyDescent="0.2">
      <c r="A24" s="85">
        <v>40.799999999999997</v>
      </c>
      <c r="B24" s="2" t="s">
        <v>17</v>
      </c>
      <c r="C24" s="2" t="s">
        <v>6</v>
      </c>
      <c r="D24" s="5">
        <f t="shared" ref="D24:D25" si="3">M24*84/64</f>
        <v>203.46506249999999</v>
      </c>
      <c r="E24" s="51">
        <v>199.39099999999999</v>
      </c>
      <c r="F24" s="5">
        <f t="shared" si="1"/>
        <v>-4.0740624999999966</v>
      </c>
      <c r="G24" s="24">
        <v>-35.017299999999999</v>
      </c>
      <c r="H24" s="9"/>
      <c r="I24" s="30"/>
      <c r="K24" s="55"/>
      <c r="L24" s="79">
        <v>40.799999999999997</v>
      </c>
      <c r="M24" s="51">
        <v>155.02099999999999</v>
      </c>
      <c r="N24" s="51">
        <v>199.39099999999999</v>
      </c>
      <c r="O24" s="13"/>
      <c r="P24" s="23"/>
    </row>
    <row r="25" spans="1:17" x14ac:dyDescent="0.2">
      <c r="A25" s="85" t="s">
        <v>62</v>
      </c>
      <c r="B25" s="2" t="s">
        <v>17</v>
      </c>
      <c r="C25" s="2" t="s">
        <v>6</v>
      </c>
      <c r="D25" s="5">
        <f t="shared" si="3"/>
        <v>207.9223125</v>
      </c>
      <c r="E25" s="51">
        <v>200.483</v>
      </c>
      <c r="F25" s="5">
        <f t="shared" si="1"/>
        <v>-7.4393124999999998</v>
      </c>
      <c r="G25" s="24">
        <v>-63.077500000000001</v>
      </c>
      <c r="H25" s="9"/>
      <c r="K25" s="55"/>
      <c r="L25" s="79" t="s">
        <v>62</v>
      </c>
      <c r="M25" s="51">
        <v>158.417</v>
      </c>
      <c r="N25" s="51">
        <v>200.483</v>
      </c>
      <c r="O25" s="13"/>
      <c r="P25" s="23"/>
    </row>
    <row r="26" spans="1:17" x14ac:dyDescent="0.2">
      <c r="A26" s="85" t="s">
        <v>63</v>
      </c>
      <c r="B26" s="2" t="s">
        <v>70</v>
      </c>
      <c r="C26" s="25" t="s">
        <v>73</v>
      </c>
      <c r="D26" s="5">
        <f>M26*2/1</f>
        <v>158.417</v>
      </c>
      <c r="E26" s="51">
        <v>159.328</v>
      </c>
      <c r="F26" s="5">
        <f t="shared" si="1"/>
        <v>0.91100000000000136</v>
      </c>
      <c r="G26" s="24">
        <v>9.9271999999999991</v>
      </c>
      <c r="H26" s="9"/>
      <c r="I26" s="30"/>
      <c r="K26" s="55"/>
      <c r="L26" s="79" t="s">
        <v>63</v>
      </c>
      <c r="M26" s="51">
        <v>79.208500000000001</v>
      </c>
      <c r="N26" s="51">
        <v>159.328</v>
      </c>
      <c r="O26" s="13"/>
      <c r="P26" s="23"/>
    </row>
    <row r="27" spans="1:17" x14ac:dyDescent="0.2">
      <c r="A27" s="85">
        <v>42.8</v>
      </c>
      <c r="B27" s="2" t="s">
        <v>17</v>
      </c>
      <c r="C27" s="2" t="s">
        <v>6</v>
      </c>
      <c r="D27" s="5">
        <f>M27*84/64</f>
        <v>207.9223125</v>
      </c>
      <c r="E27" s="51">
        <v>200.483</v>
      </c>
      <c r="F27" s="5">
        <f t="shared" si="1"/>
        <v>-7.4393124999999998</v>
      </c>
      <c r="G27" s="24">
        <v>-63.077500000000001</v>
      </c>
      <c r="H27" s="9"/>
      <c r="I27" s="30"/>
      <c r="K27" s="55"/>
      <c r="L27" s="79">
        <v>42.8</v>
      </c>
      <c r="M27" s="51">
        <v>158.417</v>
      </c>
      <c r="N27" s="51">
        <v>200.483</v>
      </c>
      <c r="O27" s="13"/>
      <c r="P27" s="23"/>
    </row>
    <row r="28" spans="1:17" x14ac:dyDescent="0.2">
      <c r="A28" s="85">
        <v>47.3</v>
      </c>
      <c r="B28" s="2" t="s">
        <v>16</v>
      </c>
      <c r="C28" s="2" t="s">
        <v>71</v>
      </c>
      <c r="D28" s="5">
        <f t="shared" si="0"/>
        <v>209.08518749999999</v>
      </c>
      <c r="E28" s="51">
        <v>198.30500000000001</v>
      </c>
      <c r="F28" s="5">
        <f t="shared" si="1"/>
        <v>-10.780187499999982</v>
      </c>
      <c r="G28" s="24">
        <v>-91.643900000000002</v>
      </c>
      <c r="H28" s="9"/>
      <c r="I28" s="30"/>
      <c r="K28" s="55"/>
      <c r="L28" s="79">
        <v>47.3</v>
      </c>
      <c r="M28" s="51">
        <v>79.651499999999999</v>
      </c>
      <c r="N28" s="51">
        <v>198.30500000000001</v>
      </c>
      <c r="O28" s="13"/>
      <c r="P28" s="23"/>
    </row>
    <row r="29" spans="1:17" x14ac:dyDescent="0.2">
      <c r="A29" s="85">
        <v>82.4</v>
      </c>
      <c r="B29" s="2" t="s">
        <v>16</v>
      </c>
      <c r="C29" s="2" t="s">
        <v>71</v>
      </c>
      <c r="D29" s="5">
        <f t="shared" si="0"/>
        <v>207.93779999999998</v>
      </c>
      <c r="E29" s="51">
        <v>199.39099999999999</v>
      </c>
      <c r="F29" s="5">
        <f t="shared" si="1"/>
        <v>-8.5467999999999904</v>
      </c>
      <c r="G29" s="24">
        <v>-72.662099999999995</v>
      </c>
      <c r="H29" s="9"/>
      <c r="I29" s="30"/>
      <c r="K29" s="55"/>
      <c r="L29" s="79">
        <v>82.4</v>
      </c>
      <c r="M29" s="51">
        <v>79.214399999999998</v>
      </c>
      <c r="N29" s="51">
        <v>199.39099999999999</v>
      </c>
      <c r="O29" s="13"/>
      <c r="P29" s="23"/>
    </row>
    <row r="30" spans="1:17" x14ac:dyDescent="0.2">
      <c r="A30" s="87">
        <v>82.6</v>
      </c>
      <c r="B30" s="2" t="s">
        <v>70</v>
      </c>
      <c r="C30" s="25" t="s">
        <v>73</v>
      </c>
      <c r="D30" s="5">
        <f>M30*2/1</f>
        <v>158.4288</v>
      </c>
      <c r="E30" s="68">
        <v>158.51400000000001</v>
      </c>
      <c r="F30" s="5">
        <f t="shared" si="1"/>
        <v>8.5200000000014597E-2</v>
      </c>
      <c r="G30" s="24">
        <v>0.93079999999999996</v>
      </c>
      <c r="H30" s="9"/>
      <c r="I30" s="30"/>
      <c r="K30" s="55"/>
      <c r="L30" s="50">
        <v>82.6</v>
      </c>
      <c r="M30" s="51">
        <v>79.214399999999998</v>
      </c>
      <c r="N30" s="68">
        <v>158.51400000000001</v>
      </c>
      <c r="O30" s="13"/>
      <c r="P30" s="23"/>
    </row>
    <row r="31" spans="1:17" x14ac:dyDescent="0.2">
      <c r="A31" s="85">
        <v>82.7</v>
      </c>
      <c r="B31" s="2" t="s">
        <v>16</v>
      </c>
      <c r="C31" s="2" t="s">
        <v>71</v>
      </c>
      <c r="D31" s="5">
        <f t="shared" si="0"/>
        <v>207.93779999999998</v>
      </c>
      <c r="E31" s="51">
        <v>200.483</v>
      </c>
      <c r="F31" s="5">
        <f t="shared" si="1"/>
        <v>-7.4547999999999774</v>
      </c>
      <c r="G31" s="24">
        <v>-63.206600000000002</v>
      </c>
      <c r="H31" s="9"/>
      <c r="I31" s="30"/>
      <c r="K31" s="55"/>
      <c r="L31" s="79">
        <v>82.7</v>
      </c>
      <c r="M31" s="51">
        <v>79.214399999999998</v>
      </c>
      <c r="N31" s="51">
        <v>200.483</v>
      </c>
      <c r="O31" s="13"/>
      <c r="P31" s="23"/>
    </row>
    <row r="32" spans="1:17" x14ac:dyDescent="0.2">
      <c r="A32" s="85">
        <v>83.4</v>
      </c>
      <c r="B32" s="2" t="s">
        <v>16</v>
      </c>
      <c r="C32" s="77" t="s">
        <v>71</v>
      </c>
      <c r="D32" s="5">
        <f t="shared" si="0"/>
        <v>209.08518749999999</v>
      </c>
      <c r="E32" s="51">
        <v>197.22499999999999</v>
      </c>
      <c r="F32" s="5">
        <f t="shared" si="1"/>
        <v>-11.860187499999995</v>
      </c>
      <c r="G32" s="24">
        <v>-101.09820000000001</v>
      </c>
      <c r="H32" s="9"/>
      <c r="I32" s="30"/>
      <c r="K32" s="55"/>
      <c r="L32" s="79">
        <v>83.4</v>
      </c>
      <c r="M32" s="51">
        <v>79.651499999999999</v>
      </c>
      <c r="N32" s="51">
        <v>197.22499999999999</v>
      </c>
      <c r="O32" s="13"/>
      <c r="P32" s="23"/>
    </row>
    <row r="33" spans="1:16" x14ac:dyDescent="0.2">
      <c r="A33" s="87">
        <v>83.6</v>
      </c>
      <c r="B33" s="2" t="s">
        <v>70</v>
      </c>
      <c r="C33" s="25" t="s">
        <v>73</v>
      </c>
      <c r="D33" s="5">
        <f>M33*2/1</f>
        <v>159.303</v>
      </c>
      <c r="E33" s="68">
        <v>157.74350000000001</v>
      </c>
      <c r="F33" s="5">
        <f t="shared" si="1"/>
        <v>-1.5594999999999857</v>
      </c>
      <c r="G33" s="24">
        <v>-17.031500000000001</v>
      </c>
      <c r="H33" s="9"/>
      <c r="I33" s="30"/>
      <c r="K33" s="55"/>
      <c r="L33" s="50">
        <v>83.6</v>
      </c>
      <c r="M33" s="51">
        <v>79.651499999999999</v>
      </c>
      <c r="N33" s="68">
        <v>157.74350000000001</v>
      </c>
      <c r="O33" s="13"/>
      <c r="P33" s="23"/>
    </row>
    <row r="34" spans="1:16" x14ac:dyDescent="0.2">
      <c r="A34" s="85">
        <v>83.7</v>
      </c>
      <c r="B34" s="2" t="s">
        <v>16</v>
      </c>
      <c r="C34" s="77" t="s">
        <v>71</v>
      </c>
      <c r="D34" s="5">
        <f t="shared" si="0"/>
        <v>209.08518749999999</v>
      </c>
      <c r="E34" s="51">
        <v>199.39099999999999</v>
      </c>
      <c r="F34" s="5">
        <f t="shared" si="1"/>
        <v>-9.6941874999999982</v>
      </c>
      <c r="G34" s="24">
        <v>-82.188800000000001</v>
      </c>
      <c r="H34" s="9"/>
      <c r="I34" s="30"/>
      <c r="K34" s="55"/>
      <c r="L34" s="79">
        <v>83.7</v>
      </c>
      <c r="M34" s="51">
        <v>79.651499999999999</v>
      </c>
      <c r="N34" s="51">
        <v>199.39099999999999</v>
      </c>
      <c r="O34" s="13"/>
      <c r="P34" s="23"/>
    </row>
    <row r="35" spans="1:16" x14ac:dyDescent="0.2">
      <c r="A35" s="85">
        <v>84.4</v>
      </c>
      <c r="B35" s="2" t="s">
        <v>16</v>
      </c>
      <c r="C35" s="77" t="s">
        <v>71</v>
      </c>
      <c r="D35" s="5">
        <f t="shared" si="0"/>
        <v>209.08518749999999</v>
      </c>
      <c r="E35" s="51">
        <v>200.483</v>
      </c>
      <c r="F35" s="5">
        <f t="shared" si="1"/>
        <v>-8.6021874999999852</v>
      </c>
      <c r="G35" s="24">
        <v>-72.733199999999997</v>
      </c>
      <c r="H35" s="9"/>
      <c r="I35" s="30"/>
      <c r="K35" s="55"/>
      <c r="L35" s="79">
        <v>84.4</v>
      </c>
      <c r="M35" s="51">
        <v>79.651499999999999</v>
      </c>
      <c r="N35" s="51">
        <v>200.483</v>
      </c>
      <c r="O35" s="13"/>
      <c r="P35" s="23"/>
    </row>
    <row r="36" spans="1:16" x14ac:dyDescent="0.2">
      <c r="A36" s="87">
        <v>84.6</v>
      </c>
      <c r="B36" s="2" t="s">
        <v>70</v>
      </c>
      <c r="C36" s="25" t="s">
        <v>73</v>
      </c>
      <c r="D36" s="5">
        <f>M36*2/1</f>
        <v>159.303</v>
      </c>
      <c r="E36" s="68">
        <v>155.93799999999999</v>
      </c>
      <c r="F36" s="5">
        <f t="shared" si="1"/>
        <v>-3.3650000000000091</v>
      </c>
      <c r="G36" s="24">
        <v>-36.961100000000002</v>
      </c>
      <c r="H36" s="9"/>
      <c r="I36" s="30"/>
      <c r="K36" s="55"/>
      <c r="L36" s="50">
        <v>84.6</v>
      </c>
      <c r="M36" s="51">
        <v>79.651499999999999</v>
      </c>
      <c r="N36" s="68">
        <v>155.93799999999999</v>
      </c>
      <c r="O36" s="13"/>
      <c r="P36" s="23"/>
    </row>
    <row r="37" spans="1:16" x14ac:dyDescent="0.2">
      <c r="A37" s="85">
        <v>84.7</v>
      </c>
      <c r="B37" s="2" t="s">
        <v>16</v>
      </c>
      <c r="C37" s="77" t="s">
        <v>71</v>
      </c>
      <c r="D37" s="5">
        <f t="shared" si="0"/>
        <v>209.08518749999999</v>
      </c>
      <c r="E37" s="51">
        <v>200.483</v>
      </c>
      <c r="F37" s="5">
        <f t="shared" si="1"/>
        <v>-8.6021874999999852</v>
      </c>
      <c r="G37" s="24">
        <v>-72.733199999999997</v>
      </c>
      <c r="H37" s="9"/>
      <c r="I37" s="30"/>
      <c r="K37" s="55"/>
      <c r="L37" s="79">
        <v>84.7</v>
      </c>
      <c r="M37" s="51">
        <v>79.651499999999999</v>
      </c>
      <c r="N37" s="51">
        <v>200.483</v>
      </c>
      <c r="O37" s="13"/>
      <c r="P37" s="23"/>
    </row>
    <row r="38" spans="1:16" x14ac:dyDescent="0.2">
      <c r="A38" s="85">
        <v>85.4</v>
      </c>
      <c r="B38" s="2" t="s">
        <v>16</v>
      </c>
      <c r="C38" s="77" t="s">
        <v>71</v>
      </c>
      <c r="D38" s="5">
        <f t="shared" si="0"/>
        <v>207.93779999999998</v>
      </c>
      <c r="E38" s="51">
        <v>201.58099999999999</v>
      </c>
      <c r="F38" s="5">
        <f t="shared" si="1"/>
        <v>-6.3567999999999927</v>
      </c>
      <c r="G38" s="24">
        <v>-53.750900000000001</v>
      </c>
      <c r="H38" s="9"/>
      <c r="I38" s="30"/>
      <c r="K38" s="55"/>
      <c r="L38" s="79">
        <v>85.4</v>
      </c>
      <c r="M38" s="51">
        <v>79.214399999999998</v>
      </c>
      <c r="N38" s="51">
        <v>201.58099999999999</v>
      </c>
      <c r="O38" s="13"/>
      <c r="P38" s="23"/>
    </row>
    <row r="39" spans="1:16" x14ac:dyDescent="0.2">
      <c r="A39" s="87">
        <v>85.6</v>
      </c>
      <c r="B39" s="2" t="s">
        <v>70</v>
      </c>
      <c r="C39" s="25" t="s">
        <v>73</v>
      </c>
      <c r="D39" s="5">
        <f>M39*2/1</f>
        <v>158.4288</v>
      </c>
      <c r="E39" s="68">
        <v>158.51400000000001</v>
      </c>
      <c r="F39" s="5">
        <f t="shared" si="1"/>
        <v>8.5200000000014597E-2</v>
      </c>
      <c r="G39" s="24">
        <v>0.93079999999999996</v>
      </c>
      <c r="H39" s="9"/>
      <c r="I39" s="30"/>
      <c r="K39" s="55"/>
      <c r="L39" s="50">
        <v>85.6</v>
      </c>
      <c r="M39" s="51">
        <v>79.214399999999998</v>
      </c>
      <c r="N39" s="68">
        <v>158.51400000000001</v>
      </c>
      <c r="O39" s="13"/>
      <c r="P39" s="23"/>
    </row>
    <row r="40" spans="1:16" x14ac:dyDescent="0.2">
      <c r="A40" s="85">
        <v>85.7</v>
      </c>
      <c r="B40" s="2" t="s">
        <v>16</v>
      </c>
      <c r="C40" s="77" t="s">
        <v>71</v>
      </c>
      <c r="D40" s="5">
        <f t="shared" si="0"/>
        <v>207.93779999999998</v>
      </c>
      <c r="E40" s="51">
        <v>199.39099999999999</v>
      </c>
      <c r="F40" s="5">
        <f t="shared" si="1"/>
        <v>-8.5467999999999904</v>
      </c>
      <c r="G40" s="24">
        <v>-72.662099999999995</v>
      </c>
      <c r="H40" s="9"/>
      <c r="I40" s="30"/>
      <c r="K40" s="55"/>
      <c r="L40" s="79">
        <v>85.7</v>
      </c>
      <c r="M40" s="51">
        <v>79.214399999999998</v>
      </c>
      <c r="N40" s="51">
        <v>199.39099999999999</v>
      </c>
      <c r="O40" s="13"/>
      <c r="P40" s="23"/>
    </row>
    <row r="41" spans="1:16" x14ac:dyDescent="0.2">
      <c r="A41" s="88" t="s">
        <v>64</v>
      </c>
      <c r="B41" s="2" t="s">
        <v>16</v>
      </c>
      <c r="C41" s="77" t="s">
        <v>71</v>
      </c>
      <c r="D41" s="5">
        <f t="shared" si="0"/>
        <v>209.19806250000002</v>
      </c>
      <c r="E41" s="51">
        <v>201.58099999999999</v>
      </c>
      <c r="F41" s="5">
        <f t="shared" si="1"/>
        <v>-7.6170625000000314</v>
      </c>
      <c r="G41" s="24">
        <v>-64.212100000000007</v>
      </c>
      <c r="H41" s="9"/>
      <c r="I41" s="30"/>
      <c r="K41" s="55"/>
      <c r="L41" s="79" t="s">
        <v>64</v>
      </c>
      <c r="M41" s="51">
        <v>79.694500000000005</v>
      </c>
      <c r="N41" s="51">
        <v>201.58099999999999</v>
      </c>
      <c r="O41" s="13"/>
      <c r="P41" s="23"/>
    </row>
    <row r="42" spans="1:16" ht="13" customHeight="1" x14ac:dyDescent="0.2">
      <c r="A42" s="52"/>
      <c r="B42" s="73"/>
      <c r="C42" s="73"/>
      <c r="D42" s="74"/>
      <c r="E42" s="74"/>
      <c r="F42" s="74"/>
      <c r="G42" s="82"/>
      <c r="H42" s="9"/>
      <c r="I42" s="30"/>
      <c r="K42" s="80"/>
      <c r="L42" s="54"/>
      <c r="M42" s="54"/>
      <c r="N42" s="54"/>
      <c r="O42" s="13"/>
      <c r="P42" s="23"/>
    </row>
    <row r="44" spans="1:16" ht="13" customHeight="1" x14ac:dyDescent="0.2">
      <c r="A44" s="52"/>
      <c r="B44" s="73"/>
      <c r="C44" s="73"/>
      <c r="D44" s="74"/>
      <c r="E44" s="74"/>
      <c r="F44" s="74"/>
      <c r="G44" s="82"/>
      <c r="H44" s="9"/>
      <c r="I44" s="30"/>
      <c r="K44" s="80"/>
      <c r="L44" s="54"/>
      <c r="M44" s="54"/>
      <c r="N44" s="54"/>
      <c r="O44" s="13"/>
      <c r="P44" s="23"/>
    </row>
    <row r="45" spans="1:16" x14ac:dyDescent="0.2">
      <c r="A45" s="90" t="s">
        <v>4</v>
      </c>
      <c r="B45" s="91"/>
      <c r="C45" s="91"/>
      <c r="D45" s="91"/>
      <c r="E45" s="91"/>
      <c r="F45" s="91"/>
      <c r="G45" s="92"/>
      <c r="K45" s="80"/>
      <c r="L45" s="54"/>
      <c r="M45" s="54"/>
      <c r="N45" s="54"/>
    </row>
    <row r="46" spans="1:16" x14ac:dyDescent="0.2">
      <c r="A46" s="26" t="s">
        <v>12</v>
      </c>
      <c r="B46" s="14" t="s">
        <v>2</v>
      </c>
      <c r="C46" s="11" t="s">
        <v>0</v>
      </c>
      <c r="D46" s="4" t="s">
        <v>13</v>
      </c>
      <c r="E46" s="4" t="s">
        <v>14</v>
      </c>
      <c r="F46" s="11" t="s">
        <v>15</v>
      </c>
      <c r="G46" s="83" t="s">
        <v>1</v>
      </c>
      <c r="K46" s="80"/>
      <c r="L46" s="54"/>
      <c r="M46" s="54"/>
      <c r="N46" s="54"/>
    </row>
    <row r="47" spans="1:16" x14ac:dyDescent="0.2">
      <c r="A47" s="85">
        <v>1.4</v>
      </c>
      <c r="B47" s="2" t="s">
        <v>16</v>
      </c>
      <c r="C47" s="2" t="s">
        <v>72</v>
      </c>
      <c r="D47" s="5">
        <f>M3*2*5/4</f>
        <v>198.685</v>
      </c>
      <c r="E47" s="51">
        <v>196.15</v>
      </c>
      <c r="F47" s="5">
        <f>E47-D47</f>
        <v>-2.5349999999999966</v>
      </c>
      <c r="G47" s="45">
        <v>-22.230747619999999</v>
      </c>
      <c r="K47" s="55"/>
      <c r="L47" s="55"/>
      <c r="M47" s="9"/>
      <c r="N47" s="9"/>
    </row>
    <row r="48" spans="1:16" x14ac:dyDescent="0.2">
      <c r="A48" s="85">
        <v>1.7</v>
      </c>
      <c r="B48" s="2" t="s">
        <v>16</v>
      </c>
      <c r="C48" s="2" t="s">
        <v>72</v>
      </c>
      <c r="D48" s="5">
        <f t="shared" ref="D48:D85" si="4">M4*2*5/4</f>
        <v>198.685</v>
      </c>
      <c r="E48" s="51">
        <v>199.39099999999999</v>
      </c>
      <c r="F48" s="5">
        <f t="shared" ref="F48:F85" si="5">E48-D48</f>
        <v>0.70599999999998886</v>
      </c>
      <c r="G48" s="45">
        <v>6.1407998480000003</v>
      </c>
      <c r="K48" s="72"/>
      <c r="L48" s="72"/>
      <c r="M48" s="72"/>
      <c r="N48" s="72"/>
    </row>
    <row r="49" spans="1:14" x14ac:dyDescent="0.2">
      <c r="A49" s="85">
        <v>2.4</v>
      </c>
      <c r="B49" s="2" t="s">
        <v>16</v>
      </c>
      <c r="C49" s="2" t="s">
        <v>72</v>
      </c>
      <c r="D49" s="5">
        <f t="shared" si="4"/>
        <v>198.036</v>
      </c>
      <c r="E49" s="51">
        <v>198.30500000000001</v>
      </c>
      <c r="F49" s="5">
        <f t="shared" si="5"/>
        <v>0.26900000000000546</v>
      </c>
      <c r="G49" s="45">
        <v>2.3500068409999999</v>
      </c>
      <c r="K49" s="55"/>
      <c r="L49" s="55"/>
      <c r="M49" s="55"/>
      <c r="N49" s="55"/>
    </row>
    <row r="50" spans="1:14" x14ac:dyDescent="0.2">
      <c r="A50" s="85">
        <v>2.7</v>
      </c>
      <c r="B50" s="2" t="s">
        <v>16</v>
      </c>
      <c r="C50" s="2" t="s">
        <v>72</v>
      </c>
      <c r="D50" s="5">
        <f t="shared" si="4"/>
        <v>198.036</v>
      </c>
      <c r="E50" s="51">
        <v>198.30500000000001</v>
      </c>
      <c r="F50" s="5">
        <f t="shared" si="5"/>
        <v>0.26900000000000546</v>
      </c>
      <c r="G50" s="45">
        <v>2.3500068409999999</v>
      </c>
      <c r="K50" s="55"/>
      <c r="L50" s="55"/>
      <c r="M50" s="55"/>
      <c r="N50" s="55"/>
    </row>
    <row r="51" spans="1:14" x14ac:dyDescent="0.2">
      <c r="A51" s="85">
        <v>3.4</v>
      </c>
      <c r="B51" s="2" t="s">
        <v>16</v>
      </c>
      <c r="C51" s="2" t="s">
        <v>72</v>
      </c>
      <c r="D51" s="5">
        <f t="shared" si="4"/>
        <v>199.12875</v>
      </c>
      <c r="E51" s="51">
        <v>199.39099999999999</v>
      </c>
      <c r="F51" s="5">
        <f t="shared" si="5"/>
        <v>0.26224999999999454</v>
      </c>
      <c r="G51" s="45">
        <v>2.2780781939999999</v>
      </c>
      <c r="K51" s="55"/>
      <c r="L51" s="55"/>
      <c r="M51" s="55"/>
      <c r="N51" s="55"/>
    </row>
    <row r="52" spans="1:14" x14ac:dyDescent="0.2">
      <c r="A52" s="85">
        <v>3.7</v>
      </c>
      <c r="B52" s="2" t="s">
        <v>16</v>
      </c>
      <c r="C52" s="2" t="s">
        <v>72</v>
      </c>
      <c r="D52" s="5">
        <f t="shared" si="4"/>
        <v>199.12875</v>
      </c>
      <c r="E52" s="51">
        <v>198.30500000000001</v>
      </c>
      <c r="F52" s="5">
        <f t="shared" si="5"/>
        <v>-0.82374999999998977</v>
      </c>
      <c r="G52" s="45">
        <v>-7.1770073510000003</v>
      </c>
      <c r="K52" s="55"/>
      <c r="L52" s="55"/>
      <c r="M52" s="55"/>
      <c r="N52" s="55"/>
    </row>
    <row r="53" spans="1:14" x14ac:dyDescent="0.2">
      <c r="A53" s="85">
        <v>4.4000000000000004</v>
      </c>
      <c r="B53" s="2" t="s">
        <v>16</v>
      </c>
      <c r="C53" s="2" t="s">
        <v>72</v>
      </c>
      <c r="D53" s="5">
        <f t="shared" si="4"/>
        <v>199.12875</v>
      </c>
      <c r="E53" s="51">
        <v>198.30500000000001</v>
      </c>
      <c r="F53" s="5">
        <f t="shared" si="5"/>
        <v>-0.82374999999998977</v>
      </c>
      <c r="G53" s="45">
        <v>-7.1770073510000003</v>
      </c>
      <c r="K53" s="55"/>
      <c r="L53" s="55"/>
      <c r="M53" s="55"/>
      <c r="N53" s="55"/>
    </row>
    <row r="54" spans="1:14" x14ac:dyDescent="0.2">
      <c r="A54" s="85">
        <v>4.7</v>
      </c>
      <c r="B54" s="2" t="s">
        <v>16</v>
      </c>
      <c r="C54" s="2" t="s">
        <v>72</v>
      </c>
      <c r="D54" s="5">
        <f t="shared" si="4"/>
        <v>199.12875</v>
      </c>
      <c r="E54" s="51">
        <v>199.39099999999999</v>
      </c>
      <c r="F54" s="5">
        <f t="shared" si="5"/>
        <v>0.26224999999999454</v>
      </c>
      <c r="G54" s="45">
        <v>2.2780781939999999</v>
      </c>
      <c r="K54" s="55"/>
      <c r="L54" s="55"/>
      <c r="M54" s="55"/>
      <c r="N54" s="55"/>
    </row>
    <row r="55" spans="1:14" x14ac:dyDescent="0.2">
      <c r="A55" s="85" t="s">
        <v>53</v>
      </c>
      <c r="B55" s="2" t="s">
        <v>16</v>
      </c>
      <c r="C55" s="2" t="s">
        <v>72</v>
      </c>
      <c r="D55" s="5">
        <f t="shared" si="4"/>
        <v>195.86825000000002</v>
      </c>
      <c r="E55" s="51">
        <v>198.30500000000001</v>
      </c>
      <c r="F55" s="5">
        <f t="shared" si="5"/>
        <v>2.4367499999999893</v>
      </c>
      <c r="G55" s="45">
        <v>21.404553499999999</v>
      </c>
      <c r="K55" s="55"/>
      <c r="L55" s="55"/>
      <c r="M55" s="55"/>
      <c r="N55" s="55"/>
    </row>
    <row r="56" spans="1:14" x14ac:dyDescent="0.2">
      <c r="A56" s="85" t="s">
        <v>54</v>
      </c>
      <c r="B56" s="2" t="s">
        <v>70</v>
      </c>
      <c r="C56" s="25" t="s">
        <v>73</v>
      </c>
      <c r="D56" s="5">
        <f>M12*2/1</f>
        <v>156.69460000000001</v>
      </c>
      <c r="E56" s="51">
        <v>156.792</v>
      </c>
      <c r="F56" s="5">
        <f t="shared" si="5"/>
        <v>9.739999999999327E-2</v>
      </c>
      <c r="G56" s="45">
        <v>1.0757857070000001</v>
      </c>
      <c r="K56" s="55"/>
      <c r="L56" s="55"/>
      <c r="M56" s="55"/>
      <c r="N56" s="55"/>
    </row>
    <row r="57" spans="1:14" x14ac:dyDescent="0.2">
      <c r="A57" s="85" t="s">
        <v>59</v>
      </c>
      <c r="B57" s="2" t="s">
        <v>17</v>
      </c>
      <c r="C57" s="25" t="s">
        <v>7</v>
      </c>
      <c r="D57" s="5">
        <f>M13*5/4</f>
        <v>97.934125000000009</v>
      </c>
      <c r="E57" s="51">
        <v>100.18300000000001</v>
      </c>
      <c r="F57" s="5">
        <f t="shared" si="5"/>
        <v>2.2488749999999982</v>
      </c>
      <c r="G57" s="45">
        <v>39.305435930000002</v>
      </c>
      <c r="K57" s="55"/>
      <c r="L57" s="55"/>
      <c r="M57" s="55"/>
      <c r="N57" s="55"/>
    </row>
    <row r="58" spans="1:14" x14ac:dyDescent="0.2">
      <c r="A58" s="85">
        <v>17.5</v>
      </c>
      <c r="B58" s="2" t="s">
        <v>16</v>
      </c>
      <c r="C58" s="2" t="s">
        <v>72</v>
      </c>
      <c r="D58" s="5">
        <f t="shared" si="4"/>
        <v>198.08875</v>
      </c>
      <c r="E58" s="51">
        <v>199.39099999999999</v>
      </c>
      <c r="F58" s="5">
        <f t="shared" si="5"/>
        <v>1.3022499999999866</v>
      </c>
      <c r="G58" s="45">
        <v>11.343575420000001</v>
      </c>
      <c r="K58" s="55"/>
      <c r="L58" s="55"/>
      <c r="M58" s="55"/>
      <c r="N58" s="55"/>
    </row>
    <row r="59" spans="1:14" x14ac:dyDescent="0.2">
      <c r="A59" s="85" t="s">
        <v>55</v>
      </c>
      <c r="B59" s="2" t="s">
        <v>70</v>
      </c>
      <c r="C59" s="25" t="s">
        <v>73</v>
      </c>
      <c r="D59" s="5">
        <f>M15*2/1</f>
        <v>158.471</v>
      </c>
      <c r="E59" s="51">
        <v>158.51400000000001</v>
      </c>
      <c r="F59" s="5">
        <f t="shared" si="5"/>
        <v>4.3000000000006366E-2</v>
      </c>
      <c r="G59" s="45">
        <v>0.4696945569</v>
      </c>
      <c r="K59" s="55"/>
      <c r="L59" s="55"/>
      <c r="M59" s="55"/>
      <c r="N59" s="55"/>
    </row>
    <row r="60" spans="1:14" x14ac:dyDescent="0.2">
      <c r="A60" s="85" t="s">
        <v>56</v>
      </c>
      <c r="B60" s="2" t="s">
        <v>16</v>
      </c>
      <c r="C60" s="2" t="s">
        <v>72</v>
      </c>
      <c r="D60" s="5">
        <f t="shared" si="4"/>
        <v>199.1825</v>
      </c>
      <c r="E60" s="51">
        <v>200.483</v>
      </c>
      <c r="F60" s="5">
        <f t="shared" si="5"/>
        <v>1.3004999999999995</v>
      </c>
      <c r="G60" s="45">
        <v>11.26681101</v>
      </c>
      <c r="K60" s="55"/>
      <c r="L60" s="55"/>
      <c r="M60" s="55"/>
      <c r="N60" s="55"/>
    </row>
    <row r="61" spans="1:14" x14ac:dyDescent="0.2">
      <c r="A61" s="85" t="s">
        <v>57</v>
      </c>
      <c r="B61" s="2" t="s">
        <v>70</v>
      </c>
      <c r="C61" s="25" t="s">
        <v>73</v>
      </c>
      <c r="D61" s="5">
        <f>M17*2/1</f>
        <v>159.346</v>
      </c>
      <c r="E61" s="51">
        <v>158.51400000000001</v>
      </c>
      <c r="F61" s="5">
        <f t="shared" si="5"/>
        <v>-0.83199999999999363</v>
      </c>
      <c r="G61" s="45">
        <v>-9.0630467400000008</v>
      </c>
      <c r="K61" s="55"/>
      <c r="L61" s="55"/>
      <c r="M61" s="55"/>
      <c r="N61" s="55"/>
    </row>
    <row r="62" spans="1:14" x14ac:dyDescent="0.2">
      <c r="A62" s="85">
        <v>18.7</v>
      </c>
      <c r="B62" s="2" t="s">
        <v>16</v>
      </c>
      <c r="C62" s="2" t="s">
        <v>72</v>
      </c>
      <c r="D62" s="5">
        <f t="shared" si="4"/>
        <v>199.1825</v>
      </c>
      <c r="E62" s="51">
        <v>199.39099999999999</v>
      </c>
      <c r="F62" s="5">
        <f t="shared" si="5"/>
        <v>0.20849999999998658</v>
      </c>
      <c r="G62" s="45">
        <v>1.811271106</v>
      </c>
      <c r="K62" s="55"/>
      <c r="L62" s="55"/>
      <c r="M62" s="55"/>
      <c r="N62" s="55"/>
    </row>
    <row r="63" spans="1:14" x14ac:dyDescent="0.2">
      <c r="A63" s="86" t="s">
        <v>68</v>
      </c>
      <c r="B63" s="2" t="s">
        <v>16</v>
      </c>
      <c r="C63" s="2" t="s">
        <v>72</v>
      </c>
      <c r="D63" s="5">
        <f t="shared" si="4"/>
        <v>198.08875</v>
      </c>
      <c r="E63" s="50">
        <v>200.982</v>
      </c>
      <c r="F63" s="5">
        <f t="shared" si="5"/>
        <v>2.8932499999999948</v>
      </c>
      <c r="G63" s="45">
        <v>25.102784310000001</v>
      </c>
      <c r="K63" s="55"/>
      <c r="L63" s="55"/>
      <c r="M63" s="55"/>
      <c r="N63" s="55"/>
    </row>
    <row r="64" spans="1:14" x14ac:dyDescent="0.2">
      <c r="A64" s="86" t="s">
        <v>69</v>
      </c>
      <c r="B64" s="2" t="s">
        <v>70</v>
      </c>
      <c r="C64" s="25" t="s">
        <v>73</v>
      </c>
      <c r="D64" s="5">
        <f>M20*2/1</f>
        <v>158.471</v>
      </c>
      <c r="E64" s="50">
        <v>159.72399999999999</v>
      </c>
      <c r="F64" s="5">
        <f t="shared" si="5"/>
        <v>1.2529999999999859</v>
      </c>
      <c r="G64" s="45">
        <v>13.63470498</v>
      </c>
      <c r="K64" s="55"/>
      <c r="L64" s="55"/>
      <c r="M64" s="55"/>
      <c r="N64" s="55"/>
    </row>
    <row r="65" spans="1:14" x14ac:dyDescent="0.2">
      <c r="A65" s="85" t="s">
        <v>60</v>
      </c>
      <c r="B65" s="2" t="s">
        <v>17</v>
      </c>
      <c r="C65" s="25" t="s">
        <v>7</v>
      </c>
      <c r="D65" s="5">
        <f>M21*5/4</f>
        <v>99.044375000000002</v>
      </c>
      <c r="E65" s="51">
        <v>100.73099999999999</v>
      </c>
      <c r="F65" s="5">
        <f t="shared" si="5"/>
        <v>1.6866249999999923</v>
      </c>
      <c r="G65" s="45">
        <v>29.232515339999999</v>
      </c>
      <c r="K65" s="55"/>
      <c r="L65" s="55"/>
      <c r="M65" s="55"/>
      <c r="N65" s="55"/>
    </row>
    <row r="66" spans="1:14" x14ac:dyDescent="0.2">
      <c r="A66" s="85">
        <v>40.5</v>
      </c>
      <c r="B66" s="2" t="s">
        <v>17</v>
      </c>
      <c r="C66" s="25" t="s">
        <v>7</v>
      </c>
      <c r="D66" s="5">
        <f>M22*5/4</f>
        <v>193.77624999999998</v>
      </c>
      <c r="E66" s="51">
        <v>199.39099999999999</v>
      </c>
      <c r="F66" s="5">
        <f t="shared" si="5"/>
        <v>5.614750000000015</v>
      </c>
      <c r="G66" s="45">
        <v>49.449792389999999</v>
      </c>
      <c r="K66" s="55"/>
      <c r="L66" s="55"/>
      <c r="M66" s="55"/>
      <c r="N66" s="55"/>
    </row>
    <row r="67" spans="1:14" x14ac:dyDescent="0.2">
      <c r="A67" s="85" t="s">
        <v>61</v>
      </c>
      <c r="B67" s="2" t="s">
        <v>70</v>
      </c>
      <c r="C67" s="25" t="s">
        <v>73</v>
      </c>
      <c r="D67" s="5">
        <f>M23*2/1</f>
        <v>155.02099999999999</v>
      </c>
      <c r="E67" s="51">
        <v>156.792</v>
      </c>
      <c r="F67" s="5">
        <f t="shared" si="5"/>
        <v>1.771000000000015</v>
      </c>
      <c r="G67" s="45">
        <v>19.665943819999999</v>
      </c>
      <c r="K67" s="55"/>
      <c r="L67" s="55"/>
      <c r="M67" s="55"/>
      <c r="N67" s="55"/>
    </row>
    <row r="68" spans="1:14" x14ac:dyDescent="0.2">
      <c r="A68" s="85">
        <v>40.799999999999997</v>
      </c>
      <c r="B68" s="2" t="s">
        <v>17</v>
      </c>
      <c r="C68" s="25" t="s">
        <v>7</v>
      </c>
      <c r="D68" s="5">
        <f>M24*5/4</f>
        <v>193.77624999999998</v>
      </c>
      <c r="E68" s="51">
        <v>199.39099999999999</v>
      </c>
      <c r="F68" s="5">
        <f t="shared" si="5"/>
        <v>5.614750000000015</v>
      </c>
      <c r="G68" s="45">
        <v>49.449792389999999</v>
      </c>
      <c r="K68" s="55"/>
      <c r="L68" s="55"/>
      <c r="M68" s="55"/>
      <c r="N68" s="55"/>
    </row>
    <row r="69" spans="1:14" x14ac:dyDescent="0.2">
      <c r="A69" s="85" t="s">
        <v>62</v>
      </c>
      <c r="B69" s="2" t="s">
        <v>17</v>
      </c>
      <c r="C69" s="25" t="s">
        <v>7</v>
      </c>
      <c r="D69" s="5">
        <f>M25*5/4</f>
        <v>198.02125000000001</v>
      </c>
      <c r="E69" s="51">
        <v>200.483</v>
      </c>
      <c r="F69" s="5">
        <f t="shared" si="5"/>
        <v>2.461749999999995</v>
      </c>
      <c r="G69" s="45">
        <v>21.38914471</v>
      </c>
      <c r="K69" s="55"/>
      <c r="L69" s="55"/>
      <c r="M69" s="55"/>
      <c r="N69" s="55"/>
    </row>
    <row r="70" spans="1:14" x14ac:dyDescent="0.2">
      <c r="A70" s="85" t="s">
        <v>63</v>
      </c>
      <c r="B70" s="2" t="s">
        <v>70</v>
      </c>
      <c r="C70" s="25" t="s">
        <v>73</v>
      </c>
      <c r="D70" s="5">
        <f>M26*2/1</f>
        <v>158.417</v>
      </c>
      <c r="E70" s="51">
        <v>159.328</v>
      </c>
      <c r="F70" s="5">
        <f t="shared" si="5"/>
        <v>0.91100000000000136</v>
      </c>
      <c r="G70" s="45">
        <v>9.9271965899999994</v>
      </c>
      <c r="K70" s="55"/>
      <c r="L70" s="55"/>
      <c r="M70" s="55"/>
      <c r="N70" s="55"/>
    </row>
    <row r="71" spans="1:14" x14ac:dyDescent="0.2">
      <c r="A71" s="85">
        <v>42.8</v>
      </c>
      <c r="B71" s="2" t="s">
        <v>17</v>
      </c>
      <c r="C71" s="25" t="s">
        <v>7</v>
      </c>
      <c r="D71" s="5">
        <f>M27*5/4</f>
        <v>198.02125000000001</v>
      </c>
      <c r="E71" s="51">
        <v>200.483</v>
      </c>
      <c r="F71" s="5">
        <f t="shared" si="5"/>
        <v>2.461749999999995</v>
      </c>
      <c r="G71" s="45">
        <v>21.38914471</v>
      </c>
      <c r="K71" s="55"/>
      <c r="L71" s="55"/>
      <c r="M71" s="55"/>
      <c r="N71" s="55"/>
    </row>
    <row r="72" spans="1:14" x14ac:dyDescent="0.2">
      <c r="A72" s="85">
        <v>47.3</v>
      </c>
      <c r="B72" s="2" t="s">
        <v>16</v>
      </c>
      <c r="C72" s="2" t="s">
        <v>72</v>
      </c>
      <c r="D72" s="5">
        <f t="shared" si="4"/>
        <v>199.12875</v>
      </c>
      <c r="E72" s="51">
        <v>198.30500000000001</v>
      </c>
      <c r="F72" s="5">
        <f t="shared" si="5"/>
        <v>-0.82374999999998977</v>
      </c>
      <c r="G72" s="45">
        <v>-7.1770073510000003</v>
      </c>
      <c r="K72" s="55"/>
      <c r="L72" s="55"/>
      <c r="M72" s="56"/>
      <c r="N72" s="56"/>
    </row>
    <row r="73" spans="1:14" x14ac:dyDescent="0.2">
      <c r="A73" s="85">
        <v>82.4</v>
      </c>
      <c r="B73" s="2" t="s">
        <v>16</v>
      </c>
      <c r="C73" s="2" t="s">
        <v>72</v>
      </c>
      <c r="D73" s="5">
        <f t="shared" si="4"/>
        <v>198.036</v>
      </c>
      <c r="E73" s="51">
        <v>199.39099999999999</v>
      </c>
      <c r="F73" s="5">
        <f t="shared" si="5"/>
        <v>1.3549999999999898</v>
      </c>
      <c r="G73" s="45">
        <v>11.80509239</v>
      </c>
      <c r="K73" s="58"/>
      <c r="L73" s="58"/>
      <c r="M73" s="56"/>
      <c r="N73" s="56"/>
    </row>
    <row r="74" spans="1:14" x14ac:dyDescent="0.2">
      <c r="A74" s="87">
        <v>82.6</v>
      </c>
      <c r="B74" s="2" t="s">
        <v>70</v>
      </c>
      <c r="C74" s="25" t="s">
        <v>73</v>
      </c>
      <c r="D74" s="5">
        <f>M30*2/1</f>
        <v>158.4288</v>
      </c>
      <c r="E74" s="68">
        <v>158.51400000000001</v>
      </c>
      <c r="F74" s="5">
        <f t="shared" si="5"/>
        <v>8.5200000000014597E-2</v>
      </c>
      <c r="G74" s="45">
        <v>0.93077454059999998</v>
      </c>
      <c r="K74" s="55"/>
      <c r="L74" s="55"/>
      <c r="M74" s="56"/>
      <c r="N74" s="56"/>
    </row>
    <row r="75" spans="1:14" x14ac:dyDescent="0.2">
      <c r="A75" s="85">
        <v>82.7</v>
      </c>
      <c r="B75" s="2" t="s">
        <v>16</v>
      </c>
      <c r="C75" s="2" t="s">
        <v>72</v>
      </c>
      <c r="D75" s="5">
        <f t="shared" si="4"/>
        <v>198.036</v>
      </c>
      <c r="E75" s="51">
        <v>200.483</v>
      </c>
      <c r="F75" s="5">
        <f t="shared" si="5"/>
        <v>2.4470000000000027</v>
      </c>
      <c r="G75" s="45">
        <v>21.26063229</v>
      </c>
      <c r="K75" s="59"/>
      <c r="L75" s="59"/>
      <c r="M75" s="56"/>
      <c r="N75" s="56"/>
    </row>
    <row r="76" spans="1:14" x14ac:dyDescent="0.2">
      <c r="A76" s="85">
        <v>83.4</v>
      </c>
      <c r="B76" s="2" t="s">
        <v>16</v>
      </c>
      <c r="C76" s="2" t="s">
        <v>72</v>
      </c>
      <c r="D76" s="5">
        <f t="shared" si="4"/>
        <v>199.12875</v>
      </c>
      <c r="E76" s="51">
        <v>197.22499999999999</v>
      </c>
      <c r="F76" s="5">
        <f t="shared" si="5"/>
        <v>-1.9037500000000023</v>
      </c>
      <c r="G76" s="45">
        <v>-16.631346690000001</v>
      </c>
      <c r="K76" s="60"/>
      <c r="L76" s="60"/>
      <c r="M76" s="56"/>
      <c r="N76" s="56"/>
    </row>
    <row r="77" spans="1:14" x14ac:dyDescent="0.2">
      <c r="A77" s="87">
        <v>83.6</v>
      </c>
      <c r="B77" s="2" t="s">
        <v>70</v>
      </c>
      <c r="C77" s="25" t="s">
        <v>73</v>
      </c>
      <c r="D77" s="5">
        <f>M33*2/1</f>
        <v>159.303</v>
      </c>
      <c r="E77" s="68">
        <v>157.74350000000001</v>
      </c>
      <c r="F77" s="5">
        <f t="shared" si="5"/>
        <v>-1.5594999999999857</v>
      </c>
      <c r="G77" s="45">
        <v>-17.031452949999998</v>
      </c>
      <c r="K77" s="61"/>
      <c r="L77" s="61"/>
      <c r="M77" s="56"/>
      <c r="N77" s="56"/>
    </row>
    <row r="78" spans="1:14" x14ac:dyDescent="0.2">
      <c r="A78" s="85">
        <v>83.7</v>
      </c>
      <c r="B78" s="2" t="s">
        <v>16</v>
      </c>
      <c r="C78" s="2" t="s">
        <v>72</v>
      </c>
      <c r="D78" s="5">
        <f t="shared" si="4"/>
        <v>199.12875</v>
      </c>
      <c r="E78" s="51">
        <v>199.39099999999999</v>
      </c>
      <c r="F78" s="5">
        <f t="shared" si="5"/>
        <v>0.26224999999999454</v>
      </c>
      <c r="G78" s="45">
        <v>2.2780781939999999</v>
      </c>
      <c r="K78" s="58"/>
      <c r="L78" s="58"/>
      <c r="M78" s="56"/>
      <c r="N78" s="56"/>
    </row>
    <row r="79" spans="1:14" x14ac:dyDescent="0.2">
      <c r="A79" s="85">
        <v>84.4</v>
      </c>
      <c r="B79" s="2" t="s">
        <v>16</v>
      </c>
      <c r="C79" s="2" t="s">
        <v>72</v>
      </c>
      <c r="D79" s="5">
        <f t="shared" si="4"/>
        <v>199.12875</v>
      </c>
      <c r="E79" s="51">
        <v>200.483</v>
      </c>
      <c r="F79" s="5">
        <f t="shared" si="5"/>
        <v>1.3542500000000075</v>
      </c>
      <c r="G79" s="45">
        <v>11.73361809</v>
      </c>
      <c r="K79" s="58"/>
      <c r="L79" s="58"/>
      <c r="M79" s="56"/>
      <c r="N79" s="56"/>
    </row>
    <row r="80" spans="1:14" x14ac:dyDescent="0.2">
      <c r="A80" s="87">
        <v>84.6</v>
      </c>
      <c r="B80" s="2" t="s">
        <v>70</v>
      </c>
      <c r="C80" s="25" t="s">
        <v>73</v>
      </c>
      <c r="D80" s="5">
        <f>M36*2/1</f>
        <v>159.303</v>
      </c>
      <c r="E80" s="68">
        <v>155.93799999999999</v>
      </c>
      <c r="F80" s="5">
        <f t="shared" si="5"/>
        <v>-3.3650000000000091</v>
      </c>
      <c r="G80" s="45">
        <v>-36.96107962</v>
      </c>
      <c r="K80" s="61"/>
      <c r="L80" s="61"/>
      <c r="M80" s="56"/>
      <c r="N80" s="56"/>
    </row>
    <row r="81" spans="1:14" x14ac:dyDescent="0.2">
      <c r="A81" s="85">
        <v>84.7</v>
      </c>
      <c r="B81" s="2" t="s">
        <v>16</v>
      </c>
      <c r="C81" s="2" t="s">
        <v>72</v>
      </c>
      <c r="D81" s="5">
        <f t="shared" si="4"/>
        <v>199.12875</v>
      </c>
      <c r="E81" s="51">
        <v>200.483</v>
      </c>
      <c r="F81" s="5">
        <f t="shared" si="5"/>
        <v>1.3542500000000075</v>
      </c>
      <c r="G81" s="45">
        <v>11.73361809</v>
      </c>
      <c r="K81" s="61"/>
      <c r="L81" s="61"/>
      <c r="M81" s="56"/>
      <c r="N81" s="56"/>
    </row>
    <row r="82" spans="1:14" x14ac:dyDescent="0.2">
      <c r="A82" s="85">
        <v>85.4</v>
      </c>
      <c r="B82" s="2" t="s">
        <v>16</v>
      </c>
      <c r="C82" s="2" t="s">
        <v>72</v>
      </c>
      <c r="D82" s="5">
        <f t="shared" si="4"/>
        <v>198.036</v>
      </c>
      <c r="E82" s="51">
        <v>201.58099999999999</v>
      </c>
      <c r="F82" s="5">
        <f t="shared" si="5"/>
        <v>3.5449999999999875</v>
      </c>
      <c r="G82" s="45">
        <v>30.716339399999999</v>
      </c>
      <c r="K82" s="61"/>
      <c r="L82" s="61"/>
      <c r="M82" s="56"/>
      <c r="N82" s="56"/>
    </row>
    <row r="83" spans="1:14" x14ac:dyDescent="0.2">
      <c r="A83" s="87">
        <v>85.6</v>
      </c>
      <c r="B83" s="2" t="s">
        <v>70</v>
      </c>
      <c r="C83" s="25" t="s">
        <v>73</v>
      </c>
      <c r="D83" s="5">
        <f>M39*2/1</f>
        <v>158.4288</v>
      </c>
      <c r="E83" s="68">
        <v>158.51400000000001</v>
      </c>
      <c r="F83" s="5">
        <f t="shared" si="5"/>
        <v>8.5200000000014597E-2</v>
      </c>
      <c r="G83" s="45">
        <v>0.93077454059999998</v>
      </c>
      <c r="K83" s="58"/>
      <c r="L83" s="58"/>
      <c r="M83" s="56"/>
      <c r="N83" s="56"/>
    </row>
    <row r="84" spans="1:14" x14ac:dyDescent="0.2">
      <c r="A84" s="85">
        <v>85.7</v>
      </c>
      <c r="B84" s="2" t="s">
        <v>16</v>
      </c>
      <c r="C84" s="2" t="s">
        <v>72</v>
      </c>
      <c r="D84" s="5">
        <f t="shared" si="4"/>
        <v>198.036</v>
      </c>
      <c r="E84" s="51">
        <v>199.39099999999999</v>
      </c>
      <c r="F84" s="5">
        <f t="shared" si="5"/>
        <v>1.3549999999999898</v>
      </c>
      <c r="G84" s="45">
        <v>11.80509239</v>
      </c>
      <c r="K84" s="61"/>
      <c r="L84" s="61"/>
      <c r="M84" s="56"/>
      <c r="N84" s="56"/>
    </row>
    <row r="85" spans="1:14" x14ac:dyDescent="0.2">
      <c r="A85" s="88" t="s">
        <v>64</v>
      </c>
      <c r="B85" s="2" t="s">
        <v>16</v>
      </c>
      <c r="C85" s="2" t="s">
        <v>72</v>
      </c>
      <c r="D85" s="5">
        <f t="shared" si="4"/>
        <v>199.23625000000001</v>
      </c>
      <c r="E85" s="51">
        <v>201.58099999999999</v>
      </c>
      <c r="F85" s="5">
        <f t="shared" si="5"/>
        <v>2.3447499999999764</v>
      </c>
      <c r="G85" s="45">
        <v>20.254967929999999</v>
      </c>
      <c r="K85" s="58"/>
      <c r="L85" s="58"/>
      <c r="M85" s="56"/>
      <c r="N85" s="56"/>
    </row>
    <row r="86" spans="1:14" x14ac:dyDescent="0.2">
      <c r="A86" s="88"/>
      <c r="B86" s="73"/>
      <c r="C86" s="73"/>
      <c r="D86" s="74"/>
      <c r="E86" s="74"/>
      <c r="F86" s="74"/>
      <c r="G86" s="82"/>
      <c r="K86" s="61"/>
      <c r="L86" s="61"/>
      <c r="M86" s="56"/>
      <c r="N86" s="56"/>
    </row>
    <row r="87" spans="1:14" x14ac:dyDescent="0.2">
      <c r="A87" s="52"/>
      <c r="B87" s="73"/>
      <c r="C87" s="73"/>
      <c r="D87" s="74"/>
      <c r="E87" s="74"/>
      <c r="F87" s="74"/>
      <c r="G87" s="82"/>
      <c r="K87" s="58"/>
      <c r="L87" s="58"/>
      <c r="M87" s="56"/>
      <c r="N87" s="56"/>
    </row>
    <row r="88" spans="1:14" x14ac:dyDescent="0.2">
      <c r="A88" s="90" t="s">
        <v>5</v>
      </c>
      <c r="B88" s="91"/>
      <c r="C88" s="91"/>
      <c r="D88" s="91"/>
      <c r="E88" s="91"/>
      <c r="F88" s="91"/>
      <c r="G88" s="92"/>
      <c r="K88" s="61"/>
      <c r="L88" s="61"/>
      <c r="M88" s="56"/>
      <c r="N88" s="56"/>
    </row>
    <row r="89" spans="1:14" x14ac:dyDescent="0.2">
      <c r="A89" s="26" t="s">
        <v>12</v>
      </c>
      <c r="B89" s="14" t="s">
        <v>2</v>
      </c>
      <c r="C89" s="11" t="s">
        <v>18</v>
      </c>
      <c r="D89" s="4" t="s">
        <v>13</v>
      </c>
      <c r="E89" s="4" t="s">
        <v>14</v>
      </c>
      <c r="F89" s="11" t="s">
        <v>15</v>
      </c>
      <c r="G89" s="83" t="s">
        <v>1</v>
      </c>
      <c r="K89" s="58"/>
      <c r="L89" s="58"/>
      <c r="M89" s="56"/>
      <c r="N89" s="56"/>
    </row>
    <row r="90" spans="1:14" x14ac:dyDescent="0.2">
      <c r="A90" s="85">
        <v>1.4</v>
      </c>
      <c r="B90" s="2" t="s">
        <v>16</v>
      </c>
      <c r="C90" s="2">
        <v>16</v>
      </c>
      <c r="D90" s="5">
        <f>M3*POWER(2,(16/12))</f>
        <v>200.26193103869028</v>
      </c>
      <c r="E90" s="51">
        <v>196.15</v>
      </c>
      <c r="F90" s="5">
        <f>E90-D90</f>
        <v>-4.1119310386902725</v>
      </c>
      <c r="G90" s="45">
        <v>-35.916765429999998</v>
      </c>
      <c r="K90" s="61"/>
      <c r="L90" s="61"/>
      <c r="M90" s="56"/>
      <c r="N90" s="56"/>
    </row>
    <row r="91" spans="1:14" x14ac:dyDescent="0.2">
      <c r="A91" s="85">
        <v>1.7</v>
      </c>
      <c r="B91" s="2" t="s">
        <v>16</v>
      </c>
      <c r="C91" s="2">
        <v>16</v>
      </c>
      <c r="D91" s="5">
        <f t="shared" ref="D91:D98" si="6">M4*POWER(2,(16/12))</f>
        <v>200.26193103869028</v>
      </c>
      <c r="E91" s="51">
        <v>199.39099999999999</v>
      </c>
      <c r="F91" s="5">
        <f t="shared" ref="F91:F128" si="7">E91-D91</f>
        <v>-0.8709310386902871</v>
      </c>
      <c r="G91" s="45">
        <v>-7.5452179619999997</v>
      </c>
      <c r="K91" s="61"/>
      <c r="L91" s="61"/>
      <c r="M91" s="56"/>
      <c r="N91" s="56"/>
    </row>
    <row r="92" spans="1:14" x14ac:dyDescent="0.2">
      <c r="A92" s="85">
        <v>2.4</v>
      </c>
      <c r="B92" s="2" t="s">
        <v>16</v>
      </c>
      <c r="C92" s="2">
        <v>16</v>
      </c>
      <c r="D92" s="5">
        <f t="shared" si="6"/>
        <v>199.60778002958486</v>
      </c>
      <c r="E92" s="51">
        <v>198.30500000000001</v>
      </c>
      <c r="F92" s="5">
        <f t="shared" si="7"/>
        <v>-1.3027800295848522</v>
      </c>
      <c r="G92" s="45">
        <v>-11.3364525</v>
      </c>
      <c r="K92" s="61"/>
      <c r="L92" s="61"/>
      <c r="M92" s="56"/>
      <c r="N92" s="56"/>
    </row>
    <row r="93" spans="1:14" x14ac:dyDescent="0.2">
      <c r="A93" s="85">
        <v>2.7</v>
      </c>
      <c r="B93" s="2" t="s">
        <v>16</v>
      </c>
      <c r="C93" s="2">
        <v>16</v>
      </c>
      <c r="D93" s="5">
        <f t="shared" si="6"/>
        <v>199.60778002958486</v>
      </c>
      <c r="E93" s="51">
        <v>198.30500000000001</v>
      </c>
      <c r="F93" s="5">
        <f t="shared" si="7"/>
        <v>-1.3027800295848522</v>
      </c>
      <c r="G93" s="45">
        <v>-11.3364525</v>
      </c>
      <c r="L93" s="13"/>
      <c r="M93" s="13"/>
      <c r="N93" s="13"/>
    </row>
    <row r="94" spans="1:14" x14ac:dyDescent="0.2">
      <c r="A94" s="85">
        <v>3.4</v>
      </c>
      <c r="B94" s="2" t="s">
        <v>16</v>
      </c>
      <c r="C94" s="2">
        <v>16</v>
      </c>
      <c r="D94" s="5">
        <f t="shared" si="6"/>
        <v>200.70920301140293</v>
      </c>
      <c r="E94" s="51">
        <v>199.39099999999999</v>
      </c>
      <c r="F94" s="5">
        <f t="shared" si="7"/>
        <v>-1.318203011402943</v>
      </c>
      <c r="G94" s="45">
        <v>-11.407747260000001</v>
      </c>
      <c r="L94" s="13"/>
      <c r="M94" s="13"/>
      <c r="N94" s="13"/>
    </row>
    <row r="95" spans="1:14" x14ac:dyDescent="0.2">
      <c r="A95" s="85">
        <v>3.7</v>
      </c>
      <c r="B95" s="2" t="s">
        <v>16</v>
      </c>
      <c r="C95" s="2">
        <v>16</v>
      </c>
      <c r="D95" s="5">
        <f t="shared" si="6"/>
        <v>200.70920301140293</v>
      </c>
      <c r="E95" s="51">
        <v>198.30500000000001</v>
      </c>
      <c r="F95" s="5">
        <f t="shared" si="7"/>
        <v>-2.4042030114029274</v>
      </c>
      <c r="G95" s="45">
        <v>-20.86283281</v>
      </c>
      <c r="L95" s="13"/>
      <c r="M95" s="13"/>
      <c r="N95" s="13"/>
    </row>
    <row r="96" spans="1:14" x14ac:dyDescent="0.2">
      <c r="A96" s="85">
        <v>4.4000000000000004</v>
      </c>
      <c r="B96" s="2" t="s">
        <v>16</v>
      </c>
      <c r="C96" s="2">
        <v>16</v>
      </c>
      <c r="D96" s="5">
        <f t="shared" si="6"/>
        <v>200.70920301140293</v>
      </c>
      <c r="E96" s="51">
        <v>198.30500000000001</v>
      </c>
      <c r="F96" s="5">
        <f t="shared" si="7"/>
        <v>-2.4042030114029274</v>
      </c>
      <c r="G96" s="45">
        <v>-20.86283281</v>
      </c>
      <c r="L96" s="13"/>
      <c r="M96" s="13"/>
      <c r="N96" s="13"/>
    </row>
    <row r="97" spans="1:14" x14ac:dyDescent="0.2">
      <c r="A97" s="85">
        <v>4.7</v>
      </c>
      <c r="B97" s="2" t="s">
        <v>16</v>
      </c>
      <c r="C97" s="2">
        <v>16</v>
      </c>
      <c r="D97" s="5">
        <f t="shared" si="6"/>
        <v>200.70920301140293</v>
      </c>
      <c r="E97" s="51">
        <v>199.39099999999999</v>
      </c>
      <c r="F97" s="5">
        <f t="shared" si="7"/>
        <v>-1.318203011402943</v>
      </c>
      <c r="G97" s="45">
        <v>-11.407747260000001</v>
      </c>
      <c r="L97" s="13"/>
      <c r="M97" s="13"/>
      <c r="N97" s="13"/>
    </row>
    <row r="98" spans="1:14" x14ac:dyDescent="0.2">
      <c r="A98" s="85" t="s">
        <v>53</v>
      </c>
      <c r="B98" s="2" t="s">
        <v>16</v>
      </c>
      <c r="C98" s="2">
        <v>16</v>
      </c>
      <c r="D98" s="5">
        <f t="shared" si="6"/>
        <v>197.42282494485718</v>
      </c>
      <c r="E98" s="51">
        <v>198.30500000000001</v>
      </c>
      <c r="F98" s="5">
        <f t="shared" si="7"/>
        <v>0.88217505514282379</v>
      </c>
      <c r="G98" s="45">
        <v>7.7189280519999999</v>
      </c>
      <c r="L98" s="13"/>
      <c r="M98" s="13"/>
      <c r="N98" s="13"/>
    </row>
    <row r="99" spans="1:14" x14ac:dyDescent="0.2">
      <c r="A99" s="85" t="s">
        <v>54</v>
      </c>
      <c r="B99" s="2" t="s">
        <v>70</v>
      </c>
      <c r="C99" s="25" t="s">
        <v>74</v>
      </c>
      <c r="D99" s="5">
        <f>M12*POWER(2,(12/12))</f>
        <v>156.69460000000001</v>
      </c>
      <c r="E99" s="51">
        <v>156.792</v>
      </c>
      <c r="F99" s="5">
        <f t="shared" si="7"/>
        <v>9.739999999999327E-2</v>
      </c>
      <c r="G99" s="45">
        <v>1.0757857070000001</v>
      </c>
      <c r="L99" s="13"/>
      <c r="M99" s="13"/>
      <c r="N99" s="13"/>
    </row>
    <row r="100" spans="1:14" x14ac:dyDescent="0.2">
      <c r="A100" s="85" t="s">
        <v>59</v>
      </c>
      <c r="B100" s="2" t="s">
        <v>17</v>
      </c>
      <c r="C100" s="25" t="s">
        <v>8</v>
      </c>
      <c r="D100" s="5">
        <f>M13*POWER(2,(4/12))</f>
        <v>98.711412472428606</v>
      </c>
      <c r="E100" s="51">
        <v>100.18300000000001</v>
      </c>
      <c r="F100" s="5">
        <f t="shared" si="7"/>
        <v>1.4715875275714012</v>
      </c>
      <c r="G100" s="45">
        <v>25.618926609999999</v>
      </c>
      <c r="L100" s="13"/>
      <c r="M100" s="13"/>
      <c r="N100" s="13"/>
    </row>
    <row r="101" spans="1:14" x14ac:dyDescent="0.2">
      <c r="A101" s="85">
        <v>17.5</v>
      </c>
      <c r="B101" s="2" t="s">
        <v>16</v>
      </c>
      <c r="C101" s="2">
        <v>16</v>
      </c>
      <c r="D101" s="5">
        <f>M14*POWER(2,(16/12))</f>
        <v>199.66094869789043</v>
      </c>
      <c r="E101" s="51">
        <v>199.39099999999999</v>
      </c>
      <c r="F101" s="5">
        <f t="shared" si="7"/>
        <v>-0.26994869789044174</v>
      </c>
      <c r="G101" s="45">
        <v>-2.3418514789999998</v>
      </c>
      <c r="L101" s="13"/>
      <c r="M101" s="13"/>
      <c r="N101" s="13"/>
    </row>
    <row r="102" spans="1:14" x14ac:dyDescent="0.2">
      <c r="A102" s="85" t="s">
        <v>55</v>
      </c>
      <c r="B102" s="2" t="s">
        <v>70</v>
      </c>
      <c r="C102" s="2">
        <v>12</v>
      </c>
      <c r="D102" s="5">
        <f>M15*POWER(2,(12/12))</f>
        <v>158.471</v>
      </c>
      <c r="E102" s="51">
        <v>158.51400000000001</v>
      </c>
      <c r="F102" s="5">
        <f t="shared" si="7"/>
        <v>4.3000000000006366E-2</v>
      </c>
      <c r="G102" s="45">
        <v>0.4696945569</v>
      </c>
      <c r="L102" s="13"/>
      <c r="M102" s="13"/>
      <c r="N102" s="13"/>
    </row>
    <row r="103" spans="1:14" x14ac:dyDescent="0.2">
      <c r="A103" s="85" t="s">
        <v>56</v>
      </c>
      <c r="B103" s="2" t="s">
        <v>16</v>
      </c>
      <c r="C103" s="2">
        <v>16</v>
      </c>
      <c r="D103" s="5">
        <f>M16*POWER(2,(16/12))</f>
        <v>200.76337961654843</v>
      </c>
      <c r="E103" s="51">
        <v>200.483</v>
      </c>
      <c r="F103" s="5">
        <f t="shared" si="7"/>
        <v>-0.28037961654843002</v>
      </c>
      <c r="G103" s="45">
        <v>-2.4196509000000002</v>
      </c>
      <c r="L103" s="13"/>
      <c r="M103" s="13"/>
      <c r="N103" s="13"/>
    </row>
    <row r="104" spans="1:14" x14ac:dyDescent="0.2">
      <c r="A104" s="85" t="s">
        <v>57</v>
      </c>
      <c r="B104" s="2" t="s">
        <v>70</v>
      </c>
      <c r="C104" s="2">
        <v>12</v>
      </c>
      <c r="D104" s="5">
        <f>M17*POWER(2,(12/12))</f>
        <v>159.346</v>
      </c>
      <c r="E104" s="51">
        <v>158.51400000000001</v>
      </c>
      <c r="F104" s="5">
        <f t="shared" si="7"/>
        <v>-0.83199999999999363</v>
      </c>
      <c r="G104" s="45">
        <v>-9.0630467400000008</v>
      </c>
      <c r="L104" s="13"/>
      <c r="M104" s="13"/>
      <c r="N104" s="13"/>
    </row>
    <row r="105" spans="1:14" x14ac:dyDescent="0.2">
      <c r="A105" s="85">
        <v>18.7</v>
      </c>
      <c r="B105" s="2" t="s">
        <v>16</v>
      </c>
      <c r="C105" s="2">
        <v>16</v>
      </c>
      <c r="D105" s="5">
        <f>M18*POWER(2,(16/12))</f>
        <v>200.76337961654843</v>
      </c>
      <c r="E105" s="51">
        <v>199.39099999999999</v>
      </c>
      <c r="F105" s="5">
        <f t="shared" si="7"/>
        <v>-1.372379616548443</v>
      </c>
      <c r="G105" s="45">
        <v>-11.8751908</v>
      </c>
      <c r="L105" s="13"/>
      <c r="M105" s="13"/>
      <c r="N105" s="13"/>
    </row>
    <row r="106" spans="1:14" x14ac:dyDescent="0.2">
      <c r="A106" s="86" t="s">
        <v>68</v>
      </c>
      <c r="B106" s="2" t="s">
        <v>16</v>
      </c>
      <c r="C106" s="2">
        <v>16</v>
      </c>
      <c r="D106" s="5">
        <f>M19*POWER(2,(16/12))</f>
        <v>199.66094869789043</v>
      </c>
      <c r="E106" s="50">
        <v>200.982</v>
      </c>
      <c r="F106" s="5">
        <f t="shared" si="7"/>
        <v>1.3210513021095664</v>
      </c>
      <c r="G106" s="45">
        <v>11.417357409999999</v>
      </c>
      <c r="L106" s="13"/>
      <c r="M106" s="13"/>
      <c r="N106" s="13"/>
    </row>
    <row r="107" spans="1:14" x14ac:dyDescent="0.2">
      <c r="A107" s="86" t="s">
        <v>69</v>
      </c>
      <c r="B107" s="2" t="s">
        <v>70</v>
      </c>
      <c r="C107" s="2">
        <v>12</v>
      </c>
      <c r="D107" s="5">
        <f>M20*POWER(2,(12/12))</f>
        <v>158.471</v>
      </c>
      <c r="E107" s="50">
        <v>159.72399999999999</v>
      </c>
      <c r="F107" s="5">
        <f t="shared" si="7"/>
        <v>1.2529999999999859</v>
      </c>
      <c r="G107" s="45">
        <v>13.63470498</v>
      </c>
      <c r="L107" s="13"/>
      <c r="M107" s="13"/>
      <c r="N107" s="13"/>
    </row>
    <row r="108" spans="1:14" x14ac:dyDescent="0.2">
      <c r="A108" s="85" t="s">
        <v>60</v>
      </c>
      <c r="B108" s="2" t="s">
        <v>17</v>
      </c>
      <c r="C108" s="25" t="s">
        <v>8</v>
      </c>
      <c r="D108" s="5">
        <f>M21*POWER(2,(4/12))</f>
        <v>99.830474348945231</v>
      </c>
      <c r="E108" s="51">
        <v>100.73099999999999</v>
      </c>
      <c r="F108" s="5">
        <f t="shared" si="7"/>
        <v>0.9005256510547639</v>
      </c>
      <c r="G108" s="45">
        <v>15.546221360000001</v>
      </c>
    </row>
    <row r="109" spans="1:14" x14ac:dyDescent="0.2">
      <c r="A109" s="85">
        <v>40.5</v>
      </c>
      <c r="B109" s="2" t="s">
        <v>17</v>
      </c>
      <c r="C109" s="25" t="s">
        <v>8</v>
      </c>
      <c r="D109" s="5">
        <f>M22*POWER(2,(4/12))</f>
        <v>195.31422107575312</v>
      </c>
      <c r="E109" s="51">
        <v>199.39099999999999</v>
      </c>
      <c r="F109" s="5">
        <f t="shared" si="7"/>
        <v>4.0767789242468666</v>
      </c>
      <c r="G109" s="45">
        <v>35.764139780000001</v>
      </c>
    </row>
    <row r="110" spans="1:14" x14ac:dyDescent="0.2">
      <c r="A110" s="85" t="s">
        <v>61</v>
      </c>
      <c r="B110" s="2" t="s">
        <v>70</v>
      </c>
      <c r="C110" s="2">
        <v>12</v>
      </c>
      <c r="D110" s="5">
        <f>M23*POWER(2,(12/12))</f>
        <v>155.02099999999999</v>
      </c>
      <c r="E110" s="51">
        <v>156.792</v>
      </c>
      <c r="F110" s="5">
        <f t="shared" si="7"/>
        <v>1.771000000000015</v>
      </c>
      <c r="G110" s="45">
        <v>19.665943819999999</v>
      </c>
    </row>
    <row r="111" spans="1:14" x14ac:dyDescent="0.2">
      <c r="A111" s="85">
        <v>40.799999999999997</v>
      </c>
      <c r="B111" s="2" t="s">
        <v>17</v>
      </c>
      <c r="C111" s="25" t="s">
        <v>8</v>
      </c>
      <c r="D111" s="5">
        <f>M24*POWER(2,(4/12))</f>
        <v>195.31422107575312</v>
      </c>
      <c r="E111" s="51">
        <v>199.39099999999999</v>
      </c>
      <c r="F111" s="5">
        <f t="shared" si="7"/>
        <v>4.0767789242468666</v>
      </c>
      <c r="G111" s="45">
        <v>35.764139780000001</v>
      </c>
    </row>
    <row r="112" spans="1:14" x14ac:dyDescent="0.2">
      <c r="A112" s="85" t="s">
        <v>62</v>
      </c>
      <c r="B112" s="2" t="s">
        <v>17</v>
      </c>
      <c r="C112" s="25" t="s">
        <v>8</v>
      </c>
      <c r="D112" s="5">
        <f>M25*POWER(2,(4/12))</f>
        <v>199.59291296119613</v>
      </c>
      <c r="E112" s="51">
        <v>200.483</v>
      </c>
      <c r="F112" s="5">
        <f t="shared" si="7"/>
        <v>0.89008703880386975</v>
      </c>
      <c r="G112" s="45">
        <v>7.7034081260000002</v>
      </c>
    </row>
    <row r="113" spans="1:7" x14ac:dyDescent="0.2">
      <c r="A113" s="85" t="s">
        <v>63</v>
      </c>
      <c r="B113" s="2" t="s">
        <v>70</v>
      </c>
      <c r="C113" s="2">
        <v>12</v>
      </c>
      <c r="D113" s="5">
        <f>M26*POWER(2,(12/12))</f>
        <v>158.417</v>
      </c>
      <c r="E113" s="51">
        <v>159.328</v>
      </c>
      <c r="F113" s="5">
        <f t="shared" si="7"/>
        <v>0.91100000000000136</v>
      </c>
      <c r="G113" s="45">
        <v>9.9271965899999994</v>
      </c>
    </row>
    <row r="114" spans="1:7" x14ac:dyDescent="0.2">
      <c r="A114" s="85">
        <v>42.8</v>
      </c>
      <c r="B114" s="2" t="s">
        <v>17</v>
      </c>
      <c r="C114" s="25" t="s">
        <v>8</v>
      </c>
      <c r="D114" s="5">
        <f>M27*POWER(2,(4/12))</f>
        <v>199.59291296119613</v>
      </c>
      <c r="E114" s="51">
        <v>200.483</v>
      </c>
      <c r="F114" s="5">
        <f t="shared" si="7"/>
        <v>0.89008703880386975</v>
      </c>
      <c r="G114" s="45">
        <v>7.7034081260000002</v>
      </c>
    </row>
    <row r="115" spans="1:7" x14ac:dyDescent="0.2">
      <c r="A115" s="85">
        <v>47.3</v>
      </c>
      <c r="B115" s="2" t="s">
        <v>16</v>
      </c>
      <c r="C115" s="2">
        <v>16</v>
      </c>
      <c r="D115" s="5">
        <f t="shared" ref="D115:D116" si="8">M28*POWER(2,(16/12))</f>
        <v>200.70920301140293</v>
      </c>
      <c r="E115" s="51">
        <v>198.30500000000001</v>
      </c>
      <c r="F115" s="5">
        <f t="shared" si="7"/>
        <v>-2.4042030114029274</v>
      </c>
      <c r="G115" s="45">
        <v>-20.86283281</v>
      </c>
    </row>
    <row r="116" spans="1:7" x14ac:dyDescent="0.2">
      <c r="A116" s="85">
        <v>82.4</v>
      </c>
      <c r="B116" s="2" t="s">
        <v>16</v>
      </c>
      <c r="C116" s="2">
        <v>16</v>
      </c>
      <c r="D116" s="5">
        <f t="shared" si="8"/>
        <v>199.60778002958486</v>
      </c>
      <c r="E116" s="51">
        <v>199.39099999999999</v>
      </c>
      <c r="F116" s="5">
        <f t="shared" si="7"/>
        <v>-0.21678002958486786</v>
      </c>
      <c r="G116" s="45">
        <v>-1.8813669550000001</v>
      </c>
    </row>
    <row r="117" spans="1:7" x14ac:dyDescent="0.2">
      <c r="A117" s="87">
        <v>82.6</v>
      </c>
      <c r="B117" s="2" t="s">
        <v>70</v>
      </c>
      <c r="C117" s="2">
        <v>12</v>
      </c>
      <c r="D117" s="5">
        <f>M30*POWER(2,(12/12))</f>
        <v>158.4288</v>
      </c>
      <c r="E117" s="68">
        <v>158.51400000000001</v>
      </c>
      <c r="F117" s="5">
        <f t="shared" si="7"/>
        <v>8.5200000000014597E-2</v>
      </c>
      <c r="G117" s="45">
        <v>0.93077454059999998</v>
      </c>
    </row>
    <row r="118" spans="1:7" x14ac:dyDescent="0.2">
      <c r="A118" s="85">
        <v>82.7</v>
      </c>
      <c r="B118" s="2" t="s">
        <v>16</v>
      </c>
      <c r="C118" s="2">
        <v>16</v>
      </c>
      <c r="D118" s="5">
        <f t="shared" ref="D118:D119" si="9">M31*POWER(2,(16/12))</f>
        <v>199.60778002958486</v>
      </c>
      <c r="E118" s="51">
        <v>200.483</v>
      </c>
      <c r="F118" s="5">
        <f t="shared" si="7"/>
        <v>0.8752199704151451</v>
      </c>
      <c r="G118" s="45">
        <v>7.5741729449999999</v>
      </c>
    </row>
    <row r="119" spans="1:7" x14ac:dyDescent="0.2">
      <c r="A119" s="85">
        <v>83.4</v>
      </c>
      <c r="B119" s="2" t="s">
        <v>16</v>
      </c>
      <c r="C119" s="2">
        <v>16</v>
      </c>
      <c r="D119" s="5">
        <f t="shared" si="9"/>
        <v>200.70920301140293</v>
      </c>
      <c r="E119" s="51">
        <v>197.22499999999999</v>
      </c>
      <c r="F119" s="5">
        <f t="shared" si="7"/>
        <v>-3.4842030114029399</v>
      </c>
      <c r="G119" s="45">
        <v>-30.317172150000001</v>
      </c>
    </row>
    <row r="120" spans="1:7" x14ac:dyDescent="0.2">
      <c r="A120" s="87">
        <v>83.6</v>
      </c>
      <c r="B120" s="2" t="s">
        <v>70</v>
      </c>
      <c r="C120" s="2">
        <v>12</v>
      </c>
      <c r="D120" s="5">
        <f>M33*POWER(2,(12/12))</f>
        <v>159.303</v>
      </c>
      <c r="E120" s="68">
        <v>157.74350000000001</v>
      </c>
      <c r="F120" s="5">
        <f t="shared" si="7"/>
        <v>-1.5594999999999857</v>
      </c>
      <c r="G120" s="45">
        <v>-17.031452949999998</v>
      </c>
    </row>
    <row r="121" spans="1:7" x14ac:dyDescent="0.2">
      <c r="A121" s="85">
        <v>83.7</v>
      </c>
      <c r="B121" s="2" t="s">
        <v>16</v>
      </c>
      <c r="C121" s="2">
        <v>16</v>
      </c>
      <c r="D121" s="5">
        <f t="shared" ref="D121:D122" si="10">M34*POWER(2,(16/12))</f>
        <v>200.70920301140293</v>
      </c>
      <c r="E121" s="51">
        <v>199.39099999999999</v>
      </c>
      <c r="F121" s="5">
        <f t="shared" si="7"/>
        <v>-1.318203011402943</v>
      </c>
      <c r="G121" s="45">
        <v>-11.407747260000001</v>
      </c>
    </row>
    <row r="122" spans="1:7" x14ac:dyDescent="0.2">
      <c r="A122" s="85">
        <v>84.4</v>
      </c>
      <c r="B122" s="2" t="s">
        <v>16</v>
      </c>
      <c r="C122" s="2">
        <v>16</v>
      </c>
      <c r="D122" s="5">
        <f t="shared" si="10"/>
        <v>200.70920301140293</v>
      </c>
      <c r="E122" s="51">
        <v>200.483</v>
      </c>
      <c r="F122" s="5">
        <f t="shared" si="7"/>
        <v>-0.22620301140293009</v>
      </c>
      <c r="G122" s="45">
        <v>-1.9522073630000001</v>
      </c>
    </row>
    <row r="123" spans="1:7" x14ac:dyDescent="0.2">
      <c r="A123" s="87">
        <v>84.6</v>
      </c>
      <c r="B123" s="2" t="s">
        <v>70</v>
      </c>
      <c r="C123" s="2">
        <v>12</v>
      </c>
      <c r="D123" s="5">
        <f>M36*POWER(2,(12/12))</f>
        <v>159.303</v>
      </c>
      <c r="E123" s="68">
        <v>155.93799999999999</v>
      </c>
      <c r="F123" s="5">
        <f t="shared" si="7"/>
        <v>-3.3650000000000091</v>
      </c>
      <c r="G123" s="45">
        <v>-36.96107962</v>
      </c>
    </row>
    <row r="124" spans="1:7" x14ac:dyDescent="0.2">
      <c r="A124" s="85">
        <v>84.7</v>
      </c>
      <c r="B124" s="2" t="s">
        <v>16</v>
      </c>
      <c r="C124" s="2">
        <v>16</v>
      </c>
      <c r="D124" s="5">
        <f t="shared" ref="D124:D125" si="11">M37*POWER(2,(16/12))</f>
        <v>200.70920301140293</v>
      </c>
      <c r="E124" s="51">
        <v>200.483</v>
      </c>
      <c r="F124" s="5">
        <f t="shared" si="7"/>
        <v>-0.22620301140293009</v>
      </c>
      <c r="G124" s="45">
        <v>-1.9522073630000001</v>
      </c>
    </row>
    <row r="125" spans="1:7" x14ac:dyDescent="0.2">
      <c r="A125" s="85">
        <v>85.4</v>
      </c>
      <c r="B125" s="2" t="s">
        <v>16</v>
      </c>
      <c r="C125" s="2">
        <v>16</v>
      </c>
      <c r="D125" s="5">
        <f t="shared" si="11"/>
        <v>199.60778002958486</v>
      </c>
      <c r="E125" s="51">
        <v>201.58099999999999</v>
      </c>
      <c r="F125" s="5">
        <f t="shared" si="7"/>
        <v>1.9732199704151299</v>
      </c>
      <c r="G125" s="45">
        <v>17.029880049999999</v>
      </c>
    </row>
    <row r="126" spans="1:7" x14ac:dyDescent="0.2">
      <c r="A126" s="87">
        <v>85.6</v>
      </c>
      <c r="B126" s="2" t="s">
        <v>70</v>
      </c>
      <c r="C126" s="2">
        <v>12</v>
      </c>
      <c r="D126" s="5">
        <f>M39*POWER(2,(12/12))</f>
        <v>158.4288</v>
      </c>
      <c r="E126" s="68">
        <v>158.51400000000001</v>
      </c>
      <c r="F126" s="5">
        <f t="shared" si="7"/>
        <v>8.5200000000014597E-2</v>
      </c>
      <c r="G126" s="45">
        <v>0.93077454059999998</v>
      </c>
    </row>
    <row r="127" spans="1:7" x14ac:dyDescent="0.2">
      <c r="A127" s="85">
        <v>85.7</v>
      </c>
      <c r="B127" s="2" t="s">
        <v>16</v>
      </c>
      <c r="C127" s="2">
        <v>16</v>
      </c>
      <c r="D127" s="5">
        <f t="shared" ref="D127:D128" si="12">M40*POWER(2,(16/12))</f>
        <v>199.60778002958486</v>
      </c>
      <c r="E127" s="51">
        <v>199.39099999999999</v>
      </c>
      <c r="F127" s="5">
        <f t="shared" si="7"/>
        <v>-0.21678002958486786</v>
      </c>
      <c r="G127" s="45">
        <v>-1.8813669550000001</v>
      </c>
    </row>
    <row r="128" spans="1:7" x14ac:dyDescent="0.2">
      <c r="A128" s="88" t="s">
        <v>64</v>
      </c>
      <c r="B128" s="2" t="s">
        <v>16</v>
      </c>
      <c r="C128" s="2">
        <v>16</v>
      </c>
      <c r="D128" s="5">
        <f t="shared" si="12"/>
        <v>200.81755622169393</v>
      </c>
      <c r="E128" s="51">
        <v>201.58099999999999</v>
      </c>
      <c r="F128" s="5">
        <f t="shared" si="7"/>
        <v>0.76344377830605481</v>
      </c>
      <c r="G128" s="45">
        <v>6.568738851</v>
      </c>
    </row>
    <row r="129" spans="1:1" x14ac:dyDescent="0.2">
      <c r="A129" s="88"/>
    </row>
  </sheetData>
  <mergeCells count="3">
    <mergeCell ref="A1:G1"/>
    <mergeCell ref="A45:G45"/>
    <mergeCell ref="A88:G88"/>
  </mergeCells>
  <phoneticPr fontId="6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BF31-C148-C645-8596-E70915920635}">
  <dimension ref="A1:R128"/>
  <sheetViews>
    <sheetView topLeftCell="A86" zoomScale="90" zoomScaleNormal="90" workbookViewId="0">
      <selection activeCell="G116" sqref="G116:G127"/>
    </sheetView>
  </sheetViews>
  <sheetFormatPr baseColWidth="10" defaultRowHeight="16" x14ac:dyDescent="0.2"/>
  <cols>
    <col min="1" max="1" width="11.1640625" customWidth="1"/>
    <col min="2" max="2" width="17" customWidth="1"/>
    <col min="3" max="3" width="24.33203125" customWidth="1"/>
    <col min="4" max="4" width="29.6640625" customWidth="1"/>
    <col min="5" max="5" width="26.6640625" customWidth="1"/>
    <col min="6" max="6" width="16.33203125" customWidth="1"/>
    <col min="7" max="9" width="23.1640625" customWidth="1"/>
    <col min="11" max="11" width="16.6640625" style="7" customWidth="1"/>
  </cols>
  <sheetData>
    <row r="1" spans="1:18" x14ac:dyDescent="0.2">
      <c r="A1" s="89" t="s">
        <v>3</v>
      </c>
      <c r="B1" s="89"/>
      <c r="C1" s="89"/>
      <c r="D1" s="89"/>
      <c r="E1" s="89"/>
      <c r="F1" s="89"/>
      <c r="G1" s="89"/>
      <c r="H1" s="17"/>
      <c r="I1" s="24">
        <v>155.56299999999999</v>
      </c>
      <c r="J1">
        <v>440</v>
      </c>
      <c r="K1" s="31"/>
      <c r="L1" s="55"/>
      <c r="M1" s="39"/>
      <c r="N1" s="39"/>
      <c r="O1" s="36"/>
    </row>
    <row r="2" spans="1:18" x14ac:dyDescent="0.2">
      <c r="A2" s="26" t="s">
        <v>12</v>
      </c>
      <c r="B2" s="65" t="s">
        <v>2</v>
      </c>
      <c r="C2" s="65" t="s">
        <v>0</v>
      </c>
      <c r="D2" s="4" t="s">
        <v>13</v>
      </c>
      <c r="E2" s="4" t="s">
        <v>14</v>
      </c>
      <c r="F2" s="65" t="s">
        <v>15</v>
      </c>
      <c r="G2" s="12" t="s">
        <v>1</v>
      </c>
      <c r="H2" s="18"/>
      <c r="I2" t="s">
        <v>9</v>
      </c>
      <c r="J2">
        <v>480</v>
      </c>
      <c r="L2" s="78" t="s">
        <v>12</v>
      </c>
      <c r="M2" s="66" t="s">
        <v>75</v>
      </c>
      <c r="N2" s="66" t="s">
        <v>76</v>
      </c>
      <c r="O2" s="36"/>
    </row>
    <row r="3" spans="1:18" x14ac:dyDescent="0.2">
      <c r="A3" s="51">
        <v>1.4</v>
      </c>
      <c r="B3" s="2" t="s">
        <v>16</v>
      </c>
      <c r="C3" s="2" t="s">
        <v>71</v>
      </c>
      <c r="D3" s="5">
        <f>M3*2*84/64</f>
        <v>233.41263749999999</v>
      </c>
      <c r="E3" s="51">
        <v>215.73400000000001</v>
      </c>
      <c r="F3" s="5">
        <f>E3-D3</f>
        <v>-17.678637499999979</v>
      </c>
      <c r="G3" s="45">
        <v>-136.3546523</v>
      </c>
      <c r="H3" s="19"/>
      <c r="I3" s="24" t="s">
        <v>41</v>
      </c>
      <c r="J3" s="6">
        <f>(J2*I1)/J1</f>
        <v>169.7050909090909</v>
      </c>
      <c r="K3" s="33"/>
      <c r="L3" s="79">
        <v>1.4</v>
      </c>
      <c r="M3" s="51">
        <v>88.9191</v>
      </c>
      <c r="N3" s="51">
        <v>215.73400000000001</v>
      </c>
      <c r="O3" s="36"/>
    </row>
    <row r="4" spans="1:18" x14ac:dyDescent="0.2">
      <c r="A4" s="51">
        <v>1.7</v>
      </c>
      <c r="B4" s="2" t="s">
        <v>16</v>
      </c>
      <c r="C4" s="2" t="s">
        <v>71</v>
      </c>
      <c r="D4" s="5">
        <f t="shared" ref="D4:D41" si="0">M4*2*84/64</f>
        <v>233.41263749999999</v>
      </c>
      <c r="E4" s="51">
        <v>219.99199999999999</v>
      </c>
      <c r="F4" s="5">
        <f t="shared" ref="F4:F41" si="1">E4-D4</f>
        <v>-13.420637499999998</v>
      </c>
      <c r="G4" s="45">
        <v>-102.5176573</v>
      </c>
      <c r="H4" s="19"/>
      <c r="I4" s="24" t="s">
        <v>40</v>
      </c>
      <c r="J4">
        <v>84.852699999999999</v>
      </c>
      <c r="K4" s="33"/>
      <c r="L4" s="79">
        <v>1.7</v>
      </c>
      <c r="M4" s="51">
        <v>88.9191</v>
      </c>
      <c r="N4" s="51">
        <v>219.99199999999999</v>
      </c>
      <c r="O4" s="36"/>
    </row>
    <row r="5" spans="1:18" x14ac:dyDescent="0.2">
      <c r="A5" s="51">
        <v>2.4</v>
      </c>
      <c r="B5" s="2" t="s">
        <v>16</v>
      </c>
      <c r="C5" s="2" t="s">
        <v>71</v>
      </c>
      <c r="D5" s="5">
        <f t="shared" si="0"/>
        <v>235.08161250000001</v>
      </c>
      <c r="E5" s="51">
        <v>214.554</v>
      </c>
      <c r="F5" s="5">
        <f t="shared" si="1"/>
        <v>-20.527612500000004</v>
      </c>
      <c r="G5" s="45">
        <v>-158.18498959999999</v>
      </c>
      <c r="H5" s="19"/>
      <c r="I5" s="24" t="s">
        <v>42</v>
      </c>
      <c r="J5">
        <f>(J8*J2)/J1</f>
        <v>71.352436363636372</v>
      </c>
      <c r="K5" s="33"/>
      <c r="L5" s="79">
        <v>2.4</v>
      </c>
      <c r="M5" s="51">
        <v>89.554900000000004</v>
      </c>
      <c r="N5" s="51">
        <v>214.554</v>
      </c>
      <c r="O5" s="36"/>
    </row>
    <row r="6" spans="1:18" x14ac:dyDescent="0.2">
      <c r="A6" s="51">
        <v>2.7</v>
      </c>
      <c r="B6" s="2" t="s">
        <v>16</v>
      </c>
      <c r="C6" s="2" t="s">
        <v>71</v>
      </c>
      <c r="D6" s="5">
        <f t="shared" si="0"/>
        <v>235.08161250000001</v>
      </c>
      <c r="E6" s="51">
        <v>215.238</v>
      </c>
      <c r="F6" s="5">
        <f t="shared" si="1"/>
        <v>-19.843612500000006</v>
      </c>
      <c r="G6" s="45">
        <v>-152.67457949999999</v>
      </c>
      <c r="H6" s="19"/>
      <c r="I6" s="29" t="s">
        <v>43</v>
      </c>
      <c r="J6" s="29">
        <f>(J9*J2)/J1</f>
        <v>127.13563636363637</v>
      </c>
      <c r="K6" s="33"/>
      <c r="L6" s="79">
        <v>2.7</v>
      </c>
      <c r="M6" s="51">
        <v>89.554900000000004</v>
      </c>
      <c r="N6" s="51">
        <v>215.238</v>
      </c>
      <c r="O6" s="36"/>
    </row>
    <row r="7" spans="1:18" x14ac:dyDescent="0.2">
      <c r="A7" s="51">
        <v>3.4</v>
      </c>
      <c r="B7" s="2" t="s">
        <v>16</v>
      </c>
      <c r="C7" s="2" t="s">
        <v>71</v>
      </c>
      <c r="D7" s="5">
        <f t="shared" si="0"/>
        <v>232.56712499999998</v>
      </c>
      <c r="E7" s="51">
        <v>214.554</v>
      </c>
      <c r="F7" s="5">
        <f t="shared" si="1"/>
        <v>-18.013124999999974</v>
      </c>
      <c r="G7" s="45">
        <v>-139.56746770000001</v>
      </c>
      <c r="H7" s="19"/>
      <c r="I7" s="24" t="s">
        <v>44</v>
      </c>
      <c r="J7">
        <f>(J10*J2)/J1</f>
        <v>142.7050909090909</v>
      </c>
      <c r="K7" s="35"/>
      <c r="L7" s="79">
        <v>3.4</v>
      </c>
      <c r="M7" s="51">
        <v>88.596999999999994</v>
      </c>
      <c r="N7" s="51">
        <v>214.554</v>
      </c>
      <c r="O7" s="36"/>
    </row>
    <row r="8" spans="1:18" x14ac:dyDescent="0.2">
      <c r="A8" s="51">
        <v>3.7</v>
      </c>
      <c r="B8" s="2" t="s">
        <v>16</v>
      </c>
      <c r="C8" s="2" t="s">
        <v>71</v>
      </c>
      <c r="D8" s="5">
        <f t="shared" si="0"/>
        <v>232.56712499999998</v>
      </c>
      <c r="E8" s="51">
        <v>218.79400000000001</v>
      </c>
      <c r="F8" s="5">
        <f t="shared" si="1"/>
        <v>-13.773124999999965</v>
      </c>
      <c r="G8" s="45">
        <v>-105.68861459999999</v>
      </c>
      <c r="H8" s="19"/>
      <c r="I8" s="30" t="s">
        <v>23</v>
      </c>
      <c r="J8">
        <v>65.406400000000005</v>
      </c>
      <c r="K8" s="35"/>
      <c r="L8" s="79">
        <v>3.7</v>
      </c>
      <c r="M8" s="51">
        <v>88.596999999999994</v>
      </c>
      <c r="N8" s="51">
        <v>218.79400000000001</v>
      </c>
      <c r="O8" s="36"/>
    </row>
    <row r="9" spans="1:18" x14ac:dyDescent="0.2">
      <c r="A9" s="51">
        <v>4.4000000000000004</v>
      </c>
      <c r="B9" s="2" t="s">
        <v>16</v>
      </c>
      <c r="C9" s="2" t="s">
        <v>71</v>
      </c>
      <c r="D9" s="5">
        <f t="shared" si="0"/>
        <v>232.51987499999998</v>
      </c>
      <c r="E9" s="51">
        <v>218.11500000000001</v>
      </c>
      <c r="F9" s="5">
        <f t="shared" si="1"/>
        <v>-14.404874999999976</v>
      </c>
      <c r="G9" s="45">
        <v>-110.718245</v>
      </c>
      <c r="H9" s="19"/>
      <c r="I9" s="30" t="s">
        <v>24</v>
      </c>
      <c r="J9">
        <v>116.541</v>
      </c>
      <c r="K9" s="33"/>
      <c r="L9" s="79">
        <v>4.4000000000000004</v>
      </c>
      <c r="M9" s="51">
        <v>88.578999999999994</v>
      </c>
      <c r="N9" s="51">
        <v>218.11500000000001</v>
      </c>
      <c r="O9" s="34"/>
    </row>
    <row r="10" spans="1:18" x14ac:dyDescent="0.2">
      <c r="A10" s="51">
        <v>4.7</v>
      </c>
      <c r="B10" s="2" t="s">
        <v>16</v>
      </c>
      <c r="C10" s="2" t="s">
        <v>71</v>
      </c>
      <c r="D10" s="5">
        <f t="shared" si="0"/>
        <v>232.51987499999998</v>
      </c>
      <c r="E10" s="51">
        <v>222.40899999999999</v>
      </c>
      <c r="F10" s="5">
        <f t="shared" si="1"/>
        <v>-10.110874999999993</v>
      </c>
      <c r="G10" s="45">
        <v>-76.966828680000006</v>
      </c>
      <c r="H10" s="19"/>
      <c r="I10" s="30" t="s">
        <v>26</v>
      </c>
      <c r="J10">
        <v>130.81299999999999</v>
      </c>
      <c r="K10" s="33"/>
      <c r="L10" s="79">
        <v>4.7</v>
      </c>
      <c r="M10" s="51">
        <v>88.578999999999994</v>
      </c>
      <c r="N10" s="51">
        <v>222.40899999999999</v>
      </c>
      <c r="O10" s="34"/>
    </row>
    <row r="11" spans="1:18" x14ac:dyDescent="0.2">
      <c r="A11" s="51" t="s">
        <v>53</v>
      </c>
      <c r="B11" s="2" t="s">
        <v>16</v>
      </c>
      <c r="C11" s="2" t="s">
        <v>71</v>
      </c>
      <c r="D11" s="5">
        <f t="shared" si="0"/>
        <v>231.24937499999999</v>
      </c>
      <c r="E11" s="51">
        <v>219.99199999999999</v>
      </c>
      <c r="F11" s="5">
        <f t="shared" si="1"/>
        <v>-11.257374999999996</v>
      </c>
      <c r="G11" s="45">
        <v>-86.398273509999996</v>
      </c>
      <c r="H11" s="19"/>
      <c r="I11" s="24" t="s">
        <v>11</v>
      </c>
      <c r="K11" s="33"/>
      <c r="L11" s="79" t="s">
        <v>53</v>
      </c>
      <c r="M11" s="51">
        <v>88.094999999999999</v>
      </c>
      <c r="N11" s="51">
        <v>219.99199999999999</v>
      </c>
      <c r="O11" s="34"/>
    </row>
    <row r="12" spans="1:18" x14ac:dyDescent="0.2">
      <c r="A12" s="51" t="s">
        <v>54</v>
      </c>
      <c r="B12" s="2" t="s">
        <v>70</v>
      </c>
      <c r="C12" s="25" t="s">
        <v>73</v>
      </c>
      <c r="D12" s="5">
        <f>M12*2/1</f>
        <v>176.19</v>
      </c>
      <c r="E12" s="51">
        <v>174.892</v>
      </c>
      <c r="F12" s="5">
        <f t="shared" si="1"/>
        <v>-1.2980000000000018</v>
      </c>
      <c r="G12" s="45">
        <v>-12.801294479999999</v>
      </c>
      <c r="H12" s="19"/>
      <c r="I12" s="21"/>
      <c r="K12" s="35"/>
      <c r="L12" s="79" t="s">
        <v>54</v>
      </c>
      <c r="M12" s="51">
        <v>88.094999999999999</v>
      </c>
      <c r="N12" s="51">
        <v>174.892</v>
      </c>
      <c r="O12" s="34"/>
    </row>
    <row r="13" spans="1:18" x14ac:dyDescent="0.2">
      <c r="A13" s="51" t="s">
        <v>59</v>
      </c>
      <c r="B13" s="2" t="s">
        <v>17</v>
      </c>
      <c r="C13" s="2" t="s">
        <v>6</v>
      </c>
      <c r="D13" s="5">
        <f>M13*84/64</f>
        <v>115.62468749999999</v>
      </c>
      <c r="E13" s="51">
        <v>108.06100000000001</v>
      </c>
      <c r="F13" s="5">
        <f t="shared" si="1"/>
        <v>-7.5636874999999861</v>
      </c>
      <c r="G13" s="45">
        <v>-117.1244214</v>
      </c>
      <c r="H13" s="19"/>
      <c r="I13" s="20"/>
      <c r="K13" s="33"/>
      <c r="L13" s="79" t="s">
        <v>59</v>
      </c>
      <c r="M13" s="51">
        <v>88.094999999999999</v>
      </c>
      <c r="N13" s="51">
        <v>108.06100000000001</v>
      </c>
      <c r="O13" s="37"/>
    </row>
    <row r="14" spans="1:18" x14ac:dyDescent="0.2">
      <c r="A14" s="51">
        <v>17.5</v>
      </c>
      <c r="B14" s="2" t="s">
        <v>16</v>
      </c>
      <c r="C14" s="2" t="s">
        <v>71</v>
      </c>
      <c r="D14" s="5">
        <f t="shared" si="0"/>
        <v>204.95475000000002</v>
      </c>
      <c r="E14" s="51">
        <v>218.79400000000001</v>
      </c>
      <c r="F14" s="5">
        <f t="shared" si="1"/>
        <v>13.839249999999993</v>
      </c>
      <c r="G14" s="45">
        <v>113.1208771</v>
      </c>
      <c r="H14" s="19"/>
      <c r="I14" s="20"/>
      <c r="K14" s="33"/>
      <c r="L14" s="79">
        <v>17.5</v>
      </c>
      <c r="M14">
        <v>78.078000000000003</v>
      </c>
      <c r="N14" s="51">
        <v>218.79400000000001</v>
      </c>
      <c r="O14" s="34"/>
    </row>
    <row r="15" spans="1:18" x14ac:dyDescent="0.2">
      <c r="A15" s="51" t="s">
        <v>55</v>
      </c>
      <c r="B15" s="2" t="s">
        <v>70</v>
      </c>
      <c r="C15" s="25" t="s">
        <v>73</v>
      </c>
      <c r="D15" s="5">
        <f>M15*2/1</f>
        <v>156.15600000000001</v>
      </c>
      <c r="E15" s="51">
        <v>173.221</v>
      </c>
      <c r="F15" s="5">
        <f t="shared" si="1"/>
        <v>17.064999999999998</v>
      </c>
      <c r="G15" s="45">
        <v>179.55100659999999</v>
      </c>
      <c r="H15" s="19"/>
      <c r="I15" s="20"/>
      <c r="K15" s="33"/>
      <c r="L15" s="79" t="s">
        <v>55</v>
      </c>
      <c r="M15">
        <v>78.078000000000003</v>
      </c>
      <c r="N15" s="51">
        <v>173.221</v>
      </c>
      <c r="O15" s="34"/>
    </row>
    <row r="16" spans="1:18" x14ac:dyDescent="0.2">
      <c r="A16" s="51" t="s">
        <v>56</v>
      </c>
      <c r="B16" s="2" t="s">
        <v>16</v>
      </c>
      <c r="C16" s="2" t="s">
        <v>71</v>
      </c>
      <c r="D16" s="5">
        <f t="shared" si="0"/>
        <v>233.7972</v>
      </c>
      <c r="E16" s="51">
        <v>218.11500000000001</v>
      </c>
      <c r="F16" s="5">
        <f t="shared" si="1"/>
        <v>-15.682199999999995</v>
      </c>
      <c r="G16" s="45">
        <v>-120.20239549999999</v>
      </c>
      <c r="H16" s="19"/>
      <c r="I16" s="21"/>
      <c r="K16" s="35"/>
      <c r="L16" s="79" t="s">
        <v>56</v>
      </c>
      <c r="M16" s="51">
        <v>89.065600000000003</v>
      </c>
      <c r="N16" s="51">
        <v>218.11500000000001</v>
      </c>
      <c r="O16" s="37"/>
    </row>
    <row r="17" spans="1:15" x14ac:dyDescent="0.2">
      <c r="A17" s="51" t="s">
        <v>57</v>
      </c>
      <c r="B17" s="2" t="s">
        <v>70</v>
      </c>
      <c r="C17" s="25" t="s">
        <v>73</v>
      </c>
      <c r="D17" s="5">
        <f>M17*2/1</f>
        <v>178.13120000000001</v>
      </c>
      <c r="E17" s="51">
        <v>173.93899999999999</v>
      </c>
      <c r="F17" s="5">
        <f t="shared" si="1"/>
        <v>-4.1922000000000139</v>
      </c>
      <c r="G17" s="45">
        <v>-41.230541039999999</v>
      </c>
      <c r="H17" s="19"/>
      <c r="I17" s="24"/>
      <c r="K17" s="35"/>
      <c r="L17" s="79" t="s">
        <v>57</v>
      </c>
      <c r="M17" s="51">
        <v>89.065600000000003</v>
      </c>
      <c r="N17" s="51">
        <v>173.93899999999999</v>
      </c>
      <c r="O17" s="34"/>
    </row>
    <row r="18" spans="1:15" x14ac:dyDescent="0.2">
      <c r="A18" s="51">
        <v>18.7</v>
      </c>
      <c r="B18" s="2" t="s">
        <v>16</v>
      </c>
      <c r="C18" s="2" t="s">
        <v>71</v>
      </c>
      <c r="D18" s="5">
        <f t="shared" si="0"/>
        <v>233.7972</v>
      </c>
      <c r="E18" s="51">
        <v>219.99199999999999</v>
      </c>
      <c r="F18" s="5">
        <f t="shared" si="1"/>
        <v>-13.805200000000013</v>
      </c>
      <c r="G18" s="45">
        <v>-105.367909</v>
      </c>
      <c r="H18" s="19"/>
      <c r="K18" s="35"/>
      <c r="L18" s="79">
        <v>18.7</v>
      </c>
      <c r="M18" s="51">
        <v>89.065600000000003</v>
      </c>
      <c r="N18" s="51">
        <v>219.99199999999999</v>
      </c>
      <c r="O18" s="34"/>
    </row>
    <row r="19" spans="1:15" x14ac:dyDescent="0.2">
      <c r="A19" s="67" t="s">
        <v>68</v>
      </c>
      <c r="B19" s="2" t="s">
        <v>16</v>
      </c>
      <c r="C19" s="2" t="s">
        <v>71</v>
      </c>
      <c r="D19" s="5">
        <f t="shared" si="0"/>
        <v>235.08161250000001</v>
      </c>
      <c r="E19" s="50">
        <v>222.36600000000001</v>
      </c>
      <c r="F19" s="5">
        <f t="shared" si="1"/>
        <v>-12.715612499999992</v>
      </c>
      <c r="G19" s="45">
        <v>-96.270488839999999</v>
      </c>
      <c r="H19" s="19"/>
      <c r="K19" s="35"/>
      <c r="L19" s="67" t="s">
        <v>68</v>
      </c>
      <c r="M19" s="51">
        <v>89.554900000000004</v>
      </c>
      <c r="N19" s="50">
        <v>222.36600000000001</v>
      </c>
      <c r="O19" s="36"/>
    </row>
    <row r="20" spans="1:15" x14ac:dyDescent="0.2">
      <c r="A20" s="67" t="s">
        <v>69</v>
      </c>
      <c r="B20" s="2" t="s">
        <v>70</v>
      </c>
      <c r="C20" s="25" t="s">
        <v>73</v>
      </c>
      <c r="D20" s="5">
        <f>M20*2/1</f>
        <v>179.10980000000001</v>
      </c>
      <c r="E20" s="50">
        <v>176.65799999999999</v>
      </c>
      <c r="F20" s="5">
        <f t="shared" si="1"/>
        <v>-2.45180000000002</v>
      </c>
      <c r="G20" s="45">
        <v>-23.86223172</v>
      </c>
      <c r="H20" s="19"/>
      <c r="I20" s="20"/>
      <c r="K20" s="33"/>
      <c r="L20" s="67" t="s">
        <v>69</v>
      </c>
      <c r="M20" s="51">
        <v>89.554900000000004</v>
      </c>
      <c r="N20" s="50">
        <v>176.65799999999999</v>
      </c>
      <c r="O20" s="36"/>
    </row>
    <row r="21" spans="1:15" x14ac:dyDescent="0.2">
      <c r="A21" s="51" t="s">
        <v>60</v>
      </c>
      <c r="B21" s="2" t="s">
        <v>17</v>
      </c>
      <c r="C21" s="2" t="s">
        <v>6</v>
      </c>
      <c r="D21" s="5">
        <f t="shared" ref="D21:D22" si="2">M21*84/64</f>
        <v>117.54080625</v>
      </c>
      <c r="E21" s="51">
        <v>111.06699999999999</v>
      </c>
      <c r="F21" s="5">
        <f t="shared" si="1"/>
        <v>-6.4738062500000098</v>
      </c>
      <c r="G21" s="45">
        <v>-98.077671449999997</v>
      </c>
      <c r="H21" s="19"/>
      <c r="I21" s="22"/>
      <c r="K21" s="33"/>
      <c r="L21" s="79" t="s">
        <v>60</v>
      </c>
      <c r="M21" s="51">
        <v>89.554900000000004</v>
      </c>
      <c r="N21" s="51">
        <v>111.06699999999999</v>
      </c>
      <c r="O21" s="36"/>
    </row>
    <row r="22" spans="1:15" x14ac:dyDescent="0.2">
      <c r="A22" s="51">
        <v>40.5</v>
      </c>
      <c r="B22" s="2" t="s">
        <v>17</v>
      </c>
      <c r="C22" s="2" t="s">
        <v>6</v>
      </c>
      <c r="D22" s="5">
        <f t="shared" si="2"/>
        <v>225.59774999999999</v>
      </c>
      <c r="E22" s="51">
        <v>218.11500000000001</v>
      </c>
      <c r="F22" s="5">
        <f t="shared" si="1"/>
        <v>-7.4827499999999816</v>
      </c>
      <c r="G22" s="45">
        <v>-58.396811730000003</v>
      </c>
      <c r="H22" s="19"/>
      <c r="I22" s="22"/>
      <c r="K22" s="33"/>
      <c r="L22" s="79">
        <v>40.5</v>
      </c>
      <c r="M22" s="51">
        <v>171.88399999999999</v>
      </c>
      <c r="N22" s="51">
        <v>218.11500000000001</v>
      </c>
      <c r="O22" s="36"/>
    </row>
    <row r="23" spans="1:15" x14ac:dyDescent="0.2">
      <c r="A23" s="76" t="s">
        <v>61</v>
      </c>
      <c r="B23" s="2" t="s">
        <v>70</v>
      </c>
      <c r="C23" s="25" t="s">
        <v>73</v>
      </c>
      <c r="D23" s="5">
        <f>M23*2/1</f>
        <v>171.88399999999999</v>
      </c>
      <c r="E23" s="51">
        <v>174.892</v>
      </c>
      <c r="F23" s="5">
        <f t="shared" si="1"/>
        <v>3.0080000000000098</v>
      </c>
      <c r="G23" s="45">
        <v>30.03485036</v>
      </c>
      <c r="H23" s="19"/>
      <c r="I23" s="20"/>
      <c r="K23" s="33"/>
      <c r="L23" s="79" t="s">
        <v>61</v>
      </c>
      <c r="M23">
        <v>85.941999999999993</v>
      </c>
      <c r="N23" s="51">
        <v>174.892</v>
      </c>
      <c r="O23" s="36"/>
    </row>
    <row r="24" spans="1:15" x14ac:dyDescent="0.2">
      <c r="A24" s="51">
        <v>40.799999999999997</v>
      </c>
      <c r="B24" s="2" t="s">
        <v>17</v>
      </c>
      <c r="C24" s="2" t="s">
        <v>6</v>
      </c>
      <c r="D24" s="5">
        <f t="shared" ref="D24:D25" si="3">M24*84/64</f>
        <v>225.59774999999999</v>
      </c>
      <c r="E24" s="51">
        <v>216.92099999999999</v>
      </c>
      <c r="F24" s="5">
        <f t="shared" si="1"/>
        <v>-8.6767499999999984</v>
      </c>
      <c r="G24" s="45">
        <v>-67.899927079999998</v>
      </c>
      <c r="H24" s="23"/>
      <c r="I24" s="21"/>
      <c r="L24" s="79">
        <v>40.799999999999997</v>
      </c>
      <c r="M24" s="51">
        <v>171.88399999999999</v>
      </c>
      <c r="N24" s="51">
        <v>216.92099999999999</v>
      </c>
      <c r="O24" s="36"/>
    </row>
    <row r="25" spans="1:15" x14ac:dyDescent="0.2">
      <c r="A25" s="51" t="s">
        <v>62</v>
      </c>
      <c r="B25" s="2" t="s">
        <v>17</v>
      </c>
      <c r="C25" s="2" t="s">
        <v>6</v>
      </c>
      <c r="D25" s="5">
        <f t="shared" si="3"/>
        <v>228.08362499999998</v>
      </c>
      <c r="E25" s="51">
        <v>221.197</v>
      </c>
      <c r="F25" s="5">
        <f t="shared" si="1"/>
        <v>-6.8866249999999809</v>
      </c>
      <c r="G25" s="45">
        <v>-53.077075880000002</v>
      </c>
      <c r="H25" s="23"/>
      <c r="I25" s="21"/>
      <c r="L25" s="79" t="s">
        <v>62</v>
      </c>
      <c r="M25" s="51">
        <v>173.77799999999999</v>
      </c>
      <c r="N25" s="51">
        <v>221.197</v>
      </c>
    </row>
    <row r="26" spans="1:15" x14ac:dyDescent="0.2">
      <c r="A26" s="76" t="s">
        <v>63</v>
      </c>
      <c r="B26" s="2" t="s">
        <v>70</v>
      </c>
      <c r="C26" s="25" t="s">
        <v>73</v>
      </c>
      <c r="D26" s="5">
        <f>M26*2/1</f>
        <v>173.77799999999999</v>
      </c>
      <c r="E26" s="51">
        <v>175.85</v>
      </c>
      <c r="F26" s="5">
        <f t="shared" si="1"/>
        <v>2.0720000000000027</v>
      </c>
      <c r="G26" s="45">
        <v>20.519860789999999</v>
      </c>
      <c r="H26" s="9"/>
      <c r="I26" s="30"/>
      <c r="L26" s="79" t="s">
        <v>63</v>
      </c>
      <c r="M26" s="51">
        <v>86.888999999999996</v>
      </c>
      <c r="N26" s="51">
        <v>175.85</v>
      </c>
    </row>
    <row r="27" spans="1:15" x14ac:dyDescent="0.2">
      <c r="A27" s="51">
        <v>42.8</v>
      </c>
      <c r="B27" s="2" t="s">
        <v>17</v>
      </c>
      <c r="C27" s="2" t="s">
        <v>6</v>
      </c>
      <c r="D27" s="5">
        <f>M27*84/64</f>
        <v>228.08362499999998</v>
      </c>
      <c r="E27" s="51">
        <v>215.73400000000001</v>
      </c>
      <c r="F27" s="5">
        <f t="shared" si="1"/>
        <v>-12.349624999999975</v>
      </c>
      <c r="G27" s="45">
        <v>-96.370980369999998</v>
      </c>
      <c r="H27" s="9"/>
      <c r="I27" s="30"/>
      <c r="L27" s="79">
        <v>42.8</v>
      </c>
      <c r="M27" s="51">
        <v>173.77799999999999</v>
      </c>
      <c r="N27" s="51">
        <v>215.73400000000001</v>
      </c>
    </row>
    <row r="28" spans="1:15" x14ac:dyDescent="0.2">
      <c r="A28" s="51">
        <v>47.3</v>
      </c>
      <c r="B28" s="2" t="s">
        <v>16</v>
      </c>
      <c r="C28" s="2" t="s">
        <v>71</v>
      </c>
      <c r="D28" s="5">
        <f t="shared" si="0"/>
        <v>228.729375</v>
      </c>
      <c r="E28" s="51">
        <v>218.11500000000001</v>
      </c>
      <c r="F28" s="5">
        <f t="shared" si="1"/>
        <v>-10.614374999999995</v>
      </c>
      <c r="G28" s="45">
        <v>-82.263392519999996</v>
      </c>
      <c r="H28" s="9"/>
      <c r="I28" s="30"/>
      <c r="L28" s="79">
        <v>47.3</v>
      </c>
      <c r="M28" s="51">
        <v>87.135000000000005</v>
      </c>
      <c r="N28" s="51">
        <v>218.11500000000001</v>
      </c>
    </row>
    <row r="29" spans="1:15" x14ac:dyDescent="0.2">
      <c r="A29" s="51">
        <v>82.4</v>
      </c>
      <c r="B29" s="2" t="s">
        <v>16</v>
      </c>
      <c r="C29" s="2" t="s">
        <v>71</v>
      </c>
      <c r="D29" s="5">
        <f t="shared" si="0"/>
        <v>233.7972</v>
      </c>
      <c r="E29" s="51">
        <v>218.11500000000001</v>
      </c>
      <c r="F29" s="5">
        <f t="shared" si="1"/>
        <v>-15.682199999999995</v>
      </c>
      <c r="G29" s="45">
        <v>-120.20239549999999</v>
      </c>
      <c r="H29" s="9"/>
      <c r="I29" s="24"/>
      <c r="L29" s="79">
        <v>82.4</v>
      </c>
      <c r="M29" s="51">
        <v>89.065600000000003</v>
      </c>
      <c r="N29" s="51">
        <v>218.11500000000001</v>
      </c>
    </row>
    <row r="30" spans="1:15" x14ac:dyDescent="0.2">
      <c r="A30" s="50">
        <v>82.6</v>
      </c>
      <c r="B30" s="2" t="s">
        <v>70</v>
      </c>
      <c r="C30" s="25" t="s">
        <v>73</v>
      </c>
      <c r="D30" s="5">
        <f>M30*2/1</f>
        <v>178.13120000000001</v>
      </c>
      <c r="E30" s="68">
        <v>174.892</v>
      </c>
      <c r="F30" s="5">
        <f t="shared" si="1"/>
        <v>-3.239200000000011</v>
      </c>
      <c r="G30" s="45">
        <v>-31.77111712</v>
      </c>
      <c r="H30" s="9"/>
      <c r="I30" s="30"/>
      <c r="L30" s="50">
        <v>82.6</v>
      </c>
      <c r="M30" s="51">
        <v>89.065600000000003</v>
      </c>
      <c r="N30" s="68">
        <v>174.892</v>
      </c>
    </row>
    <row r="31" spans="1:15" x14ac:dyDescent="0.2">
      <c r="A31" s="51">
        <v>82.7</v>
      </c>
      <c r="B31" s="2" t="s">
        <v>16</v>
      </c>
      <c r="C31" s="2" t="s">
        <v>71</v>
      </c>
      <c r="D31" s="5">
        <f t="shared" si="0"/>
        <v>233.7972</v>
      </c>
      <c r="E31" s="51">
        <v>219.99199999999999</v>
      </c>
      <c r="F31" s="5">
        <f t="shared" si="1"/>
        <v>-13.805200000000013</v>
      </c>
      <c r="G31" s="45">
        <v>-105.367909</v>
      </c>
      <c r="H31" s="9"/>
      <c r="I31" s="30"/>
      <c r="L31" s="79">
        <v>82.7</v>
      </c>
      <c r="M31" s="51">
        <v>89.065600000000003</v>
      </c>
      <c r="N31" s="51">
        <v>219.99199999999999</v>
      </c>
    </row>
    <row r="32" spans="1:15" x14ac:dyDescent="0.2">
      <c r="A32" s="51">
        <v>83.4</v>
      </c>
      <c r="B32" s="2" t="s">
        <v>16</v>
      </c>
      <c r="C32" s="77" t="s">
        <v>71</v>
      </c>
      <c r="D32" s="5">
        <f t="shared" si="0"/>
        <v>224.36531249999999</v>
      </c>
      <c r="E32" s="51">
        <v>214.554</v>
      </c>
      <c r="F32" s="5">
        <f t="shared" si="1"/>
        <v>-9.8113124999999854</v>
      </c>
      <c r="G32" s="45">
        <v>-77.410524219999999</v>
      </c>
      <c r="H32" s="9"/>
      <c r="I32" s="30"/>
      <c r="L32" s="79">
        <v>83.4</v>
      </c>
      <c r="M32" s="51">
        <v>85.472499999999997</v>
      </c>
      <c r="N32" s="51">
        <v>214.554</v>
      </c>
    </row>
    <row r="33" spans="1:14" x14ac:dyDescent="0.2">
      <c r="A33" s="50">
        <v>83.6</v>
      </c>
      <c r="B33" s="2" t="s">
        <v>70</v>
      </c>
      <c r="C33" s="25" t="s">
        <v>73</v>
      </c>
      <c r="D33" s="5">
        <f>M33*2/1</f>
        <v>170.94499999999999</v>
      </c>
      <c r="E33" s="68">
        <v>175.85</v>
      </c>
      <c r="F33" s="5">
        <f t="shared" si="1"/>
        <v>4.9050000000000011</v>
      </c>
      <c r="G33" s="45">
        <v>48.975731060000001</v>
      </c>
      <c r="H33" s="9"/>
      <c r="I33" s="30"/>
      <c r="L33" s="50">
        <v>83.6</v>
      </c>
      <c r="M33" s="51">
        <v>85.472499999999997</v>
      </c>
      <c r="N33" s="68">
        <v>175.85</v>
      </c>
    </row>
    <row r="34" spans="1:14" x14ac:dyDescent="0.2">
      <c r="A34" s="51">
        <v>83.7</v>
      </c>
      <c r="B34" s="2" t="s">
        <v>16</v>
      </c>
      <c r="C34" s="77" t="s">
        <v>71</v>
      </c>
      <c r="D34" s="5">
        <f t="shared" si="0"/>
        <v>224.36531249999999</v>
      </c>
      <c r="E34" s="51">
        <v>218.92699999999999</v>
      </c>
      <c r="F34" s="5">
        <f t="shared" si="1"/>
        <v>-5.438312499999995</v>
      </c>
      <c r="G34" s="45">
        <v>-42.479612209999999</v>
      </c>
      <c r="H34" s="9"/>
      <c r="I34" s="30"/>
      <c r="L34" s="79">
        <v>83.7</v>
      </c>
      <c r="M34" s="51">
        <v>85.472499999999997</v>
      </c>
      <c r="N34" s="51">
        <v>218.92699999999999</v>
      </c>
    </row>
    <row r="35" spans="1:14" x14ac:dyDescent="0.2">
      <c r="A35" s="51">
        <v>84.4</v>
      </c>
      <c r="B35" s="2" t="s">
        <v>16</v>
      </c>
      <c r="C35" s="77" t="s">
        <v>71</v>
      </c>
      <c r="D35" s="5">
        <f t="shared" si="0"/>
        <v>235.08161250000001</v>
      </c>
      <c r="E35" s="51">
        <v>218.11500000000001</v>
      </c>
      <c r="F35" s="5">
        <f t="shared" si="1"/>
        <v>-16.966612499999997</v>
      </c>
      <c r="G35" s="45">
        <v>-129.68716029999999</v>
      </c>
      <c r="H35" s="9"/>
      <c r="I35" s="30"/>
      <c r="L35" s="79">
        <v>84.4</v>
      </c>
      <c r="M35" s="51">
        <v>89.554900000000004</v>
      </c>
      <c r="N35" s="51">
        <v>218.11500000000001</v>
      </c>
    </row>
    <row r="36" spans="1:14" x14ac:dyDescent="0.2">
      <c r="A36" s="50">
        <v>84.6</v>
      </c>
      <c r="B36" s="2" t="s">
        <v>70</v>
      </c>
      <c r="C36" s="25" t="s">
        <v>73</v>
      </c>
      <c r="D36" s="5">
        <f>M36*2/1</f>
        <v>179.10980000000001</v>
      </c>
      <c r="E36" s="68">
        <v>173.93899999999999</v>
      </c>
      <c r="F36" s="5">
        <f t="shared" si="1"/>
        <v>-5.1708000000000141</v>
      </c>
      <c r="G36" s="45">
        <v>-50.715397920000001</v>
      </c>
      <c r="H36" s="9"/>
      <c r="I36" s="30"/>
      <c r="L36" s="50">
        <v>84.6</v>
      </c>
      <c r="M36" s="51">
        <v>89.554900000000004</v>
      </c>
      <c r="N36" s="68">
        <v>173.93899999999999</v>
      </c>
    </row>
    <row r="37" spans="1:14" x14ac:dyDescent="0.2">
      <c r="A37" s="51">
        <v>84.7</v>
      </c>
      <c r="B37" s="2" t="s">
        <v>16</v>
      </c>
      <c r="C37" s="77" t="s">
        <v>71</v>
      </c>
      <c r="D37" s="5">
        <f t="shared" si="0"/>
        <v>235.08161250000001</v>
      </c>
      <c r="E37" s="51">
        <v>217.73</v>
      </c>
      <c r="F37" s="5">
        <f t="shared" si="1"/>
        <v>-17.351612500000016</v>
      </c>
      <c r="G37" s="45">
        <v>-132.74570309999999</v>
      </c>
      <c r="H37" s="9"/>
      <c r="I37" s="30"/>
      <c r="L37" s="79">
        <v>84.7</v>
      </c>
      <c r="M37" s="51">
        <v>89.554900000000004</v>
      </c>
      <c r="N37" s="51">
        <v>217.73</v>
      </c>
    </row>
    <row r="38" spans="1:14" x14ac:dyDescent="0.2">
      <c r="A38" s="51">
        <v>85.4</v>
      </c>
      <c r="B38" s="2" t="s">
        <v>16</v>
      </c>
      <c r="C38" s="77" t="s">
        <v>71</v>
      </c>
      <c r="D38" s="5">
        <f t="shared" si="0"/>
        <v>229.3370625</v>
      </c>
      <c r="E38" s="51">
        <v>219.315</v>
      </c>
      <c r="F38" s="5">
        <f t="shared" si="1"/>
        <v>-10.022062500000004</v>
      </c>
      <c r="G38" s="45">
        <v>-77.358325500000007</v>
      </c>
      <c r="I38" s="24"/>
      <c r="L38" s="79">
        <v>85.4</v>
      </c>
      <c r="M38" s="51">
        <v>87.366500000000002</v>
      </c>
      <c r="N38" s="51">
        <v>219.315</v>
      </c>
    </row>
    <row r="39" spans="1:14" x14ac:dyDescent="0.2">
      <c r="A39" s="50">
        <v>85.6</v>
      </c>
      <c r="B39" s="2" t="s">
        <v>70</v>
      </c>
      <c r="C39" s="25" t="s">
        <v>73</v>
      </c>
      <c r="D39" s="5">
        <f>M39*2/1</f>
        <v>174.733</v>
      </c>
      <c r="E39" s="68">
        <v>174.892</v>
      </c>
      <c r="F39" s="5">
        <f t="shared" si="1"/>
        <v>0.15899999999999181</v>
      </c>
      <c r="G39" s="45">
        <v>1.574637013</v>
      </c>
      <c r="I39" s="24"/>
      <c r="L39" s="50">
        <v>85.6</v>
      </c>
      <c r="M39" s="51">
        <v>87.366500000000002</v>
      </c>
      <c r="N39" s="68">
        <v>174.892</v>
      </c>
    </row>
    <row r="40" spans="1:14" x14ac:dyDescent="0.2">
      <c r="A40" s="51">
        <v>85.7</v>
      </c>
      <c r="B40" s="2" t="s">
        <v>16</v>
      </c>
      <c r="C40" s="77" t="s">
        <v>71</v>
      </c>
      <c r="D40" s="5">
        <f t="shared" si="0"/>
        <v>229.3370625</v>
      </c>
      <c r="E40" s="51">
        <v>219.99199999999999</v>
      </c>
      <c r="F40" s="5">
        <f t="shared" si="1"/>
        <v>-9.3450625000000116</v>
      </c>
      <c r="G40" s="45">
        <v>-72.022437940000003</v>
      </c>
      <c r="I40" s="24"/>
      <c r="L40" s="79">
        <v>85.7</v>
      </c>
      <c r="M40" s="51">
        <v>87.366500000000002</v>
      </c>
      <c r="N40" s="51">
        <v>219.99199999999999</v>
      </c>
    </row>
    <row r="41" spans="1:14" x14ac:dyDescent="0.2">
      <c r="A41" s="75" t="s">
        <v>64</v>
      </c>
      <c r="B41" s="2" t="s">
        <v>16</v>
      </c>
      <c r="C41" s="77" t="s">
        <v>71</v>
      </c>
      <c r="D41" s="5">
        <f t="shared" si="0"/>
        <v>234.41775000000001</v>
      </c>
      <c r="E41" s="51">
        <v>216.92099999999999</v>
      </c>
      <c r="F41" s="5">
        <f t="shared" si="1"/>
        <v>-17.49675000000002</v>
      </c>
      <c r="G41" s="45">
        <v>-134.29487460000001</v>
      </c>
      <c r="I41" s="24"/>
      <c r="L41" s="79" t="s">
        <v>64</v>
      </c>
      <c r="M41" s="51">
        <v>89.302000000000007</v>
      </c>
      <c r="N41" s="51">
        <v>216.92099999999999</v>
      </c>
    </row>
    <row r="42" spans="1:14" x14ac:dyDescent="0.2">
      <c r="A42" s="52"/>
      <c r="B42" s="73"/>
      <c r="C42" s="73"/>
      <c r="D42" s="74"/>
      <c r="E42" s="74"/>
      <c r="F42" s="74"/>
      <c r="G42" s="19"/>
      <c r="I42" s="24"/>
      <c r="L42" s="54"/>
      <c r="M42" s="54"/>
      <c r="N42" s="54"/>
    </row>
    <row r="43" spans="1:14" x14ac:dyDescent="0.2">
      <c r="A43" s="27"/>
      <c r="I43" s="24"/>
    </row>
    <row r="44" spans="1:14" x14ac:dyDescent="0.2">
      <c r="A44" s="52"/>
      <c r="B44" s="73"/>
      <c r="C44" s="73"/>
      <c r="D44" s="74"/>
      <c r="E44" s="74"/>
      <c r="F44" s="74"/>
      <c r="G44" s="19"/>
      <c r="I44" s="24"/>
      <c r="L44" s="54"/>
      <c r="M44" s="54"/>
      <c r="N44" s="54"/>
    </row>
    <row r="45" spans="1:14" x14ac:dyDescent="0.2">
      <c r="A45" s="90" t="s">
        <v>4</v>
      </c>
      <c r="B45" s="91"/>
      <c r="C45" s="91"/>
      <c r="D45" s="91"/>
      <c r="E45" s="91"/>
      <c r="F45" s="91"/>
      <c r="G45" s="92"/>
      <c r="I45" s="24"/>
      <c r="L45" s="54"/>
      <c r="M45" s="54"/>
      <c r="N45" s="54"/>
    </row>
    <row r="46" spans="1:14" x14ac:dyDescent="0.2">
      <c r="A46" s="26" t="s">
        <v>12</v>
      </c>
      <c r="B46" s="65" t="s">
        <v>2</v>
      </c>
      <c r="C46" s="65" t="s">
        <v>0</v>
      </c>
      <c r="D46" s="4" t="s">
        <v>13</v>
      </c>
      <c r="E46" s="4" t="s">
        <v>14</v>
      </c>
      <c r="F46" s="65" t="s">
        <v>15</v>
      </c>
      <c r="G46" s="12" t="s">
        <v>1</v>
      </c>
      <c r="I46" s="24"/>
      <c r="L46" s="54"/>
      <c r="M46" s="54"/>
      <c r="N46" s="54"/>
    </row>
    <row r="47" spans="1:14" x14ac:dyDescent="0.2">
      <c r="A47" s="51">
        <v>1.4</v>
      </c>
      <c r="B47" s="2" t="s">
        <v>16</v>
      </c>
      <c r="C47" s="2" t="s">
        <v>72</v>
      </c>
      <c r="D47" s="5">
        <f>M3*2*5/4</f>
        <v>222.29775000000001</v>
      </c>
      <c r="E47" s="51">
        <v>215.73400000000001</v>
      </c>
      <c r="F47" s="5">
        <f>E47-D47</f>
        <v>-6.5637499999999989</v>
      </c>
      <c r="G47" s="45">
        <v>-51.888126370000002</v>
      </c>
      <c r="I47" s="24"/>
      <c r="L47" s="55"/>
      <c r="M47" s="9"/>
      <c r="N47" s="9"/>
    </row>
    <row r="48" spans="1:14" x14ac:dyDescent="0.2">
      <c r="A48" s="51">
        <v>1.7</v>
      </c>
      <c r="B48" s="2" t="s">
        <v>16</v>
      </c>
      <c r="C48" s="2" t="s">
        <v>72</v>
      </c>
      <c r="D48" s="5">
        <f t="shared" ref="D48:D85" si="4">M4*2*5/4</f>
        <v>222.29775000000001</v>
      </c>
      <c r="E48" s="51">
        <v>219.99199999999999</v>
      </c>
      <c r="F48" s="5">
        <f t="shared" ref="F48:F85" si="5">E48-D48</f>
        <v>-2.3057500000000175</v>
      </c>
      <c r="G48" s="45">
        <v>-18.051131340000001</v>
      </c>
      <c r="I48" s="24"/>
      <c r="L48" s="72"/>
      <c r="M48" s="72"/>
      <c r="N48" s="72"/>
    </row>
    <row r="49" spans="1:14" x14ac:dyDescent="0.2">
      <c r="A49" s="51">
        <v>2.4</v>
      </c>
      <c r="B49" s="2" t="s">
        <v>16</v>
      </c>
      <c r="C49" s="2" t="s">
        <v>72</v>
      </c>
      <c r="D49" s="5">
        <f t="shared" si="4"/>
        <v>223.88724999999999</v>
      </c>
      <c r="E49" s="51">
        <v>214.554</v>
      </c>
      <c r="F49" s="5">
        <f t="shared" si="5"/>
        <v>-9.3332499999999925</v>
      </c>
      <c r="G49" s="45">
        <v>-73.71827485</v>
      </c>
      <c r="I49" s="24"/>
      <c r="L49" s="55"/>
      <c r="M49" s="55"/>
      <c r="N49" s="55"/>
    </row>
    <row r="50" spans="1:14" x14ac:dyDescent="0.2">
      <c r="A50" s="51">
        <v>2.7</v>
      </c>
      <c r="B50" s="2" t="s">
        <v>16</v>
      </c>
      <c r="C50" s="2" t="s">
        <v>72</v>
      </c>
      <c r="D50" s="5">
        <f t="shared" si="4"/>
        <v>223.88724999999999</v>
      </c>
      <c r="E50" s="51">
        <v>215.238</v>
      </c>
      <c r="F50" s="5">
        <f t="shared" si="5"/>
        <v>-8.649249999999995</v>
      </c>
      <c r="G50" s="45">
        <v>-68.207864749999999</v>
      </c>
      <c r="I50" s="24"/>
      <c r="L50" s="55"/>
      <c r="M50" s="55"/>
      <c r="N50" s="55"/>
    </row>
    <row r="51" spans="1:14" x14ac:dyDescent="0.2">
      <c r="A51" s="51">
        <v>3.4</v>
      </c>
      <c r="B51" s="2" t="s">
        <v>16</v>
      </c>
      <c r="C51" s="2" t="s">
        <v>72</v>
      </c>
      <c r="D51" s="5">
        <f t="shared" si="4"/>
        <v>221.49249999999998</v>
      </c>
      <c r="E51" s="51">
        <v>214.554</v>
      </c>
      <c r="F51" s="5">
        <f t="shared" si="5"/>
        <v>-6.9384999999999764</v>
      </c>
      <c r="G51" s="45">
        <v>-55.100460320000003</v>
      </c>
      <c r="I51" s="24"/>
      <c r="L51" s="55"/>
      <c r="M51" s="55"/>
      <c r="N51" s="55"/>
    </row>
    <row r="52" spans="1:14" x14ac:dyDescent="0.2">
      <c r="A52" s="51">
        <v>3.7</v>
      </c>
      <c r="B52" s="2" t="s">
        <v>16</v>
      </c>
      <c r="C52" s="2" t="s">
        <v>72</v>
      </c>
      <c r="D52" s="5">
        <f t="shared" si="4"/>
        <v>221.49249999999998</v>
      </c>
      <c r="E52" s="51">
        <v>218.79400000000001</v>
      </c>
      <c r="F52" s="5">
        <f t="shared" si="5"/>
        <v>-2.6984999999999673</v>
      </c>
      <c r="G52" s="45">
        <v>-21.221607200000001</v>
      </c>
      <c r="I52" s="24"/>
      <c r="L52" s="55"/>
      <c r="M52" s="55"/>
      <c r="N52" s="55"/>
    </row>
    <row r="53" spans="1:14" x14ac:dyDescent="0.2">
      <c r="A53" s="51">
        <v>4.4000000000000004</v>
      </c>
      <c r="B53" s="2" t="s">
        <v>16</v>
      </c>
      <c r="C53" s="2" t="s">
        <v>72</v>
      </c>
      <c r="D53" s="5">
        <f t="shared" si="4"/>
        <v>221.44749999999999</v>
      </c>
      <c r="E53" s="51">
        <v>218.11500000000001</v>
      </c>
      <c r="F53" s="5">
        <f t="shared" si="5"/>
        <v>-3.3324999999999818</v>
      </c>
      <c r="G53" s="45">
        <v>-26.250865390000001</v>
      </c>
      <c r="I53" s="24"/>
      <c r="L53" s="55"/>
      <c r="M53" s="55"/>
      <c r="N53" s="55"/>
    </row>
    <row r="54" spans="1:14" x14ac:dyDescent="0.2">
      <c r="A54" s="51">
        <v>4.7</v>
      </c>
      <c r="B54" s="2" t="s">
        <v>16</v>
      </c>
      <c r="C54" s="2" t="s">
        <v>72</v>
      </c>
      <c r="D54" s="5">
        <f t="shared" si="4"/>
        <v>221.44749999999999</v>
      </c>
      <c r="E54" s="51">
        <v>222.40899999999999</v>
      </c>
      <c r="F54" s="5">
        <f t="shared" si="5"/>
        <v>0.96150000000000091</v>
      </c>
      <c r="G54" s="45">
        <v>7.5005509300000002</v>
      </c>
      <c r="I54" s="24"/>
      <c r="L54" s="55"/>
      <c r="M54" s="55"/>
      <c r="N54" s="55"/>
    </row>
    <row r="55" spans="1:14" x14ac:dyDescent="0.2">
      <c r="A55" s="51" t="s">
        <v>53</v>
      </c>
      <c r="B55" s="2" t="s">
        <v>16</v>
      </c>
      <c r="C55" s="2" t="s">
        <v>72</v>
      </c>
      <c r="D55" s="5">
        <f t="shared" si="4"/>
        <v>220.23750000000001</v>
      </c>
      <c r="E55" s="51">
        <v>219.99199999999999</v>
      </c>
      <c r="F55" s="5">
        <f t="shared" si="5"/>
        <v>-0.24550000000002115</v>
      </c>
      <c r="G55" s="45">
        <v>-1.9308928780000001</v>
      </c>
      <c r="I55" s="24"/>
      <c r="L55" s="55"/>
      <c r="M55" s="55"/>
      <c r="N55" s="55"/>
    </row>
    <row r="56" spans="1:14" x14ac:dyDescent="0.2">
      <c r="A56" s="51" t="s">
        <v>54</v>
      </c>
      <c r="B56" s="2" t="s">
        <v>70</v>
      </c>
      <c r="C56" s="25" t="s">
        <v>73</v>
      </c>
      <c r="D56" s="5">
        <f>M12*2/1</f>
        <v>176.19</v>
      </c>
      <c r="E56" s="51">
        <v>174.892</v>
      </c>
      <c r="F56" s="5">
        <f t="shared" si="5"/>
        <v>-1.2980000000000018</v>
      </c>
      <c r="G56" s="45">
        <v>-12.801294479999999</v>
      </c>
      <c r="I56" s="24"/>
      <c r="L56" s="55"/>
      <c r="M56" s="55"/>
      <c r="N56" s="55"/>
    </row>
    <row r="57" spans="1:14" x14ac:dyDescent="0.2">
      <c r="A57" s="51" t="s">
        <v>59</v>
      </c>
      <c r="B57" s="2" t="s">
        <v>17</v>
      </c>
      <c r="C57" s="25" t="s">
        <v>7</v>
      </c>
      <c r="D57" s="5">
        <f>M13*5/4</f>
        <v>110.11875000000001</v>
      </c>
      <c r="E57" s="51">
        <v>108.06100000000001</v>
      </c>
      <c r="F57" s="5">
        <f t="shared" si="5"/>
        <v>-2.0577499999999986</v>
      </c>
      <c r="G57" s="45">
        <v>-32.657826880000002</v>
      </c>
      <c r="I57" s="24"/>
      <c r="L57" s="55"/>
      <c r="M57" s="55"/>
      <c r="N57" s="55"/>
    </row>
    <row r="58" spans="1:14" x14ac:dyDescent="0.2">
      <c r="A58" s="51">
        <v>17.5</v>
      </c>
      <c r="B58" s="2" t="s">
        <v>16</v>
      </c>
      <c r="C58" s="2" t="s">
        <v>72</v>
      </c>
      <c r="D58" s="5">
        <f t="shared" si="4"/>
        <v>195.19499999999999</v>
      </c>
      <c r="E58" s="51">
        <v>218.79400000000001</v>
      </c>
      <c r="F58" s="5">
        <f t="shared" si="5"/>
        <v>23.599000000000018</v>
      </c>
      <c r="G58" s="45">
        <v>197.58849290000001</v>
      </c>
      <c r="I58" s="24"/>
      <c r="L58" s="55"/>
      <c r="M58" s="55"/>
      <c r="N58" s="55"/>
    </row>
    <row r="59" spans="1:14" x14ac:dyDescent="0.2">
      <c r="A59" s="51" t="s">
        <v>55</v>
      </c>
      <c r="B59" s="2" t="s">
        <v>70</v>
      </c>
      <c r="C59" s="25" t="s">
        <v>73</v>
      </c>
      <c r="D59" s="5">
        <f>M15*2/1</f>
        <v>156.15600000000001</v>
      </c>
      <c r="E59" s="51">
        <v>173.221</v>
      </c>
      <c r="F59" s="5">
        <f t="shared" si="5"/>
        <v>17.064999999999998</v>
      </c>
      <c r="G59" s="45">
        <v>179.55100659999999</v>
      </c>
      <c r="I59" s="24"/>
      <c r="L59" s="55"/>
      <c r="M59" s="55"/>
      <c r="N59" s="55"/>
    </row>
    <row r="60" spans="1:14" x14ac:dyDescent="0.2">
      <c r="A60" s="51" t="s">
        <v>56</v>
      </c>
      <c r="B60" s="2" t="s">
        <v>16</v>
      </c>
      <c r="C60" s="2" t="s">
        <v>72</v>
      </c>
      <c r="D60" s="5">
        <f t="shared" si="4"/>
        <v>222.66400000000002</v>
      </c>
      <c r="E60" s="51">
        <v>218.11500000000001</v>
      </c>
      <c r="F60" s="5">
        <f t="shared" si="5"/>
        <v>-4.5490000000000066</v>
      </c>
      <c r="G60" s="45">
        <v>-35.735202039999997</v>
      </c>
      <c r="I60" s="24"/>
      <c r="L60" s="55"/>
      <c r="M60" s="55"/>
      <c r="N60" s="55"/>
    </row>
    <row r="61" spans="1:14" x14ac:dyDescent="0.2">
      <c r="A61" s="51" t="s">
        <v>57</v>
      </c>
      <c r="B61" s="2" t="s">
        <v>70</v>
      </c>
      <c r="C61" s="25" t="s">
        <v>73</v>
      </c>
      <c r="D61" s="5">
        <f>M17*2/1</f>
        <v>178.13120000000001</v>
      </c>
      <c r="E61" s="51">
        <v>173.93899999999999</v>
      </c>
      <c r="F61" s="5">
        <f t="shared" si="5"/>
        <v>-4.1922000000000139</v>
      </c>
      <c r="G61" s="45">
        <v>-41.230541039999999</v>
      </c>
      <c r="I61" s="24"/>
      <c r="L61" s="55"/>
      <c r="M61" s="55"/>
      <c r="N61" s="55"/>
    </row>
    <row r="62" spans="1:14" x14ac:dyDescent="0.2">
      <c r="A62" s="51">
        <v>18.7</v>
      </c>
      <c r="B62" s="2" t="s">
        <v>16</v>
      </c>
      <c r="C62" s="2" t="s">
        <v>72</v>
      </c>
      <c r="D62" s="5">
        <f t="shared" si="4"/>
        <v>222.66400000000002</v>
      </c>
      <c r="E62" s="51">
        <v>219.99199999999999</v>
      </c>
      <c r="F62" s="5">
        <f t="shared" si="5"/>
        <v>-2.6720000000000255</v>
      </c>
      <c r="G62" s="45">
        <v>-20.900715519999999</v>
      </c>
      <c r="I62" s="24"/>
      <c r="L62" s="55"/>
      <c r="M62" s="55"/>
      <c r="N62" s="55"/>
    </row>
    <row r="63" spans="1:14" x14ac:dyDescent="0.2">
      <c r="A63" s="67" t="s">
        <v>68</v>
      </c>
      <c r="B63" s="2" t="s">
        <v>16</v>
      </c>
      <c r="C63" s="2" t="s">
        <v>72</v>
      </c>
      <c r="D63" s="5">
        <f t="shared" si="4"/>
        <v>223.88724999999999</v>
      </c>
      <c r="E63" s="50">
        <v>222.36600000000001</v>
      </c>
      <c r="F63" s="5">
        <f t="shared" si="5"/>
        <v>-1.5212499999999807</v>
      </c>
      <c r="G63" s="45">
        <v>-11.803774049999999</v>
      </c>
      <c r="I63" s="24"/>
      <c r="L63" s="55"/>
      <c r="M63" s="55"/>
      <c r="N63" s="55"/>
    </row>
    <row r="64" spans="1:14" x14ac:dyDescent="0.2">
      <c r="A64" s="67" t="s">
        <v>69</v>
      </c>
      <c r="B64" s="2" t="s">
        <v>70</v>
      </c>
      <c r="C64" s="25" t="s">
        <v>73</v>
      </c>
      <c r="D64" s="5">
        <f>M20*2/1</f>
        <v>179.10980000000001</v>
      </c>
      <c r="E64" s="50">
        <v>176.65799999999999</v>
      </c>
      <c r="F64" s="5">
        <f t="shared" si="5"/>
        <v>-2.45180000000002</v>
      </c>
      <c r="G64" s="45">
        <v>-23.86223172</v>
      </c>
      <c r="I64" s="24"/>
      <c r="L64" s="55"/>
      <c r="M64" s="55"/>
      <c r="N64" s="55"/>
    </row>
    <row r="65" spans="1:14" x14ac:dyDescent="0.2">
      <c r="A65" s="51" t="s">
        <v>60</v>
      </c>
      <c r="B65" s="2" t="s">
        <v>17</v>
      </c>
      <c r="C65" s="25" t="s">
        <v>7</v>
      </c>
      <c r="D65" s="5">
        <f>M21*5/4</f>
        <v>111.943625</v>
      </c>
      <c r="E65" s="51">
        <v>111.06699999999999</v>
      </c>
      <c r="F65" s="5">
        <f t="shared" si="5"/>
        <v>-0.87662500000000421</v>
      </c>
      <c r="G65" s="45">
        <v>-13.6101834</v>
      </c>
      <c r="I65" s="24"/>
      <c r="L65" s="55"/>
      <c r="M65" s="55"/>
      <c r="N65" s="55"/>
    </row>
    <row r="66" spans="1:14" x14ac:dyDescent="0.2">
      <c r="A66" s="51">
        <v>40.5</v>
      </c>
      <c r="B66" s="2" t="s">
        <v>17</v>
      </c>
      <c r="C66" s="25" t="s">
        <v>7</v>
      </c>
      <c r="D66" s="5">
        <f>M22*5/4</f>
        <v>214.85499999999999</v>
      </c>
      <c r="E66" s="51">
        <v>218.11500000000001</v>
      </c>
      <c r="F66" s="5">
        <f t="shared" si="5"/>
        <v>3.2600000000000193</v>
      </c>
      <c r="G66" s="45">
        <v>26.070765439999999</v>
      </c>
      <c r="I66" s="24"/>
      <c r="L66" s="55"/>
      <c r="M66" s="55"/>
      <c r="N66" s="55"/>
    </row>
    <row r="67" spans="1:14" x14ac:dyDescent="0.2">
      <c r="A67" s="76" t="s">
        <v>61</v>
      </c>
      <c r="B67" s="2" t="s">
        <v>70</v>
      </c>
      <c r="C67" s="25" t="s">
        <v>73</v>
      </c>
      <c r="D67" s="5">
        <f>M23*2/1</f>
        <v>171.88399999999999</v>
      </c>
      <c r="E67" s="51">
        <v>174.892</v>
      </c>
      <c r="F67" s="5">
        <f t="shared" si="5"/>
        <v>3.0080000000000098</v>
      </c>
      <c r="G67" s="45">
        <v>30.03485036</v>
      </c>
      <c r="I67" s="24"/>
      <c r="L67" s="55"/>
      <c r="M67" s="55"/>
      <c r="N67" s="55"/>
    </row>
    <row r="68" spans="1:14" x14ac:dyDescent="0.2">
      <c r="A68" s="51">
        <v>40.799999999999997</v>
      </c>
      <c r="B68" s="2" t="s">
        <v>17</v>
      </c>
      <c r="C68" s="25" t="s">
        <v>7</v>
      </c>
      <c r="D68" s="5">
        <f>M24*5/4</f>
        <v>214.85499999999999</v>
      </c>
      <c r="E68" s="51">
        <v>216.92099999999999</v>
      </c>
      <c r="F68" s="5">
        <f t="shared" si="5"/>
        <v>2.0660000000000025</v>
      </c>
      <c r="G68" s="45">
        <v>16.567650090000001</v>
      </c>
      <c r="I68" s="24"/>
      <c r="L68" s="55"/>
      <c r="M68" s="55"/>
      <c r="N68" s="55"/>
    </row>
    <row r="69" spans="1:14" x14ac:dyDescent="0.2">
      <c r="A69" s="51" t="s">
        <v>62</v>
      </c>
      <c r="B69" s="2" t="s">
        <v>17</v>
      </c>
      <c r="C69" s="25" t="s">
        <v>7</v>
      </c>
      <c r="D69" s="5">
        <f>M25*5/4</f>
        <v>217.2225</v>
      </c>
      <c r="E69" s="51">
        <v>221.197</v>
      </c>
      <c r="F69" s="5">
        <f t="shared" si="5"/>
        <v>3.9745000000000061</v>
      </c>
      <c r="G69" s="45">
        <v>31.389927839999999</v>
      </c>
      <c r="I69" s="24"/>
      <c r="L69" s="55"/>
      <c r="M69" s="55"/>
      <c r="N69" s="55"/>
    </row>
    <row r="70" spans="1:14" x14ac:dyDescent="0.2">
      <c r="A70" s="76" t="s">
        <v>63</v>
      </c>
      <c r="B70" s="2" t="s">
        <v>70</v>
      </c>
      <c r="C70" s="25" t="s">
        <v>73</v>
      </c>
      <c r="D70" s="5">
        <f>M26*2/1</f>
        <v>173.77799999999999</v>
      </c>
      <c r="E70" s="51">
        <v>175.85</v>
      </c>
      <c r="F70" s="5">
        <f t="shared" si="5"/>
        <v>2.0720000000000027</v>
      </c>
      <c r="G70" s="45">
        <v>20.519860789999999</v>
      </c>
      <c r="I70" s="24"/>
      <c r="L70" s="55"/>
      <c r="M70" s="55"/>
      <c r="N70" s="55"/>
    </row>
    <row r="71" spans="1:14" x14ac:dyDescent="0.2">
      <c r="A71" s="51">
        <v>42.8</v>
      </c>
      <c r="B71" s="2" t="s">
        <v>17</v>
      </c>
      <c r="C71" s="25" t="s">
        <v>7</v>
      </c>
      <c r="D71" s="5">
        <f>M27*5/4</f>
        <v>217.2225</v>
      </c>
      <c r="E71" s="51">
        <v>215.73400000000001</v>
      </c>
      <c r="F71" s="5">
        <f t="shared" si="5"/>
        <v>-1.4884999999999877</v>
      </c>
      <c r="G71" s="45">
        <v>-11.90397666</v>
      </c>
      <c r="I71" s="24"/>
      <c r="L71" s="55"/>
      <c r="M71" s="55"/>
      <c r="N71" s="55"/>
    </row>
    <row r="72" spans="1:14" x14ac:dyDescent="0.2">
      <c r="A72" s="51">
        <v>47.3</v>
      </c>
      <c r="B72" s="2" t="s">
        <v>16</v>
      </c>
      <c r="C72" s="2" t="s">
        <v>72</v>
      </c>
      <c r="D72" s="5">
        <f t="shared" si="4"/>
        <v>217.83750000000001</v>
      </c>
      <c r="E72" s="51">
        <v>218.11500000000001</v>
      </c>
      <c r="F72" s="5">
        <f t="shared" si="5"/>
        <v>0.27750000000000341</v>
      </c>
      <c r="G72" s="45">
        <v>2.203990176</v>
      </c>
      <c r="I72" s="24"/>
      <c r="L72" s="55"/>
      <c r="M72" s="56"/>
      <c r="N72" s="56"/>
    </row>
    <row r="73" spans="1:14" x14ac:dyDescent="0.2">
      <c r="A73" s="51">
        <v>82.4</v>
      </c>
      <c r="B73" s="2" t="s">
        <v>16</v>
      </c>
      <c r="C73" s="2" t="s">
        <v>72</v>
      </c>
      <c r="D73" s="5">
        <f t="shared" si="4"/>
        <v>222.66400000000002</v>
      </c>
      <c r="E73" s="51">
        <v>218.11500000000001</v>
      </c>
      <c r="F73" s="5">
        <f t="shared" si="5"/>
        <v>-4.5490000000000066</v>
      </c>
      <c r="G73" s="45">
        <v>-35.735202039999997</v>
      </c>
      <c r="I73" s="24"/>
      <c r="L73" s="58"/>
      <c r="M73" s="56"/>
      <c r="N73" s="56"/>
    </row>
    <row r="74" spans="1:14" x14ac:dyDescent="0.2">
      <c r="A74" s="50">
        <v>82.6</v>
      </c>
      <c r="B74" s="2" t="s">
        <v>70</v>
      </c>
      <c r="C74" s="25" t="s">
        <v>73</v>
      </c>
      <c r="D74" s="5">
        <f>M30*2/1</f>
        <v>178.13120000000001</v>
      </c>
      <c r="E74" s="68">
        <v>174.892</v>
      </c>
      <c r="F74" s="5">
        <f t="shared" si="5"/>
        <v>-3.239200000000011</v>
      </c>
      <c r="G74" s="45">
        <v>-31.77111712</v>
      </c>
      <c r="I74" s="24"/>
      <c r="L74" s="55"/>
      <c r="M74" s="56"/>
      <c r="N74" s="56"/>
    </row>
    <row r="75" spans="1:14" x14ac:dyDescent="0.2">
      <c r="A75" s="51">
        <v>82.7</v>
      </c>
      <c r="B75" s="2" t="s">
        <v>16</v>
      </c>
      <c r="C75" s="2" t="s">
        <v>72</v>
      </c>
      <c r="D75" s="5">
        <f t="shared" si="4"/>
        <v>222.66400000000002</v>
      </c>
      <c r="E75" s="51">
        <v>219.99199999999999</v>
      </c>
      <c r="F75" s="5">
        <f t="shared" si="5"/>
        <v>-2.6720000000000255</v>
      </c>
      <c r="G75" s="45">
        <v>-20.900715519999999</v>
      </c>
      <c r="I75" s="24"/>
      <c r="L75" s="59"/>
      <c r="M75" s="56"/>
      <c r="N75" s="56"/>
    </row>
    <row r="76" spans="1:14" x14ac:dyDescent="0.2">
      <c r="A76" s="51">
        <v>83.4</v>
      </c>
      <c r="B76" s="2" t="s">
        <v>16</v>
      </c>
      <c r="C76" s="2" t="s">
        <v>72</v>
      </c>
      <c r="D76" s="5">
        <f t="shared" si="4"/>
        <v>213.68124999999998</v>
      </c>
      <c r="E76" s="51">
        <v>214.554</v>
      </c>
      <c r="F76" s="5">
        <f t="shared" si="5"/>
        <v>0.87275000000002478</v>
      </c>
      <c r="G76" s="45">
        <v>7.0561677009999997</v>
      </c>
      <c r="I76" s="24"/>
      <c r="L76" s="60"/>
      <c r="M76" s="56"/>
      <c r="N76" s="56"/>
    </row>
    <row r="77" spans="1:14" x14ac:dyDescent="0.2">
      <c r="A77" s="50">
        <v>83.6</v>
      </c>
      <c r="B77" s="2" t="s">
        <v>70</v>
      </c>
      <c r="C77" s="25" t="s">
        <v>73</v>
      </c>
      <c r="D77" s="5">
        <f>M33*2/1</f>
        <v>170.94499999999999</v>
      </c>
      <c r="E77" s="68">
        <v>175.85</v>
      </c>
      <c r="F77" s="5">
        <f t="shared" si="5"/>
        <v>4.9050000000000011</v>
      </c>
      <c r="G77" s="45">
        <v>48.975731060000001</v>
      </c>
      <c r="I77" s="24"/>
      <c r="L77" s="61"/>
      <c r="M77" s="56"/>
      <c r="N77" s="56"/>
    </row>
    <row r="78" spans="1:14" x14ac:dyDescent="0.2">
      <c r="A78" s="51">
        <v>83.7</v>
      </c>
      <c r="B78" s="2" t="s">
        <v>16</v>
      </c>
      <c r="C78" s="2" t="s">
        <v>72</v>
      </c>
      <c r="D78" s="5">
        <f t="shared" si="4"/>
        <v>213.68124999999998</v>
      </c>
      <c r="E78" s="51">
        <v>218.92699999999999</v>
      </c>
      <c r="F78" s="5">
        <f t="shared" si="5"/>
        <v>5.2457500000000152</v>
      </c>
      <c r="G78" s="45">
        <v>41.987079710000003</v>
      </c>
      <c r="I78" s="24"/>
      <c r="L78" s="58"/>
      <c r="M78" s="56"/>
      <c r="N78" s="56"/>
    </row>
    <row r="79" spans="1:14" x14ac:dyDescent="0.2">
      <c r="A79" s="51">
        <v>84.4</v>
      </c>
      <c r="B79" s="2" t="s">
        <v>16</v>
      </c>
      <c r="C79" s="2" t="s">
        <v>72</v>
      </c>
      <c r="D79" s="5">
        <f t="shared" si="4"/>
        <v>223.88724999999999</v>
      </c>
      <c r="E79" s="51">
        <v>218.11500000000001</v>
      </c>
      <c r="F79" s="5">
        <f t="shared" si="5"/>
        <v>-5.7722499999999854</v>
      </c>
      <c r="G79" s="45">
        <v>-45.220445550000001</v>
      </c>
      <c r="I79" s="24"/>
      <c r="L79" s="58"/>
      <c r="M79" s="56"/>
      <c r="N79" s="56"/>
    </row>
    <row r="80" spans="1:14" x14ac:dyDescent="0.2">
      <c r="A80" s="50">
        <v>84.6</v>
      </c>
      <c r="B80" s="2" t="s">
        <v>70</v>
      </c>
      <c r="C80" s="25" t="s">
        <v>73</v>
      </c>
      <c r="D80" s="5">
        <f>M36*2/1</f>
        <v>179.10980000000001</v>
      </c>
      <c r="E80" s="68">
        <v>173.93899999999999</v>
      </c>
      <c r="F80" s="5">
        <f t="shared" si="5"/>
        <v>-5.1708000000000141</v>
      </c>
      <c r="G80" s="45">
        <v>-50.715397920000001</v>
      </c>
      <c r="I80" s="24"/>
      <c r="L80" s="61"/>
      <c r="M80" s="56"/>
      <c r="N80" s="56"/>
    </row>
    <row r="81" spans="1:14" x14ac:dyDescent="0.2">
      <c r="A81" s="51">
        <v>84.7</v>
      </c>
      <c r="B81" s="2" t="s">
        <v>16</v>
      </c>
      <c r="C81" s="2" t="s">
        <v>72</v>
      </c>
      <c r="D81" s="5">
        <f t="shared" si="4"/>
        <v>223.88724999999999</v>
      </c>
      <c r="E81" s="51">
        <v>217.73</v>
      </c>
      <c r="F81" s="5">
        <f t="shared" si="5"/>
        <v>-6.1572500000000048</v>
      </c>
      <c r="G81" s="45">
        <v>-48.278988300000002</v>
      </c>
      <c r="I81" s="24"/>
      <c r="L81" s="61"/>
      <c r="M81" s="56"/>
      <c r="N81" s="56"/>
    </row>
    <row r="82" spans="1:14" x14ac:dyDescent="0.2">
      <c r="A82" s="51">
        <v>85.4</v>
      </c>
      <c r="B82" s="2" t="s">
        <v>16</v>
      </c>
      <c r="C82" s="2" t="s">
        <v>72</v>
      </c>
      <c r="D82" s="5">
        <f t="shared" si="4"/>
        <v>218.41624999999999</v>
      </c>
      <c r="E82" s="51">
        <v>219.315</v>
      </c>
      <c r="F82" s="5">
        <f t="shared" si="5"/>
        <v>0.89875000000000682</v>
      </c>
      <c r="G82" s="45">
        <v>7.1087547359999999</v>
      </c>
      <c r="I82" s="24"/>
      <c r="L82" s="61"/>
      <c r="M82" s="56"/>
      <c r="N82" s="56"/>
    </row>
    <row r="83" spans="1:14" x14ac:dyDescent="0.2">
      <c r="A83" s="50">
        <v>85.6</v>
      </c>
      <c r="B83" s="2" t="s">
        <v>70</v>
      </c>
      <c r="C83" s="25" t="s">
        <v>73</v>
      </c>
      <c r="D83" s="5">
        <f>M39*2/1</f>
        <v>174.733</v>
      </c>
      <c r="E83" s="68">
        <v>174.892</v>
      </c>
      <c r="F83" s="5">
        <f t="shared" si="5"/>
        <v>0.15899999999999181</v>
      </c>
      <c r="G83" s="45">
        <v>1.574637013</v>
      </c>
      <c r="I83" s="24"/>
      <c r="L83" s="58"/>
      <c r="M83" s="56"/>
      <c r="N83" s="56"/>
    </row>
    <row r="84" spans="1:14" x14ac:dyDescent="0.2">
      <c r="A84" s="51">
        <v>85.7</v>
      </c>
      <c r="B84" s="2" t="s">
        <v>16</v>
      </c>
      <c r="C84" s="2" t="s">
        <v>72</v>
      </c>
      <c r="D84" s="5">
        <f t="shared" si="4"/>
        <v>218.41624999999999</v>
      </c>
      <c r="E84" s="51">
        <v>219.99199999999999</v>
      </c>
      <c r="F84" s="5">
        <f t="shared" si="5"/>
        <v>1.5757499999999993</v>
      </c>
      <c r="G84" s="45">
        <v>12.4446423</v>
      </c>
      <c r="I84" s="24"/>
      <c r="L84" s="61"/>
      <c r="M84" s="56"/>
      <c r="N84" s="56"/>
    </row>
    <row r="85" spans="1:14" x14ac:dyDescent="0.2">
      <c r="A85" s="75" t="s">
        <v>64</v>
      </c>
      <c r="B85" s="2" t="s">
        <v>16</v>
      </c>
      <c r="C85" s="2" t="s">
        <v>72</v>
      </c>
      <c r="D85" s="5">
        <f t="shared" si="4"/>
        <v>223.25500000000002</v>
      </c>
      <c r="E85" s="51">
        <v>216.92099999999999</v>
      </c>
      <c r="F85" s="5">
        <f t="shared" si="5"/>
        <v>-6.3340000000000316</v>
      </c>
      <c r="G85" s="45">
        <v>-49.827311899999998</v>
      </c>
      <c r="I85" s="24"/>
      <c r="L85" s="58"/>
      <c r="M85" s="56"/>
      <c r="N85" s="56"/>
    </row>
    <row r="86" spans="1:14" x14ac:dyDescent="0.2">
      <c r="A86" s="75"/>
      <c r="B86" s="73"/>
      <c r="C86" s="73"/>
      <c r="D86" s="74"/>
      <c r="E86" s="74"/>
      <c r="F86" s="74"/>
      <c r="G86" s="19"/>
      <c r="I86" s="24"/>
      <c r="L86" s="61"/>
      <c r="M86" s="56"/>
      <c r="N86" s="56"/>
    </row>
    <row r="87" spans="1:14" x14ac:dyDescent="0.2">
      <c r="A87" s="52"/>
      <c r="B87" s="73"/>
      <c r="C87" s="73"/>
      <c r="D87" s="74"/>
      <c r="E87" s="74"/>
      <c r="F87" s="74"/>
      <c r="G87" s="19"/>
      <c r="I87" s="24"/>
      <c r="L87" s="58"/>
      <c r="M87" s="56"/>
      <c r="N87" s="56"/>
    </row>
    <row r="88" spans="1:14" x14ac:dyDescent="0.2">
      <c r="A88" s="90" t="s">
        <v>5</v>
      </c>
      <c r="B88" s="91"/>
      <c r="C88" s="91"/>
      <c r="D88" s="91"/>
      <c r="E88" s="91"/>
      <c r="F88" s="91"/>
      <c r="G88" s="92"/>
      <c r="I88" s="24"/>
      <c r="L88" s="61"/>
      <c r="M88" s="56"/>
      <c r="N88" s="56"/>
    </row>
    <row r="89" spans="1:14" x14ac:dyDescent="0.2">
      <c r="A89" s="26" t="s">
        <v>12</v>
      </c>
      <c r="B89" s="65" t="s">
        <v>2</v>
      </c>
      <c r="C89" s="65" t="s">
        <v>18</v>
      </c>
      <c r="D89" s="4" t="s">
        <v>13</v>
      </c>
      <c r="E89" s="4" t="s">
        <v>14</v>
      </c>
      <c r="F89" s="65" t="s">
        <v>15</v>
      </c>
      <c r="G89" s="12" t="s">
        <v>1</v>
      </c>
      <c r="I89" s="24"/>
      <c r="L89" s="58"/>
      <c r="M89" s="56"/>
      <c r="N89" s="56"/>
    </row>
    <row r="90" spans="1:14" x14ac:dyDescent="0.2">
      <c r="A90" s="51">
        <v>1.4</v>
      </c>
      <c r="B90" s="2" t="s">
        <v>16</v>
      </c>
      <c r="C90" s="2">
        <v>16</v>
      </c>
      <c r="D90" s="5">
        <f>M3*POWER(2,(16/12))</f>
        <v>224.06209165541441</v>
      </c>
      <c r="E90" s="51">
        <v>215.73400000000001</v>
      </c>
      <c r="F90" s="5">
        <f>E90-D90</f>
        <v>-8.3280916554143971</v>
      </c>
      <c r="G90" s="45">
        <v>-65.574087579999997</v>
      </c>
      <c r="I90" s="24"/>
      <c r="L90" s="61"/>
      <c r="M90" s="56"/>
      <c r="N90" s="56"/>
    </row>
    <row r="91" spans="1:14" x14ac:dyDescent="0.2">
      <c r="A91" s="51">
        <v>1.7</v>
      </c>
      <c r="B91" s="2" t="s">
        <v>16</v>
      </c>
      <c r="C91" s="2">
        <v>16</v>
      </c>
      <c r="D91" s="5">
        <f t="shared" ref="D91:D98" si="6">M4*POWER(2,(16/12))</f>
        <v>224.06209165541441</v>
      </c>
      <c r="E91" s="51">
        <v>219.99199999999999</v>
      </c>
      <c r="F91" s="5">
        <f t="shared" ref="F91:F128" si="7">E91-D91</f>
        <v>-4.0700916554144158</v>
      </c>
      <c r="G91" s="45">
        <v>-31.737092560000001</v>
      </c>
      <c r="I91" s="24"/>
      <c r="L91" s="61"/>
      <c r="M91" s="56"/>
      <c r="N91" s="56"/>
    </row>
    <row r="92" spans="1:14" x14ac:dyDescent="0.2">
      <c r="A92" s="51">
        <v>2.4</v>
      </c>
      <c r="B92" s="2" t="s">
        <v>16</v>
      </c>
      <c r="C92" s="2">
        <v>16</v>
      </c>
      <c r="D92" s="5">
        <f t="shared" si="6"/>
        <v>225.66420726246074</v>
      </c>
      <c r="E92" s="51">
        <v>214.554</v>
      </c>
      <c r="F92" s="5">
        <f t="shared" si="7"/>
        <v>-11.110207262460733</v>
      </c>
      <c r="G92" s="45">
        <v>-87.404118639999993</v>
      </c>
      <c r="I92" s="24"/>
      <c r="L92" s="61"/>
      <c r="M92" s="56"/>
      <c r="N92" s="56"/>
    </row>
    <row r="93" spans="1:14" x14ac:dyDescent="0.2">
      <c r="A93" s="51">
        <v>2.7</v>
      </c>
      <c r="B93" s="2" t="s">
        <v>16</v>
      </c>
      <c r="C93" s="2">
        <v>16</v>
      </c>
      <c r="D93" s="5">
        <f t="shared" si="6"/>
        <v>225.66420726246074</v>
      </c>
      <c r="E93" s="51">
        <v>215.238</v>
      </c>
      <c r="F93" s="5">
        <f t="shared" si="7"/>
        <v>-10.426207262460736</v>
      </c>
      <c r="G93" s="45">
        <v>-81.893708540000006</v>
      </c>
      <c r="I93" s="24"/>
      <c r="L93" s="13"/>
      <c r="M93" s="13"/>
      <c r="N93" s="13"/>
    </row>
    <row r="94" spans="1:14" x14ac:dyDescent="0.2">
      <c r="A94" s="51">
        <v>3.4</v>
      </c>
      <c r="B94" s="2" t="s">
        <v>16</v>
      </c>
      <c r="C94" s="2">
        <v>16</v>
      </c>
      <c r="D94" s="5">
        <f t="shared" si="6"/>
        <v>223.25045051507212</v>
      </c>
      <c r="E94" s="51">
        <v>214.554</v>
      </c>
      <c r="F94" s="5">
        <f t="shared" si="7"/>
        <v>-8.6964505150721152</v>
      </c>
      <c r="G94" s="45">
        <v>-68.787130189999999</v>
      </c>
      <c r="I94" s="24"/>
      <c r="L94" s="13"/>
      <c r="M94" s="13"/>
      <c r="N94" s="13"/>
    </row>
    <row r="95" spans="1:14" x14ac:dyDescent="0.2">
      <c r="A95" s="51">
        <v>3.7</v>
      </c>
      <c r="B95" s="2" t="s">
        <v>16</v>
      </c>
      <c r="C95" s="2">
        <v>16</v>
      </c>
      <c r="D95" s="5">
        <f t="shared" si="6"/>
        <v>223.25045051507212</v>
      </c>
      <c r="E95" s="51">
        <v>218.79400000000001</v>
      </c>
      <c r="F95" s="5">
        <f t="shared" si="7"/>
        <v>-4.4564505150721061</v>
      </c>
      <c r="G95" s="45">
        <v>-34.908277079999998</v>
      </c>
      <c r="I95" s="24"/>
      <c r="L95" s="13"/>
      <c r="M95" s="13"/>
      <c r="N95" s="13"/>
    </row>
    <row r="96" spans="1:14" x14ac:dyDescent="0.2">
      <c r="A96" s="51">
        <v>4.4000000000000004</v>
      </c>
      <c r="B96" s="2" t="s">
        <v>16</v>
      </c>
      <c r="C96" s="2">
        <v>16</v>
      </c>
      <c r="D96" s="5">
        <f t="shared" si="6"/>
        <v>223.2050933572759</v>
      </c>
      <c r="E96" s="51">
        <v>218.11500000000001</v>
      </c>
      <c r="F96" s="5">
        <f t="shared" si="7"/>
        <v>-5.0900933572758902</v>
      </c>
      <c r="G96" s="45">
        <v>-39.93720304</v>
      </c>
      <c r="I96" s="24"/>
      <c r="L96" s="13"/>
      <c r="M96" s="13"/>
      <c r="N96" s="13"/>
    </row>
    <row r="97" spans="1:14" x14ac:dyDescent="0.2">
      <c r="A97" s="51">
        <v>4.7</v>
      </c>
      <c r="B97" s="2" t="s">
        <v>16</v>
      </c>
      <c r="C97" s="2">
        <v>16</v>
      </c>
      <c r="D97" s="5">
        <f t="shared" si="6"/>
        <v>223.2050933572759</v>
      </c>
      <c r="E97" s="51">
        <v>222.40899999999999</v>
      </c>
      <c r="F97" s="5">
        <f t="shared" si="7"/>
        <v>-0.79609335727590747</v>
      </c>
      <c r="G97" s="45">
        <v>-6.1857867280000001</v>
      </c>
      <c r="I97" s="24"/>
      <c r="L97" s="13"/>
      <c r="M97" s="13"/>
      <c r="N97" s="13"/>
    </row>
    <row r="98" spans="1:14" x14ac:dyDescent="0.2">
      <c r="A98" s="51" t="s">
        <v>53</v>
      </c>
      <c r="B98" s="2" t="s">
        <v>16</v>
      </c>
      <c r="C98" s="2">
        <v>16</v>
      </c>
      <c r="D98" s="5">
        <f t="shared" si="6"/>
        <v>221.98548978097767</v>
      </c>
      <c r="E98" s="51">
        <v>219.99199999999999</v>
      </c>
      <c r="F98" s="5">
        <f t="shared" si="7"/>
        <v>-1.9934897809776828</v>
      </c>
      <c r="G98" s="45">
        <v>-15.61725871</v>
      </c>
      <c r="I98" s="24"/>
      <c r="L98" s="13"/>
      <c r="M98" s="13"/>
      <c r="N98" s="13"/>
    </row>
    <row r="99" spans="1:14" x14ac:dyDescent="0.2">
      <c r="A99" s="51" t="s">
        <v>54</v>
      </c>
      <c r="B99" s="2" t="s">
        <v>70</v>
      </c>
      <c r="C99" s="25" t="s">
        <v>74</v>
      </c>
      <c r="D99" s="5">
        <f>M12*POWER(2,(12/12))</f>
        <v>176.19</v>
      </c>
      <c r="E99" s="51">
        <v>174.892</v>
      </c>
      <c r="F99" s="5">
        <f t="shared" si="7"/>
        <v>-1.2980000000000018</v>
      </c>
      <c r="G99" s="45">
        <v>-12.801294479999999</v>
      </c>
      <c r="I99" s="24"/>
      <c r="L99" s="13"/>
      <c r="M99" s="13"/>
      <c r="N99" s="13"/>
    </row>
    <row r="100" spans="1:14" x14ac:dyDescent="0.2">
      <c r="A100" s="51" t="s">
        <v>59</v>
      </c>
      <c r="B100" s="2" t="s">
        <v>17</v>
      </c>
      <c r="C100" s="25" t="s">
        <v>8</v>
      </c>
      <c r="D100" s="5">
        <f>M13*POWER(2,(4/12))</f>
        <v>110.99274489048885</v>
      </c>
      <c r="E100" s="51">
        <v>108.06100000000001</v>
      </c>
      <c r="F100" s="5">
        <f t="shared" si="7"/>
        <v>-2.9317448904888437</v>
      </c>
      <c r="G100" s="45">
        <v>-46.342626750000001</v>
      </c>
      <c r="I100" s="24"/>
      <c r="L100" s="13"/>
      <c r="M100" s="13"/>
      <c r="N100" s="13"/>
    </row>
    <row r="101" spans="1:14" x14ac:dyDescent="0.2">
      <c r="A101" s="51">
        <v>17.5</v>
      </c>
      <c r="B101" s="2" t="s">
        <v>16</v>
      </c>
      <c r="C101" s="2">
        <v>16</v>
      </c>
      <c r="D101" s="5">
        <f>M14*POWER(2,(16/12))</f>
        <v>196.7442314673838</v>
      </c>
      <c r="E101" s="51">
        <v>218.79400000000001</v>
      </c>
      <c r="F101" s="5">
        <f t="shared" si="7"/>
        <v>22.049768532616213</v>
      </c>
      <c r="G101" s="45">
        <v>183.9024837</v>
      </c>
      <c r="I101" s="24"/>
      <c r="L101" s="13"/>
      <c r="M101" s="13"/>
      <c r="N101" s="13"/>
    </row>
    <row r="102" spans="1:14" x14ac:dyDescent="0.2">
      <c r="A102" s="51" t="s">
        <v>55</v>
      </c>
      <c r="B102" s="2" t="s">
        <v>70</v>
      </c>
      <c r="C102" s="2">
        <v>12</v>
      </c>
      <c r="D102" s="5">
        <f>M15*POWER(2,(12/12))</f>
        <v>156.15600000000001</v>
      </c>
      <c r="E102" s="51">
        <v>173.221</v>
      </c>
      <c r="F102" s="5">
        <f t="shared" si="7"/>
        <v>17.064999999999998</v>
      </c>
      <c r="G102" s="45">
        <v>179.55100659999999</v>
      </c>
      <c r="I102" s="24"/>
      <c r="L102" s="13"/>
      <c r="M102" s="13"/>
      <c r="N102" s="13"/>
    </row>
    <row r="103" spans="1:14" x14ac:dyDescent="0.2">
      <c r="A103" s="51" t="s">
        <v>56</v>
      </c>
      <c r="B103" s="2" t="s">
        <v>16</v>
      </c>
      <c r="C103" s="2">
        <v>16</v>
      </c>
      <c r="D103" s="5">
        <f>M16*POWER(2,(16/12))</f>
        <v>224.43124852303362</v>
      </c>
      <c r="E103" s="51">
        <v>218.11500000000001</v>
      </c>
      <c r="F103" s="5">
        <f t="shared" si="7"/>
        <v>-6.3162485230336074</v>
      </c>
      <c r="G103" s="45">
        <v>-49.421113869999999</v>
      </c>
      <c r="I103" s="24"/>
      <c r="L103" s="13"/>
      <c r="M103" s="13"/>
      <c r="N103" s="13"/>
    </row>
    <row r="104" spans="1:14" x14ac:dyDescent="0.2">
      <c r="A104" s="51" t="s">
        <v>57</v>
      </c>
      <c r="B104" s="2" t="s">
        <v>70</v>
      </c>
      <c r="C104" s="2">
        <v>12</v>
      </c>
      <c r="D104" s="5">
        <f>M17*POWER(2,(12/12))</f>
        <v>178.13120000000001</v>
      </c>
      <c r="E104" s="51">
        <v>173.93899999999999</v>
      </c>
      <c r="F104" s="5">
        <f t="shared" si="7"/>
        <v>-4.1922000000000139</v>
      </c>
      <c r="G104" s="45">
        <v>-41.230541039999999</v>
      </c>
      <c r="I104" s="24"/>
      <c r="L104" s="13"/>
      <c r="M104" s="13"/>
      <c r="N104" s="13"/>
    </row>
    <row r="105" spans="1:14" x14ac:dyDescent="0.2">
      <c r="A105" s="51">
        <v>18.7</v>
      </c>
      <c r="B105" s="2" t="s">
        <v>16</v>
      </c>
      <c r="C105" s="2">
        <v>16</v>
      </c>
      <c r="D105" s="5">
        <f>M18*POWER(2,(16/12))</f>
        <v>224.43124852303362</v>
      </c>
      <c r="E105" s="51">
        <v>219.99199999999999</v>
      </c>
      <c r="F105" s="5">
        <f t="shared" si="7"/>
        <v>-4.4392485230336263</v>
      </c>
      <c r="G105" s="45">
        <v>-34.586627350000001</v>
      </c>
      <c r="I105" s="24"/>
      <c r="L105" s="13"/>
      <c r="M105" s="13"/>
      <c r="N105" s="13"/>
    </row>
    <row r="106" spans="1:14" x14ac:dyDescent="0.2">
      <c r="A106" s="67" t="s">
        <v>68</v>
      </c>
      <c r="B106" s="2" t="s">
        <v>16</v>
      </c>
      <c r="C106" s="2">
        <v>16</v>
      </c>
      <c r="D106" s="5">
        <f>M19*POWER(2,(16/12))</f>
        <v>225.66420726246074</v>
      </c>
      <c r="E106" s="50">
        <v>222.36600000000001</v>
      </c>
      <c r="F106" s="5">
        <f t="shared" si="7"/>
        <v>-3.2982072624607213</v>
      </c>
      <c r="G106" s="45">
        <v>-25.489617840000001</v>
      </c>
      <c r="I106" s="24"/>
      <c r="L106" s="13"/>
      <c r="M106" s="13"/>
      <c r="N106" s="13"/>
    </row>
    <row r="107" spans="1:14" x14ac:dyDescent="0.2">
      <c r="A107" s="67" t="s">
        <v>69</v>
      </c>
      <c r="B107" s="2" t="s">
        <v>70</v>
      </c>
      <c r="C107" s="2">
        <v>12</v>
      </c>
      <c r="D107" s="5">
        <f>M20*POWER(2,(12/12))</f>
        <v>179.10980000000001</v>
      </c>
      <c r="E107" s="50">
        <v>176.65799999999999</v>
      </c>
      <c r="F107" s="5">
        <f t="shared" si="7"/>
        <v>-2.45180000000002</v>
      </c>
      <c r="G107" s="45">
        <v>-23.86223172</v>
      </c>
      <c r="I107" s="24"/>
      <c r="L107" s="13"/>
      <c r="M107" s="13"/>
      <c r="N107" s="13"/>
    </row>
    <row r="108" spans="1:14" x14ac:dyDescent="0.2">
      <c r="A108" s="51" t="s">
        <v>60</v>
      </c>
      <c r="B108" s="2" t="s">
        <v>17</v>
      </c>
      <c r="C108" s="25" t="s">
        <v>8</v>
      </c>
      <c r="D108" s="5">
        <f>M21*POWER(2,(4/12))</f>
        <v>112.83210363123038</v>
      </c>
      <c r="E108" s="51">
        <v>111.06699999999999</v>
      </c>
      <c r="F108" s="5">
        <f t="shared" si="7"/>
        <v>-1.7651036312303887</v>
      </c>
      <c r="G108" s="45">
        <v>-27.296800449999999</v>
      </c>
      <c r="I108" s="24"/>
    </row>
    <row r="109" spans="1:14" x14ac:dyDescent="0.2">
      <c r="A109" s="51">
        <v>40.5</v>
      </c>
      <c r="B109" s="2" t="s">
        <v>17</v>
      </c>
      <c r="C109" s="25" t="s">
        <v>8</v>
      </c>
      <c r="D109" s="5">
        <f>M22*POWER(2,(4/12))</f>
        <v>216.56026974013037</v>
      </c>
      <c r="E109" s="51">
        <v>218.11500000000001</v>
      </c>
      <c r="F109" s="5">
        <f t="shared" si="7"/>
        <v>1.5547302598696433</v>
      </c>
      <c r="G109" s="45">
        <v>12.3842374</v>
      </c>
      <c r="I109" s="24"/>
    </row>
    <row r="110" spans="1:14" x14ac:dyDescent="0.2">
      <c r="A110" s="76" t="s">
        <v>61</v>
      </c>
      <c r="B110" s="2" t="s">
        <v>70</v>
      </c>
      <c r="C110" s="2">
        <v>12</v>
      </c>
      <c r="D110" s="5">
        <f>M23*POWER(2,(12/12))</f>
        <v>171.88399999999999</v>
      </c>
      <c r="E110" s="51">
        <v>174.892</v>
      </c>
      <c r="F110" s="5">
        <f t="shared" si="7"/>
        <v>3.0080000000000098</v>
      </c>
      <c r="G110" s="45">
        <v>30.03485036</v>
      </c>
      <c r="I110" s="24"/>
    </row>
    <row r="111" spans="1:14" x14ac:dyDescent="0.2">
      <c r="A111" s="51">
        <v>40.799999999999997</v>
      </c>
      <c r="B111" s="2" t="s">
        <v>17</v>
      </c>
      <c r="C111" s="25" t="s">
        <v>8</v>
      </c>
      <c r="D111" s="5">
        <f>M24*POWER(2,(4/12))</f>
        <v>216.56026974013037</v>
      </c>
      <c r="E111" s="51">
        <v>216.92099999999999</v>
      </c>
      <c r="F111" s="5">
        <f t="shared" si="7"/>
        <v>0.36073025986962648</v>
      </c>
      <c r="G111" s="45">
        <v>2.881122049</v>
      </c>
      <c r="I111" s="24"/>
    </row>
    <row r="112" spans="1:14" x14ac:dyDescent="0.2">
      <c r="A112" s="51" t="s">
        <v>62</v>
      </c>
      <c r="B112" s="2" t="s">
        <v>17</v>
      </c>
      <c r="C112" s="25" t="s">
        <v>8</v>
      </c>
      <c r="D112" s="5">
        <f>M25*POWER(2,(4/12))</f>
        <v>218.94656020863127</v>
      </c>
      <c r="E112" s="51">
        <v>221.197</v>
      </c>
      <c r="F112" s="5">
        <f t="shared" si="7"/>
        <v>2.2504397913687342</v>
      </c>
      <c r="G112" s="45">
        <v>17.70332707</v>
      </c>
      <c r="I112" s="24"/>
    </row>
    <row r="113" spans="1:9" x14ac:dyDescent="0.2">
      <c r="A113" s="76" t="s">
        <v>63</v>
      </c>
      <c r="B113" s="2" t="s">
        <v>70</v>
      </c>
      <c r="C113" s="2">
        <v>12</v>
      </c>
      <c r="D113" s="5">
        <f>M26*POWER(2,(12/12))</f>
        <v>173.77799999999999</v>
      </c>
      <c r="E113" s="51">
        <v>175.85</v>
      </c>
      <c r="F113" s="5">
        <f t="shared" si="7"/>
        <v>2.0720000000000027</v>
      </c>
      <c r="G113" s="45">
        <v>20.519860789999999</v>
      </c>
      <c r="I113" s="24"/>
    </row>
    <row r="114" spans="1:9" x14ac:dyDescent="0.2">
      <c r="A114" s="51">
        <v>42.8</v>
      </c>
      <c r="B114" s="2" t="s">
        <v>17</v>
      </c>
      <c r="C114" s="25" t="s">
        <v>8</v>
      </c>
      <c r="D114" s="5">
        <f>M27*POWER(2,(4/12))</f>
        <v>218.94656020863127</v>
      </c>
      <c r="E114" s="51">
        <v>215.73400000000001</v>
      </c>
      <c r="F114" s="5">
        <f t="shared" si="7"/>
        <v>-3.2125602086312597</v>
      </c>
      <c r="G114" s="45">
        <v>-25.59057743</v>
      </c>
      <c r="I114" s="24"/>
    </row>
    <row r="115" spans="1:9" x14ac:dyDescent="0.2">
      <c r="A115" s="51">
        <v>47.3</v>
      </c>
      <c r="B115" s="2" t="s">
        <v>16</v>
      </c>
      <c r="C115" s="2">
        <v>16</v>
      </c>
      <c r="D115" s="5">
        <f t="shared" ref="D115:D116" si="8">M28*POWER(2,(16/12))</f>
        <v>219.56644136517951</v>
      </c>
      <c r="E115" s="51">
        <v>218.11500000000001</v>
      </c>
      <c r="F115" s="5">
        <f t="shared" si="7"/>
        <v>-1.4514413651795053</v>
      </c>
      <c r="G115" s="45">
        <v>-11.4819698</v>
      </c>
      <c r="I115" s="24"/>
    </row>
    <row r="116" spans="1:9" x14ac:dyDescent="0.2">
      <c r="A116" s="51">
        <v>82.4</v>
      </c>
      <c r="B116" s="2" t="s">
        <v>16</v>
      </c>
      <c r="C116" s="2">
        <v>16</v>
      </c>
      <c r="D116" s="5">
        <f t="shared" si="8"/>
        <v>224.43124852303362</v>
      </c>
      <c r="E116" s="51">
        <v>218.11500000000001</v>
      </c>
      <c r="F116" s="5">
        <f t="shared" si="7"/>
        <v>-6.3162485230336074</v>
      </c>
      <c r="G116" s="45">
        <v>-49.421113869999999</v>
      </c>
      <c r="I116" s="24"/>
    </row>
    <row r="117" spans="1:9" x14ac:dyDescent="0.2">
      <c r="A117" s="50">
        <v>82.6</v>
      </c>
      <c r="B117" s="2" t="s">
        <v>70</v>
      </c>
      <c r="C117" s="2">
        <v>12</v>
      </c>
      <c r="D117" s="5">
        <f>M30*POWER(2,(12/12))</f>
        <v>178.13120000000001</v>
      </c>
      <c r="E117" s="68">
        <v>174.892</v>
      </c>
      <c r="F117" s="5">
        <f t="shared" si="7"/>
        <v>-3.239200000000011</v>
      </c>
      <c r="G117" s="45">
        <v>-31.77111712</v>
      </c>
      <c r="I117" s="24"/>
    </row>
    <row r="118" spans="1:9" x14ac:dyDescent="0.2">
      <c r="A118" s="51">
        <v>82.7</v>
      </c>
      <c r="B118" s="2" t="s">
        <v>16</v>
      </c>
      <c r="C118" s="2">
        <v>16</v>
      </c>
      <c r="D118" s="5">
        <f t="shared" ref="D118:D119" si="9">M31*POWER(2,(16/12))</f>
        <v>224.43124852303362</v>
      </c>
      <c r="E118" s="51">
        <v>219.99199999999999</v>
      </c>
      <c r="F118" s="5">
        <f t="shared" si="7"/>
        <v>-4.4392485230336263</v>
      </c>
      <c r="G118" s="45">
        <v>-34.586627350000001</v>
      </c>
    </row>
    <row r="119" spans="1:9" x14ac:dyDescent="0.2">
      <c r="A119" s="51">
        <v>83.4</v>
      </c>
      <c r="B119" s="2" t="s">
        <v>16</v>
      </c>
      <c r="C119" s="2">
        <v>16</v>
      </c>
      <c r="D119" s="5">
        <f t="shared" si="9"/>
        <v>215.37720387427905</v>
      </c>
      <c r="E119" s="51">
        <v>214.554</v>
      </c>
      <c r="F119" s="5">
        <f t="shared" si="7"/>
        <v>-0.82320387427904507</v>
      </c>
      <c r="G119" s="45">
        <v>-6.629682195</v>
      </c>
    </row>
    <row r="120" spans="1:9" x14ac:dyDescent="0.2">
      <c r="A120" s="50">
        <v>83.6</v>
      </c>
      <c r="B120" s="2" t="s">
        <v>70</v>
      </c>
      <c r="C120" s="2">
        <v>12</v>
      </c>
      <c r="D120" s="5">
        <f>M33*POWER(2,(12/12))</f>
        <v>170.94499999999999</v>
      </c>
      <c r="E120" s="68">
        <v>175.85</v>
      </c>
      <c r="F120" s="5">
        <f t="shared" si="7"/>
        <v>4.9050000000000011</v>
      </c>
      <c r="G120" s="45">
        <v>48.975731060000001</v>
      </c>
    </row>
    <row r="121" spans="1:9" x14ac:dyDescent="0.2">
      <c r="A121" s="51">
        <v>83.7</v>
      </c>
      <c r="B121" s="2" t="s">
        <v>16</v>
      </c>
      <c r="C121" s="2">
        <v>16</v>
      </c>
      <c r="D121" s="5">
        <f t="shared" ref="D121:D122" si="10">M34*POWER(2,(16/12))</f>
        <v>215.37720387427905</v>
      </c>
      <c r="E121" s="51">
        <v>218.92699999999999</v>
      </c>
      <c r="F121" s="5">
        <f t="shared" si="7"/>
        <v>3.5497961257209454</v>
      </c>
      <c r="G121" s="45">
        <v>28.30122982</v>
      </c>
    </row>
    <row r="122" spans="1:9" x14ac:dyDescent="0.2">
      <c r="A122" s="51">
        <v>84.4</v>
      </c>
      <c r="B122" s="2" t="s">
        <v>16</v>
      </c>
      <c r="C122" s="2">
        <v>16</v>
      </c>
      <c r="D122" s="5">
        <f t="shared" si="10"/>
        <v>225.66420726246074</v>
      </c>
      <c r="E122" s="51">
        <v>218.11500000000001</v>
      </c>
      <c r="F122" s="5">
        <f t="shared" si="7"/>
        <v>-7.549207262460726</v>
      </c>
      <c r="G122" s="45">
        <v>-58.90628933</v>
      </c>
    </row>
    <row r="123" spans="1:9" x14ac:dyDescent="0.2">
      <c r="A123" s="50">
        <v>84.6</v>
      </c>
      <c r="B123" s="2" t="s">
        <v>70</v>
      </c>
      <c r="C123" s="2">
        <v>12</v>
      </c>
      <c r="D123" s="5">
        <f>M36*POWER(2,(12/12))</f>
        <v>179.10980000000001</v>
      </c>
      <c r="E123" s="68">
        <v>173.93899999999999</v>
      </c>
      <c r="F123" s="5">
        <f t="shared" si="7"/>
        <v>-5.1708000000000141</v>
      </c>
      <c r="G123" s="45">
        <v>-50.715397920000001</v>
      </c>
    </row>
    <row r="124" spans="1:9" x14ac:dyDescent="0.2">
      <c r="A124" s="51">
        <v>84.7</v>
      </c>
      <c r="B124" s="2" t="s">
        <v>16</v>
      </c>
      <c r="C124" s="2">
        <v>16</v>
      </c>
      <c r="D124" s="5">
        <f t="shared" ref="D124:D125" si="11">M37*POWER(2,(16/12))</f>
        <v>225.66420726246074</v>
      </c>
      <c r="E124" s="51">
        <v>217.73</v>
      </c>
      <c r="F124" s="5">
        <f t="shared" si="7"/>
        <v>-7.9342072624607454</v>
      </c>
      <c r="G124" s="45">
        <v>-61.964832080000001</v>
      </c>
    </row>
    <row r="125" spans="1:9" x14ac:dyDescent="0.2">
      <c r="A125" s="51">
        <v>85.4</v>
      </c>
      <c r="B125" s="2" t="s">
        <v>16</v>
      </c>
      <c r="C125" s="2">
        <v>16</v>
      </c>
      <c r="D125" s="5">
        <f t="shared" si="11"/>
        <v>220.14978481128085</v>
      </c>
      <c r="E125" s="51">
        <v>219.315</v>
      </c>
      <c r="F125" s="5">
        <f t="shared" si="7"/>
        <v>-0.83478481128085491</v>
      </c>
      <c r="G125" s="45">
        <v>-6.5772545259999999</v>
      </c>
    </row>
    <row r="126" spans="1:9" x14ac:dyDescent="0.2">
      <c r="A126" s="50">
        <v>85.6</v>
      </c>
      <c r="B126" s="2" t="s">
        <v>70</v>
      </c>
      <c r="C126" s="2">
        <v>12</v>
      </c>
      <c r="D126" s="5">
        <f>M39*POWER(2,(12/12))</f>
        <v>174.733</v>
      </c>
      <c r="E126" s="68">
        <v>174.892</v>
      </c>
      <c r="F126" s="5">
        <f t="shared" si="7"/>
        <v>0.15899999999999181</v>
      </c>
      <c r="G126" s="45">
        <v>1.574637013</v>
      </c>
    </row>
    <row r="127" spans="1:9" x14ac:dyDescent="0.2">
      <c r="A127" s="51">
        <v>85.7</v>
      </c>
      <c r="B127" s="2" t="s">
        <v>16</v>
      </c>
      <c r="C127" s="2">
        <v>16</v>
      </c>
      <c r="D127" s="5">
        <f t="shared" ref="D127:D128" si="12">M40*POWER(2,(16/12))</f>
        <v>220.14978481128085</v>
      </c>
      <c r="E127" s="51">
        <v>219.99199999999999</v>
      </c>
      <c r="F127" s="5">
        <f t="shared" si="7"/>
        <v>-0.15778481128086241</v>
      </c>
      <c r="G127" s="45">
        <v>-1.2413669620000001</v>
      </c>
    </row>
    <row r="128" spans="1:9" x14ac:dyDescent="0.2">
      <c r="A128" s="75" t="s">
        <v>64</v>
      </c>
      <c r="B128" s="2" t="s">
        <v>16</v>
      </c>
      <c r="C128" s="2">
        <v>16</v>
      </c>
      <c r="D128" s="5">
        <f t="shared" si="12"/>
        <v>225.02693919542392</v>
      </c>
      <c r="E128" s="51">
        <v>216.92099999999999</v>
      </c>
      <c r="F128" s="5">
        <f t="shared" si="7"/>
        <v>-8.1059391954239288</v>
      </c>
      <c r="G128" s="45">
        <v>-63.513296490000002</v>
      </c>
    </row>
  </sheetData>
  <mergeCells count="3">
    <mergeCell ref="A1:G1"/>
    <mergeCell ref="A45:G45"/>
    <mergeCell ref="A88:G88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4FF1-D75C-7444-8EE7-759AF3143ECC}">
  <dimension ref="A1:T128"/>
  <sheetViews>
    <sheetView topLeftCell="A86" workbookViewId="0">
      <selection activeCell="G116" sqref="G116:G127"/>
    </sheetView>
  </sheetViews>
  <sheetFormatPr baseColWidth="10" defaultRowHeight="16" x14ac:dyDescent="0.2"/>
  <cols>
    <col min="2" max="2" width="17" customWidth="1"/>
    <col min="3" max="3" width="22.83203125" customWidth="1"/>
    <col min="4" max="4" width="30" customWidth="1"/>
    <col min="5" max="5" width="25.33203125" bestFit="1" customWidth="1"/>
    <col min="6" max="9" width="23.1640625" customWidth="1"/>
    <col min="11" max="11" width="16.6640625" style="7" customWidth="1"/>
    <col min="15" max="16" width="10.83203125" style="13"/>
  </cols>
  <sheetData>
    <row r="1" spans="1:20" x14ac:dyDescent="0.2">
      <c r="A1" s="89" t="s">
        <v>3</v>
      </c>
      <c r="B1" s="89"/>
      <c r="C1" s="89"/>
      <c r="D1" s="89"/>
      <c r="E1" s="89"/>
      <c r="F1" s="89"/>
      <c r="G1" s="89"/>
      <c r="H1" s="17"/>
      <c r="I1" s="24"/>
      <c r="K1" s="31"/>
      <c r="L1" s="55" t="s">
        <v>77</v>
      </c>
      <c r="M1" s="39"/>
      <c r="N1" s="39"/>
      <c r="O1" s="32"/>
      <c r="P1" s="32"/>
      <c r="Q1" s="36"/>
      <c r="R1" s="36"/>
      <c r="S1" s="36"/>
    </row>
    <row r="2" spans="1:20" x14ac:dyDescent="0.2">
      <c r="A2" s="26" t="s">
        <v>12</v>
      </c>
      <c r="B2" s="65" t="s">
        <v>2</v>
      </c>
      <c r="C2" s="65" t="s">
        <v>0</v>
      </c>
      <c r="D2" s="4" t="s">
        <v>13</v>
      </c>
      <c r="E2" s="4" t="s">
        <v>14</v>
      </c>
      <c r="F2" s="65" t="s">
        <v>15</v>
      </c>
      <c r="G2" s="12" t="s">
        <v>1</v>
      </c>
      <c r="H2" s="18"/>
      <c r="I2" s="24" t="s">
        <v>33</v>
      </c>
      <c r="J2">
        <v>440</v>
      </c>
      <c r="L2" s="78" t="s">
        <v>12</v>
      </c>
      <c r="M2" s="66" t="s">
        <v>75</v>
      </c>
      <c r="N2" s="66" t="s">
        <v>76</v>
      </c>
      <c r="O2" s="34"/>
      <c r="P2" s="34"/>
      <c r="Q2" s="36"/>
      <c r="R2" s="36"/>
      <c r="S2" s="36"/>
      <c r="T2">
        <v>440</v>
      </c>
    </row>
    <row r="3" spans="1:20" x14ac:dyDescent="0.2">
      <c r="A3" s="51">
        <v>1.4</v>
      </c>
      <c r="B3" s="2" t="s">
        <v>16</v>
      </c>
      <c r="C3" s="2" t="s">
        <v>71</v>
      </c>
      <c r="D3" s="5">
        <f>M3*2*84/64</f>
        <v>208.18034999999998</v>
      </c>
      <c r="E3" s="51">
        <v>198.00200000000001</v>
      </c>
      <c r="F3" s="5">
        <f>E3-D3</f>
        <v>-10.178349999999966</v>
      </c>
      <c r="G3" s="45">
        <v>-86.783092400000001</v>
      </c>
      <c r="H3" s="19"/>
      <c r="I3" t="s">
        <v>31</v>
      </c>
      <c r="J3" s="24">
        <v>155.56299999999999</v>
      </c>
      <c r="K3" s="33"/>
      <c r="L3" s="79">
        <v>1.4</v>
      </c>
      <c r="M3" s="51">
        <v>79.306799999999996</v>
      </c>
      <c r="N3" s="51">
        <v>198.00200000000001</v>
      </c>
      <c r="O3" s="34"/>
      <c r="P3" s="34"/>
      <c r="Q3" s="38"/>
      <c r="R3" s="36"/>
      <c r="S3" s="36"/>
      <c r="T3" s="6">
        <v>77.781700000000001</v>
      </c>
    </row>
    <row r="4" spans="1:20" x14ac:dyDescent="0.2">
      <c r="A4" s="51">
        <v>1.7</v>
      </c>
      <c r="B4" s="2" t="s">
        <v>16</v>
      </c>
      <c r="C4" s="2" t="s">
        <v>71</v>
      </c>
      <c r="D4" s="5">
        <f t="shared" ref="D4:D41" si="0">M4*2*84/64</f>
        <v>208.18034999999998</v>
      </c>
      <c r="E4" s="51">
        <v>197.58199999999999</v>
      </c>
      <c r="F4" s="5">
        <f t="shared" ref="F4:F41" si="1">E4-D4</f>
        <v>-10.598349999999982</v>
      </c>
      <c r="G4" s="45">
        <v>-90.459270270000005</v>
      </c>
      <c r="H4" s="19"/>
      <c r="I4" t="s">
        <v>30</v>
      </c>
      <c r="J4" s="44">
        <v>77.781700000000001</v>
      </c>
      <c r="K4" s="33"/>
      <c r="L4" s="79">
        <v>1.7</v>
      </c>
      <c r="M4" s="51">
        <v>79.306799999999996</v>
      </c>
      <c r="N4" s="51">
        <v>197.58199999999999</v>
      </c>
      <c r="O4" s="34"/>
      <c r="P4" s="34"/>
      <c r="Q4" s="36"/>
      <c r="R4" s="36"/>
      <c r="S4" s="36"/>
    </row>
    <row r="5" spans="1:20" x14ac:dyDescent="0.2">
      <c r="A5" s="51">
        <v>2.4</v>
      </c>
      <c r="B5" s="2" t="s">
        <v>16</v>
      </c>
      <c r="C5" s="2" t="s">
        <v>71</v>
      </c>
      <c r="D5" s="5">
        <f t="shared" si="0"/>
        <v>209.75561249999998</v>
      </c>
      <c r="E5" s="51">
        <v>200.29900000000001</v>
      </c>
      <c r="F5" s="5">
        <f t="shared" si="1"/>
        <v>-9.4566124999999772</v>
      </c>
      <c r="G5" s="45">
        <v>-79.864931290000001</v>
      </c>
      <c r="H5" s="19"/>
      <c r="I5" s="30" t="s">
        <v>23</v>
      </c>
      <c r="J5">
        <v>65.406400000000005</v>
      </c>
      <c r="K5" s="33"/>
      <c r="L5" s="79">
        <v>2.4</v>
      </c>
      <c r="M5" s="51">
        <v>79.906899999999993</v>
      </c>
      <c r="N5" s="51">
        <v>200.29900000000001</v>
      </c>
      <c r="O5" s="34"/>
      <c r="P5" s="34"/>
      <c r="Q5" s="36"/>
      <c r="R5" s="36"/>
      <c r="S5" s="36"/>
    </row>
    <row r="6" spans="1:20" x14ac:dyDescent="0.2">
      <c r="A6" s="51">
        <v>2.7</v>
      </c>
      <c r="B6" s="2" t="s">
        <v>16</v>
      </c>
      <c r="C6" s="2" t="s">
        <v>71</v>
      </c>
      <c r="D6" s="5">
        <f t="shared" si="0"/>
        <v>209.75561249999998</v>
      </c>
      <c r="E6" s="51">
        <v>199.79499999999999</v>
      </c>
      <c r="F6" s="5">
        <f t="shared" si="1"/>
        <v>-9.9606124999999963</v>
      </c>
      <c r="G6" s="45">
        <v>-84.22661841</v>
      </c>
      <c r="H6" s="19"/>
      <c r="I6" s="30" t="s">
        <v>24</v>
      </c>
      <c r="J6">
        <v>116.541</v>
      </c>
      <c r="K6" s="33"/>
      <c r="L6" s="79">
        <v>2.7</v>
      </c>
      <c r="M6" s="51">
        <v>79.906899999999993</v>
      </c>
      <c r="N6" s="51">
        <v>199.79499999999999</v>
      </c>
      <c r="O6" s="34"/>
      <c r="P6" s="34"/>
      <c r="Q6" s="36"/>
      <c r="R6" s="36"/>
      <c r="S6" s="36"/>
    </row>
    <row r="7" spans="1:20" x14ac:dyDescent="0.2">
      <c r="A7" s="51">
        <v>3.4</v>
      </c>
      <c r="B7" s="2" t="s">
        <v>16</v>
      </c>
      <c r="C7" s="2" t="s">
        <v>71</v>
      </c>
      <c r="D7" s="5">
        <f t="shared" si="0"/>
        <v>208.58748750000001</v>
      </c>
      <c r="E7" s="51">
        <v>200.22900000000001</v>
      </c>
      <c r="F7" s="5">
        <f t="shared" si="1"/>
        <v>-8.3584874999999954</v>
      </c>
      <c r="G7" s="45">
        <v>-70.802116060000003</v>
      </c>
      <c r="H7" s="19"/>
      <c r="I7" s="30" t="s">
        <v>26</v>
      </c>
      <c r="J7">
        <v>130.81299999999999</v>
      </c>
      <c r="K7" s="35"/>
      <c r="L7" s="79">
        <v>3.4</v>
      </c>
      <c r="M7" s="51">
        <v>79.4619</v>
      </c>
      <c r="N7" s="51">
        <v>200.22900000000001</v>
      </c>
      <c r="O7" s="34"/>
      <c r="P7" s="34"/>
      <c r="Q7" s="36"/>
      <c r="R7" s="36"/>
      <c r="S7" s="36"/>
    </row>
    <row r="8" spans="1:20" x14ac:dyDescent="0.2">
      <c r="A8" s="51">
        <v>3.7</v>
      </c>
      <c r="B8" s="2" t="s">
        <v>16</v>
      </c>
      <c r="C8" s="2" t="s">
        <v>71</v>
      </c>
      <c r="D8" s="5">
        <f t="shared" si="0"/>
        <v>208.58748750000001</v>
      </c>
      <c r="E8" s="51">
        <v>198.685</v>
      </c>
      <c r="F8" s="5">
        <f t="shared" si="1"/>
        <v>-9.9024875000000065</v>
      </c>
      <c r="G8" s="45">
        <v>-84.203694949999999</v>
      </c>
      <c r="H8" s="19"/>
      <c r="I8" s="30"/>
      <c r="K8" s="35"/>
      <c r="L8" s="79">
        <v>3.7</v>
      </c>
      <c r="M8" s="51">
        <v>79.4619</v>
      </c>
      <c r="N8" s="51">
        <v>198.685</v>
      </c>
      <c r="O8" s="34"/>
      <c r="P8" s="34"/>
      <c r="Q8" s="36"/>
      <c r="R8" s="36"/>
      <c r="S8" s="36"/>
    </row>
    <row r="9" spans="1:20" x14ac:dyDescent="0.2">
      <c r="A9" s="51">
        <v>4.4000000000000004</v>
      </c>
      <c r="B9" s="2" t="s">
        <v>16</v>
      </c>
      <c r="C9" s="2" t="s">
        <v>71</v>
      </c>
      <c r="D9" s="5">
        <f t="shared" si="0"/>
        <v>208.58748750000001</v>
      </c>
      <c r="E9" s="51">
        <v>198.00200000000001</v>
      </c>
      <c r="F9" s="5">
        <f t="shared" si="1"/>
        <v>-10.585487499999999</v>
      </c>
      <c r="G9" s="45">
        <v>-90.16524158</v>
      </c>
      <c r="H9" s="19"/>
      <c r="I9" s="30"/>
      <c r="K9" s="33"/>
      <c r="L9" s="79">
        <v>4.4000000000000004</v>
      </c>
      <c r="M9" s="51">
        <v>79.4619</v>
      </c>
      <c r="N9" s="51">
        <v>198.00200000000001</v>
      </c>
      <c r="O9" s="34"/>
      <c r="P9" s="34"/>
      <c r="Q9" s="36"/>
      <c r="R9" s="36"/>
      <c r="S9" s="36"/>
    </row>
    <row r="10" spans="1:20" x14ac:dyDescent="0.2">
      <c r="A10" s="51">
        <v>4.7</v>
      </c>
      <c r="B10" s="2" t="s">
        <v>16</v>
      </c>
      <c r="C10" s="2" t="s">
        <v>71</v>
      </c>
      <c r="D10" s="5">
        <f t="shared" si="0"/>
        <v>208.58748750000001</v>
      </c>
      <c r="E10" s="51">
        <v>198.685</v>
      </c>
      <c r="F10" s="5">
        <f t="shared" si="1"/>
        <v>-9.9024875000000065</v>
      </c>
      <c r="G10" s="45">
        <v>-84.203694949999999</v>
      </c>
      <c r="H10" s="19"/>
      <c r="I10" s="30"/>
      <c r="K10" s="33"/>
      <c r="L10" s="79">
        <v>4.7</v>
      </c>
      <c r="M10" s="51">
        <v>79.4619</v>
      </c>
      <c r="N10" s="51">
        <v>198.685</v>
      </c>
      <c r="O10" s="34"/>
      <c r="P10" s="34"/>
      <c r="Q10" s="36"/>
      <c r="R10" s="36"/>
      <c r="S10" s="36"/>
    </row>
    <row r="11" spans="1:20" x14ac:dyDescent="0.2">
      <c r="A11" s="51" t="s">
        <v>53</v>
      </c>
      <c r="B11" s="2" t="s">
        <v>16</v>
      </c>
      <c r="C11" s="2" t="s">
        <v>71</v>
      </c>
      <c r="D11" s="5">
        <f t="shared" si="0"/>
        <v>209.75561249999998</v>
      </c>
      <c r="E11" s="51">
        <v>196.48400000000001</v>
      </c>
      <c r="F11" s="5">
        <f t="shared" si="1"/>
        <v>-13.271612499999975</v>
      </c>
      <c r="G11" s="45">
        <v>-113.15698980000001</v>
      </c>
      <c r="H11" s="19"/>
      <c r="I11" s="24" t="s">
        <v>11</v>
      </c>
      <c r="K11" s="33"/>
      <c r="L11" s="79" t="s">
        <v>53</v>
      </c>
      <c r="M11" s="51">
        <v>79.906899999999993</v>
      </c>
      <c r="N11" s="51">
        <v>196.48400000000001</v>
      </c>
      <c r="O11" s="34"/>
      <c r="P11" s="34"/>
      <c r="Q11" s="36"/>
      <c r="R11" s="36"/>
      <c r="S11" s="36"/>
    </row>
    <row r="12" spans="1:20" x14ac:dyDescent="0.2">
      <c r="A12" s="51" t="s">
        <v>54</v>
      </c>
      <c r="B12" s="2" t="s">
        <v>70</v>
      </c>
      <c r="C12" s="25" t="s">
        <v>73</v>
      </c>
      <c r="D12" s="5">
        <f>M12*2/1</f>
        <v>159.81379999999999</v>
      </c>
      <c r="E12" s="51">
        <v>157.249</v>
      </c>
      <c r="F12" s="5">
        <f t="shared" si="1"/>
        <v>-2.5647999999999911</v>
      </c>
      <c r="G12" s="45">
        <v>-28.009378229999999</v>
      </c>
      <c r="H12" s="19"/>
      <c r="I12" s="21"/>
      <c r="K12" s="35"/>
      <c r="L12" s="79" t="s">
        <v>54</v>
      </c>
      <c r="M12" s="51">
        <v>79.906899999999993</v>
      </c>
      <c r="N12" s="51">
        <v>157.249</v>
      </c>
      <c r="O12" s="34"/>
      <c r="P12" s="34"/>
      <c r="Q12" s="36"/>
      <c r="R12" s="36"/>
      <c r="S12" s="36"/>
    </row>
    <row r="13" spans="1:20" x14ac:dyDescent="0.2">
      <c r="A13" s="51" t="s">
        <v>59</v>
      </c>
      <c r="B13" s="2" t="s">
        <v>17</v>
      </c>
      <c r="C13" s="2" t="s">
        <v>6</v>
      </c>
      <c r="D13" s="5">
        <f>M13*84/64</f>
        <v>104.87780624999999</v>
      </c>
      <c r="E13" s="51">
        <v>98.401499999999999</v>
      </c>
      <c r="F13" s="5">
        <f t="shared" si="1"/>
        <v>-6.4763062499999933</v>
      </c>
      <c r="G13" s="45">
        <v>-110.3485381</v>
      </c>
      <c r="H13" s="19"/>
      <c r="I13" s="20"/>
      <c r="K13" s="33"/>
      <c r="L13" s="79" t="s">
        <v>59</v>
      </c>
      <c r="M13" s="51">
        <v>79.906899999999993</v>
      </c>
      <c r="N13" s="51">
        <v>98.401499999999999</v>
      </c>
      <c r="O13" s="34"/>
      <c r="P13" s="34"/>
      <c r="Q13" s="36"/>
      <c r="R13" s="36"/>
      <c r="S13" s="36"/>
    </row>
    <row r="14" spans="1:20" x14ac:dyDescent="0.2">
      <c r="A14" s="51">
        <v>17.5</v>
      </c>
      <c r="B14" s="2" t="s">
        <v>16</v>
      </c>
      <c r="C14" s="2" t="s">
        <v>71</v>
      </c>
      <c r="D14" s="5">
        <f t="shared" si="0"/>
        <v>203.86668750000001</v>
      </c>
      <c r="E14" s="51">
        <v>199.79499999999999</v>
      </c>
      <c r="F14" s="5">
        <f t="shared" si="1"/>
        <v>-4.0716875000000243</v>
      </c>
      <c r="G14" s="45">
        <v>-34.926795200000001</v>
      </c>
      <c r="H14" s="19"/>
      <c r="I14" s="20"/>
      <c r="K14" s="33"/>
      <c r="L14" s="79">
        <v>17.5</v>
      </c>
      <c r="M14">
        <v>77.663499999999999</v>
      </c>
      <c r="N14" s="51">
        <v>199.79499999999999</v>
      </c>
      <c r="O14" s="34"/>
      <c r="P14" s="34"/>
      <c r="Q14" s="36"/>
      <c r="R14" s="36"/>
      <c r="S14" s="36"/>
    </row>
    <row r="15" spans="1:20" x14ac:dyDescent="0.2">
      <c r="A15" s="51" t="s">
        <v>55</v>
      </c>
      <c r="B15" s="2" t="s">
        <v>70</v>
      </c>
      <c r="C15" s="25" t="s">
        <v>73</v>
      </c>
      <c r="D15" s="5">
        <f>M15*2/1</f>
        <v>155.327</v>
      </c>
      <c r="E15" s="51">
        <v>157.44200000000001</v>
      </c>
      <c r="F15" s="5">
        <f t="shared" si="1"/>
        <v>2.1150000000000091</v>
      </c>
      <c r="G15" s="45">
        <v>23.414186359999999</v>
      </c>
      <c r="H15" s="19"/>
      <c r="I15" s="20"/>
      <c r="K15" s="33"/>
      <c r="L15" s="79" t="s">
        <v>55</v>
      </c>
      <c r="M15">
        <v>77.663499999999999</v>
      </c>
      <c r="N15" s="51">
        <v>157.44200000000001</v>
      </c>
      <c r="O15" s="34"/>
      <c r="P15" s="34"/>
      <c r="Q15" s="36"/>
      <c r="R15" s="36"/>
      <c r="S15" s="36"/>
    </row>
    <row r="16" spans="1:20" x14ac:dyDescent="0.2">
      <c r="A16" s="51" t="s">
        <v>56</v>
      </c>
      <c r="B16" s="2" t="s">
        <v>16</v>
      </c>
      <c r="C16" s="2" t="s">
        <v>71</v>
      </c>
      <c r="D16" s="5">
        <f t="shared" si="0"/>
        <v>207.42566250000002</v>
      </c>
      <c r="E16" s="51">
        <v>198.00200000000001</v>
      </c>
      <c r="F16" s="5">
        <f t="shared" si="1"/>
        <v>-9.423662500000006</v>
      </c>
      <c r="G16" s="45">
        <v>-80.495582310000003</v>
      </c>
      <c r="H16" s="19"/>
      <c r="I16" s="21"/>
      <c r="K16" s="35"/>
      <c r="L16" s="79" t="s">
        <v>56</v>
      </c>
      <c r="M16" s="51">
        <v>79.019300000000001</v>
      </c>
      <c r="N16" s="51">
        <v>198.00200000000001</v>
      </c>
      <c r="O16" s="34"/>
      <c r="P16" s="34"/>
      <c r="Q16" s="36"/>
      <c r="R16" s="36"/>
      <c r="S16" s="36"/>
    </row>
    <row r="17" spans="1:19" x14ac:dyDescent="0.2">
      <c r="A17" s="51" t="s">
        <v>57</v>
      </c>
      <c r="B17" s="2" t="s">
        <v>70</v>
      </c>
      <c r="C17" s="25" t="s">
        <v>73</v>
      </c>
      <c r="D17" s="5">
        <f>M17*2/1</f>
        <v>158.0386</v>
      </c>
      <c r="E17" s="51">
        <v>158.12700000000001</v>
      </c>
      <c r="F17" s="5">
        <f t="shared" si="1"/>
        <v>8.840000000000714E-2</v>
      </c>
      <c r="G17" s="45">
        <v>0.96810718129999995</v>
      </c>
      <c r="H17" s="19"/>
      <c r="I17" s="21"/>
      <c r="K17" s="35"/>
      <c r="L17" s="79" t="s">
        <v>57</v>
      </c>
      <c r="M17" s="51">
        <v>79.019300000000001</v>
      </c>
      <c r="N17" s="51">
        <v>158.12700000000001</v>
      </c>
      <c r="O17" s="34"/>
      <c r="P17" s="34"/>
      <c r="Q17" s="36"/>
      <c r="R17" s="36"/>
      <c r="S17" s="36"/>
    </row>
    <row r="18" spans="1:19" x14ac:dyDescent="0.2">
      <c r="A18" s="51">
        <v>18.7</v>
      </c>
      <c r="B18" s="2" t="s">
        <v>16</v>
      </c>
      <c r="C18" s="2" t="s">
        <v>71</v>
      </c>
      <c r="D18" s="5">
        <f t="shared" si="0"/>
        <v>207.42566250000002</v>
      </c>
      <c r="E18" s="51">
        <v>198.685</v>
      </c>
      <c r="F18" s="5">
        <f t="shared" si="1"/>
        <v>-8.7406625000000133</v>
      </c>
      <c r="G18" s="45">
        <v>-74.534035680000002</v>
      </c>
      <c r="H18" s="19"/>
      <c r="I18" s="21"/>
      <c r="K18" s="35"/>
      <c r="L18" s="79">
        <v>18.7</v>
      </c>
      <c r="M18" s="51">
        <v>79.019300000000001</v>
      </c>
      <c r="N18" s="51">
        <v>198.685</v>
      </c>
      <c r="O18" s="34"/>
      <c r="P18" s="34"/>
      <c r="Q18" s="36"/>
      <c r="R18" s="36"/>
      <c r="S18" s="36"/>
    </row>
    <row r="19" spans="1:19" x14ac:dyDescent="0.2">
      <c r="A19" s="67" t="s">
        <v>68</v>
      </c>
      <c r="B19" s="2" t="s">
        <v>16</v>
      </c>
      <c r="C19" s="2" t="s">
        <v>71</v>
      </c>
      <c r="D19" s="5">
        <f t="shared" si="0"/>
        <v>206.2701375</v>
      </c>
      <c r="E19" s="68">
        <v>197.49299999999999</v>
      </c>
      <c r="F19" s="5">
        <f t="shared" si="1"/>
        <v>-8.7771375000000091</v>
      </c>
      <c r="G19" s="45">
        <v>-75.279828969999997</v>
      </c>
      <c r="H19" s="19"/>
      <c r="I19" s="21"/>
      <c r="K19" s="35"/>
      <c r="L19" s="67" t="s">
        <v>68</v>
      </c>
      <c r="M19" s="51">
        <v>78.579099999999997</v>
      </c>
      <c r="N19" s="68">
        <v>197.49299999999999</v>
      </c>
      <c r="O19" s="34"/>
      <c r="P19" s="34"/>
      <c r="Q19" s="36"/>
      <c r="R19" s="36"/>
      <c r="S19" s="36"/>
    </row>
    <row r="20" spans="1:19" x14ac:dyDescent="0.2">
      <c r="A20" s="67" t="s">
        <v>69</v>
      </c>
      <c r="B20" s="2" t="s">
        <v>70</v>
      </c>
      <c r="C20" s="25" t="s">
        <v>73</v>
      </c>
      <c r="D20" s="5">
        <f>M20*2/1</f>
        <v>157.15819999999999</v>
      </c>
      <c r="E20" s="68">
        <v>156.197</v>
      </c>
      <c r="F20" s="5">
        <f t="shared" si="1"/>
        <v>-0.96119999999999095</v>
      </c>
      <c r="G20" s="45">
        <v>-10.62096552</v>
      </c>
      <c r="H20" s="19"/>
      <c r="I20" s="20"/>
      <c r="K20" s="33"/>
      <c r="L20" s="67" t="s">
        <v>69</v>
      </c>
      <c r="M20" s="51">
        <v>78.579099999999997</v>
      </c>
      <c r="N20" s="68">
        <v>156.197</v>
      </c>
      <c r="O20" s="34"/>
      <c r="P20" s="34"/>
      <c r="Q20" s="36"/>
      <c r="R20" s="36"/>
      <c r="S20" s="36"/>
    </row>
    <row r="21" spans="1:19" x14ac:dyDescent="0.2">
      <c r="A21" s="51" t="s">
        <v>60</v>
      </c>
      <c r="B21" s="2" t="s">
        <v>17</v>
      </c>
      <c r="C21" s="2" t="s">
        <v>6</v>
      </c>
      <c r="D21" s="5">
        <f t="shared" ref="D21:D22" si="2">M21*84/64</f>
        <v>103.13506875</v>
      </c>
      <c r="E21" s="51">
        <v>100.06699999999999</v>
      </c>
      <c r="F21" s="5">
        <f t="shared" si="1"/>
        <v>-3.068068750000009</v>
      </c>
      <c r="G21" s="45">
        <v>-52.282952530000003</v>
      </c>
      <c r="H21" s="19"/>
      <c r="I21" s="22"/>
      <c r="K21" s="33"/>
      <c r="L21" s="79" t="s">
        <v>60</v>
      </c>
      <c r="M21" s="51">
        <v>78.579099999999997</v>
      </c>
      <c r="N21" s="51">
        <v>100.06699999999999</v>
      </c>
      <c r="O21" s="34"/>
      <c r="P21" s="34"/>
      <c r="Q21" s="36"/>
      <c r="R21" s="36"/>
      <c r="S21" s="36"/>
    </row>
    <row r="22" spans="1:19" x14ac:dyDescent="0.2">
      <c r="A22" s="51">
        <v>40.5</v>
      </c>
      <c r="B22" s="2" t="s">
        <v>17</v>
      </c>
      <c r="C22" s="2" t="s">
        <v>6</v>
      </c>
      <c r="D22" s="5">
        <f t="shared" si="2"/>
        <v>200.47912500000001</v>
      </c>
      <c r="E22" s="51">
        <v>198.00200000000001</v>
      </c>
      <c r="F22" s="5">
        <f t="shared" si="1"/>
        <v>-2.4771250000000009</v>
      </c>
      <c r="G22" s="45">
        <v>-21.52420832</v>
      </c>
      <c r="H22" s="19"/>
      <c r="I22" s="22"/>
      <c r="K22" s="33"/>
      <c r="L22" s="79">
        <v>40.5</v>
      </c>
      <c r="M22" s="51">
        <v>152.74600000000001</v>
      </c>
      <c r="N22" s="51">
        <v>198.00200000000001</v>
      </c>
      <c r="O22" s="34"/>
      <c r="P22" s="34"/>
      <c r="Q22" s="36"/>
      <c r="R22" s="36"/>
      <c r="S22" s="36"/>
    </row>
    <row r="23" spans="1:19" x14ac:dyDescent="0.2">
      <c r="A23" s="76" t="s">
        <v>61</v>
      </c>
      <c r="B23" s="2" t="s">
        <v>70</v>
      </c>
      <c r="C23" s="25" t="s">
        <v>73</v>
      </c>
      <c r="D23" s="5">
        <f>M23*2/1</f>
        <v>152.74600000000001</v>
      </c>
      <c r="E23" s="51">
        <v>155.50700000000001</v>
      </c>
      <c r="F23" s="5">
        <f t="shared" si="1"/>
        <v>2.7609999999999957</v>
      </c>
      <c r="G23" s="45">
        <v>31.013907679999999</v>
      </c>
      <c r="H23" s="19"/>
      <c r="I23" s="20"/>
      <c r="K23" s="33"/>
      <c r="L23" s="79" t="s">
        <v>61</v>
      </c>
      <c r="M23">
        <v>76.373000000000005</v>
      </c>
      <c r="N23" s="51">
        <v>155.50700000000001</v>
      </c>
      <c r="Q23" s="36"/>
      <c r="R23" s="36"/>
      <c r="S23" s="36"/>
    </row>
    <row r="24" spans="1:19" x14ac:dyDescent="0.2">
      <c r="A24" s="51">
        <v>40.799999999999997</v>
      </c>
      <c r="B24" s="2" t="s">
        <v>17</v>
      </c>
      <c r="C24" s="2" t="s">
        <v>6</v>
      </c>
      <c r="D24" s="5">
        <f t="shared" ref="D24:D25" si="3">M24*84/64</f>
        <v>200.47912500000001</v>
      </c>
      <c r="E24" s="51">
        <v>199.113</v>
      </c>
      <c r="F24" s="5">
        <f t="shared" si="1"/>
        <v>-1.3661250000000109</v>
      </c>
      <c r="G24" s="45">
        <v>-11.837311339999999</v>
      </c>
      <c r="H24" s="23"/>
      <c r="I24" s="21"/>
      <c r="L24" s="79">
        <v>40.799999999999997</v>
      </c>
      <c r="M24" s="51">
        <v>152.74600000000001</v>
      </c>
      <c r="N24" s="51">
        <v>199.113</v>
      </c>
      <c r="Q24" s="36"/>
      <c r="R24" s="36"/>
      <c r="S24" s="36"/>
    </row>
    <row r="25" spans="1:19" x14ac:dyDescent="0.2">
      <c r="A25" s="51" t="s">
        <v>62</v>
      </c>
      <c r="B25" s="2" t="s">
        <v>17</v>
      </c>
      <c r="C25" s="2" t="s">
        <v>6</v>
      </c>
      <c r="D25" s="5">
        <f t="shared" si="3"/>
        <v>206.15700000000001</v>
      </c>
      <c r="E25" s="51">
        <v>196.48400000000001</v>
      </c>
      <c r="F25" s="5">
        <f t="shared" si="1"/>
        <v>-9.6730000000000018</v>
      </c>
      <c r="G25" s="45">
        <v>-83.19793439</v>
      </c>
      <c r="H25" s="23"/>
      <c r="I25" s="21"/>
      <c r="L25" s="79" t="s">
        <v>62</v>
      </c>
      <c r="M25" s="51">
        <v>157.072</v>
      </c>
      <c r="N25" s="51">
        <v>196.48400000000001</v>
      </c>
    </row>
    <row r="26" spans="1:19" x14ac:dyDescent="0.2">
      <c r="A26" s="76" t="s">
        <v>63</v>
      </c>
      <c r="B26" s="2" t="s">
        <v>70</v>
      </c>
      <c r="C26" s="25" t="s">
        <v>73</v>
      </c>
      <c r="D26" s="5">
        <f>M26*2/1</f>
        <v>157.072</v>
      </c>
      <c r="E26" s="51">
        <v>158.12700000000001</v>
      </c>
      <c r="F26" s="5">
        <f t="shared" si="1"/>
        <v>1.0550000000000068</v>
      </c>
      <c r="G26" s="45">
        <v>11.58924199</v>
      </c>
      <c r="H26" s="9"/>
      <c r="I26" s="30"/>
      <c r="L26" s="79" t="s">
        <v>63</v>
      </c>
      <c r="M26" s="51">
        <v>78.536000000000001</v>
      </c>
      <c r="N26" s="51">
        <v>158.12700000000001</v>
      </c>
    </row>
    <row r="27" spans="1:19" x14ac:dyDescent="0.2">
      <c r="A27" s="51">
        <v>42.8</v>
      </c>
      <c r="B27" s="2" t="s">
        <v>17</v>
      </c>
      <c r="C27" s="2" t="s">
        <v>6</v>
      </c>
      <c r="D27" s="5">
        <f>M27*84/64</f>
        <v>206.15700000000001</v>
      </c>
      <c r="E27" s="51">
        <v>198.00200000000001</v>
      </c>
      <c r="F27" s="5">
        <f t="shared" si="1"/>
        <v>-8.1550000000000011</v>
      </c>
      <c r="G27" s="45">
        <v>-69.874134519999998</v>
      </c>
      <c r="H27" s="9"/>
      <c r="I27" s="30"/>
      <c r="L27" s="79">
        <v>42.8</v>
      </c>
      <c r="M27" s="51">
        <v>157.072</v>
      </c>
      <c r="N27" s="51">
        <v>198.00200000000001</v>
      </c>
    </row>
    <row r="28" spans="1:19" x14ac:dyDescent="0.2">
      <c r="A28" s="51">
        <v>47.3</v>
      </c>
      <c r="B28" s="2" t="s">
        <v>16</v>
      </c>
      <c r="C28" s="2" t="s">
        <v>71</v>
      </c>
      <c r="D28" s="5">
        <f t="shared" si="0"/>
        <v>206.2701375</v>
      </c>
      <c r="E28" s="51">
        <v>198.00200000000001</v>
      </c>
      <c r="F28" s="5">
        <f t="shared" si="1"/>
        <v>-8.2681374999999946</v>
      </c>
      <c r="G28" s="45">
        <v>-70.823648149999997</v>
      </c>
      <c r="H28" s="9"/>
      <c r="I28" s="30"/>
      <c r="L28" s="79">
        <v>47.3</v>
      </c>
      <c r="M28" s="51">
        <v>78.579099999999997</v>
      </c>
      <c r="N28" s="51">
        <v>198.00200000000001</v>
      </c>
    </row>
    <row r="29" spans="1:19" x14ac:dyDescent="0.2">
      <c r="A29" s="51">
        <v>82.4</v>
      </c>
      <c r="B29" s="2" t="s">
        <v>16</v>
      </c>
      <c r="C29" s="2" t="s">
        <v>71</v>
      </c>
      <c r="D29" s="5">
        <f t="shared" si="0"/>
        <v>208.58748750000001</v>
      </c>
      <c r="E29" s="51">
        <v>196.89699999999999</v>
      </c>
      <c r="F29" s="5">
        <f t="shared" si="1"/>
        <v>-11.690487500000017</v>
      </c>
      <c r="G29" s="45">
        <v>-99.853889140000007</v>
      </c>
      <c r="H29" s="9"/>
      <c r="I29" s="24"/>
      <c r="L29" s="79">
        <v>82.4</v>
      </c>
      <c r="M29" s="51">
        <v>79.4619</v>
      </c>
      <c r="N29" s="51">
        <v>196.89699999999999</v>
      </c>
    </row>
    <row r="30" spans="1:19" x14ac:dyDescent="0.2">
      <c r="A30" s="50">
        <v>82.6</v>
      </c>
      <c r="B30" s="2" t="s">
        <v>70</v>
      </c>
      <c r="C30" s="25" t="s">
        <v>73</v>
      </c>
      <c r="D30" s="5">
        <f>M30*2/1</f>
        <v>158.9238</v>
      </c>
      <c r="E30" s="68">
        <v>158.12700000000001</v>
      </c>
      <c r="F30" s="5">
        <f t="shared" si="1"/>
        <v>-0.7967999999999904</v>
      </c>
      <c r="G30" s="45">
        <v>-8.7017613229999995</v>
      </c>
      <c r="H30" s="9"/>
      <c r="I30" s="30"/>
      <c r="L30" s="50">
        <v>82.6</v>
      </c>
      <c r="M30" s="51">
        <v>79.4619</v>
      </c>
      <c r="N30" s="68">
        <v>158.12700000000001</v>
      </c>
    </row>
    <row r="31" spans="1:19" x14ac:dyDescent="0.2">
      <c r="A31" s="51">
        <v>82.7</v>
      </c>
      <c r="B31" s="2" t="s">
        <v>16</v>
      </c>
      <c r="C31" s="2" t="s">
        <v>71</v>
      </c>
      <c r="D31" s="5">
        <f t="shared" si="0"/>
        <v>208.58748750000001</v>
      </c>
      <c r="E31" s="51">
        <v>196.48400000000001</v>
      </c>
      <c r="F31" s="5">
        <f t="shared" si="1"/>
        <v>-12.1034875</v>
      </c>
      <c r="G31" s="45">
        <v>-103.4890414</v>
      </c>
      <c r="H31" s="9"/>
      <c r="I31" s="30"/>
      <c r="L31" s="79">
        <v>82.7</v>
      </c>
      <c r="M31" s="51">
        <v>79.4619</v>
      </c>
      <c r="N31" s="51">
        <v>196.48400000000001</v>
      </c>
    </row>
    <row r="32" spans="1:19" x14ac:dyDescent="0.2">
      <c r="A32" s="51">
        <v>83.4</v>
      </c>
      <c r="B32" s="2" t="s">
        <v>16</v>
      </c>
      <c r="C32" s="77" t="s">
        <v>71</v>
      </c>
      <c r="D32" s="5">
        <f t="shared" si="0"/>
        <v>206.15700000000001</v>
      </c>
      <c r="E32" s="51">
        <v>198.00200000000001</v>
      </c>
      <c r="F32" s="5">
        <f t="shared" si="1"/>
        <v>-8.1550000000000011</v>
      </c>
      <c r="G32" s="45">
        <v>-69.874134519999998</v>
      </c>
      <c r="H32" s="9"/>
      <c r="I32" s="30"/>
      <c r="L32" s="79">
        <v>83.4</v>
      </c>
      <c r="M32" s="51">
        <v>78.536000000000001</v>
      </c>
      <c r="N32" s="51">
        <v>198.00200000000001</v>
      </c>
    </row>
    <row r="33" spans="1:14" x14ac:dyDescent="0.2">
      <c r="A33" s="50">
        <v>83.6</v>
      </c>
      <c r="B33" s="2" t="s">
        <v>70</v>
      </c>
      <c r="C33" s="25" t="s">
        <v>73</v>
      </c>
      <c r="D33" s="5">
        <f>M33*2/1</f>
        <v>157.072</v>
      </c>
      <c r="E33" s="68">
        <v>159.01</v>
      </c>
      <c r="F33" s="5">
        <f t="shared" si="1"/>
        <v>1.9379999999999882</v>
      </c>
      <c r="G33" s="45">
        <v>21.229767160000002</v>
      </c>
      <c r="H33" s="9"/>
      <c r="I33" s="30"/>
      <c r="L33" s="50">
        <v>83.6</v>
      </c>
      <c r="M33" s="51">
        <v>78.536000000000001</v>
      </c>
      <c r="N33" s="68">
        <v>159.01</v>
      </c>
    </row>
    <row r="34" spans="1:14" x14ac:dyDescent="0.2">
      <c r="A34" s="51">
        <v>83.7</v>
      </c>
      <c r="B34" s="2" t="s">
        <v>16</v>
      </c>
      <c r="C34" s="77" t="s">
        <v>71</v>
      </c>
      <c r="D34" s="5">
        <f t="shared" si="0"/>
        <v>206.15700000000001</v>
      </c>
      <c r="E34" s="51">
        <v>196.48400000000001</v>
      </c>
      <c r="F34" s="5">
        <f t="shared" si="1"/>
        <v>-9.6730000000000018</v>
      </c>
      <c r="G34" s="45">
        <v>-83.19793439</v>
      </c>
      <c r="H34" s="9"/>
      <c r="I34" s="30"/>
      <c r="L34" s="79">
        <v>83.7</v>
      </c>
      <c r="M34" s="51">
        <v>78.536000000000001</v>
      </c>
      <c r="N34" s="51">
        <v>196.48400000000001</v>
      </c>
    </row>
    <row r="35" spans="1:14" x14ac:dyDescent="0.2">
      <c r="A35" s="51">
        <v>84.4</v>
      </c>
      <c r="B35" s="2" t="s">
        <v>16</v>
      </c>
      <c r="C35" s="77" t="s">
        <v>71</v>
      </c>
      <c r="D35" s="5">
        <f t="shared" si="0"/>
        <v>207.42566250000002</v>
      </c>
      <c r="E35" s="51">
        <v>195.79900000000001</v>
      </c>
      <c r="F35" s="5">
        <f t="shared" si="1"/>
        <v>-11.626662500000009</v>
      </c>
      <c r="G35" s="45">
        <v>-99.865509739999993</v>
      </c>
      <c r="H35" s="9"/>
      <c r="I35" s="30"/>
      <c r="L35" s="79">
        <v>84.4</v>
      </c>
      <c r="M35" s="51">
        <v>79.019300000000001</v>
      </c>
      <c r="N35" s="51">
        <v>195.79900000000001</v>
      </c>
    </row>
    <row r="36" spans="1:14" x14ac:dyDescent="0.2">
      <c r="A36" s="50">
        <v>84.6</v>
      </c>
      <c r="B36" s="2" t="s">
        <v>70</v>
      </c>
      <c r="C36" s="25" t="s">
        <v>73</v>
      </c>
      <c r="D36" s="5">
        <f>M36*2/1</f>
        <v>158.0386</v>
      </c>
      <c r="E36" s="68">
        <v>158.12700000000001</v>
      </c>
      <c r="F36" s="5">
        <f t="shared" si="1"/>
        <v>8.840000000000714E-2</v>
      </c>
      <c r="G36" s="45">
        <v>0.96810718129999995</v>
      </c>
      <c r="H36" s="9"/>
      <c r="I36" s="30"/>
      <c r="L36" s="50">
        <v>84.6</v>
      </c>
      <c r="M36" s="51">
        <v>79.019300000000001</v>
      </c>
      <c r="N36" s="68">
        <v>158.12700000000001</v>
      </c>
    </row>
    <row r="37" spans="1:14" x14ac:dyDescent="0.2">
      <c r="A37" s="51">
        <v>84.7</v>
      </c>
      <c r="B37" s="2" t="s">
        <v>16</v>
      </c>
      <c r="C37" s="77" t="s">
        <v>71</v>
      </c>
      <c r="D37" s="5">
        <f t="shared" si="0"/>
        <v>207.42566250000002</v>
      </c>
      <c r="E37" s="51">
        <v>198.685</v>
      </c>
      <c r="F37" s="5">
        <f t="shared" si="1"/>
        <v>-8.7406625000000133</v>
      </c>
      <c r="G37" s="45">
        <v>-74.534035680000002</v>
      </c>
      <c r="H37" s="9"/>
      <c r="I37" s="30"/>
      <c r="L37" s="79">
        <v>84.7</v>
      </c>
      <c r="M37" s="51">
        <v>79.019300000000001</v>
      </c>
      <c r="N37" s="51">
        <v>198.685</v>
      </c>
    </row>
    <row r="38" spans="1:14" x14ac:dyDescent="0.2">
      <c r="A38" s="51">
        <v>85.4</v>
      </c>
      <c r="B38" s="2" t="s">
        <v>16</v>
      </c>
      <c r="C38" s="77" t="s">
        <v>71</v>
      </c>
      <c r="D38" s="5">
        <f t="shared" si="0"/>
        <v>208.47225000000003</v>
      </c>
      <c r="E38" s="51">
        <v>196.89699999999999</v>
      </c>
      <c r="F38" s="5">
        <f t="shared" si="1"/>
        <v>-11.57525000000004</v>
      </c>
      <c r="G38" s="45">
        <v>-98.897488319999994</v>
      </c>
      <c r="I38" s="24"/>
      <c r="L38" s="79">
        <v>85.4</v>
      </c>
      <c r="M38" s="51">
        <v>79.418000000000006</v>
      </c>
      <c r="N38" s="51">
        <v>196.89699999999999</v>
      </c>
    </row>
    <row r="39" spans="1:14" x14ac:dyDescent="0.2">
      <c r="A39" s="50">
        <v>85.6</v>
      </c>
      <c r="B39" s="2" t="s">
        <v>70</v>
      </c>
      <c r="C39" s="25" t="s">
        <v>73</v>
      </c>
      <c r="D39" s="5">
        <f>M39*2/1</f>
        <v>158.83600000000001</v>
      </c>
      <c r="E39" s="68">
        <v>159.898</v>
      </c>
      <c r="F39" s="5">
        <f t="shared" si="1"/>
        <v>1.0619999999999834</v>
      </c>
      <c r="G39" s="45">
        <v>11.5367508</v>
      </c>
      <c r="I39" s="24"/>
      <c r="L39" s="50">
        <v>85.6</v>
      </c>
      <c r="M39" s="51">
        <v>79.418000000000006</v>
      </c>
      <c r="N39" s="68">
        <v>159.898</v>
      </c>
    </row>
    <row r="40" spans="1:14" x14ac:dyDescent="0.2">
      <c r="A40" s="51">
        <v>85.7</v>
      </c>
      <c r="B40" s="2" t="s">
        <v>16</v>
      </c>
      <c r="C40" s="77" t="s">
        <v>71</v>
      </c>
      <c r="D40" s="5">
        <f t="shared" si="0"/>
        <v>208.47225000000003</v>
      </c>
      <c r="E40" s="51">
        <v>198.685</v>
      </c>
      <c r="F40" s="5">
        <f t="shared" si="1"/>
        <v>-9.7872500000000286</v>
      </c>
      <c r="G40" s="45">
        <v>-83.24729413</v>
      </c>
      <c r="I40" s="24"/>
      <c r="L40" s="79">
        <v>85.7</v>
      </c>
      <c r="M40" s="51">
        <v>79.418000000000006</v>
      </c>
      <c r="N40" s="51">
        <v>198.685</v>
      </c>
    </row>
    <row r="41" spans="1:14" x14ac:dyDescent="0.2">
      <c r="A41" s="75" t="s">
        <v>64</v>
      </c>
      <c r="B41" s="2" t="s">
        <v>16</v>
      </c>
      <c r="C41" s="77" t="s">
        <v>71</v>
      </c>
      <c r="D41" s="5">
        <f t="shared" si="0"/>
        <v>208.58748750000001</v>
      </c>
      <c r="E41" s="51">
        <v>199.113</v>
      </c>
      <c r="F41" s="5">
        <f t="shared" si="1"/>
        <v>-9.4744875000000093</v>
      </c>
      <c r="G41" s="45">
        <v>-80.4783446</v>
      </c>
      <c r="I41" s="24"/>
      <c r="L41" s="79" t="s">
        <v>64</v>
      </c>
      <c r="M41" s="51">
        <v>79.4619</v>
      </c>
      <c r="N41" s="51">
        <v>199.113</v>
      </c>
    </row>
    <row r="42" spans="1:14" x14ac:dyDescent="0.2">
      <c r="A42" s="52"/>
      <c r="B42" s="73"/>
      <c r="C42" s="73"/>
      <c r="D42" s="74"/>
      <c r="E42" s="74"/>
      <c r="F42" s="74"/>
      <c r="G42" s="19"/>
      <c r="I42" s="24"/>
      <c r="L42" s="54"/>
      <c r="M42" s="54"/>
      <c r="N42" s="54"/>
    </row>
    <row r="43" spans="1:14" x14ac:dyDescent="0.2">
      <c r="A43" s="27"/>
      <c r="I43" s="24"/>
    </row>
    <row r="44" spans="1:14" x14ac:dyDescent="0.2">
      <c r="A44" s="52"/>
      <c r="B44" s="73"/>
      <c r="C44" s="73"/>
      <c r="D44" s="74"/>
      <c r="E44" s="74"/>
      <c r="F44" s="74"/>
      <c r="G44" s="19"/>
      <c r="I44" s="24"/>
      <c r="L44" s="54"/>
      <c r="M44" s="54"/>
      <c r="N44" s="54"/>
    </row>
    <row r="45" spans="1:14" x14ac:dyDescent="0.2">
      <c r="A45" s="90" t="s">
        <v>4</v>
      </c>
      <c r="B45" s="91"/>
      <c r="C45" s="91"/>
      <c r="D45" s="91"/>
      <c r="E45" s="91"/>
      <c r="F45" s="91"/>
      <c r="G45" s="92"/>
      <c r="I45" s="24"/>
      <c r="L45" s="54"/>
      <c r="M45" s="54"/>
      <c r="N45" s="54"/>
    </row>
    <row r="46" spans="1:14" x14ac:dyDescent="0.2">
      <c r="A46" s="26" t="s">
        <v>12</v>
      </c>
      <c r="B46" s="65" t="s">
        <v>2</v>
      </c>
      <c r="C46" s="65" t="s">
        <v>0</v>
      </c>
      <c r="D46" s="4" t="s">
        <v>13</v>
      </c>
      <c r="E46" s="4" t="s">
        <v>14</v>
      </c>
      <c r="F46" s="65" t="s">
        <v>15</v>
      </c>
      <c r="G46" s="12" t="s">
        <v>1</v>
      </c>
      <c r="I46" s="24"/>
      <c r="L46" s="54"/>
      <c r="M46" s="54"/>
      <c r="N46" s="54"/>
    </row>
    <row r="47" spans="1:14" x14ac:dyDescent="0.2">
      <c r="A47" s="51">
        <v>1.4</v>
      </c>
      <c r="B47" s="2" t="s">
        <v>16</v>
      </c>
      <c r="C47" s="2" t="s">
        <v>72</v>
      </c>
      <c r="D47" s="5">
        <f>M3*2*5/4</f>
        <v>198.267</v>
      </c>
      <c r="E47" s="51">
        <v>198.00200000000001</v>
      </c>
      <c r="F47" s="5">
        <f>E47-D47</f>
        <v>-0.26499999999998636</v>
      </c>
      <c r="G47" s="45">
        <v>-2.3154831260000002</v>
      </c>
      <c r="I47" s="24"/>
      <c r="L47" s="55"/>
      <c r="M47" s="9"/>
      <c r="N47" s="9"/>
    </row>
    <row r="48" spans="1:14" x14ac:dyDescent="0.2">
      <c r="A48" s="51">
        <v>1.7</v>
      </c>
      <c r="B48" s="2" t="s">
        <v>16</v>
      </c>
      <c r="C48" s="2" t="s">
        <v>72</v>
      </c>
      <c r="D48" s="5">
        <f t="shared" ref="D48:D85" si="4">M4*2*5/4</f>
        <v>198.267</v>
      </c>
      <c r="E48" s="51">
        <v>197.58199999999999</v>
      </c>
      <c r="F48" s="5">
        <f t="shared" ref="F48:F85" si="5">E48-D48</f>
        <v>-0.68500000000000227</v>
      </c>
      <c r="G48" s="45">
        <v>-5.9916609989999996</v>
      </c>
      <c r="I48" s="24"/>
      <c r="L48" s="72"/>
      <c r="M48" s="72"/>
      <c r="N48" s="72"/>
    </row>
    <row r="49" spans="1:14" x14ac:dyDescent="0.2">
      <c r="A49" s="51">
        <v>2.4</v>
      </c>
      <c r="B49" s="2" t="s">
        <v>16</v>
      </c>
      <c r="C49" s="2" t="s">
        <v>72</v>
      </c>
      <c r="D49" s="5">
        <f t="shared" si="4"/>
        <v>199.76724999999999</v>
      </c>
      <c r="E49" s="51">
        <v>200.29900000000001</v>
      </c>
      <c r="F49" s="5">
        <f t="shared" si="5"/>
        <v>0.5317500000000166</v>
      </c>
      <c r="G49" s="45">
        <v>4.6017256929999997</v>
      </c>
      <c r="I49" s="24"/>
      <c r="L49" s="55"/>
      <c r="M49" s="55"/>
      <c r="N49" s="55"/>
    </row>
    <row r="50" spans="1:14" x14ac:dyDescent="0.2">
      <c r="A50" s="51">
        <v>2.7</v>
      </c>
      <c r="B50" s="2" t="s">
        <v>16</v>
      </c>
      <c r="C50" s="2" t="s">
        <v>72</v>
      </c>
      <c r="D50" s="5">
        <f t="shared" si="4"/>
        <v>199.76724999999999</v>
      </c>
      <c r="E50" s="51">
        <v>199.79499999999999</v>
      </c>
      <c r="F50" s="5">
        <f t="shared" si="5"/>
        <v>2.7749999999997499E-2</v>
      </c>
      <c r="G50" s="45">
        <v>0.24003857840000001</v>
      </c>
      <c r="I50" s="24"/>
      <c r="L50" s="55"/>
      <c r="M50" s="55"/>
      <c r="N50" s="55"/>
    </row>
    <row r="51" spans="1:14" x14ac:dyDescent="0.2">
      <c r="A51" s="51">
        <v>3.4</v>
      </c>
      <c r="B51" s="2" t="s">
        <v>16</v>
      </c>
      <c r="C51" s="2" t="s">
        <v>72</v>
      </c>
      <c r="D51" s="5">
        <f t="shared" si="4"/>
        <v>198.65475000000001</v>
      </c>
      <c r="E51" s="51">
        <v>200.22900000000001</v>
      </c>
      <c r="F51" s="5">
        <f t="shared" si="5"/>
        <v>1.5742500000000064</v>
      </c>
      <c r="G51" s="45">
        <v>13.664745419999999</v>
      </c>
      <c r="I51" s="24"/>
      <c r="L51" s="55"/>
      <c r="M51" s="55"/>
      <c r="N51" s="55"/>
    </row>
    <row r="52" spans="1:14" x14ac:dyDescent="0.2">
      <c r="A52" s="51">
        <v>3.7</v>
      </c>
      <c r="B52" s="2" t="s">
        <v>16</v>
      </c>
      <c r="C52" s="2" t="s">
        <v>72</v>
      </c>
      <c r="D52" s="5">
        <f t="shared" si="4"/>
        <v>198.65475000000001</v>
      </c>
      <c r="E52" s="51">
        <v>198.685</v>
      </c>
      <c r="F52" s="5">
        <f t="shared" si="5"/>
        <v>3.0249999999995225E-2</v>
      </c>
      <c r="G52" s="45">
        <v>0.26316653089999997</v>
      </c>
      <c r="I52" s="24"/>
      <c r="L52" s="55"/>
      <c r="M52" s="55"/>
      <c r="N52" s="55"/>
    </row>
    <row r="53" spans="1:14" x14ac:dyDescent="0.2">
      <c r="A53" s="51">
        <v>4.4000000000000004</v>
      </c>
      <c r="B53" s="2" t="s">
        <v>16</v>
      </c>
      <c r="C53" s="2" t="s">
        <v>72</v>
      </c>
      <c r="D53" s="5">
        <f t="shared" si="4"/>
        <v>198.65475000000001</v>
      </c>
      <c r="E53" s="51">
        <v>198.00200000000001</v>
      </c>
      <c r="F53" s="5">
        <f t="shared" si="5"/>
        <v>-0.6527499999999975</v>
      </c>
      <c r="G53" s="45">
        <v>-5.6983800990000004</v>
      </c>
      <c r="I53" s="24"/>
      <c r="L53" s="55"/>
      <c r="M53" s="55"/>
      <c r="N53" s="55"/>
    </row>
    <row r="54" spans="1:14" x14ac:dyDescent="0.2">
      <c r="A54" s="51">
        <v>4.7</v>
      </c>
      <c r="B54" s="2" t="s">
        <v>16</v>
      </c>
      <c r="C54" s="2" t="s">
        <v>72</v>
      </c>
      <c r="D54" s="5">
        <f t="shared" si="4"/>
        <v>198.65475000000001</v>
      </c>
      <c r="E54" s="51">
        <v>198.685</v>
      </c>
      <c r="F54" s="5">
        <f t="shared" si="5"/>
        <v>3.0249999999995225E-2</v>
      </c>
      <c r="G54" s="45">
        <v>0.26316653089999997</v>
      </c>
      <c r="I54" s="24"/>
      <c r="L54" s="55"/>
      <c r="M54" s="55"/>
      <c r="N54" s="55"/>
    </row>
    <row r="55" spans="1:14" x14ac:dyDescent="0.2">
      <c r="A55" s="51" t="s">
        <v>53</v>
      </c>
      <c r="B55" s="2" t="s">
        <v>16</v>
      </c>
      <c r="C55" s="2" t="s">
        <v>72</v>
      </c>
      <c r="D55" s="5">
        <f t="shared" si="4"/>
        <v>199.76724999999999</v>
      </c>
      <c r="E55" s="51">
        <v>196.48400000000001</v>
      </c>
      <c r="F55" s="5">
        <f t="shared" si="5"/>
        <v>-3.2832499999999811</v>
      </c>
      <c r="G55" s="45">
        <v>-28.69033284</v>
      </c>
      <c r="I55" s="24"/>
      <c r="L55" s="55"/>
      <c r="M55" s="55"/>
      <c r="N55" s="55"/>
    </row>
    <row r="56" spans="1:14" x14ac:dyDescent="0.2">
      <c r="A56" s="51" t="s">
        <v>54</v>
      </c>
      <c r="B56" s="2" t="s">
        <v>70</v>
      </c>
      <c r="C56" s="25" t="s">
        <v>73</v>
      </c>
      <c r="D56" s="5">
        <f>M12*2/1</f>
        <v>159.81379999999999</v>
      </c>
      <c r="E56" s="51">
        <v>157.249</v>
      </c>
      <c r="F56" s="5">
        <f t="shared" si="5"/>
        <v>-2.5647999999999911</v>
      </c>
      <c r="G56" s="45">
        <v>-28.009378229999999</v>
      </c>
      <c r="I56" s="24"/>
      <c r="L56" s="55"/>
      <c r="M56" s="55"/>
      <c r="N56" s="55"/>
    </row>
    <row r="57" spans="1:14" x14ac:dyDescent="0.2">
      <c r="A57" s="51" t="s">
        <v>59</v>
      </c>
      <c r="B57" s="2" t="s">
        <v>17</v>
      </c>
      <c r="C57" s="25" t="s">
        <v>7</v>
      </c>
      <c r="D57" s="5">
        <f>M13*5/4</f>
        <v>99.883624999999995</v>
      </c>
      <c r="E57" s="51">
        <v>98.401499999999999</v>
      </c>
      <c r="F57" s="5">
        <f t="shared" si="5"/>
        <v>-1.4821249999999964</v>
      </c>
      <c r="G57" s="45">
        <v>-25.881014459999999</v>
      </c>
      <c r="I57" s="24"/>
      <c r="L57" s="55"/>
      <c r="M57" s="55"/>
      <c r="N57" s="55"/>
    </row>
    <row r="58" spans="1:14" x14ac:dyDescent="0.2">
      <c r="A58" s="51">
        <v>17.5</v>
      </c>
      <c r="B58" s="2" t="s">
        <v>16</v>
      </c>
      <c r="C58" s="2" t="s">
        <v>72</v>
      </c>
      <c r="D58" s="5">
        <f t="shared" si="4"/>
        <v>194.15875</v>
      </c>
      <c r="E58" s="51">
        <v>199.79499999999999</v>
      </c>
      <c r="F58" s="5">
        <f t="shared" si="5"/>
        <v>5.6362499999999898</v>
      </c>
      <c r="G58" s="45">
        <v>49.540058590000001</v>
      </c>
      <c r="I58" s="24"/>
      <c r="L58" s="55"/>
      <c r="M58" s="55"/>
      <c r="N58" s="55"/>
    </row>
    <row r="59" spans="1:14" x14ac:dyDescent="0.2">
      <c r="A59" s="51" t="s">
        <v>55</v>
      </c>
      <c r="B59" s="2" t="s">
        <v>70</v>
      </c>
      <c r="C59" s="25" t="s">
        <v>73</v>
      </c>
      <c r="D59" s="5">
        <f>M15*2/1</f>
        <v>155.327</v>
      </c>
      <c r="E59" s="51">
        <v>157.44200000000001</v>
      </c>
      <c r="F59" s="5">
        <f t="shared" si="5"/>
        <v>2.1150000000000091</v>
      </c>
      <c r="G59" s="45">
        <v>23.414186359999999</v>
      </c>
      <c r="I59" s="24"/>
      <c r="L59" s="55"/>
      <c r="M59" s="55"/>
      <c r="N59" s="55"/>
    </row>
    <row r="60" spans="1:14" x14ac:dyDescent="0.2">
      <c r="A60" s="51" t="s">
        <v>56</v>
      </c>
      <c r="B60" s="2" t="s">
        <v>16</v>
      </c>
      <c r="C60" s="2" t="s">
        <v>72</v>
      </c>
      <c r="D60" s="5">
        <f t="shared" si="4"/>
        <v>197.54825</v>
      </c>
      <c r="E60" s="51">
        <v>198.00200000000001</v>
      </c>
      <c r="F60" s="5">
        <f t="shared" si="5"/>
        <v>0.45375000000001364</v>
      </c>
      <c r="G60" s="45">
        <v>3.9714859649999998</v>
      </c>
      <c r="I60" s="24"/>
      <c r="L60" s="55"/>
      <c r="M60" s="55"/>
      <c r="N60" s="55"/>
    </row>
    <row r="61" spans="1:14" x14ac:dyDescent="0.2">
      <c r="A61" s="51" t="s">
        <v>57</v>
      </c>
      <c r="B61" s="2" t="s">
        <v>70</v>
      </c>
      <c r="C61" s="25" t="s">
        <v>73</v>
      </c>
      <c r="D61" s="5">
        <f>M17*2/1</f>
        <v>158.0386</v>
      </c>
      <c r="E61" s="51">
        <v>158.12700000000001</v>
      </c>
      <c r="F61" s="5">
        <f t="shared" si="5"/>
        <v>8.840000000000714E-2</v>
      </c>
      <c r="G61" s="45">
        <v>0.96810718129999995</v>
      </c>
      <c r="I61" s="24"/>
      <c r="L61" s="55"/>
      <c r="M61" s="55"/>
      <c r="N61" s="55"/>
    </row>
    <row r="62" spans="1:14" x14ac:dyDescent="0.2">
      <c r="A62" s="51">
        <v>18.7</v>
      </c>
      <c r="B62" s="2" t="s">
        <v>16</v>
      </c>
      <c r="C62" s="2" t="s">
        <v>72</v>
      </c>
      <c r="D62" s="5">
        <f t="shared" si="4"/>
        <v>197.54825</v>
      </c>
      <c r="E62" s="51">
        <v>198.685</v>
      </c>
      <c r="F62" s="5">
        <f t="shared" si="5"/>
        <v>1.1367500000000064</v>
      </c>
      <c r="G62" s="45">
        <v>9.9330325950000002</v>
      </c>
      <c r="I62" s="24"/>
      <c r="L62" s="55"/>
      <c r="M62" s="55"/>
      <c r="N62" s="55"/>
    </row>
    <row r="63" spans="1:14" x14ac:dyDescent="0.2">
      <c r="A63" s="67" t="s">
        <v>68</v>
      </c>
      <c r="B63" s="2" t="s">
        <v>16</v>
      </c>
      <c r="C63" s="2" t="s">
        <v>72</v>
      </c>
      <c r="D63" s="5">
        <f t="shared" si="4"/>
        <v>196.44774999999998</v>
      </c>
      <c r="E63" s="68">
        <v>197.49299999999999</v>
      </c>
      <c r="F63" s="5">
        <f t="shared" si="5"/>
        <v>1.04525000000001</v>
      </c>
      <c r="G63" s="45">
        <v>9.1866091250000004</v>
      </c>
      <c r="I63" s="24"/>
      <c r="L63" s="55"/>
      <c r="M63" s="55"/>
      <c r="N63" s="55"/>
    </row>
    <row r="64" spans="1:14" x14ac:dyDescent="0.2">
      <c r="A64" s="67" t="s">
        <v>69</v>
      </c>
      <c r="B64" s="2" t="s">
        <v>70</v>
      </c>
      <c r="C64" s="25" t="s">
        <v>73</v>
      </c>
      <c r="D64" s="5">
        <f>M20*2/1</f>
        <v>157.15819999999999</v>
      </c>
      <c r="E64" s="68">
        <v>156.197</v>
      </c>
      <c r="F64" s="5">
        <f t="shared" si="5"/>
        <v>-0.96119999999999095</v>
      </c>
      <c r="G64" s="45">
        <v>-10.62096552</v>
      </c>
      <c r="I64" s="24"/>
      <c r="L64" s="55"/>
      <c r="M64" s="55"/>
      <c r="N64" s="55"/>
    </row>
    <row r="65" spans="1:14" x14ac:dyDescent="0.2">
      <c r="A65" s="51" t="s">
        <v>60</v>
      </c>
      <c r="B65" s="2" t="s">
        <v>17</v>
      </c>
      <c r="C65" s="25" t="s">
        <v>7</v>
      </c>
      <c r="D65" s="5">
        <f>M21*5/4</f>
        <v>98.223874999999992</v>
      </c>
      <c r="E65" s="51">
        <v>100.06699999999999</v>
      </c>
      <c r="F65" s="5">
        <f t="shared" si="5"/>
        <v>1.8431250000000006</v>
      </c>
      <c r="G65" s="45">
        <v>32.184324869999998</v>
      </c>
      <c r="I65" s="24"/>
      <c r="L65" s="55"/>
      <c r="M65" s="55"/>
      <c r="N65" s="55"/>
    </row>
    <row r="66" spans="1:14" x14ac:dyDescent="0.2">
      <c r="A66" s="51">
        <v>40.5</v>
      </c>
      <c r="B66" s="2" t="s">
        <v>17</v>
      </c>
      <c r="C66" s="25" t="s">
        <v>7</v>
      </c>
      <c r="D66" s="5">
        <f>M22*5/4</f>
        <v>190.9325</v>
      </c>
      <c r="E66" s="51">
        <v>198.00200000000001</v>
      </c>
      <c r="F66" s="5">
        <f t="shared" si="5"/>
        <v>7.069500000000005</v>
      </c>
      <c r="G66" s="45">
        <v>62.942769259999999</v>
      </c>
      <c r="I66" s="24"/>
      <c r="L66" s="55"/>
      <c r="M66" s="55"/>
      <c r="N66" s="55"/>
    </row>
    <row r="67" spans="1:14" x14ac:dyDescent="0.2">
      <c r="A67" s="76" t="s">
        <v>61</v>
      </c>
      <c r="B67" s="2" t="s">
        <v>70</v>
      </c>
      <c r="C67" s="25" t="s">
        <v>73</v>
      </c>
      <c r="D67" s="5">
        <f>M23*2/1</f>
        <v>152.74600000000001</v>
      </c>
      <c r="E67" s="51">
        <v>155.50700000000001</v>
      </c>
      <c r="F67" s="5">
        <f t="shared" si="5"/>
        <v>2.7609999999999957</v>
      </c>
      <c r="G67" s="45">
        <v>31.013907679999999</v>
      </c>
      <c r="I67" s="24"/>
      <c r="L67" s="55"/>
      <c r="M67" s="55"/>
      <c r="N67" s="55"/>
    </row>
    <row r="68" spans="1:14" x14ac:dyDescent="0.2">
      <c r="A68" s="51">
        <v>40.799999999999997</v>
      </c>
      <c r="B68" s="2" t="s">
        <v>17</v>
      </c>
      <c r="C68" s="25" t="s">
        <v>7</v>
      </c>
      <c r="D68" s="5">
        <f>M24*5/4</f>
        <v>190.9325</v>
      </c>
      <c r="E68" s="51">
        <v>199.113</v>
      </c>
      <c r="F68" s="5">
        <f t="shared" si="5"/>
        <v>8.180499999999995</v>
      </c>
      <c r="G68" s="45">
        <v>72.629666240000006</v>
      </c>
      <c r="I68" s="24"/>
      <c r="L68" s="55"/>
      <c r="M68" s="55"/>
      <c r="N68" s="55"/>
    </row>
    <row r="69" spans="1:14" x14ac:dyDescent="0.2">
      <c r="A69" s="51" t="s">
        <v>62</v>
      </c>
      <c r="B69" s="2" t="s">
        <v>17</v>
      </c>
      <c r="C69" s="25" t="s">
        <v>7</v>
      </c>
      <c r="D69" s="5">
        <f>M25*5/4</f>
        <v>196.34</v>
      </c>
      <c r="E69" s="51">
        <v>196.48400000000001</v>
      </c>
      <c r="F69" s="5">
        <f t="shared" si="5"/>
        <v>0.14400000000000546</v>
      </c>
      <c r="G69" s="45">
        <v>1.269259079</v>
      </c>
      <c r="I69" s="24"/>
      <c r="L69" s="55"/>
      <c r="M69" s="55"/>
      <c r="N69" s="55"/>
    </row>
    <row r="70" spans="1:14" x14ac:dyDescent="0.2">
      <c r="A70" s="76" t="s">
        <v>63</v>
      </c>
      <c r="B70" s="2" t="s">
        <v>70</v>
      </c>
      <c r="C70" s="25" t="s">
        <v>73</v>
      </c>
      <c r="D70" s="5">
        <f>M26*2/1</f>
        <v>157.072</v>
      </c>
      <c r="E70" s="51">
        <v>158.12700000000001</v>
      </c>
      <c r="F70" s="5">
        <f t="shared" si="5"/>
        <v>1.0550000000000068</v>
      </c>
      <c r="G70" s="45">
        <v>11.58924199</v>
      </c>
      <c r="I70" s="24"/>
      <c r="L70" s="55"/>
      <c r="M70" s="55"/>
      <c r="N70" s="55"/>
    </row>
    <row r="71" spans="1:14" x14ac:dyDescent="0.2">
      <c r="A71" s="51">
        <v>42.8</v>
      </c>
      <c r="B71" s="2" t="s">
        <v>17</v>
      </c>
      <c r="C71" s="25" t="s">
        <v>7</v>
      </c>
      <c r="D71" s="5">
        <f>M27*5/4</f>
        <v>196.34</v>
      </c>
      <c r="E71" s="51">
        <v>198.00200000000001</v>
      </c>
      <c r="F71" s="5">
        <f t="shared" si="5"/>
        <v>1.6620000000000061</v>
      </c>
      <c r="G71" s="45">
        <v>14.59305895</v>
      </c>
      <c r="I71" s="24"/>
      <c r="L71" s="55"/>
      <c r="M71" s="55"/>
      <c r="N71" s="55"/>
    </row>
    <row r="72" spans="1:14" x14ac:dyDescent="0.2">
      <c r="A72" s="51">
        <v>47.3</v>
      </c>
      <c r="B72" s="2" t="s">
        <v>16</v>
      </c>
      <c r="C72" s="2" t="s">
        <v>72</v>
      </c>
      <c r="D72" s="5">
        <f t="shared" si="4"/>
        <v>196.44774999999998</v>
      </c>
      <c r="E72" s="51">
        <v>198.00200000000001</v>
      </c>
      <c r="F72" s="5">
        <f t="shared" si="5"/>
        <v>1.5542500000000246</v>
      </c>
      <c r="G72" s="45">
        <v>13.642789949999999</v>
      </c>
      <c r="I72" s="24"/>
      <c r="L72" s="55"/>
      <c r="M72" s="56"/>
      <c r="N72" s="56"/>
    </row>
    <row r="73" spans="1:14" x14ac:dyDescent="0.2">
      <c r="A73" s="51">
        <v>82.4</v>
      </c>
      <c r="B73" s="2" t="s">
        <v>16</v>
      </c>
      <c r="C73" s="2" t="s">
        <v>72</v>
      </c>
      <c r="D73" s="5">
        <f t="shared" si="4"/>
        <v>198.65475000000001</v>
      </c>
      <c r="E73" s="51">
        <v>196.89699999999999</v>
      </c>
      <c r="F73" s="5">
        <f t="shared" si="5"/>
        <v>-1.7577500000000157</v>
      </c>
      <c r="G73" s="45">
        <v>-15.387027659999999</v>
      </c>
      <c r="I73" s="24"/>
      <c r="L73" s="58"/>
      <c r="M73" s="56"/>
      <c r="N73" s="56"/>
    </row>
    <row r="74" spans="1:14" x14ac:dyDescent="0.2">
      <c r="A74" s="50">
        <v>82.6</v>
      </c>
      <c r="B74" s="2" t="s">
        <v>70</v>
      </c>
      <c r="C74" s="25" t="s">
        <v>73</v>
      </c>
      <c r="D74" s="5">
        <f>M30*2/1</f>
        <v>158.9238</v>
      </c>
      <c r="E74" s="68">
        <v>158.12700000000001</v>
      </c>
      <c r="F74" s="5">
        <f t="shared" si="5"/>
        <v>-0.7967999999999904</v>
      </c>
      <c r="G74" s="45">
        <v>-8.7017613229999995</v>
      </c>
      <c r="I74" s="24"/>
      <c r="L74" s="55"/>
      <c r="M74" s="56"/>
      <c r="N74" s="56"/>
    </row>
    <row r="75" spans="1:14" x14ac:dyDescent="0.2">
      <c r="A75" s="51">
        <v>82.7</v>
      </c>
      <c r="B75" s="2" t="s">
        <v>16</v>
      </c>
      <c r="C75" s="2" t="s">
        <v>72</v>
      </c>
      <c r="D75" s="5">
        <f t="shared" si="4"/>
        <v>198.65475000000001</v>
      </c>
      <c r="E75" s="51">
        <v>196.48400000000001</v>
      </c>
      <c r="F75" s="5">
        <f t="shared" si="5"/>
        <v>-2.1707499999999982</v>
      </c>
      <c r="G75" s="45">
        <v>-19.02217997</v>
      </c>
      <c r="I75" s="24"/>
      <c r="L75" s="59"/>
      <c r="M75" s="56"/>
      <c r="N75" s="56"/>
    </row>
    <row r="76" spans="1:14" x14ac:dyDescent="0.2">
      <c r="A76" s="51">
        <v>83.4</v>
      </c>
      <c r="B76" s="2" t="s">
        <v>16</v>
      </c>
      <c r="C76" s="2" t="s">
        <v>72</v>
      </c>
      <c r="D76" s="5">
        <f t="shared" si="4"/>
        <v>196.34</v>
      </c>
      <c r="E76" s="51">
        <v>198.00200000000001</v>
      </c>
      <c r="F76" s="5">
        <f t="shared" si="5"/>
        <v>1.6620000000000061</v>
      </c>
      <c r="G76" s="45">
        <v>14.59305895</v>
      </c>
      <c r="I76" s="24"/>
      <c r="L76" s="60"/>
      <c r="M76" s="56"/>
      <c r="N76" s="56"/>
    </row>
    <row r="77" spans="1:14" x14ac:dyDescent="0.2">
      <c r="A77" s="50">
        <v>83.6</v>
      </c>
      <c r="B77" s="2" t="s">
        <v>70</v>
      </c>
      <c r="C77" s="25" t="s">
        <v>73</v>
      </c>
      <c r="D77" s="5">
        <f>M33*2/1</f>
        <v>157.072</v>
      </c>
      <c r="E77" s="68">
        <v>159.01</v>
      </c>
      <c r="F77" s="5">
        <f t="shared" si="5"/>
        <v>1.9379999999999882</v>
      </c>
      <c r="G77" s="45">
        <v>21.229767160000002</v>
      </c>
      <c r="I77" s="24"/>
      <c r="L77" s="61"/>
      <c r="M77" s="56"/>
      <c r="N77" s="56"/>
    </row>
    <row r="78" spans="1:14" x14ac:dyDescent="0.2">
      <c r="A78" s="51">
        <v>83.7</v>
      </c>
      <c r="B78" s="2" t="s">
        <v>16</v>
      </c>
      <c r="C78" s="2" t="s">
        <v>72</v>
      </c>
      <c r="D78" s="5">
        <f t="shared" si="4"/>
        <v>196.34</v>
      </c>
      <c r="E78" s="51">
        <v>196.48400000000001</v>
      </c>
      <c r="F78" s="5">
        <f t="shared" si="5"/>
        <v>0.14400000000000546</v>
      </c>
      <c r="G78" s="45">
        <v>1.269259079</v>
      </c>
      <c r="I78" s="24"/>
      <c r="L78" s="58"/>
      <c r="M78" s="56"/>
      <c r="N78" s="56"/>
    </row>
    <row r="79" spans="1:14" x14ac:dyDescent="0.2">
      <c r="A79" s="51">
        <v>84.4</v>
      </c>
      <c r="B79" s="2" t="s">
        <v>16</v>
      </c>
      <c r="C79" s="2" t="s">
        <v>72</v>
      </c>
      <c r="D79" s="5">
        <f t="shared" si="4"/>
        <v>197.54825</v>
      </c>
      <c r="E79" s="51">
        <v>195.79900000000001</v>
      </c>
      <c r="F79" s="5">
        <f t="shared" si="5"/>
        <v>-1.7492499999999893</v>
      </c>
      <c r="G79" s="45">
        <v>-15.39844147</v>
      </c>
      <c r="I79" s="24"/>
      <c r="L79" s="58"/>
      <c r="M79" s="56"/>
      <c r="N79" s="56"/>
    </row>
    <row r="80" spans="1:14" x14ac:dyDescent="0.2">
      <c r="A80" s="50">
        <v>84.6</v>
      </c>
      <c r="B80" s="2" t="s">
        <v>70</v>
      </c>
      <c r="C80" s="25" t="s">
        <v>73</v>
      </c>
      <c r="D80" s="5">
        <f>M36*2/1</f>
        <v>158.0386</v>
      </c>
      <c r="E80" s="68">
        <v>158.12700000000001</v>
      </c>
      <c r="F80" s="5">
        <f t="shared" si="5"/>
        <v>8.840000000000714E-2</v>
      </c>
      <c r="G80" s="45">
        <v>0.96810718129999995</v>
      </c>
      <c r="I80" s="24"/>
      <c r="L80" s="61"/>
      <c r="M80" s="56"/>
      <c r="N80" s="56"/>
    </row>
    <row r="81" spans="1:14" x14ac:dyDescent="0.2">
      <c r="A81" s="51">
        <v>84.7</v>
      </c>
      <c r="B81" s="2" t="s">
        <v>16</v>
      </c>
      <c r="C81" s="2" t="s">
        <v>72</v>
      </c>
      <c r="D81" s="5">
        <f t="shared" si="4"/>
        <v>197.54825</v>
      </c>
      <c r="E81" s="51">
        <v>198.685</v>
      </c>
      <c r="F81" s="5">
        <f t="shared" si="5"/>
        <v>1.1367500000000064</v>
      </c>
      <c r="G81" s="45">
        <v>9.9330325950000002</v>
      </c>
      <c r="I81" s="24"/>
      <c r="L81" s="61"/>
      <c r="M81" s="56"/>
      <c r="N81" s="56"/>
    </row>
    <row r="82" spans="1:14" x14ac:dyDescent="0.2">
      <c r="A82" s="51">
        <v>85.4</v>
      </c>
      <c r="B82" s="2" t="s">
        <v>16</v>
      </c>
      <c r="C82" s="2" t="s">
        <v>72</v>
      </c>
      <c r="D82" s="5">
        <f t="shared" si="4"/>
        <v>198.54500000000002</v>
      </c>
      <c r="E82" s="51">
        <v>196.89699999999999</v>
      </c>
      <c r="F82" s="5">
        <f t="shared" si="5"/>
        <v>-1.6480000000000246</v>
      </c>
      <c r="G82" s="45">
        <v>-14.42987963</v>
      </c>
      <c r="I82" s="24"/>
      <c r="L82" s="61"/>
      <c r="M82" s="56"/>
      <c r="N82" s="56"/>
    </row>
    <row r="83" spans="1:14" x14ac:dyDescent="0.2">
      <c r="A83" s="50">
        <v>85.6</v>
      </c>
      <c r="B83" s="2" t="s">
        <v>70</v>
      </c>
      <c r="C83" s="25" t="s">
        <v>73</v>
      </c>
      <c r="D83" s="5">
        <f>M39*2/1</f>
        <v>158.83600000000001</v>
      </c>
      <c r="E83" s="68">
        <v>159.898</v>
      </c>
      <c r="F83" s="5">
        <f t="shared" si="5"/>
        <v>1.0619999999999834</v>
      </c>
      <c r="G83" s="45">
        <v>11.5367508</v>
      </c>
      <c r="I83" s="24"/>
      <c r="L83" s="58"/>
      <c r="M83" s="56"/>
      <c r="N83" s="56"/>
    </row>
    <row r="84" spans="1:14" x14ac:dyDescent="0.2">
      <c r="A84" s="51">
        <v>85.7</v>
      </c>
      <c r="B84" s="2" t="s">
        <v>16</v>
      </c>
      <c r="C84" s="2" t="s">
        <v>72</v>
      </c>
      <c r="D84" s="5">
        <f t="shared" si="4"/>
        <v>198.54500000000002</v>
      </c>
      <c r="E84" s="51">
        <v>198.685</v>
      </c>
      <c r="F84" s="5">
        <f t="shared" si="5"/>
        <v>0.13999999999998636</v>
      </c>
      <c r="G84" s="45">
        <v>1.2203145630000001</v>
      </c>
      <c r="I84" s="24"/>
      <c r="L84" s="61"/>
      <c r="M84" s="56"/>
      <c r="N84" s="56"/>
    </row>
    <row r="85" spans="1:14" x14ac:dyDescent="0.2">
      <c r="A85" s="75" t="s">
        <v>64</v>
      </c>
      <c r="B85" s="2" t="s">
        <v>16</v>
      </c>
      <c r="C85" s="2" t="s">
        <v>72</v>
      </c>
      <c r="D85" s="5">
        <f t="shared" si="4"/>
        <v>198.65475000000001</v>
      </c>
      <c r="E85" s="51">
        <v>199.113</v>
      </c>
      <c r="F85" s="5">
        <f t="shared" si="5"/>
        <v>0.4582499999999925</v>
      </c>
      <c r="G85" s="45">
        <v>3.9885168790000001</v>
      </c>
      <c r="I85" s="24"/>
      <c r="L85" s="58"/>
      <c r="M85" s="56"/>
      <c r="N85" s="56"/>
    </row>
    <row r="86" spans="1:14" x14ac:dyDescent="0.2">
      <c r="A86" s="75"/>
      <c r="B86" s="73"/>
      <c r="C86" s="73"/>
      <c r="D86" s="74"/>
      <c r="E86" s="74"/>
      <c r="F86" s="74"/>
      <c r="G86" s="19"/>
      <c r="I86" s="24"/>
      <c r="L86" s="61"/>
      <c r="M86" s="56"/>
      <c r="N86" s="56"/>
    </row>
    <row r="87" spans="1:14" x14ac:dyDescent="0.2">
      <c r="A87" s="52"/>
      <c r="B87" s="73"/>
      <c r="C87" s="73"/>
      <c r="D87" s="74"/>
      <c r="E87" s="74"/>
      <c r="F87" s="74"/>
      <c r="G87" s="19"/>
      <c r="I87" s="24"/>
      <c r="L87" s="58"/>
      <c r="M87" s="56"/>
      <c r="N87" s="56"/>
    </row>
    <row r="88" spans="1:14" x14ac:dyDescent="0.2">
      <c r="A88" s="90" t="s">
        <v>5</v>
      </c>
      <c r="B88" s="91"/>
      <c r="C88" s="91"/>
      <c r="D88" s="91"/>
      <c r="E88" s="91"/>
      <c r="F88" s="91"/>
      <c r="G88" s="92"/>
      <c r="I88" s="24"/>
      <c r="L88" s="61"/>
      <c r="M88" s="56"/>
      <c r="N88" s="56"/>
    </row>
    <row r="89" spans="1:14" x14ac:dyDescent="0.2">
      <c r="A89" s="26" t="s">
        <v>12</v>
      </c>
      <c r="B89" s="65" t="s">
        <v>2</v>
      </c>
      <c r="C89" s="65" t="s">
        <v>18</v>
      </c>
      <c r="D89" s="4" t="s">
        <v>13</v>
      </c>
      <c r="E89" s="4" t="s">
        <v>14</v>
      </c>
      <c r="F89" s="65" t="s">
        <v>15</v>
      </c>
      <c r="G89" s="12" t="s">
        <v>1</v>
      </c>
      <c r="I89" s="24"/>
      <c r="L89" s="58"/>
      <c r="M89" s="56"/>
      <c r="N89" s="56"/>
    </row>
    <row r="90" spans="1:14" x14ac:dyDescent="0.2">
      <c r="A90" s="51">
        <v>1.4</v>
      </c>
      <c r="B90" s="2" t="s">
        <v>16</v>
      </c>
      <c r="C90" s="2">
        <v>16</v>
      </c>
      <c r="D90" s="5">
        <f>M3*POWER(2,(16/12))</f>
        <v>199.84061343960542</v>
      </c>
      <c r="E90" s="51">
        <v>198.00200000000001</v>
      </c>
      <c r="F90" s="5">
        <f>E90-D90</f>
        <v>-1.8386134396054103</v>
      </c>
      <c r="G90" s="45">
        <v>-16.001652830000001</v>
      </c>
      <c r="I90" s="24"/>
      <c r="L90" s="61"/>
      <c r="M90" s="56"/>
      <c r="N90" s="56"/>
    </row>
    <row r="91" spans="1:14" x14ac:dyDescent="0.2">
      <c r="A91" s="51">
        <v>1.7</v>
      </c>
      <c r="B91" s="2" t="s">
        <v>16</v>
      </c>
      <c r="C91" s="2">
        <v>16</v>
      </c>
      <c r="D91" s="5">
        <f t="shared" ref="D91:D98" si="6">M4*POWER(2,(16/12))</f>
        <v>199.84061343960542</v>
      </c>
      <c r="E91" s="51">
        <v>197.58199999999999</v>
      </c>
      <c r="F91" s="5">
        <f t="shared" ref="F91:F128" si="7">E91-D91</f>
        <v>-2.2586134396054263</v>
      </c>
      <c r="G91" s="45">
        <v>-19.677830709999999</v>
      </c>
      <c r="I91" s="24"/>
      <c r="L91" s="61"/>
      <c r="M91" s="56"/>
      <c r="N91" s="56"/>
    </row>
    <row r="92" spans="1:14" x14ac:dyDescent="0.2">
      <c r="A92" s="51">
        <v>2.4</v>
      </c>
      <c r="B92" s="2" t="s">
        <v>16</v>
      </c>
      <c r="C92" s="2">
        <v>16</v>
      </c>
      <c r="D92" s="5">
        <f t="shared" si="6"/>
        <v>201.35277068368924</v>
      </c>
      <c r="E92" s="51">
        <v>200.29900000000001</v>
      </c>
      <c r="F92" s="5">
        <f t="shared" si="7"/>
        <v>-1.0537706836892369</v>
      </c>
      <c r="G92" s="45">
        <v>-9.084379191</v>
      </c>
      <c r="I92" s="24"/>
      <c r="L92" s="61"/>
      <c r="M92" s="56"/>
      <c r="N92" s="56"/>
    </row>
    <row r="93" spans="1:14" x14ac:dyDescent="0.2">
      <c r="A93" s="51">
        <v>2.7</v>
      </c>
      <c r="B93" s="2" t="s">
        <v>16</v>
      </c>
      <c r="C93" s="2">
        <v>16</v>
      </c>
      <c r="D93" s="5">
        <f t="shared" si="6"/>
        <v>201.35277068368924</v>
      </c>
      <c r="E93" s="51">
        <v>199.79499999999999</v>
      </c>
      <c r="F93" s="5">
        <f t="shared" si="7"/>
        <v>-1.557770683689256</v>
      </c>
      <c r="G93" s="45">
        <v>-13.446066310000001</v>
      </c>
      <c r="I93" s="24"/>
      <c r="L93" s="13"/>
      <c r="M93" s="13"/>
      <c r="N93" s="13"/>
    </row>
    <row r="94" spans="1:14" x14ac:dyDescent="0.2">
      <c r="A94" s="51">
        <v>3.4</v>
      </c>
      <c r="B94" s="2" t="s">
        <v>16</v>
      </c>
      <c r="C94" s="2">
        <v>16</v>
      </c>
      <c r="D94" s="5">
        <f t="shared" si="6"/>
        <v>200.23144094928281</v>
      </c>
      <c r="E94" s="51">
        <v>200.22900000000001</v>
      </c>
      <c r="F94" s="5">
        <f t="shared" si="7"/>
        <v>-2.4409492827999202E-3</v>
      </c>
      <c r="G94" s="45">
        <v>-2.0750924279999999E-2</v>
      </c>
      <c r="I94" s="24"/>
      <c r="L94" s="13"/>
      <c r="M94" s="13"/>
      <c r="N94" s="13"/>
    </row>
    <row r="95" spans="1:14" x14ac:dyDescent="0.2">
      <c r="A95" s="51">
        <v>3.7</v>
      </c>
      <c r="B95" s="2" t="s">
        <v>16</v>
      </c>
      <c r="C95" s="2">
        <v>16</v>
      </c>
      <c r="D95" s="5">
        <f t="shared" si="6"/>
        <v>200.23144094928281</v>
      </c>
      <c r="E95" s="51">
        <v>198.685</v>
      </c>
      <c r="F95" s="5">
        <f t="shared" si="7"/>
        <v>-1.5464409492828111</v>
      </c>
      <c r="G95" s="45">
        <v>-13.422329810000001</v>
      </c>
      <c r="I95" s="24"/>
      <c r="L95" s="13"/>
      <c r="M95" s="13"/>
      <c r="N95" s="13"/>
    </row>
    <row r="96" spans="1:14" x14ac:dyDescent="0.2">
      <c r="A96" s="51">
        <v>4.4000000000000004</v>
      </c>
      <c r="B96" s="2" t="s">
        <v>16</v>
      </c>
      <c r="C96" s="2">
        <v>16</v>
      </c>
      <c r="D96" s="5">
        <f t="shared" si="6"/>
        <v>200.23144094928281</v>
      </c>
      <c r="E96" s="51">
        <v>198.00200000000001</v>
      </c>
      <c r="F96" s="5">
        <f t="shared" si="7"/>
        <v>-2.2294409492828038</v>
      </c>
      <c r="G96" s="45">
        <v>-19.383876440000002</v>
      </c>
      <c r="I96" s="24"/>
      <c r="L96" s="13"/>
      <c r="M96" s="13"/>
      <c r="N96" s="13"/>
    </row>
    <row r="97" spans="1:14" x14ac:dyDescent="0.2">
      <c r="A97" s="51">
        <v>4.7</v>
      </c>
      <c r="B97" s="2" t="s">
        <v>16</v>
      </c>
      <c r="C97" s="2">
        <v>16</v>
      </c>
      <c r="D97" s="5">
        <f t="shared" si="6"/>
        <v>200.23144094928281</v>
      </c>
      <c r="E97" s="51">
        <v>198.685</v>
      </c>
      <c r="F97" s="5">
        <f t="shared" si="7"/>
        <v>-1.5464409492828111</v>
      </c>
      <c r="G97" s="45">
        <v>-13.422329810000001</v>
      </c>
      <c r="I97" s="24"/>
      <c r="L97" s="13"/>
      <c r="M97" s="13"/>
      <c r="N97" s="13"/>
    </row>
    <row r="98" spans="1:14" x14ac:dyDescent="0.2">
      <c r="A98" s="51" t="s">
        <v>53</v>
      </c>
      <c r="B98" s="2" t="s">
        <v>16</v>
      </c>
      <c r="C98" s="2">
        <v>16</v>
      </c>
      <c r="D98" s="5">
        <f t="shared" si="6"/>
        <v>201.35277068368924</v>
      </c>
      <c r="E98" s="51">
        <v>196.48400000000001</v>
      </c>
      <c r="F98" s="5">
        <f t="shared" si="7"/>
        <v>-4.8687706836892346</v>
      </c>
      <c r="G98" s="45">
        <v>-42.376437729999999</v>
      </c>
      <c r="I98" s="24"/>
      <c r="L98" s="13"/>
      <c r="M98" s="13"/>
      <c r="N98" s="13"/>
    </row>
    <row r="99" spans="1:14" x14ac:dyDescent="0.2">
      <c r="A99" s="51" t="s">
        <v>54</v>
      </c>
      <c r="B99" s="2" t="s">
        <v>70</v>
      </c>
      <c r="C99" s="25" t="s">
        <v>74</v>
      </c>
      <c r="D99" s="5">
        <f>M12*POWER(2,(12/12))</f>
        <v>159.81379999999999</v>
      </c>
      <c r="E99" s="51">
        <v>157.249</v>
      </c>
      <c r="F99" s="5">
        <f t="shared" si="7"/>
        <v>-2.5647999999999911</v>
      </c>
      <c r="G99" s="45">
        <v>-28.009378229999999</v>
      </c>
      <c r="I99" s="24"/>
      <c r="L99" s="13"/>
      <c r="M99" s="13"/>
      <c r="N99" s="13"/>
    </row>
    <row r="100" spans="1:14" x14ac:dyDescent="0.2">
      <c r="A100" s="51" t="s">
        <v>59</v>
      </c>
      <c r="B100" s="2" t="s">
        <v>17</v>
      </c>
      <c r="C100" s="25" t="s">
        <v>8</v>
      </c>
      <c r="D100" s="5">
        <f>M13*POWER(2,(4/12))</f>
        <v>100.67638534184464</v>
      </c>
      <c r="E100" s="51">
        <v>98.401499999999999</v>
      </c>
      <c r="F100" s="5">
        <f t="shared" si="7"/>
        <v>-2.2748853418446373</v>
      </c>
      <c r="G100" s="45">
        <v>-39.567985970000002</v>
      </c>
      <c r="I100" s="24"/>
      <c r="L100" s="13"/>
      <c r="M100" s="13"/>
      <c r="N100" s="13"/>
    </row>
    <row r="101" spans="1:14" x14ac:dyDescent="0.2">
      <c r="A101" s="51">
        <v>17.5</v>
      </c>
      <c r="B101" s="2" t="s">
        <v>16</v>
      </c>
      <c r="C101" s="2">
        <v>16</v>
      </c>
      <c r="D101" s="5">
        <f>M14*POWER(2,(16/12))</f>
        <v>195.69975691702092</v>
      </c>
      <c r="E101" s="51">
        <v>199.79499999999999</v>
      </c>
      <c r="F101" s="5">
        <f t="shared" si="7"/>
        <v>4.0952430829790671</v>
      </c>
      <c r="G101" s="45">
        <v>35.853837159999998</v>
      </c>
      <c r="I101" s="24"/>
      <c r="L101" s="13"/>
      <c r="M101" s="13"/>
      <c r="N101" s="13"/>
    </row>
    <row r="102" spans="1:14" x14ac:dyDescent="0.2">
      <c r="A102" s="51" t="s">
        <v>55</v>
      </c>
      <c r="B102" s="2" t="s">
        <v>70</v>
      </c>
      <c r="C102" s="2">
        <v>12</v>
      </c>
      <c r="D102" s="5">
        <f>M15*POWER(2,(12/12))</f>
        <v>155.327</v>
      </c>
      <c r="E102" s="51">
        <v>157.44200000000001</v>
      </c>
      <c r="F102" s="5">
        <f t="shared" si="7"/>
        <v>2.1150000000000091</v>
      </c>
      <c r="G102" s="45">
        <v>23.414186359999999</v>
      </c>
      <c r="I102" s="24"/>
      <c r="L102" s="13"/>
      <c r="M102" s="13"/>
      <c r="N102" s="13"/>
    </row>
    <row r="103" spans="1:14" x14ac:dyDescent="0.2">
      <c r="A103" s="51" t="s">
        <v>56</v>
      </c>
      <c r="B103" s="2" t="s">
        <v>16</v>
      </c>
      <c r="C103" s="2">
        <v>16</v>
      </c>
      <c r="D103" s="5">
        <f>M16*POWER(2,(16/12))</f>
        <v>199.11615883591588</v>
      </c>
      <c r="E103" s="51">
        <v>198.00200000000001</v>
      </c>
      <c r="F103" s="5">
        <f t="shared" si="7"/>
        <v>-1.1141588359158732</v>
      </c>
      <c r="G103" s="45">
        <v>-9.714719895</v>
      </c>
      <c r="I103" s="24"/>
      <c r="L103" s="13"/>
      <c r="M103" s="13"/>
      <c r="N103" s="13"/>
    </row>
    <row r="104" spans="1:14" x14ac:dyDescent="0.2">
      <c r="A104" s="51" t="s">
        <v>57</v>
      </c>
      <c r="B104" s="2" t="s">
        <v>70</v>
      </c>
      <c r="C104" s="2">
        <v>12</v>
      </c>
      <c r="D104" s="5">
        <f>M17*POWER(2,(12/12))</f>
        <v>158.0386</v>
      </c>
      <c r="E104" s="51">
        <v>158.12700000000001</v>
      </c>
      <c r="F104" s="5">
        <f t="shared" si="7"/>
        <v>8.840000000000714E-2</v>
      </c>
      <c r="G104" s="45">
        <v>0.96810718129999995</v>
      </c>
      <c r="I104" s="24"/>
      <c r="L104" s="13"/>
      <c r="M104" s="13"/>
      <c r="N104" s="13"/>
    </row>
    <row r="105" spans="1:14" x14ac:dyDescent="0.2">
      <c r="A105" s="51">
        <v>18.7</v>
      </c>
      <c r="B105" s="2" t="s">
        <v>16</v>
      </c>
      <c r="C105" s="2">
        <v>16</v>
      </c>
      <c r="D105" s="5">
        <f>M18*POWER(2,(16/12))</f>
        <v>199.11615883591588</v>
      </c>
      <c r="E105" s="51">
        <v>198.685</v>
      </c>
      <c r="F105" s="5">
        <f t="shared" si="7"/>
        <v>-0.43115883591588045</v>
      </c>
      <c r="G105" s="45">
        <v>-3.753173265</v>
      </c>
      <c r="I105" s="24"/>
      <c r="L105" s="13"/>
      <c r="M105" s="13"/>
      <c r="N105" s="13"/>
    </row>
    <row r="106" spans="1:14" x14ac:dyDescent="0.2">
      <c r="A106" s="67" t="s">
        <v>68</v>
      </c>
      <c r="B106" s="2" t="s">
        <v>16</v>
      </c>
      <c r="C106" s="2">
        <v>16</v>
      </c>
      <c r="D106" s="5">
        <f>M19*POWER(2,(16/12))</f>
        <v>198.00692434358842</v>
      </c>
      <c r="E106" s="68">
        <v>197.49299999999999</v>
      </c>
      <c r="F106" s="5">
        <f t="shared" si="7"/>
        <v>-0.5139243435884282</v>
      </c>
      <c r="G106" s="45">
        <v>-4.4990235319999998</v>
      </c>
      <c r="I106" s="24"/>
      <c r="L106" s="13"/>
      <c r="M106" s="13"/>
      <c r="N106" s="13"/>
    </row>
    <row r="107" spans="1:14" x14ac:dyDescent="0.2">
      <c r="A107" s="67" t="s">
        <v>69</v>
      </c>
      <c r="B107" s="2" t="s">
        <v>70</v>
      </c>
      <c r="C107" s="2">
        <v>12</v>
      </c>
      <c r="D107" s="5">
        <f>M20*POWER(2,(12/12))</f>
        <v>157.15819999999999</v>
      </c>
      <c r="E107" s="68">
        <v>156.197</v>
      </c>
      <c r="F107" s="5">
        <f t="shared" si="7"/>
        <v>-0.96119999999999095</v>
      </c>
      <c r="G107" s="45">
        <v>-10.62096552</v>
      </c>
      <c r="I107" s="24"/>
      <c r="L107" s="13"/>
      <c r="M107" s="13"/>
      <c r="N107" s="13"/>
    </row>
    <row r="108" spans="1:14" x14ac:dyDescent="0.2">
      <c r="A108" s="51" t="s">
        <v>60</v>
      </c>
      <c r="B108" s="2" t="s">
        <v>17</v>
      </c>
      <c r="C108" s="25" t="s">
        <v>8</v>
      </c>
      <c r="D108" s="5">
        <f>M21*POWER(2,(4/12))</f>
        <v>99.003462171794226</v>
      </c>
      <c r="E108" s="51">
        <v>100.06699999999999</v>
      </c>
      <c r="F108" s="5">
        <f t="shared" si="7"/>
        <v>1.0635378282057673</v>
      </c>
      <c r="G108" s="45">
        <v>18.497817879999999</v>
      </c>
      <c r="I108" s="24"/>
    </row>
    <row r="109" spans="1:14" x14ac:dyDescent="0.2">
      <c r="A109" s="51">
        <v>40.5</v>
      </c>
      <c r="B109" s="2" t="s">
        <v>17</v>
      </c>
      <c r="C109" s="25" t="s">
        <v>8</v>
      </c>
      <c r="D109" s="5">
        <f>M22*POWER(2,(4/12))</f>
        <v>192.44790068724231</v>
      </c>
      <c r="E109" s="51">
        <v>198.00200000000001</v>
      </c>
      <c r="F109" s="5">
        <f t="shared" si="7"/>
        <v>5.5540993127576996</v>
      </c>
      <c r="G109" s="45">
        <v>49.256489309999999</v>
      </c>
      <c r="I109" s="24"/>
    </row>
    <row r="110" spans="1:14" x14ac:dyDescent="0.2">
      <c r="A110" s="76" t="s">
        <v>61</v>
      </c>
      <c r="B110" s="2" t="s">
        <v>70</v>
      </c>
      <c r="C110" s="2">
        <v>12</v>
      </c>
      <c r="D110" s="5">
        <f>M23*POWER(2,(12/12))</f>
        <v>152.74600000000001</v>
      </c>
      <c r="E110" s="51">
        <v>155.50700000000001</v>
      </c>
      <c r="F110" s="5">
        <f t="shared" si="7"/>
        <v>2.7609999999999957</v>
      </c>
      <c r="G110" s="45">
        <v>31.013907679999999</v>
      </c>
      <c r="I110" s="24"/>
    </row>
    <row r="111" spans="1:14" x14ac:dyDescent="0.2">
      <c r="A111" s="51">
        <v>40.799999999999997</v>
      </c>
      <c r="B111" s="2" t="s">
        <v>17</v>
      </c>
      <c r="C111" s="25" t="s">
        <v>8</v>
      </c>
      <c r="D111" s="5">
        <f>M24*POWER(2,(4/12))</f>
        <v>192.44790068724231</v>
      </c>
      <c r="E111" s="51">
        <v>199.113</v>
      </c>
      <c r="F111" s="5">
        <f t="shared" si="7"/>
        <v>6.6650993127576896</v>
      </c>
      <c r="G111" s="45">
        <v>58.943386289999999</v>
      </c>
      <c r="I111" s="24"/>
    </row>
    <row r="112" spans="1:14" x14ac:dyDescent="0.2">
      <c r="A112" s="51" t="s">
        <v>62</v>
      </c>
      <c r="B112" s="2" t="s">
        <v>17</v>
      </c>
      <c r="C112" s="25" t="s">
        <v>8</v>
      </c>
      <c r="D112" s="5">
        <f>M25*POWER(2,(4/12))</f>
        <v>197.89831914908751</v>
      </c>
      <c r="E112" s="51">
        <v>196.48400000000001</v>
      </c>
      <c r="F112" s="5">
        <f t="shared" si="7"/>
        <v>-1.414319149087504</v>
      </c>
      <c r="G112" s="45">
        <v>-12.416859540000001</v>
      </c>
      <c r="I112" s="24"/>
    </row>
    <row r="113" spans="1:9" x14ac:dyDescent="0.2">
      <c r="A113" s="76" t="s">
        <v>63</v>
      </c>
      <c r="B113" s="2" t="s">
        <v>70</v>
      </c>
      <c r="C113" s="2">
        <v>12</v>
      </c>
      <c r="D113" s="5">
        <f>M26*POWER(2,(12/12))</f>
        <v>157.072</v>
      </c>
      <c r="E113" s="51">
        <v>158.12700000000001</v>
      </c>
      <c r="F113" s="5">
        <f t="shared" si="7"/>
        <v>1.0550000000000068</v>
      </c>
      <c r="G113" s="45">
        <v>11.58924199</v>
      </c>
      <c r="I113" s="24"/>
    </row>
    <row r="114" spans="1:9" x14ac:dyDescent="0.2">
      <c r="A114" s="51">
        <v>42.8</v>
      </c>
      <c r="B114" s="2" t="s">
        <v>17</v>
      </c>
      <c r="C114" s="25" t="s">
        <v>8</v>
      </c>
      <c r="D114" s="5">
        <f>M27*POWER(2,(4/12))</f>
        <v>197.89831914908751</v>
      </c>
      <c r="E114" s="51">
        <v>198.00200000000001</v>
      </c>
      <c r="F114" s="5">
        <f t="shared" si="7"/>
        <v>0.10368085091249668</v>
      </c>
      <c r="G114" s="45">
        <v>0.9069403332</v>
      </c>
      <c r="I114" s="24"/>
    </row>
    <row r="115" spans="1:9" x14ac:dyDescent="0.2">
      <c r="A115" s="51">
        <v>47.3</v>
      </c>
      <c r="B115" s="2" t="s">
        <v>16</v>
      </c>
      <c r="C115" s="2">
        <v>16</v>
      </c>
      <c r="D115" s="5">
        <f t="shared" ref="D115:D116" si="8">M28*POWER(2,(16/12))</f>
        <v>198.00692434358842</v>
      </c>
      <c r="E115" s="51">
        <v>198.00200000000001</v>
      </c>
      <c r="F115" s="5">
        <f t="shared" si="7"/>
        <v>-4.9243435884136488E-3</v>
      </c>
      <c r="G115" s="45">
        <v>-4.2842708030000003E-2</v>
      </c>
      <c r="I115" s="24"/>
    </row>
    <row r="116" spans="1:9" x14ac:dyDescent="0.2">
      <c r="A116" s="51">
        <v>82.4</v>
      </c>
      <c r="B116" s="2" t="s">
        <v>16</v>
      </c>
      <c r="C116" s="2">
        <v>16</v>
      </c>
      <c r="D116" s="5">
        <f t="shared" si="8"/>
        <v>200.23144094928281</v>
      </c>
      <c r="E116" s="51">
        <v>196.89699999999999</v>
      </c>
      <c r="F116" s="5">
        <f t="shared" si="7"/>
        <v>-3.334440949282822</v>
      </c>
      <c r="G116" s="45">
        <v>-29.072524000000001</v>
      </c>
      <c r="I116" s="24"/>
    </row>
    <row r="117" spans="1:9" x14ac:dyDescent="0.2">
      <c r="A117" s="50">
        <v>82.6</v>
      </c>
      <c r="B117" s="2" t="s">
        <v>70</v>
      </c>
      <c r="C117" s="2">
        <v>12</v>
      </c>
      <c r="D117" s="5">
        <f>M30*POWER(2,(12/12))</f>
        <v>158.9238</v>
      </c>
      <c r="E117" s="68">
        <v>158.12700000000001</v>
      </c>
      <c r="F117" s="5">
        <f t="shared" si="7"/>
        <v>-0.7967999999999904</v>
      </c>
      <c r="G117" s="45">
        <v>-8.7017613229999995</v>
      </c>
      <c r="I117" s="24"/>
    </row>
    <row r="118" spans="1:9" x14ac:dyDescent="0.2">
      <c r="A118" s="51">
        <v>82.7</v>
      </c>
      <c r="B118" s="2" t="s">
        <v>16</v>
      </c>
      <c r="C118" s="2">
        <v>16</v>
      </c>
      <c r="D118" s="5">
        <f t="shared" ref="D118:D119" si="9">M31*POWER(2,(16/12))</f>
        <v>200.23144094928281</v>
      </c>
      <c r="E118" s="51">
        <v>196.48400000000001</v>
      </c>
      <c r="F118" s="5">
        <f t="shared" si="7"/>
        <v>-3.7474409492828045</v>
      </c>
      <c r="G118" s="45">
        <v>-32.707676309999997</v>
      </c>
    </row>
    <row r="119" spans="1:9" x14ac:dyDescent="0.2">
      <c r="A119" s="51">
        <v>83.4</v>
      </c>
      <c r="B119" s="2" t="s">
        <v>16</v>
      </c>
      <c r="C119" s="2">
        <v>16</v>
      </c>
      <c r="D119" s="5">
        <f t="shared" si="9"/>
        <v>197.89831914908748</v>
      </c>
      <c r="E119" s="51">
        <v>198.00200000000001</v>
      </c>
      <c r="F119" s="5">
        <f t="shared" si="7"/>
        <v>0.1036808509125251</v>
      </c>
      <c r="G119" s="45">
        <v>0.9069403332</v>
      </c>
    </row>
    <row r="120" spans="1:9" x14ac:dyDescent="0.2">
      <c r="A120" s="50">
        <v>83.6</v>
      </c>
      <c r="B120" s="2" t="s">
        <v>70</v>
      </c>
      <c r="C120" s="2">
        <v>12</v>
      </c>
      <c r="D120" s="5">
        <f>M33*POWER(2,(12/12))</f>
        <v>157.072</v>
      </c>
      <c r="E120" s="68">
        <v>159.01</v>
      </c>
      <c r="F120" s="5">
        <f t="shared" si="7"/>
        <v>1.9379999999999882</v>
      </c>
      <c r="G120" s="45">
        <v>21.229767160000002</v>
      </c>
    </row>
    <row r="121" spans="1:9" x14ac:dyDescent="0.2">
      <c r="A121" s="51">
        <v>83.7</v>
      </c>
      <c r="B121" s="2" t="s">
        <v>16</v>
      </c>
      <c r="C121" s="2">
        <v>16</v>
      </c>
      <c r="D121" s="5">
        <f t="shared" ref="D121:D122" si="10">M34*POWER(2,(16/12))</f>
        <v>197.89831914908748</v>
      </c>
      <c r="E121" s="51">
        <v>196.48400000000001</v>
      </c>
      <c r="F121" s="5">
        <f t="shared" si="7"/>
        <v>-1.4143191490874756</v>
      </c>
      <c r="G121" s="45">
        <v>-12.416859540000001</v>
      </c>
    </row>
    <row r="122" spans="1:9" x14ac:dyDescent="0.2">
      <c r="A122" s="51">
        <v>84.4</v>
      </c>
      <c r="B122" s="2" t="s">
        <v>16</v>
      </c>
      <c r="C122" s="2">
        <v>16</v>
      </c>
      <c r="D122" s="5">
        <f t="shared" si="10"/>
        <v>199.11615883591588</v>
      </c>
      <c r="E122" s="51">
        <v>195.79900000000001</v>
      </c>
      <c r="F122" s="5">
        <f t="shared" si="7"/>
        <v>-3.3171588359158761</v>
      </c>
      <c r="G122" s="45">
        <v>-29.084647329999999</v>
      </c>
    </row>
    <row r="123" spans="1:9" x14ac:dyDescent="0.2">
      <c r="A123" s="50">
        <v>84.6</v>
      </c>
      <c r="B123" s="2" t="s">
        <v>70</v>
      </c>
      <c r="C123" s="2">
        <v>12</v>
      </c>
      <c r="D123" s="5">
        <f>M36*POWER(2,(12/12))</f>
        <v>158.0386</v>
      </c>
      <c r="E123" s="68">
        <v>158.12700000000001</v>
      </c>
      <c r="F123" s="5">
        <f t="shared" si="7"/>
        <v>8.840000000000714E-2</v>
      </c>
      <c r="G123" s="45">
        <v>0.96810718129999995</v>
      </c>
    </row>
    <row r="124" spans="1:9" x14ac:dyDescent="0.2">
      <c r="A124" s="51">
        <v>84.7</v>
      </c>
      <c r="B124" s="2" t="s">
        <v>16</v>
      </c>
      <c r="C124" s="2">
        <v>16</v>
      </c>
      <c r="D124" s="5">
        <f t="shared" ref="D124:D125" si="11">M37*POWER(2,(16/12))</f>
        <v>199.11615883591588</v>
      </c>
      <c r="E124" s="51">
        <v>198.685</v>
      </c>
      <c r="F124" s="5">
        <f t="shared" si="7"/>
        <v>-0.43115883591588045</v>
      </c>
      <c r="G124" s="45">
        <v>-3.753173265</v>
      </c>
    </row>
    <row r="125" spans="1:9" x14ac:dyDescent="0.2">
      <c r="A125" s="51">
        <v>85.4</v>
      </c>
      <c r="B125" s="2" t="s">
        <v>16</v>
      </c>
      <c r="C125" s="2">
        <v>16</v>
      </c>
      <c r="D125" s="5">
        <f t="shared" si="11"/>
        <v>200.12081988110205</v>
      </c>
      <c r="E125" s="51">
        <v>196.89699999999999</v>
      </c>
      <c r="F125" s="5">
        <f t="shared" si="7"/>
        <v>-3.2238198811020595</v>
      </c>
      <c r="G125" s="45">
        <v>-28.11599378</v>
      </c>
    </row>
    <row r="126" spans="1:9" x14ac:dyDescent="0.2">
      <c r="A126" s="50">
        <v>85.6</v>
      </c>
      <c r="B126" s="2" t="s">
        <v>70</v>
      </c>
      <c r="C126" s="2">
        <v>12</v>
      </c>
      <c r="D126" s="5">
        <f>M39*POWER(2,(12/12))</f>
        <v>158.83600000000001</v>
      </c>
      <c r="E126" s="68">
        <v>159.898</v>
      </c>
      <c r="F126" s="5">
        <f t="shared" si="7"/>
        <v>1.0619999999999834</v>
      </c>
      <c r="G126" s="45">
        <v>11.5367508</v>
      </c>
    </row>
    <row r="127" spans="1:9" x14ac:dyDescent="0.2">
      <c r="A127" s="51">
        <v>85.7</v>
      </c>
      <c r="B127" s="2" t="s">
        <v>16</v>
      </c>
      <c r="C127" s="2">
        <v>16</v>
      </c>
      <c r="D127" s="5">
        <f t="shared" ref="D127:D128" si="12">M40*POWER(2,(16/12))</f>
        <v>200.12081988110205</v>
      </c>
      <c r="E127" s="51">
        <v>198.685</v>
      </c>
      <c r="F127" s="5">
        <f t="shared" si="7"/>
        <v>-1.4358198811020486</v>
      </c>
      <c r="G127" s="45">
        <v>-12.465799580000001</v>
      </c>
    </row>
    <row r="128" spans="1:9" x14ac:dyDescent="0.2">
      <c r="A128" s="75" t="s">
        <v>64</v>
      </c>
      <c r="B128" s="2" t="s">
        <v>16</v>
      </c>
      <c r="C128" s="2">
        <v>16</v>
      </c>
      <c r="D128" s="5">
        <f t="shared" si="12"/>
        <v>200.23144094928281</v>
      </c>
      <c r="E128" s="51">
        <v>199.113</v>
      </c>
      <c r="F128" s="5">
        <f t="shared" si="7"/>
        <v>-1.1184409492828138</v>
      </c>
      <c r="G128" s="45">
        <v>-9.6969794619999998</v>
      </c>
    </row>
  </sheetData>
  <mergeCells count="3">
    <mergeCell ref="A1:G1"/>
    <mergeCell ref="A45:G45"/>
    <mergeCell ref="A88:G88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0900-4CE1-4743-8CB6-928011FB5229}">
  <dimension ref="A1:P128"/>
  <sheetViews>
    <sheetView tabSelected="1" topLeftCell="A92" workbookViewId="0">
      <selection activeCell="G116" sqref="G116:G127"/>
    </sheetView>
  </sheetViews>
  <sheetFormatPr baseColWidth="10" defaultRowHeight="16" x14ac:dyDescent="0.2"/>
  <cols>
    <col min="2" max="2" width="12.6640625" bestFit="1" customWidth="1"/>
    <col min="3" max="3" width="23" bestFit="1" customWidth="1"/>
    <col min="4" max="4" width="28.6640625" bestFit="1" customWidth="1"/>
    <col min="5" max="5" width="25.33203125" bestFit="1" customWidth="1"/>
    <col min="6" max="6" width="23.1640625" customWidth="1"/>
    <col min="7" max="7" width="23.1640625" style="45" customWidth="1"/>
    <col min="8" max="9" width="23.1640625" customWidth="1"/>
    <col min="11" max="11" width="16.6640625" style="7" customWidth="1"/>
  </cols>
  <sheetData>
    <row r="1" spans="1:16" x14ac:dyDescent="0.2">
      <c r="A1" s="89" t="s">
        <v>3</v>
      </c>
      <c r="B1" s="89"/>
      <c r="C1" s="89"/>
      <c r="D1" s="89"/>
      <c r="E1" s="89"/>
      <c r="F1" s="89"/>
      <c r="G1" s="89"/>
      <c r="H1" s="17"/>
      <c r="I1" s="24">
        <v>155.56299999999999</v>
      </c>
      <c r="J1">
        <v>440</v>
      </c>
      <c r="K1" s="31"/>
      <c r="L1" s="55" t="s">
        <v>77</v>
      </c>
      <c r="M1" s="39"/>
      <c r="N1" s="39"/>
      <c r="O1" s="32"/>
      <c r="P1" s="32"/>
    </row>
    <row r="2" spans="1:16" x14ac:dyDescent="0.2">
      <c r="A2" s="26" t="s">
        <v>12</v>
      </c>
      <c r="B2" s="65" t="s">
        <v>2</v>
      </c>
      <c r="C2" s="65" t="s">
        <v>0</v>
      </c>
      <c r="D2" s="4" t="s">
        <v>13</v>
      </c>
      <c r="E2" s="4" t="s">
        <v>14</v>
      </c>
      <c r="F2" s="65" t="s">
        <v>15</v>
      </c>
      <c r="G2" s="12" t="s">
        <v>1</v>
      </c>
      <c r="H2" s="18"/>
      <c r="I2" s="24" t="s">
        <v>29</v>
      </c>
      <c r="J2">
        <v>442</v>
      </c>
      <c r="L2" s="78" t="s">
        <v>12</v>
      </c>
      <c r="M2" s="66" t="s">
        <v>75</v>
      </c>
      <c r="N2" s="66" t="s">
        <v>76</v>
      </c>
      <c r="O2" s="34"/>
      <c r="P2" s="34"/>
    </row>
    <row r="3" spans="1:16" x14ac:dyDescent="0.2">
      <c r="A3" s="51">
        <v>1.4</v>
      </c>
      <c r="B3" s="2" t="s">
        <v>16</v>
      </c>
      <c r="C3" s="2" t="s">
        <v>71</v>
      </c>
      <c r="D3" s="5">
        <f>M3*2*84/64</f>
        <v>209.08518749999999</v>
      </c>
      <c r="E3" s="51">
        <v>196.52099999999999</v>
      </c>
      <c r="F3" s="5">
        <f>E3-D3</f>
        <v>-12.564187500000003</v>
      </c>
      <c r="G3" s="45">
        <v>-107.2889516</v>
      </c>
      <c r="H3" s="19"/>
      <c r="I3" s="24" t="s">
        <v>19</v>
      </c>
      <c r="J3" s="6">
        <f>(J2*I1)/J1</f>
        <v>156.27010454545453</v>
      </c>
      <c r="K3" s="33"/>
      <c r="L3" s="79">
        <v>1.4</v>
      </c>
      <c r="M3" s="51">
        <v>79.651499999999999</v>
      </c>
      <c r="N3" s="51">
        <v>196.52099999999999</v>
      </c>
      <c r="O3" s="34"/>
      <c r="P3" s="34"/>
    </row>
    <row r="4" spans="1:16" x14ac:dyDescent="0.2">
      <c r="A4" s="51">
        <v>1.7</v>
      </c>
      <c r="B4" s="2" t="s">
        <v>16</v>
      </c>
      <c r="C4" s="2" t="s">
        <v>71</v>
      </c>
      <c r="D4" s="5">
        <f t="shared" ref="D4:D41" si="0">M4*2*84/64</f>
        <v>209.08518749999999</v>
      </c>
      <c r="E4" s="51">
        <v>198.79499999999999</v>
      </c>
      <c r="F4" s="5">
        <f t="shared" ref="F4:F41" si="1">E4-D4</f>
        <v>-10.290187500000002</v>
      </c>
      <c r="G4" s="45">
        <v>-87.371368410000002</v>
      </c>
      <c r="H4" s="19"/>
      <c r="I4" s="24" t="s">
        <v>20</v>
      </c>
      <c r="J4">
        <v>78.135199999999998</v>
      </c>
      <c r="K4" s="33"/>
      <c r="L4" s="79">
        <v>1.7</v>
      </c>
      <c r="M4" s="51">
        <v>79.651499999999999</v>
      </c>
      <c r="N4" s="51">
        <v>198.79499999999999</v>
      </c>
      <c r="O4" s="34"/>
      <c r="P4" s="34"/>
    </row>
    <row r="5" spans="1:16" x14ac:dyDescent="0.2">
      <c r="A5" s="51">
        <v>2.4</v>
      </c>
      <c r="B5" s="2" t="s">
        <v>16</v>
      </c>
      <c r="C5" s="2" t="s">
        <v>71</v>
      </c>
      <c r="D5" s="5">
        <f t="shared" si="0"/>
        <v>208.24518750000001</v>
      </c>
      <c r="E5" s="51">
        <v>195.446</v>
      </c>
      <c r="F5" s="5">
        <f t="shared" si="1"/>
        <v>-12.799187500000016</v>
      </c>
      <c r="G5" s="45">
        <v>-109.8158202</v>
      </c>
      <c r="H5" s="19"/>
      <c r="I5" s="24" t="s">
        <v>22</v>
      </c>
      <c r="J5">
        <f>(J8*J2)/J1</f>
        <v>65.703701818181827</v>
      </c>
      <c r="K5" s="33"/>
      <c r="L5" s="79">
        <v>2.4</v>
      </c>
      <c r="M5" s="51">
        <v>79.331500000000005</v>
      </c>
      <c r="N5" s="51">
        <v>195.446</v>
      </c>
      <c r="O5" s="34"/>
      <c r="P5" s="34"/>
    </row>
    <row r="6" spans="1:16" x14ac:dyDescent="0.2">
      <c r="A6" s="51">
        <v>2.7</v>
      </c>
      <c r="B6" s="2" t="s">
        <v>16</v>
      </c>
      <c r="C6" s="2" t="s">
        <v>71</v>
      </c>
      <c r="D6" s="5">
        <f t="shared" si="0"/>
        <v>208.24518750000001</v>
      </c>
      <c r="E6" s="51">
        <v>195.559</v>
      </c>
      <c r="F6" s="5">
        <f t="shared" si="1"/>
        <v>-12.686187500000017</v>
      </c>
      <c r="G6" s="45">
        <v>-108.8151708</v>
      </c>
      <c r="H6" s="19"/>
      <c r="I6" s="29" t="s">
        <v>21</v>
      </c>
      <c r="J6" s="29">
        <f>(J9*J2)/J1</f>
        <v>117.07073181818181</v>
      </c>
      <c r="K6" s="33"/>
      <c r="L6" s="79">
        <v>2.7</v>
      </c>
      <c r="M6" s="51">
        <v>79.331500000000005</v>
      </c>
      <c r="N6" s="51">
        <v>195.559</v>
      </c>
      <c r="O6" s="34"/>
      <c r="P6" s="34"/>
    </row>
    <row r="7" spans="1:16" x14ac:dyDescent="0.2">
      <c r="A7" s="51">
        <v>3.4</v>
      </c>
      <c r="B7" s="2" t="s">
        <v>16</v>
      </c>
      <c r="C7" s="2" t="s">
        <v>71</v>
      </c>
      <c r="D7" s="5">
        <f t="shared" si="0"/>
        <v>209.76716249999998</v>
      </c>
      <c r="E7" s="51">
        <v>197.602</v>
      </c>
      <c r="F7" s="5">
        <f t="shared" si="1"/>
        <v>-12.16516249999998</v>
      </c>
      <c r="G7" s="45">
        <v>-103.4298735</v>
      </c>
      <c r="H7" s="19"/>
      <c r="I7" s="24" t="s">
        <v>27</v>
      </c>
      <c r="J7">
        <f>(J10*J2)/J1</f>
        <v>131.40760454545455</v>
      </c>
      <c r="K7" s="35"/>
      <c r="L7" s="79">
        <v>3.4</v>
      </c>
      <c r="M7" s="51">
        <v>79.911299999999997</v>
      </c>
      <c r="N7" s="51">
        <v>197.602</v>
      </c>
      <c r="O7" s="34"/>
      <c r="P7" s="34"/>
    </row>
    <row r="8" spans="1:16" x14ac:dyDescent="0.2">
      <c r="A8" s="51">
        <v>3.7</v>
      </c>
      <c r="B8" s="2" t="s">
        <v>16</v>
      </c>
      <c r="C8" s="2" t="s">
        <v>71</v>
      </c>
      <c r="D8" s="5">
        <f t="shared" si="0"/>
        <v>209.76716249999998</v>
      </c>
      <c r="E8" s="51">
        <v>198.79499999999999</v>
      </c>
      <c r="F8" s="5">
        <f t="shared" si="1"/>
        <v>-10.972162499999996</v>
      </c>
      <c r="G8" s="45">
        <v>-93.009166669999999</v>
      </c>
      <c r="H8" s="19"/>
      <c r="I8" s="30" t="s">
        <v>23</v>
      </c>
      <c r="J8">
        <v>65.406400000000005</v>
      </c>
      <c r="K8" s="35"/>
      <c r="L8" s="79">
        <v>3.7</v>
      </c>
      <c r="M8" s="51">
        <v>79.911299999999997</v>
      </c>
      <c r="N8" s="51">
        <v>198.79499999999999</v>
      </c>
      <c r="O8" s="34"/>
      <c r="P8" s="34"/>
    </row>
    <row r="9" spans="1:16" x14ac:dyDescent="0.2">
      <c r="A9" s="51">
        <v>4.4000000000000004</v>
      </c>
      <c r="B9" s="2" t="s">
        <v>16</v>
      </c>
      <c r="C9" s="2" t="s">
        <v>71</v>
      </c>
      <c r="D9" s="5">
        <f t="shared" si="0"/>
        <v>206.34258750000001</v>
      </c>
      <c r="E9" s="51">
        <v>198.68899999999999</v>
      </c>
      <c r="F9" s="5">
        <f t="shared" si="1"/>
        <v>-7.6535875000000146</v>
      </c>
      <c r="G9" s="45">
        <v>-65.435636810000005</v>
      </c>
      <c r="H9" s="19"/>
      <c r="I9" s="30" t="s">
        <v>24</v>
      </c>
      <c r="J9">
        <v>116.541</v>
      </c>
      <c r="K9" s="33"/>
      <c r="L9" s="79">
        <v>4.4000000000000004</v>
      </c>
      <c r="M9" s="51">
        <v>78.606700000000004</v>
      </c>
      <c r="N9" s="51">
        <v>198.68899999999999</v>
      </c>
      <c r="O9" s="34"/>
      <c r="P9" s="34"/>
    </row>
    <row r="10" spans="1:16" x14ac:dyDescent="0.2">
      <c r="A10" s="51">
        <v>4.7</v>
      </c>
      <c r="B10" s="2" t="s">
        <v>16</v>
      </c>
      <c r="C10" s="2" t="s">
        <v>71</v>
      </c>
      <c r="D10" s="5">
        <f t="shared" si="0"/>
        <v>206.34258750000001</v>
      </c>
      <c r="E10" s="51">
        <v>197.71</v>
      </c>
      <c r="F10" s="5">
        <f t="shared" si="1"/>
        <v>-8.6325874999999996</v>
      </c>
      <c r="G10" s="45">
        <v>-73.987028609999996</v>
      </c>
      <c r="H10" s="19"/>
      <c r="I10" s="30" t="s">
        <v>26</v>
      </c>
      <c r="J10">
        <v>130.81299999999999</v>
      </c>
      <c r="K10" s="33"/>
      <c r="L10" s="79">
        <v>4.7</v>
      </c>
      <c r="M10" s="51">
        <v>78.606700000000004</v>
      </c>
      <c r="N10" s="51">
        <v>197.71</v>
      </c>
      <c r="O10" s="34"/>
      <c r="P10" s="34"/>
    </row>
    <row r="11" spans="1:16" x14ac:dyDescent="0.2">
      <c r="A11" s="51" t="s">
        <v>53</v>
      </c>
      <c r="B11" s="2" t="s">
        <v>16</v>
      </c>
      <c r="C11" s="2" t="s">
        <v>71</v>
      </c>
      <c r="D11" s="5">
        <f t="shared" si="0"/>
        <v>209.76716249999998</v>
      </c>
      <c r="E11" s="51">
        <v>199.88499999999999</v>
      </c>
      <c r="F11" s="5">
        <f t="shared" si="1"/>
        <v>-9.8821624999999926</v>
      </c>
      <c r="G11" s="45">
        <v>-83.542678179999996</v>
      </c>
      <c r="H11" s="19"/>
      <c r="I11" s="24" t="s">
        <v>11</v>
      </c>
      <c r="K11" s="33"/>
      <c r="L11" s="79" t="s">
        <v>53</v>
      </c>
      <c r="M11" s="51">
        <v>79.911299999999997</v>
      </c>
      <c r="N11" s="51">
        <v>199.88499999999999</v>
      </c>
      <c r="O11" s="34"/>
      <c r="P11" s="34"/>
    </row>
    <row r="12" spans="1:16" x14ac:dyDescent="0.2">
      <c r="A12" s="51" t="s">
        <v>54</v>
      </c>
      <c r="B12" s="2" t="s">
        <v>70</v>
      </c>
      <c r="C12" s="25" t="s">
        <v>73</v>
      </c>
      <c r="D12" s="5">
        <f>M12*2/1</f>
        <v>159.82259999999999</v>
      </c>
      <c r="E12" s="51">
        <v>157.98599999999999</v>
      </c>
      <c r="F12" s="5">
        <f t="shared" si="1"/>
        <v>-1.8366000000000042</v>
      </c>
      <c r="G12" s="45">
        <v>-20.009652670000001</v>
      </c>
      <c r="H12" s="19"/>
      <c r="I12" s="21"/>
      <c r="K12" s="35"/>
      <c r="L12" s="79" t="s">
        <v>54</v>
      </c>
      <c r="M12" s="51">
        <v>79.911299999999997</v>
      </c>
      <c r="N12" s="51">
        <v>157.98599999999999</v>
      </c>
      <c r="O12" s="34"/>
      <c r="P12" s="34"/>
    </row>
    <row r="13" spans="1:16" x14ac:dyDescent="0.2">
      <c r="A13" s="51" t="s">
        <v>59</v>
      </c>
      <c r="B13" s="2" t="s">
        <v>17</v>
      </c>
      <c r="C13" s="2" t="s">
        <v>6</v>
      </c>
      <c r="D13" s="5">
        <f>M13*84/64</f>
        <v>104.88358124999999</v>
      </c>
      <c r="E13" s="51">
        <v>99.523499999999999</v>
      </c>
      <c r="F13" s="5">
        <f t="shared" si="1"/>
        <v>-5.3600812499999932</v>
      </c>
      <c r="G13" s="45">
        <v>-90.815979229999996</v>
      </c>
      <c r="H13" s="19"/>
      <c r="I13" s="20"/>
      <c r="K13" s="33"/>
      <c r="L13" s="79" t="s">
        <v>59</v>
      </c>
      <c r="M13" s="51">
        <v>79.911299999999997</v>
      </c>
      <c r="N13" s="51">
        <v>99.523499999999999</v>
      </c>
      <c r="O13" s="34"/>
      <c r="P13" s="34"/>
    </row>
    <row r="14" spans="1:16" x14ac:dyDescent="0.2">
      <c r="A14" s="51">
        <v>17.5</v>
      </c>
      <c r="B14" s="2" t="s">
        <v>16</v>
      </c>
      <c r="C14" s="2" t="s">
        <v>71</v>
      </c>
      <c r="D14" s="5">
        <f t="shared" si="0"/>
        <v>208.24518750000001</v>
      </c>
      <c r="E14" s="51">
        <v>196.63200000000001</v>
      </c>
      <c r="F14" s="5">
        <f t="shared" si="1"/>
        <v>-11.613187500000009</v>
      </c>
      <c r="G14" s="45">
        <v>-99.34213973</v>
      </c>
      <c r="H14" s="19"/>
      <c r="I14" s="20"/>
      <c r="K14" s="33"/>
      <c r="L14" s="79">
        <v>17.5</v>
      </c>
      <c r="M14">
        <v>79.331500000000005</v>
      </c>
      <c r="N14" s="51">
        <v>196.63200000000001</v>
      </c>
      <c r="O14" s="34"/>
      <c r="P14" s="34"/>
    </row>
    <row r="15" spans="1:16" x14ac:dyDescent="0.2">
      <c r="A15" s="51" t="s">
        <v>55</v>
      </c>
      <c r="B15" s="2" t="s">
        <v>70</v>
      </c>
      <c r="C15" s="25" t="s">
        <v>73</v>
      </c>
      <c r="D15" s="5">
        <f>M15*2/1</f>
        <v>158.66300000000001</v>
      </c>
      <c r="E15" s="51">
        <v>157.79400000000001</v>
      </c>
      <c r="F15" s="5">
        <f t="shared" si="1"/>
        <v>-0.86899999999999977</v>
      </c>
      <c r="G15" s="45">
        <v>-9.5080606220000004</v>
      </c>
      <c r="H15" s="19"/>
      <c r="I15" s="20"/>
      <c r="K15" s="33"/>
      <c r="L15" s="79" t="s">
        <v>55</v>
      </c>
      <c r="M15">
        <v>79.331500000000005</v>
      </c>
      <c r="N15" s="51">
        <v>157.79400000000001</v>
      </c>
      <c r="O15" s="34"/>
      <c r="P15" s="34"/>
    </row>
    <row r="16" spans="1:16" x14ac:dyDescent="0.2">
      <c r="A16" s="51" t="s">
        <v>56</v>
      </c>
      <c r="B16" s="2" t="s">
        <v>16</v>
      </c>
      <c r="C16" s="2" t="s">
        <v>71</v>
      </c>
      <c r="D16" s="5">
        <f t="shared" si="0"/>
        <v>208.61925000000002</v>
      </c>
      <c r="E16" s="51">
        <v>195.446</v>
      </c>
      <c r="F16" s="5">
        <f t="shared" si="1"/>
        <v>-13.173250000000024</v>
      </c>
      <c r="G16" s="45">
        <v>-112.9230881</v>
      </c>
      <c r="H16" s="19"/>
      <c r="I16" s="21"/>
      <c r="K16" s="35"/>
      <c r="L16" s="79" t="s">
        <v>56</v>
      </c>
      <c r="M16" s="51">
        <v>79.474000000000004</v>
      </c>
      <c r="N16" s="51">
        <v>195.446</v>
      </c>
      <c r="O16" s="34"/>
      <c r="P16" s="34"/>
    </row>
    <row r="17" spans="1:16" x14ac:dyDescent="0.2">
      <c r="A17" s="51" t="s">
        <v>57</v>
      </c>
      <c r="B17" s="2" t="s">
        <v>70</v>
      </c>
      <c r="C17" s="25" t="s">
        <v>73</v>
      </c>
      <c r="D17" s="5">
        <f>M17*2/1</f>
        <v>158.94800000000001</v>
      </c>
      <c r="E17" s="51">
        <v>157.124</v>
      </c>
      <c r="F17" s="5">
        <f t="shared" si="1"/>
        <v>-1.8240000000000123</v>
      </c>
      <c r="G17" s="45">
        <v>-19.981560909999999</v>
      </c>
      <c r="H17" s="19"/>
      <c r="I17" s="21"/>
      <c r="K17" s="35"/>
      <c r="L17" s="79" t="s">
        <v>57</v>
      </c>
      <c r="M17" s="51">
        <v>79.474000000000004</v>
      </c>
      <c r="N17" s="51">
        <v>157.124</v>
      </c>
      <c r="O17" s="34"/>
      <c r="P17" s="34"/>
    </row>
    <row r="18" spans="1:16" x14ac:dyDescent="0.2">
      <c r="A18" s="51">
        <v>18.7</v>
      </c>
      <c r="B18" s="2" t="s">
        <v>16</v>
      </c>
      <c r="C18" s="2" t="s">
        <v>71</v>
      </c>
      <c r="D18" s="5">
        <f t="shared" si="0"/>
        <v>208.61925000000002</v>
      </c>
      <c r="E18" s="51">
        <v>196.63200000000001</v>
      </c>
      <c r="F18" s="5">
        <f t="shared" si="1"/>
        <v>-11.987250000000017</v>
      </c>
      <c r="G18" s="45">
        <v>-102.4494076</v>
      </c>
      <c r="H18" s="19"/>
      <c r="I18" s="21"/>
      <c r="K18" s="35"/>
      <c r="L18" s="79">
        <v>18.7</v>
      </c>
      <c r="M18" s="51">
        <v>79.474000000000004</v>
      </c>
      <c r="N18" s="51">
        <v>196.63200000000001</v>
      </c>
      <c r="O18" s="34"/>
      <c r="P18" s="34"/>
    </row>
    <row r="19" spans="1:16" x14ac:dyDescent="0.2">
      <c r="A19" s="67" t="s">
        <v>68</v>
      </c>
      <c r="B19" s="2" t="s">
        <v>16</v>
      </c>
      <c r="C19" s="2" t="s">
        <v>71</v>
      </c>
      <c r="D19" s="5">
        <f t="shared" si="0"/>
        <v>207.47789999999998</v>
      </c>
      <c r="E19" s="69">
        <v>200.38200000000001</v>
      </c>
      <c r="F19" s="5">
        <f t="shared" si="1"/>
        <v>-7.0958999999999719</v>
      </c>
      <c r="G19" s="45">
        <v>-60.245703880000001</v>
      </c>
      <c r="H19" s="19"/>
      <c r="I19" s="21"/>
      <c r="K19" s="35"/>
      <c r="L19" s="67" t="s">
        <v>68</v>
      </c>
      <c r="M19" s="51">
        <v>79.039199999999994</v>
      </c>
      <c r="N19" s="69">
        <v>200.38200000000001</v>
      </c>
      <c r="O19" s="34"/>
      <c r="P19" s="34"/>
    </row>
    <row r="20" spans="1:16" x14ac:dyDescent="0.2">
      <c r="A20" s="67" t="s">
        <v>69</v>
      </c>
      <c r="B20" s="2" t="s">
        <v>70</v>
      </c>
      <c r="C20" s="25" t="s">
        <v>73</v>
      </c>
      <c r="D20" s="5">
        <f>M20*2/1</f>
        <v>158.07839999999999</v>
      </c>
      <c r="E20" s="69">
        <v>159.19300000000001</v>
      </c>
      <c r="F20" s="5">
        <f t="shared" si="1"/>
        <v>1.1146000000000242</v>
      </c>
      <c r="G20" s="45">
        <v>12.16397954</v>
      </c>
      <c r="H20" s="19"/>
      <c r="I20" s="20"/>
      <c r="K20" s="33"/>
      <c r="L20" s="67" t="s">
        <v>69</v>
      </c>
      <c r="M20" s="51">
        <v>79.039199999999994</v>
      </c>
      <c r="N20" s="69">
        <v>159.19300000000001</v>
      </c>
      <c r="O20" s="34"/>
      <c r="P20" s="34"/>
    </row>
    <row r="21" spans="1:16" x14ac:dyDescent="0.2">
      <c r="A21" s="51" t="s">
        <v>60</v>
      </c>
      <c r="B21" s="2" t="s">
        <v>17</v>
      </c>
      <c r="C21" s="2" t="s">
        <v>6</v>
      </c>
      <c r="D21" s="5">
        <f t="shared" ref="D21:D22" si="2">M21*84/64</f>
        <v>103.73894999999999</v>
      </c>
      <c r="E21" s="51">
        <v>98.978899999999996</v>
      </c>
      <c r="F21" s="5">
        <f t="shared" si="1"/>
        <v>-4.7600499999999926</v>
      </c>
      <c r="G21" s="45">
        <v>-81.318544639999999</v>
      </c>
      <c r="H21" s="19"/>
      <c r="I21" s="22"/>
      <c r="K21" s="33"/>
      <c r="L21" s="79" t="s">
        <v>60</v>
      </c>
      <c r="M21" s="51">
        <v>79.039199999999994</v>
      </c>
      <c r="N21" s="51">
        <v>98.978899999999996</v>
      </c>
      <c r="O21" s="34"/>
      <c r="P21" s="34"/>
    </row>
    <row r="22" spans="1:16" x14ac:dyDescent="0.2">
      <c r="A22" s="51">
        <v>40.5</v>
      </c>
      <c r="B22" s="2" t="s">
        <v>17</v>
      </c>
      <c r="C22" s="2" t="s">
        <v>6</v>
      </c>
      <c r="D22" s="5">
        <f t="shared" si="2"/>
        <v>207.10462500000003</v>
      </c>
      <c r="E22" s="51">
        <v>199.78299999999999</v>
      </c>
      <c r="F22" s="5">
        <f t="shared" si="1"/>
        <v>-7.32162500000004</v>
      </c>
      <c r="G22" s="45">
        <v>-62.310925840000003</v>
      </c>
      <c r="H22" s="19"/>
      <c r="I22" s="22"/>
      <c r="K22" s="33"/>
      <c r="L22" s="79">
        <v>40.5</v>
      </c>
      <c r="M22" s="51">
        <v>157.79400000000001</v>
      </c>
      <c r="N22" s="51">
        <v>199.78299999999999</v>
      </c>
      <c r="O22" s="34"/>
      <c r="P22" s="34"/>
    </row>
    <row r="23" spans="1:16" x14ac:dyDescent="0.2">
      <c r="A23" s="76" t="s">
        <v>61</v>
      </c>
      <c r="B23" s="2" t="s">
        <v>70</v>
      </c>
      <c r="C23" s="25" t="s">
        <v>73</v>
      </c>
      <c r="D23" s="5">
        <f>M23*2/1</f>
        <v>157.79400000000001</v>
      </c>
      <c r="E23" s="51">
        <v>159.72399999999999</v>
      </c>
      <c r="F23" s="5">
        <f t="shared" si="1"/>
        <v>1.9299999999999784</v>
      </c>
      <c r="G23" s="45">
        <v>21.0465099</v>
      </c>
      <c r="H23" s="19"/>
      <c r="I23" s="20"/>
      <c r="K23" s="33"/>
      <c r="L23" s="79" t="s">
        <v>61</v>
      </c>
      <c r="M23">
        <v>78.897000000000006</v>
      </c>
      <c r="N23" s="51">
        <v>159.72399999999999</v>
      </c>
      <c r="O23" s="13"/>
      <c r="P23" s="13"/>
    </row>
    <row r="24" spans="1:16" x14ac:dyDescent="0.2">
      <c r="A24" s="51">
        <v>40.799999999999997</v>
      </c>
      <c r="B24" s="2" t="s">
        <v>17</v>
      </c>
      <c r="C24" s="2" t="s">
        <v>6</v>
      </c>
      <c r="D24" s="5">
        <f t="shared" ref="D24:D25" si="3">M24*84/64</f>
        <v>207.10462500000003</v>
      </c>
      <c r="E24" s="51">
        <v>198.68899999999999</v>
      </c>
      <c r="F24" s="5">
        <f t="shared" si="1"/>
        <v>-8.4156250000000341</v>
      </c>
      <c r="G24" s="45">
        <v>-71.817113520000007</v>
      </c>
      <c r="H24" s="23"/>
      <c r="I24" s="21"/>
      <c r="L24" s="79">
        <v>40.799999999999997</v>
      </c>
      <c r="M24" s="51">
        <v>157.79400000000001</v>
      </c>
      <c r="N24" s="51">
        <v>198.68899999999999</v>
      </c>
      <c r="O24" s="13"/>
      <c r="P24" s="13"/>
    </row>
    <row r="25" spans="1:16" x14ac:dyDescent="0.2">
      <c r="A25" s="51" t="s">
        <v>62</v>
      </c>
      <c r="B25" s="2" t="s">
        <v>17</v>
      </c>
      <c r="C25" s="2" t="s">
        <v>6</v>
      </c>
      <c r="D25" s="5">
        <f t="shared" si="3"/>
        <v>204.84450000000001</v>
      </c>
      <c r="E25" s="51">
        <v>196.63200000000001</v>
      </c>
      <c r="F25" s="5">
        <f t="shared" si="1"/>
        <v>-8.2125000000000057</v>
      </c>
      <c r="G25" s="45">
        <v>-70.837238080000006</v>
      </c>
      <c r="H25" s="23"/>
      <c r="I25" s="21"/>
      <c r="L25" s="79" t="s">
        <v>62</v>
      </c>
      <c r="M25" s="51">
        <v>156.072</v>
      </c>
      <c r="N25" s="51">
        <v>196.63200000000001</v>
      </c>
      <c r="O25" s="13"/>
      <c r="P25" s="13"/>
    </row>
    <row r="26" spans="1:16" x14ac:dyDescent="0.2">
      <c r="A26" s="76" t="s">
        <v>63</v>
      </c>
      <c r="B26" s="2" t="s">
        <v>70</v>
      </c>
      <c r="C26" s="25" t="s">
        <v>73</v>
      </c>
      <c r="D26" s="5">
        <f>M26*2/1</f>
        <v>156.072</v>
      </c>
      <c r="E26" s="51">
        <v>154.56700000000001</v>
      </c>
      <c r="F26" s="5">
        <f t="shared" si="1"/>
        <v>-1.5049999999999955</v>
      </c>
      <c r="G26" s="45">
        <v>-16.775276959999999</v>
      </c>
      <c r="H26" s="9"/>
      <c r="I26" s="30"/>
      <c r="L26" s="79" t="s">
        <v>63</v>
      </c>
      <c r="M26" s="51">
        <v>78.036000000000001</v>
      </c>
      <c r="N26" s="51">
        <v>154.56700000000001</v>
      </c>
      <c r="O26" s="13"/>
      <c r="P26" s="13"/>
    </row>
    <row r="27" spans="1:16" x14ac:dyDescent="0.2">
      <c r="A27" s="51">
        <v>42.8</v>
      </c>
      <c r="B27" s="2" t="s">
        <v>17</v>
      </c>
      <c r="C27" s="2" t="s">
        <v>6</v>
      </c>
      <c r="D27" s="5">
        <f>M27*84/64</f>
        <v>204.84450000000001</v>
      </c>
      <c r="E27" s="51">
        <v>196.52099999999999</v>
      </c>
      <c r="F27" s="5">
        <f t="shared" si="1"/>
        <v>-8.3235000000000241</v>
      </c>
      <c r="G27" s="45">
        <v>-71.814806529999998</v>
      </c>
      <c r="H27" s="9"/>
      <c r="I27" s="30"/>
      <c r="L27" s="79">
        <v>42.8</v>
      </c>
      <c r="M27" s="51">
        <v>156.072</v>
      </c>
      <c r="N27" s="51">
        <v>196.52099999999999</v>
      </c>
      <c r="O27" s="13"/>
      <c r="P27" s="13"/>
    </row>
    <row r="28" spans="1:16" x14ac:dyDescent="0.2">
      <c r="A28" s="51">
        <v>47.3</v>
      </c>
      <c r="B28" s="2" t="s">
        <v>16</v>
      </c>
      <c r="C28" s="2" t="s">
        <v>71</v>
      </c>
      <c r="D28" s="5">
        <f t="shared" si="0"/>
        <v>208.61925000000002</v>
      </c>
      <c r="E28" s="51">
        <v>199.78299999999999</v>
      </c>
      <c r="F28" s="5">
        <f t="shared" si="1"/>
        <v>-8.8362500000000352</v>
      </c>
      <c r="G28" s="45">
        <v>-74.926567219999995</v>
      </c>
      <c r="H28" s="9"/>
      <c r="I28" s="30"/>
      <c r="L28" s="79">
        <v>47.3</v>
      </c>
      <c r="M28" s="51">
        <v>79.474000000000004</v>
      </c>
      <c r="N28" s="51">
        <v>199.78299999999999</v>
      </c>
      <c r="O28" s="13"/>
      <c r="P28" s="13"/>
    </row>
    <row r="29" spans="1:16" x14ac:dyDescent="0.2">
      <c r="A29" s="51">
        <v>82.4</v>
      </c>
      <c r="B29" s="2" t="s">
        <v>16</v>
      </c>
      <c r="C29" s="2" t="s">
        <v>71</v>
      </c>
      <c r="D29" s="5">
        <f t="shared" si="0"/>
        <v>209.76716249999998</v>
      </c>
      <c r="E29" s="51">
        <v>198.68899999999999</v>
      </c>
      <c r="F29" s="5">
        <f t="shared" si="1"/>
        <v>-11.078162499999991</v>
      </c>
      <c r="G29" s="45">
        <v>-93.932528680000004</v>
      </c>
      <c r="H29" s="9"/>
      <c r="I29" s="24"/>
      <c r="L29" s="79">
        <v>82.4</v>
      </c>
      <c r="M29" s="51">
        <v>79.911299999999997</v>
      </c>
      <c r="N29" s="51">
        <v>198.68899999999999</v>
      </c>
      <c r="O29" s="13"/>
      <c r="P29" s="13"/>
    </row>
    <row r="30" spans="1:16" x14ac:dyDescent="0.2">
      <c r="A30" s="50">
        <v>82.6</v>
      </c>
      <c r="B30" s="2" t="s">
        <v>70</v>
      </c>
      <c r="C30" s="25" t="s">
        <v>73</v>
      </c>
      <c r="D30" s="5">
        <f>M30*2/1</f>
        <v>159.82259999999999</v>
      </c>
      <c r="E30" s="68">
        <v>158.85300000000001</v>
      </c>
      <c r="F30" s="5">
        <f t="shared" si="1"/>
        <v>-0.96959999999998558</v>
      </c>
      <c r="G30" s="45">
        <v>-10.53491208</v>
      </c>
      <c r="H30" s="9"/>
      <c r="I30" s="30"/>
      <c r="L30" s="50">
        <v>82.6</v>
      </c>
      <c r="M30" s="51">
        <v>79.911299999999997</v>
      </c>
      <c r="N30" s="68">
        <v>158.85300000000001</v>
      </c>
      <c r="O30" s="13"/>
      <c r="P30" s="13"/>
    </row>
    <row r="31" spans="1:16" x14ac:dyDescent="0.2">
      <c r="A31" s="51">
        <v>82.7</v>
      </c>
      <c r="B31" s="2" t="s">
        <v>16</v>
      </c>
      <c r="C31" s="2" t="s">
        <v>71</v>
      </c>
      <c r="D31" s="5">
        <f t="shared" si="0"/>
        <v>209.76716249999998</v>
      </c>
      <c r="E31" s="51">
        <v>199.88499999999999</v>
      </c>
      <c r="F31" s="5">
        <f t="shared" si="1"/>
        <v>-9.8821624999999926</v>
      </c>
      <c r="G31" s="45">
        <v>-83.542678179999996</v>
      </c>
      <c r="H31" s="9"/>
      <c r="I31" s="30"/>
      <c r="L31" s="79">
        <v>82.7</v>
      </c>
      <c r="M31" s="51">
        <v>79.911299999999997</v>
      </c>
      <c r="N31" s="51">
        <v>199.88499999999999</v>
      </c>
      <c r="O31" s="13"/>
      <c r="P31" s="13"/>
    </row>
    <row r="32" spans="1:16" x14ac:dyDescent="0.2">
      <c r="A32" s="51">
        <v>83.4</v>
      </c>
      <c r="B32" s="2" t="s">
        <v>16</v>
      </c>
      <c r="C32" s="77" t="s">
        <v>71</v>
      </c>
      <c r="D32" s="5">
        <f t="shared" si="0"/>
        <v>208.61925000000002</v>
      </c>
      <c r="E32" s="51">
        <v>199.78299999999999</v>
      </c>
      <c r="F32" s="5">
        <f t="shared" si="1"/>
        <v>-8.8362500000000352</v>
      </c>
      <c r="G32" s="45">
        <v>-74.926567219999995</v>
      </c>
      <c r="H32" s="9"/>
      <c r="I32" s="30"/>
      <c r="L32" s="79">
        <v>83.4</v>
      </c>
      <c r="M32" s="51">
        <v>79.474000000000004</v>
      </c>
      <c r="N32" s="51">
        <v>199.78299999999999</v>
      </c>
      <c r="O32" s="13"/>
      <c r="P32" s="13"/>
    </row>
    <row r="33" spans="1:16" x14ac:dyDescent="0.2">
      <c r="A33" s="50">
        <v>83.6</v>
      </c>
      <c r="B33" s="2" t="s">
        <v>70</v>
      </c>
      <c r="C33" s="25" t="s">
        <v>73</v>
      </c>
      <c r="D33" s="5">
        <f>M33*2/1</f>
        <v>158.94800000000001</v>
      </c>
      <c r="E33" s="68">
        <v>159.72399999999999</v>
      </c>
      <c r="F33" s="5">
        <f t="shared" si="1"/>
        <v>0.77599999999998204</v>
      </c>
      <c r="G33" s="45">
        <v>8.4314924280000003</v>
      </c>
      <c r="H33" s="9"/>
      <c r="I33" s="30"/>
      <c r="L33" s="50">
        <v>83.6</v>
      </c>
      <c r="M33" s="51">
        <v>79.474000000000004</v>
      </c>
      <c r="N33" s="68">
        <v>159.72399999999999</v>
      </c>
      <c r="O33" s="13"/>
      <c r="P33" s="13"/>
    </row>
    <row r="34" spans="1:16" x14ac:dyDescent="0.2">
      <c r="A34" s="51">
        <v>83.7</v>
      </c>
      <c r="B34" s="2" t="s">
        <v>16</v>
      </c>
      <c r="C34" s="77" t="s">
        <v>71</v>
      </c>
      <c r="D34" s="5">
        <f t="shared" si="0"/>
        <v>208.61925000000002</v>
      </c>
      <c r="E34" s="51">
        <v>199.88499999999999</v>
      </c>
      <c r="F34" s="5">
        <f t="shared" si="1"/>
        <v>-8.7342500000000314</v>
      </c>
      <c r="G34" s="45">
        <v>-74.042904399999998</v>
      </c>
      <c r="H34" s="9"/>
      <c r="I34" s="30"/>
      <c r="L34" s="79">
        <v>83.7</v>
      </c>
      <c r="M34" s="51">
        <v>79.474000000000004</v>
      </c>
      <c r="N34" s="51">
        <v>199.88499999999999</v>
      </c>
      <c r="O34" s="13"/>
      <c r="P34" s="13"/>
    </row>
    <row r="35" spans="1:16" x14ac:dyDescent="0.2">
      <c r="A35" s="51">
        <v>84.4</v>
      </c>
      <c r="B35" s="2" t="s">
        <v>16</v>
      </c>
      <c r="C35" s="77" t="s">
        <v>71</v>
      </c>
      <c r="D35" s="5">
        <f t="shared" si="0"/>
        <v>209.76716249999998</v>
      </c>
      <c r="E35" s="51">
        <v>197.602</v>
      </c>
      <c r="F35" s="5">
        <f t="shared" si="1"/>
        <v>-12.16516249999998</v>
      </c>
      <c r="G35" s="45">
        <v>-103.4298735</v>
      </c>
      <c r="H35" s="9"/>
      <c r="I35" s="30"/>
      <c r="L35" s="79">
        <v>84.4</v>
      </c>
      <c r="M35" s="51">
        <v>79.911299999999997</v>
      </c>
      <c r="N35" s="51">
        <v>197.602</v>
      </c>
      <c r="O35" s="13"/>
      <c r="P35" s="13"/>
    </row>
    <row r="36" spans="1:16" x14ac:dyDescent="0.2">
      <c r="A36" s="50">
        <v>84.6</v>
      </c>
      <c r="B36" s="2" t="s">
        <v>70</v>
      </c>
      <c r="C36" s="25" t="s">
        <v>73</v>
      </c>
      <c r="D36" s="5">
        <f>M36*2/1</f>
        <v>159.82259999999999</v>
      </c>
      <c r="E36" s="68">
        <v>159.72399999999999</v>
      </c>
      <c r="F36" s="5">
        <f t="shared" si="1"/>
        <v>-9.8600000000004684E-2</v>
      </c>
      <c r="G36" s="45">
        <v>-1.0683867869999999</v>
      </c>
      <c r="H36" s="9"/>
      <c r="I36" s="30"/>
      <c r="L36" s="50">
        <v>84.6</v>
      </c>
      <c r="M36" s="51">
        <v>79.911299999999997</v>
      </c>
      <c r="N36" s="68">
        <v>159.72399999999999</v>
      </c>
      <c r="O36" s="13"/>
      <c r="P36" s="13"/>
    </row>
    <row r="37" spans="1:16" x14ac:dyDescent="0.2">
      <c r="A37" s="51">
        <v>84.7</v>
      </c>
      <c r="B37" s="2" t="s">
        <v>16</v>
      </c>
      <c r="C37" s="77" t="s">
        <v>71</v>
      </c>
      <c r="D37" s="5">
        <f t="shared" si="0"/>
        <v>209.76716249999998</v>
      </c>
      <c r="E37" s="51">
        <v>197.71</v>
      </c>
      <c r="F37" s="5">
        <f t="shared" si="1"/>
        <v>-12.057162499999976</v>
      </c>
      <c r="G37" s="45">
        <v>-102.4839205</v>
      </c>
      <c r="H37" s="9"/>
      <c r="I37" s="30"/>
      <c r="L37" s="79">
        <v>84.7</v>
      </c>
      <c r="M37" s="51">
        <v>79.911299999999997</v>
      </c>
      <c r="N37" s="51">
        <v>197.71</v>
      </c>
      <c r="O37" s="13"/>
      <c r="P37" s="13"/>
    </row>
    <row r="38" spans="1:16" x14ac:dyDescent="0.2">
      <c r="A38" s="51">
        <v>85.4</v>
      </c>
      <c r="B38" s="2" t="s">
        <v>16</v>
      </c>
      <c r="C38" s="77" t="s">
        <v>71</v>
      </c>
      <c r="D38" s="5">
        <f t="shared" si="0"/>
        <v>207.47789999999998</v>
      </c>
      <c r="E38" s="51">
        <v>198.68899999999999</v>
      </c>
      <c r="F38" s="5">
        <f t="shared" si="1"/>
        <v>-8.7888999999999839</v>
      </c>
      <c r="G38" s="45">
        <v>-74.934803459999998</v>
      </c>
      <c r="I38" s="24"/>
      <c r="L38" s="79">
        <v>85.4</v>
      </c>
      <c r="M38" s="51">
        <v>79.039199999999994</v>
      </c>
      <c r="N38" s="51">
        <v>198.68899999999999</v>
      </c>
    </row>
    <row r="39" spans="1:16" x14ac:dyDescent="0.2">
      <c r="A39" s="50">
        <v>85.6</v>
      </c>
      <c r="B39" s="2" t="s">
        <v>70</v>
      </c>
      <c r="C39" s="25" t="s">
        <v>73</v>
      </c>
      <c r="D39" s="5">
        <f>M39*2/1</f>
        <v>158.07839999999999</v>
      </c>
      <c r="E39" s="68">
        <v>159.72399999999999</v>
      </c>
      <c r="F39" s="5">
        <f t="shared" si="1"/>
        <v>1.6456000000000017</v>
      </c>
      <c r="G39" s="45">
        <v>17.929028939999998</v>
      </c>
      <c r="I39" s="24"/>
      <c r="L39" s="50">
        <v>85.6</v>
      </c>
      <c r="M39" s="51">
        <v>79.039199999999994</v>
      </c>
      <c r="N39" s="68">
        <v>159.72399999999999</v>
      </c>
    </row>
    <row r="40" spans="1:16" x14ac:dyDescent="0.2">
      <c r="A40" s="51">
        <v>85.7</v>
      </c>
      <c r="B40" s="2" t="s">
        <v>16</v>
      </c>
      <c r="C40" s="77" t="s">
        <v>71</v>
      </c>
      <c r="D40" s="5">
        <f t="shared" si="0"/>
        <v>207.47789999999998</v>
      </c>
      <c r="E40" s="51">
        <v>199.88499999999999</v>
      </c>
      <c r="F40" s="5">
        <f t="shared" si="1"/>
        <v>-7.592899999999986</v>
      </c>
      <c r="G40" s="45">
        <v>-64.544952960000003</v>
      </c>
      <c r="I40" s="24"/>
      <c r="L40" s="79">
        <v>85.7</v>
      </c>
      <c r="M40" s="51">
        <v>79.039199999999994</v>
      </c>
      <c r="N40" s="51">
        <v>199.88499999999999</v>
      </c>
    </row>
    <row r="41" spans="1:16" x14ac:dyDescent="0.2">
      <c r="A41" s="75" t="s">
        <v>64</v>
      </c>
      <c r="B41" s="2" t="s">
        <v>16</v>
      </c>
      <c r="C41" s="77" t="s">
        <v>71</v>
      </c>
      <c r="D41" s="5">
        <f t="shared" si="0"/>
        <v>209.76716249999998</v>
      </c>
      <c r="E41" s="51">
        <v>200.88200000000001</v>
      </c>
      <c r="F41" s="5">
        <f t="shared" si="1"/>
        <v>-8.8851624999999785</v>
      </c>
      <c r="G41" s="45">
        <v>-74.92897542</v>
      </c>
      <c r="I41" s="24"/>
      <c r="L41" s="79" t="s">
        <v>64</v>
      </c>
      <c r="M41" s="51">
        <v>79.911299999999997</v>
      </c>
      <c r="N41" s="51">
        <v>200.88200000000001</v>
      </c>
    </row>
    <row r="42" spans="1:16" x14ac:dyDescent="0.2">
      <c r="A42" s="52"/>
      <c r="B42" s="73"/>
      <c r="C42" s="73"/>
      <c r="D42" s="74"/>
      <c r="E42" s="74"/>
      <c r="F42" s="74"/>
      <c r="G42" s="19"/>
      <c r="I42" s="24"/>
      <c r="L42" s="54"/>
      <c r="M42" s="54"/>
      <c r="N42" s="54"/>
    </row>
    <row r="43" spans="1:16" x14ac:dyDescent="0.2">
      <c r="A43" s="27"/>
      <c r="G43"/>
      <c r="I43" s="24"/>
    </row>
    <row r="44" spans="1:16" x14ac:dyDescent="0.2">
      <c r="A44" s="52"/>
      <c r="B44" s="73"/>
      <c r="C44" s="73"/>
      <c r="D44" s="74"/>
      <c r="E44" s="74"/>
      <c r="F44" s="74"/>
      <c r="G44" s="19"/>
      <c r="I44" s="24"/>
      <c r="L44" s="54"/>
      <c r="M44" s="54"/>
      <c r="N44" s="54"/>
    </row>
    <row r="45" spans="1:16" x14ac:dyDescent="0.2">
      <c r="A45" s="90" t="s">
        <v>4</v>
      </c>
      <c r="B45" s="91"/>
      <c r="C45" s="91"/>
      <c r="D45" s="91"/>
      <c r="E45" s="91"/>
      <c r="F45" s="91"/>
      <c r="G45" s="92"/>
      <c r="I45" s="24"/>
      <c r="L45" s="54"/>
      <c r="M45" s="54"/>
      <c r="N45" s="54"/>
    </row>
    <row r="46" spans="1:16" x14ac:dyDescent="0.2">
      <c r="A46" s="26" t="s">
        <v>12</v>
      </c>
      <c r="B46" s="65" t="s">
        <v>2</v>
      </c>
      <c r="C46" s="65" t="s">
        <v>0</v>
      </c>
      <c r="D46" s="4" t="s">
        <v>13</v>
      </c>
      <c r="E46" s="4" t="s">
        <v>14</v>
      </c>
      <c r="F46" s="65" t="s">
        <v>15</v>
      </c>
      <c r="G46" s="12" t="s">
        <v>1</v>
      </c>
      <c r="I46" s="24"/>
      <c r="L46" s="54"/>
      <c r="M46" s="54"/>
      <c r="N46" s="54"/>
    </row>
    <row r="47" spans="1:16" x14ac:dyDescent="0.2">
      <c r="A47" s="51">
        <v>1.4</v>
      </c>
      <c r="B47" s="2" t="s">
        <v>16</v>
      </c>
      <c r="C47" s="2" t="s">
        <v>72</v>
      </c>
      <c r="D47" s="5">
        <f>M3*2*5/4</f>
        <v>199.12875</v>
      </c>
      <c r="E47" s="51">
        <v>196.52099999999999</v>
      </c>
      <c r="F47" s="5">
        <f>E47-D47</f>
        <v>-2.60775000000001</v>
      </c>
      <c r="G47" s="45">
        <v>-22.822089299999998</v>
      </c>
      <c r="I47" s="24"/>
      <c r="L47" s="55"/>
      <c r="M47" s="9"/>
      <c r="N47" s="9"/>
    </row>
    <row r="48" spans="1:16" x14ac:dyDescent="0.2">
      <c r="A48" s="51">
        <v>1.7</v>
      </c>
      <c r="B48" s="2" t="s">
        <v>16</v>
      </c>
      <c r="C48" s="2" t="s">
        <v>72</v>
      </c>
      <c r="D48" s="5">
        <f t="shared" ref="D48:D85" si="4">M4*2*5/4</f>
        <v>199.12875</v>
      </c>
      <c r="E48" s="51">
        <v>198.79499999999999</v>
      </c>
      <c r="F48" s="5">
        <f t="shared" ref="F48:F85" si="5">E48-D48</f>
        <v>-0.33375000000000909</v>
      </c>
      <c r="G48" s="45">
        <v>-2.904506145</v>
      </c>
      <c r="I48" s="24"/>
      <c r="L48" s="72"/>
      <c r="M48" s="72"/>
      <c r="N48" s="72"/>
    </row>
    <row r="49" spans="1:14" x14ac:dyDescent="0.2">
      <c r="A49" s="51">
        <v>2.4</v>
      </c>
      <c r="B49" s="2" t="s">
        <v>16</v>
      </c>
      <c r="C49" s="2" t="s">
        <v>72</v>
      </c>
      <c r="D49" s="5">
        <f t="shared" si="4"/>
        <v>198.32875000000001</v>
      </c>
      <c r="E49" s="51">
        <v>195.446</v>
      </c>
      <c r="F49" s="5">
        <f t="shared" si="5"/>
        <v>-2.8827500000000157</v>
      </c>
      <c r="G49" s="45">
        <v>-25.348959260000001</v>
      </c>
      <c r="I49" s="24"/>
      <c r="L49" s="55"/>
      <c r="M49" s="55"/>
      <c r="N49" s="55"/>
    </row>
    <row r="50" spans="1:14" x14ac:dyDescent="0.2">
      <c r="A50" s="51">
        <v>2.7</v>
      </c>
      <c r="B50" s="2" t="s">
        <v>16</v>
      </c>
      <c r="C50" s="2" t="s">
        <v>72</v>
      </c>
      <c r="D50" s="5">
        <f t="shared" si="4"/>
        <v>198.32875000000001</v>
      </c>
      <c r="E50" s="51">
        <v>195.559</v>
      </c>
      <c r="F50" s="5">
        <f t="shared" si="5"/>
        <v>-2.7697500000000161</v>
      </c>
      <c r="G50" s="45">
        <v>-24.3483099</v>
      </c>
      <c r="I50" s="24"/>
      <c r="L50" s="55"/>
      <c r="M50" s="55"/>
      <c r="N50" s="55"/>
    </row>
    <row r="51" spans="1:14" x14ac:dyDescent="0.2">
      <c r="A51" s="51">
        <v>3.4</v>
      </c>
      <c r="B51" s="2" t="s">
        <v>16</v>
      </c>
      <c r="C51" s="2" t="s">
        <v>72</v>
      </c>
      <c r="D51" s="5">
        <f t="shared" si="4"/>
        <v>199.77824999999999</v>
      </c>
      <c r="E51" s="51">
        <v>197.602</v>
      </c>
      <c r="F51" s="5">
        <f t="shared" si="5"/>
        <v>-2.1762499999999818</v>
      </c>
      <c r="G51" s="45">
        <v>-18.962803789999999</v>
      </c>
      <c r="I51" s="24"/>
      <c r="L51" s="55"/>
      <c r="M51" s="55"/>
      <c r="N51" s="55"/>
    </row>
    <row r="52" spans="1:14" x14ac:dyDescent="0.2">
      <c r="A52" s="51">
        <v>3.7</v>
      </c>
      <c r="B52" s="2" t="s">
        <v>16</v>
      </c>
      <c r="C52" s="2" t="s">
        <v>72</v>
      </c>
      <c r="D52" s="5">
        <f t="shared" si="4"/>
        <v>199.77824999999999</v>
      </c>
      <c r="E52" s="51">
        <v>198.79499999999999</v>
      </c>
      <c r="F52" s="5">
        <f t="shared" si="5"/>
        <v>-0.98324999999999818</v>
      </c>
      <c r="G52" s="45">
        <v>-8.5420969949999996</v>
      </c>
      <c r="I52" s="24"/>
      <c r="L52" s="55"/>
      <c r="M52" s="55"/>
      <c r="N52" s="55"/>
    </row>
    <row r="53" spans="1:14" x14ac:dyDescent="0.2">
      <c r="A53" s="51">
        <v>4.4000000000000004</v>
      </c>
      <c r="B53" s="2" t="s">
        <v>16</v>
      </c>
      <c r="C53" s="2" t="s">
        <v>72</v>
      </c>
      <c r="D53" s="5">
        <f t="shared" si="4"/>
        <v>196.51675</v>
      </c>
      <c r="E53" s="51">
        <v>198.68899999999999</v>
      </c>
      <c r="F53" s="5">
        <f t="shared" si="5"/>
        <v>2.1722499999999911</v>
      </c>
      <c r="G53" s="45">
        <v>19.03122106</v>
      </c>
      <c r="I53" s="24"/>
      <c r="L53" s="55"/>
      <c r="M53" s="55"/>
      <c r="N53" s="55"/>
    </row>
    <row r="54" spans="1:14" x14ac:dyDescent="0.2">
      <c r="A54" s="51">
        <v>4.7</v>
      </c>
      <c r="B54" s="2" t="s">
        <v>16</v>
      </c>
      <c r="C54" s="2" t="s">
        <v>72</v>
      </c>
      <c r="D54" s="5">
        <f t="shared" si="4"/>
        <v>196.51675</v>
      </c>
      <c r="E54" s="51">
        <v>197.71</v>
      </c>
      <c r="F54" s="5">
        <f t="shared" si="5"/>
        <v>1.1932500000000061</v>
      </c>
      <c r="G54" s="45">
        <v>10.47982925</v>
      </c>
      <c r="I54" s="24"/>
      <c r="L54" s="55"/>
      <c r="M54" s="55"/>
      <c r="N54" s="55"/>
    </row>
    <row r="55" spans="1:14" x14ac:dyDescent="0.2">
      <c r="A55" s="51" t="s">
        <v>53</v>
      </c>
      <c r="B55" s="2" t="s">
        <v>16</v>
      </c>
      <c r="C55" s="2" t="s">
        <v>72</v>
      </c>
      <c r="D55" s="5">
        <f t="shared" si="4"/>
        <v>199.77824999999999</v>
      </c>
      <c r="E55" s="51">
        <v>199.88499999999999</v>
      </c>
      <c r="F55" s="5">
        <f t="shared" si="5"/>
        <v>0.10675000000000523</v>
      </c>
      <c r="G55" s="45">
        <v>0.92439149369999996</v>
      </c>
      <c r="I55" s="24"/>
      <c r="L55" s="55"/>
      <c r="M55" s="55"/>
      <c r="N55" s="55"/>
    </row>
    <row r="56" spans="1:14" x14ac:dyDescent="0.2">
      <c r="A56" s="51" t="s">
        <v>54</v>
      </c>
      <c r="B56" s="2" t="s">
        <v>70</v>
      </c>
      <c r="C56" s="25" t="s">
        <v>73</v>
      </c>
      <c r="D56" s="5">
        <f>M12*2/1</f>
        <v>159.82259999999999</v>
      </c>
      <c r="E56" s="51">
        <v>157.98599999999999</v>
      </c>
      <c r="F56" s="5">
        <f t="shared" si="5"/>
        <v>-1.8366000000000042</v>
      </c>
      <c r="G56" s="45">
        <v>-20.009652670000001</v>
      </c>
      <c r="I56" s="24"/>
      <c r="L56" s="55"/>
      <c r="M56" s="55"/>
      <c r="N56" s="55"/>
    </row>
    <row r="57" spans="1:14" x14ac:dyDescent="0.2">
      <c r="A57" s="51" t="s">
        <v>59</v>
      </c>
      <c r="B57" s="2" t="s">
        <v>17</v>
      </c>
      <c r="C57" s="25" t="s">
        <v>7</v>
      </c>
      <c r="D57" s="5">
        <f>M13*5/4</f>
        <v>99.889124999999993</v>
      </c>
      <c r="E57" s="51">
        <v>99.523499999999999</v>
      </c>
      <c r="F57" s="5">
        <f t="shared" si="5"/>
        <v>-0.36562499999999432</v>
      </c>
      <c r="G57" s="45">
        <v>-6.3480429770000004</v>
      </c>
      <c r="I57" s="24"/>
      <c r="L57" s="55"/>
      <c r="M57" s="55"/>
      <c r="N57" s="55"/>
    </row>
    <row r="58" spans="1:14" x14ac:dyDescent="0.2">
      <c r="A58" s="51">
        <v>17.5</v>
      </c>
      <c r="B58" s="2" t="s">
        <v>16</v>
      </c>
      <c r="C58" s="2" t="s">
        <v>72</v>
      </c>
      <c r="D58" s="5">
        <f t="shared" si="4"/>
        <v>198.32875000000001</v>
      </c>
      <c r="E58" s="51">
        <v>196.63200000000001</v>
      </c>
      <c r="F58" s="5">
        <f t="shared" si="5"/>
        <v>-1.6967500000000086</v>
      </c>
      <c r="G58" s="45">
        <v>-14.8752788</v>
      </c>
      <c r="I58" s="24"/>
      <c r="L58" s="55"/>
      <c r="M58" s="55"/>
      <c r="N58" s="55"/>
    </row>
    <row r="59" spans="1:14" x14ac:dyDescent="0.2">
      <c r="A59" s="51" t="s">
        <v>55</v>
      </c>
      <c r="B59" s="2" t="s">
        <v>70</v>
      </c>
      <c r="C59" s="25" t="s">
        <v>73</v>
      </c>
      <c r="D59" s="5">
        <f>M15*2/1</f>
        <v>158.66300000000001</v>
      </c>
      <c r="E59" s="51">
        <v>157.79400000000001</v>
      </c>
      <c r="F59" s="5">
        <f t="shared" si="5"/>
        <v>-0.86899999999999977</v>
      </c>
      <c r="G59" s="45">
        <v>-9.5080606220000004</v>
      </c>
      <c r="I59" s="24"/>
      <c r="L59" s="55"/>
      <c r="M59" s="55"/>
      <c r="N59" s="55"/>
    </row>
    <row r="60" spans="1:14" x14ac:dyDescent="0.2">
      <c r="A60" s="51" t="s">
        <v>56</v>
      </c>
      <c r="B60" s="2" t="s">
        <v>16</v>
      </c>
      <c r="C60" s="2" t="s">
        <v>72</v>
      </c>
      <c r="D60" s="5">
        <f t="shared" si="4"/>
        <v>198.685</v>
      </c>
      <c r="E60" s="51">
        <v>195.446</v>
      </c>
      <c r="F60" s="5">
        <f t="shared" si="5"/>
        <v>-3.2390000000000043</v>
      </c>
      <c r="G60" s="45">
        <v>-28.455479660000002</v>
      </c>
      <c r="I60" s="24"/>
      <c r="L60" s="55"/>
      <c r="M60" s="55"/>
      <c r="N60" s="55"/>
    </row>
    <row r="61" spans="1:14" x14ac:dyDescent="0.2">
      <c r="A61" s="51" t="s">
        <v>57</v>
      </c>
      <c r="B61" s="2" t="s">
        <v>70</v>
      </c>
      <c r="C61" s="25" t="s">
        <v>73</v>
      </c>
      <c r="D61" s="5">
        <f>M17*2/1</f>
        <v>158.94800000000001</v>
      </c>
      <c r="E61" s="51">
        <v>157.124</v>
      </c>
      <c r="F61" s="5">
        <f t="shared" si="5"/>
        <v>-1.8240000000000123</v>
      </c>
      <c r="G61" s="45">
        <v>-19.981560909999999</v>
      </c>
      <c r="I61" s="24"/>
      <c r="L61" s="55"/>
      <c r="M61" s="55"/>
      <c r="N61" s="55"/>
    </row>
    <row r="62" spans="1:14" x14ac:dyDescent="0.2">
      <c r="A62" s="51">
        <v>18.7</v>
      </c>
      <c r="B62" s="2" t="s">
        <v>16</v>
      </c>
      <c r="C62" s="2" t="s">
        <v>72</v>
      </c>
      <c r="D62" s="5">
        <f t="shared" si="4"/>
        <v>198.685</v>
      </c>
      <c r="E62" s="51">
        <v>196.63200000000001</v>
      </c>
      <c r="F62" s="5">
        <f t="shared" si="5"/>
        <v>-2.0529999999999973</v>
      </c>
      <c r="G62" s="45">
        <v>-17.98179919</v>
      </c>
      <c r="I62" s="24"/>
      <c r="L62" s="55"/>
      <c r="M62" s="55"/>
      <c r="N62" s="55"/>
    </row>
    <row r="63" spans="1:14" x14ac:dyDescent="0.2">
      <c r="A63" s="67" t="s">
        <v>68</v>
      </c>
      <c r="B63" s="2" t="s">
        <v>16</v>
      </c>
      <c r="C63" s="2" t="s">
        <v>72</v>
      </c>
      <c r="D63" s="5">
        <f t="shared" si="4"/>
        <v>197.59799999999998</v>
      </c>
      <c r="E63" s="69">
        <v>200.38200000000001</v>
      </c>
      <c r="F63" s="5">
        <f t="shared" si="5"/>
        <v>2.7840000000000202</v>
      </c>
      <c r="G63" s="45">
        <v>24.22148958</v>
      </c>
      <c r="I63" s="24"/>
      <c r="L63" s="55"/>
      <c r="M63" s="55"/>
      <c r="N63" s="55"/>
    </row>
    <row r="64" spans="1:14" x14ac:dyDescent="0.2">
      <c r="A64" s="67" t="s">
        <v>69</v>
      </c>
      <c r="B64" s="2" t="s">
        <v>70</v>
      </c>
      <c r="C64" s="25" t="s">
        <v>73</v>
      </c>
      <c r="D64" s="5">
        <f>M20*2/1</f>
        <v>158.07839999999999</v>
      </c>
      <c r="E64" s="69">
        <v>159.19300000000001</v>
      </c>
      <c r="F64" s="5">
        <f t="shared" si="5"/>
        <v>1.1146000000000242</v>
      </c>
      <c r="G64" s="45">
        <v>12.16397954</v>
      </c>
      <c r="I64" s="24"/>
      <c r="L64" s="55"/>
      <c r="M64" s="55"/>
      <c r="N64" s="55"/>
    </row>
    <row r="65" spans="1:14" x14ac:dyDescent="0.2">
      <c r="A65" s="51" t="s">
        <v>60</v>
      </c>
      <c r="B65" s="2" t="s">
        <v>17</v>
      </c>
      <c r="C65" s="25" t="s">
        <v>7</v>
      </c>
      <c r="D65" s="5">
        <f>M21*5/4</f>
        <v>98.798999999999992</v>
      </c>
      <c r="E65" s="51">
        <v>98.978899999999996</v>
      </c>
      <c r="F65" s="5">
        <f t="shared" si="5"/>
        <v>0.1799000000000035</v>
      </c>
      <c r="G65" s="45">
        <v>3.149483247</v>
      </c>
      <c r="I65" s="24"/>
      <c r="L65" s="55"/>
      <c r="M65" s="55"/>
      <c r="N65" s="55"/>
    </row>
    <row r="66" spans="1:14" x14ac:dyDescent="0.2">
      <c r="A66" s="51">
        <v>40.5</v>
      </c>
      <c r="B66" s="2" t="s">
        <v>17</v>
      </c>
      <c r="C66" s="25" t="s">
        <v>7</v>
      </c>
      <c r="D66" s="5">
        <f>M22*5/4</f>
        <v>197.24250000000001</v>
      </c>
      <c r="E66" s="51">
        <v>199.78299999999999</v>
      </c>
      <c r="F66" s="5">
        <f t="shared" si="5"/>
        <v>2.5404999999999802</v>
      </c>
      <c r="G66" s="45">
        <v>22.156058649999999</v>
      </c>
      <c r="I66" s="24"/>
      <c r="L66" s="55"/>
      <c r="M66" s="55"/>
      <c r="N66" s="55"/>
    </row>
    <row r="67" spans="1:14" x14ac:dyDescent="0.2">
      <c r="A67" s="76" t="s">
        <v>61</v>
      </c>
      <c r="B67" s="2" t="s">
        <v>70</v>
      </c>
      <c r="C67" s="25" t="s">
        <v>73</v>
      </c>
      <c r="D67" s="5">
        <f>M23*2/1</f>
        <v>157.79400000000001</v>
      </c>
      <c r="E67" s="51">
        <v>159.72399999999999</v>
      </c>
      <c r="F67" s="5">
        <f t="shared" si="5"/>
        <v>1.9299999999999784</v>
      </c>
      <c r="G67" s="45">
        <v>21.0465099</v>
      </c>
      <c r="I67" s="24"/>
      <c r="L67" s="55"/>
      <c r="M67" s="55"/>
      <c r="N67" s="55"/>
    </row>
    <row r="68" spans="1:14" x14ac:dyDescent="0.2">
      <c r="A68" s="51">
        <v>40.799999999999997</v>
      </c>
      <c r="B68" s="2" t="s">
        <v>17</v>
      </c>
      <c r="C68" s="25" t="s">
        <v>7</v>
      </c>
      <c r="D68" s="5">
        <f>M24*5/4</f>
        <v>197.24250000000001</v>
      </c>
      <c r="E68" s="51">
        <v>198.68899999999999</v>
      </c>
      <c r="F68" s="5">
        <f t="shared" si="5"/>
        <v>1.4464999999999861</v>
      </c>
      <c r="G68" s="45">
        <v>12.64987097</v>
      </c>
      <c r="I68" s="24"/>
      <c r="L68" s="55"/>
      <c r="M68" s="55"/>
      <c r="N68" s="55"/>
    </row>
    <row r="69" spans="1:14" x14ac:dyDescent="0.2">
      <c r="A69" s="51" t="s">
        <v>62</v>
      </c>
      <c r="B69" s="2" t="s">
        <v>17</v>
      </c>
      <c r="C69" s="25" t="s">
        <v>7</v>
      </c>
      <c r="D69" s="5">
        <f>M25*5/4</f>
        <v>195.09</v>
      </c>
      <c r="E69" s="51">
        <v>196.63200000000001</v>
      </c>
      <c r="F69" s="5">
        <f t="shared" si="5"/>
        <v>1.5420000000000016</v>
      </c>
      <c r="G69" s="45">
        <v>13.629955389999999</v>
      </c>
      <c r="I69" s="24"/>
      <c r="L69" s="55"/>
      <c r="M69" s="55"/>
      <c r="N69" s="55"/>
    </row>
    <row r="70" spans="1:14" x14ac:dyDescent="0.2">
      <c r="A70" s="76" t="s">
        <v>63</v>
      </c>
      <c r="B70" s="2" t="s">
        <v>70</v>
      </c>
      <c r="C70" s="25" t="s">
        <v>73</v>
      </c>
      <c r="D70" s="5">
        <f>M26*2/1</f>
        <v>156.072</v>
      </c>
      <c r="E70" s="51">
        <v>154.56700000000001</v>
      </c>
      <c r="F70" s="5">
        <f t="shared" si="5"/>
        <v>-1.5049999999999955</v>
      </c>
      <c r="G70" s="45">
        <v>-16.775276959999999</v>
      </c>
      <c r="I70" s="24"/>
      <c r="L70" s="55"/>
      <c r="M70" s="55"/>
      <c r="N70" s="55"/>
    </row>
    <row r="71" spans="1:14" x14ac:dyDescent="0.2">
      <c r="A71" s="51">
        <v>42.8</v>
      </c>
      <c r="B71" s="2" t="s">
        <v>17</v>
      </c>
      <c r="C71" s="25" t="s">
        <v>7</v>
      </c>
      <c r="D71" s="5">
        <f>M27*5/4</f>
        <v>195.09</v>
      </c>
      <c r="E71" s="51">
        <v>196.52099999999999</v>
      </c>
      <c r="F71" s="5">
        <f t="shared" si="5"/>
        <v>1.4309999999999832</v>
      </c>
      <c r="G71" s="45">
        <v>12.65238694</v>
      </c>
      <c r="I71" s="24"/>
      <c r="L71" s="55"/>
      <c r="M71" s="55"/>
      <c r="N71" s="55"/>
    </row>
    <row r="72" spans="1:14" x14ac:dyDescent="0.2">
      <c r="A72" s="51">
        <v>47.3</v>
      </c>
      <c r="B72" s="2" t="s">
        <v>16</v>
      </c>
      <c r="C72" s="2" t="s">
        <v>72</v>
      </c>
      <c r="D72" s="5">
        <f t="shared" si="4"/>
        <v>198.685</v>
      </c>
      <c r="E72" s="51">
        <v>199.78299999999999</v>
      </c>
      <c r="F72" s="5">
        <f t="shared" si="5"/>
        <v>1.0979999999999848</v>
      </c>
      <c r="G72" s="45">
        <v>9.541041173</v>
      </c>
      <c r="I72" s="24"/>
      <c r="L72" s="55"/>
      <c r="M72" s="56"/>
      <c r="N72" s="56"/>
    </row>
    <row r="73" spans="1:14" x14ac:dyDescent="0.2">
      <c r="A73" s="51">
        <v>82.4</v>
      </c>
      <c r="B73" s="2" t="s">
        <v>16</v>
      </c>
      <c r="C73" s="2" t="s">
        <v>72</v>
      </c>
      <c r="D73" s="5">
        <f t="shared" si="4"/>
        <v>199.77824999999999</v>
      </c>
      <c r="E73" s="51">
        <v>198.68899999999999</v>
      </c>
      <c r="F73" s="5">
        <f t="shared" si="5"/>
        <v>-1.0892499999999927</v>
      </c>
      <c r="G73" s="45">
        <v>-9.46545901</v>
      </c>
      <c r="I73" s="24"/>
      <c r="L73" s="58"/>
      <c r="M73" s="56"/>
      <c r="N73" s="56"/>
    </row>
    <row r="74" spans="1:14" x14ac:dyDescent="0.2">
      <c r="A74" s="50">
        <v>82.6</v>
      </c>
      <c r="B74" s="2" t="s">
        <v>70</v>
      </c>
      <c r="C74" s="25" t="s">
        <v>73</v>
      </c>
      <c r="D74" s="5">
        <f>M30*2/1</f>
        <v>159.82259999999999</v>
      </c>
      <c r="E74" s="68">
        <v>158.85300000000001</v>
      </c>
      <c r="F74" s="5">
        <f t="shared" si="5"/>
        <v>-0.96959999999998558</v>
      </c>
      <c r="G74" s="45">
        <v>-10.53491208</v>
      </c>
      <c r="I74" s="24"/>
      <c r="L74" s="55"/>
      <c r="M74" s="56"/>
      <c r="N74" s="56"/>
    </row>
    <row r="75" spans="1:14" x14ac:dyDescent="0.2">
      <c r="A75" s="51">
        <v>82.7</v>
      </c>
      <c r="B75" s="2" t="s">
        <v>16</v>
      </c>
      <c r="C75" s="2" t="s">
        <v>72</v>
      </c>
      <c r="D75" s="5">
        <f t="shared" si="4"/>
        <v>199.77824999999999</v>
      </c>
      <c r="E75" s="51">
        <v>199.88499999999999</v>
      </c>
      <c r="F75" s="5">
        <f t="shared" si="5"/>
        <v>0.10675000000000523</v>
      </c>
      <c r="G75" s="45">
        <v>0.92439149369999996</v>
      </c>
      <c r="I75" s="24"/>
      <c r="L75" s="59"/>
      <c r="M75" s="56"/>
      <c r="N75" s="56"/>
    </row>
    <row r="76" spans="1:14" x14ac:dyDescent="0.2">
      <c r="A76" s="51">
        <v>83.4</v>
      </c>
      <c r="B76" s="2" t="s">
        <v>16</v>
      </c>
      <c r="C76" s="2" t="s">
        <v>72</v>
      </c>
      <c r="D76" s="5">
        <f t="shared" si="4"/>
        <v>198.685</v>
      </c>
      <c r="E76" s="51">
        <v>199.78299999999999</v>
      </c>
      <c r="F76" s="5">
        <f t="shared" si="5"/>
        <v>1.0979999999999848</v>
      </c>
      <c r="G76" s="45">
        <v>9.541041173</v>
      </c>
      <c r="I76" s="24"/>
      <c r="L76" s="60"/>
      <c r="M76" s="56"/>
      <c r="N76" s="56"/>
    </row>
    <row r="77" spans="1:14" x14ac:dyDescent="0.2">
      <c r="A77" s="50">
        <v>83.6</v>
      </c>
      <c r="B77" s="2" t="s">
        <v>70</v>
      </c>
      <c r="C77" s="25" t="s">
        <v>73</v>
      </c>
      <c r="D77" s="5">
        <f>M33*2/1</f>
        <v>158.94800000000001</v>
      </c>
      <c r="E77" s="68">
        <v>159.72399999999999</v>
      </c>
      <c r="F77" s="5">
        <f t="shared" si="5"/>
        <v>0.77599999999998204</v>
      </c>
      <c r="G77" s="45">
        <v>8.4314924280000003</v>
      </c>
      <c r="I77" s="24"/>
      <c r="L77" s="61"/>
      <c r="M77" s="56"/>
      <c r="N77" s="56"/>
    </row>
    <row r="78" spans="1:14" x14ac:dyDescent="0.2">
      <c r="A78" s="51">
        <v>83.7</v>
      </c>
      <c r="B78" s="2" t="s">
        <v>16</v>
      </c>
      <c r="C78" s="2" t="s">
        <v>72</v>
      </c>
      <c r="D78" s="5">
        <f t="shared" si="4"/>
        <v>198.685</v>
      </c>
      <c r="E78" s="51">
        <v>199.88499999999999</v>
      </c>
      <c r="F78" s="5">
        <f t="shared" si="5"/>
        <v>1.1999999999999886</v>
      </c>
      <c r="G78" s="45">
        <v>10.424704</v>
      </c>
      <c r="I78" s="24"/>
      <c r="L78" s="58"/>
      <c r="M78" s="56"/>
      <c r="N78" s="56"/>
    </row>
    <row r="79" spans="1:14" x14ac:dyDescent="0.2">
      <c r="A79" s="51">
        <v>84.4</v>
      </c>
      <c r="B79" s="2" t="s">
        <v>16</v>
      </c>
      <c r="C79" s="2" t="s">
        <v>72</v>
      </c>
      <c r="D79" s="5">
        <f t="shared" si="4"/>
        <v>199.77824999999999</v>
      </c>
      <c r="E79" s="51">
        <v>197.602</v>
      </c>
      <c r="F79" s="5">
        <f t="shared" si="5"/>
        <v>-2.1762499999999818</v>
      </c>
      <c r="G79" s="45">
        <v>-18.962803789999999</v>
      </c>
      <c r="I79" s="24"/>
      <c r="L79" s="58"/>
      <c r="M79" s="56"/>
      <c r="N79" s="56"/>
    </row>
    <row r="80" spans="1:14" x14ac:dyDescent="0.2">
      <c r="A80" s="50">
        <v>84.6</v>
      </c>
      <c r="B80" s="2" t="s">
        <v>70</v>
      </c>
      <c r="C80" s="25" t="s">
        <v>73</v>
      </c>
      <c r="D80" s="5">
        <f>M36*2/1</f>
        <v>159.82259999999999</v>
      </c>
      <c r="E80" s="68">
        <v>159.72399999999999</v>
      </c>
      <c r="F80" s="5">
        <f t="shared" si="5"/>
        <v>-9.8600000000004684E-2</v>
      </c>
      <c r="G80" s="45">
        <v>-1.0683867869999999</v>
      </c>
      <c r="I80" s="24"/>
      <c r="L80" s="61"/>
      <c r="M80" s="56"/>
      <c r="N80" s="56"/>
    </row>
    <row r="81" spans="1:14" x14ac:dyDescent="0.2">
      <c r="A81" s="51">
        <v>84.7</v>
      </c>
      <c r="B81" s="2" t="s">
        <v>16</v>
      </c>
      <c r="C81" s="2" t="s">
        <v>72</v>
      </c>
      <c r="D81" s="5">
        <f t="shared" si="4"/>
        <v>199.77824999999999</v>
      </c>
      <c r="E81" s="51">
        <v>197.71</v>
      </c>
      <c r="F81" s="5">
        <f t="shared" si="5"/>
        <v>-2.0682499999999777</v>
      </c>
      <c r="G81" s="45">
        <v>-18.016850810000001</v>
      </c>
      <c r="I81" s="24"/>
      <c r="L81" s="61"/>
      <c r="M81" s="56"/>
      <c r="N81" s="56"/>
    </row>
    <row r="82" spans="1:14" x14ac:dyDescent="0.2">
      <c r="A82" s="51">
        <v>85.4</v>
      </c>
      <c r="B82" s="2" t="s">
        <v>16</v>
      </c>
      <c r="C82" s="2" t="s">
        <v>72</v>
      </c>
      <c r="D82" s="5">
        <f t="shared" si="4"/>
        <v>197.59799999999998</v>
      </c>
      <c r="E82" s="51">
        <v>198.68899999999999</v>
      </c>
      <c r="F82" s="5">
        <f t="shared" si="5"/>
        <v>1.0910000000000082</v>
      </c>
      <c r="G82" s="45">
        <v>9.5323900070000001</v>
      </c>
      <c r="I82" s="24"/>
      <c r="L82" s="61"/>
      <c r="M82" s="56"/>
      <c r="N82" s="56"/>
    </row>
    <row r="83" spans="1:14" x14ac:dyDescent="0.2">
      <c r="A83" s="50">
        <v>85.6</v>
      </c>
      <c r="B83" s="2" t="s">
        <v>70</v>
      </c>
      <c r="C83" s="25" t="s">
        <v>73</v>
      </c>
      <c r="D83" s="5">
        <f>M39*2/1</f>
        <v>158.07839999999999</v>
      </c>
      <c r="E83" s="68">
        <v>159.72399999999999</v>
      </c>
      <c r="F83" s="5">
        <f t="shared" si="5"/>
        <v>1.6456000000000017</v>
      </c>
      <c r="G83" s="45">
        <v>17.929028939999998</v>
      </c>
      <c r="I83" s="24"/>
      <c r="L83" s="58"/>
      <c r="M83" s="56"/>
      <c r="N83" s="56"/>
    </row>
    <row r="84" spans="1:14" x14ac:dyDescent="0.2">
      <c r="A84" s="51">
        <v>85.7</v>
      </c>
      <c r="B84" s="2" t="s">
        <v>16</v>
      </c>
      <c r="C84" s="2" t="s">
        <v>72</v>
      </c>
      <c r="D84" s="5">
        <f t="shared" si="4"/>
        <v>197.59799999999998</v>
      </c>
      <c r="E84" s="51">
        <v>199.88499999999999</v>
      </c>
      <c r="F84" s="5">
        <f t="shared" si="5"/>
        <v>2.2870000000000061</v>
      </c>
      <c r="G84" s="45">
        <v>19.922240510000002</v>
      </c>
      <c r="I84" s="24"/>
      <c r="L84" s="61"/>
      <c r="M84" s="56"/>
      <c r="N84" s="56"/>
    </row>
    <row r="85" spans="1:14" x14ac:dyDescent="0.2">
      <c r="A85" s="75" t="s">
        <v>64</v>
      </c>
      <c r="B85" s="2" t="s">
        <v>16</v>
      </c>
      <c r="C85" s="2" t="s">
        <v>72</v>
      </c>
      <c r="D85" s="5">
        <f t="shared" si="4"/>
        <v>199.77824999999999</v>
      </c>
      <c r="E85" s="51">
        <v>200.88200000000001</v>
      </c>
      <c r="F85" s="5">
        <f t="shared" si="5"/>
        <v>1.1037500000000193</v>
      </c>
      <c r="G85" s="45">
        <v>9.5380942569999991</v>
      </c>
      <c r="I85" s="24"/>
      <c r="L85" s="58"/>
      <c r="M85" s="56"/>
      <c r="N85" s="56"/>
    </row>
    <row r="86" spans="1:14" x14ac:dyDescent="0.2">
      <c r="A86" s="75"/>
      <c r="B86" s="73"/>
      <c r="C86" s="73"/>
      <c r="D86" s="74"/>
      <c r="E86" s="74"/>
      <c r="F86" s="74"/>
      <c r="G86" s="19"/>
      <c r="I86" s="24"/>
      <c r="L86" s="61"/>
      <c r="M86" s="56"/>
      <c r="N86" s="56"/>
    </row>
    <row r="87" spans="1:14" x14ac:dyDescent="0.2">
      <c r="A87" s="52"/>
      <c r="B87" s="73"/>
      <c r="C87" s="73"/>
      <c r="D87" s="74"/>
      <c r="E87" s="74"/>
      <c r="F87" s="74"/>
      <c r="G87" s="19"/>
      <c r="I87" s="24"/>
      <c r="L87" s="58"/>
      <c r="M87" s="56"/>
      <c r="N87" s="56"/>
    </row>
    <row r="88" spans="1:14" x14ac:dyDescent="0.2">
      <c r="A88" s="90" t="s">
        <v>5</v>
      </c>
      <c r="B88" s="91"/>
      <c r="C88" s="91"/>
      <c r="D88" s="91"/>
      <c r="E88" s="91"/>
      <c r="F88" s="91"/>
      <c r="G88" s="92"/>
      <c r="I88" s="24"/>
      <c r="L88" s="61"/>
      <c r="M88" s="56"/>
      <c r="N88" s="56"/>
    </row>
    <row r="89" spans="1:14" x14ac:dyDescent="0.2">
      <c r="A89" s="26" t="s">
        <v>12</v>
      </c>
      <c r="B89" s="65" t="s">
        <v>2</v>
      </c>
      <c r="C89" s="65" t="s">
        <v>18</v>
      </c>
      <c r="D89" s="4" t="s">
        <v>13</v>
      </c>
      <c r="E89" s="4" t="s">
        <v>14</v>
      </c>
      <c r="F89" s="65" t="s">
        <v>15</v>
      </c>
      <c r="G89" s="12" t="s">
        <v>1</v>
      </c>
      <c r="I89" s="24"/>
      <c r="L89" s="58"/>
      <c r="M89" s="56"/>
      <c r="N89" s="56"/>
    </row>
    <row r="90" spans="1:14" x14ac:dyDescent="0.2">
      <c r="A90" s="51">
        <v>1.4</v>
      </c>
      <c r="B90" s="2" t="s">
        <v>16</v>
      </c>
      <c r="C90" s="2">
        <v>16</v>
      </c>
      <c r="D90" s="5">
        <f>M3*POWER(2,(16/12))</f>
        <v>200.70920301140293</v>
      </c>
      <c r="E90" s="51">
        <v>196.52099999999999</v>
      </c>
      <c r="F90" s="5">
        <f>E90-D90</f>
        <v>-4.1882030114029476</v>
      </c>
      <c r="G90" s="45">
        <v>-36.507914759999998</v>
      </c>
      <c r="I90" s="24"/>
      <c r="L90" s="61"/>
      <c r="M90" s="56"/>
      <c r="N90" s="56"/>
    </row>
    <row r="91" spans="1:14" x14ac:dyDescent="0.2">
      <c r="A91" s="51">
        <v>1.7</v>
      </c>
      <c r="B91" s="2" t="s">
        <v>16</v>
      </c>
      <c r="C91" s="2">
        <v>16</v>
      </c>
      <c r="D91" s="5">
        <f t="shared" ref="D91:D98" si="6">M4*POWER(2,(16/12))</f>
        <v>200.70920301140293</v>
      </c>
      <c r="E91" s="51">
        <v>198.79499999999999</v>
      </c>
      <c r="F91" s="5">
        <f t="shared" ref="F91:F128" si="7">E91-D91</f>
        <v>-1.9142030114029467</v>
      </c>
      <c r="G91" s="45">
        <v>-16.590331599999999</v>
      </c>
      <c r="I91" s="24"/>
      <c r="L91" s="61"/>
      <c r="M91" s="56"/>
      <c r="N91" s="56"/>
    </row>
    <row r="92" spans="1:14" x14ac:dyDescent="0.2">
      <c r="A92" s="51">
        <v>2.4</v>
      </c>
      <c r="B92" s="2" t="s">
        <v>16</v>
      </c>
      <c r="C92" s="2">
        <v>16</v>
      </c>
      <c r="D92" s="5">
        <f t="shared" si="6"/>
        <v>199.90285353947024</v>
      </c>
      <c r="E92" s="51">
        <v>195.446</v>
      </c>
      <c r="F92" s="5">
        <f t="shared" si="7"/>
        <v>-4.4568535394702451</v>
      </c>
      <c r="G92" s="45">
        <v>-39.035211310000001</v>
      </c>
      <c r="I92" s="24"/>
      <c r="L92" s="61"/>
      <c r="M92" s="56"/>
      <c r="N92" s="56"/>
    </row>
    <row r="93" spans="1:14" x14ac:dyDescent="0.2">
      <c r="A93" s="51">
        <v>2.7</v>
      </c>
      <c r="B93" s="2" t="s">
        <v>16</v>
      </c>
      <c r="C93" s="2">
        <v>16</v>
      </c>
      <c r="D93" s="5">
        <f t="shared" si="6"/>
        <v>199.90285353947024</v>
      </c>
      <c r="E93" s="51">
        <v>195.559</v>
      </c>
      <c r="F93" s="5">
        <f t="shared" si="7"/>
        <v>-4.3438535394702456</v>
      </c>
      <c r="G93" s="45">
        <v>-38.034561940000003</v>
      </c>
      <c r="I93" s="24"/>
      <c r="L93" s="13"/>
      <c r="M93" s="13"/>
      <c r="N93" s="13"/>
    </row>
    <row r="94" spans="1:14" x14ac:dyDescent="0.2">
      <c r="A94" s="51">
        <v>3.4</v>
      </c>
      <c r="B94" s="2" t="s">
        <v>16</v>
      </c>
      <c r="C94" s="2">
        <v>16</v>
      </c>
      <c r="D94" s="5">
        <f t="shared" si="6"/>
        <v>201.36385798892832</v>
      </c>
      <c r="E94" s="51">
        <v>197.602</v>
      </c>
      <c r="F94" s="5">
        <f t="shared" si="7"/>
        <v>-3.7618579889283126</v>
      </c>
      <c r="G94" s="45">
        <v>-32.649017829999998</v>
      </c>
      <c r="I94" s="24"/>
      <c r="L94" s="13"/>
      <c r="M94" s="13"/>
      <c r="N94" s="13"/>
    </row>
    <row r="95" spans="1:14" x14ac:dyDescent="0.2">
      <c r="A95" s="51">
        <v>3.7</v>
      </c>
      <c r="B95" s="2" t="s">
        <v>16</v>
      </c>
      <c r="C95" s="2">
        <v>16</v>
      </c>
      <c r="D95" s="5">
        <f t="shared" si="6"/>
        <v>201.36385798892832</v>
      </c>
      <c r="E95" s="51">
        <v>198.79499999999999</v>
      </c>
      <c r="F95" s="5">
        <f t="shared" si="7"/>
        <v>-2.568857988928329</v>
      </c>
      <c r="G95" s="45">
        <v>-22.22831103</v>
      </c>
      <c r="I95" s="24"/>
      <c r="L95" s="13"/>
      <c r="M95" s="13"/>
      <c r="N95" s="13"/>
    </row>
    <row r="96" spans="1:14" x14ac:dyDescent="0.2">
      <c r="A96" s="51">
        <v>4.4000000000000004</v>
      </c>
      <c r="B96" s="2" t="s">
        <v>16</v>
      </c>
      <c r="C96" s="2">
        <v>16</v>
      </c>
      <c r="D96" s="5">
        <f t="shared" si="6"/>
        <v>198.07647198554264</v>
      </c>
      <c r="E96" s="51">
        <v>198.68899999999999</v>
      </c>
      <c r="F96" s="5">
        <f t="shared" si="7"/>
        <v>0.61252801445735372</v>
      </c>
      <c r="G96" s="45">
        <v>5.3451305490000003</v>
      </c>
      <c r="I96" s="24"/>
      <c r="L96" s="13"/>
      <c r="M96" s="13"/>
      <c r="N96" s="13"/>
    </row>
    <row r="97" spans="1:14" x14ac:dyDescent="0.2">
      <c r="A97" s="51">
        <v>4.7</v>
      </c>
      <c r="B97" s="2" t="s">
        <v>16</v>
      </c>
      <c r="C97" s="2">
        <v>16</v>
      </c>
      <c r="D97" s="5">
        <f t="shared" si="6"/>
        <v>198.07647198554264</v>
      </c>
      <c r="E97" s="51">
        <v>197.71</v>
      </c>
      <c r="F97" s="5">
        <f t="shared" si="7"/>
        <v>-0.36647198554263127</v>
      </c>
      <c r="G97" s="45">
        <v>-3.2062612559999999</v>
      </c>
      <c r="I97" s="24"/>
      <c r="L97" s="13"/>
      <c r="M97" s="13"/>
      <c r="N97" s="13"/>
    </row>
    <row r="98" spans="1:14" x14ac:dyDescent="0.2">
      <c r="A98" s="51" t="s">
        <v>53</v>
      </c>
      <c r="B98" s="2" t="s">
        <v>16</v>
      </c>
      <c r="C98" s="2">
        <v>16</v>
      </c>
      <c r="D98" s="5">
        <f t="shared" si="6"/>
        <v>201.36385798892832</v>
      </c>
      <c r="E98" s="51">
        <v>199.88499999999999</v>
      </c>
      <c r="F98" s="5">
        <f t="shared" si="7"/>
        <v>-1.4788579889283255</v>
      </c>
      <c r="G98" s="45">
        <v>-12.761822540000001</v>
      </c>
      <c r="H98" s="42"/>
      <c r="I98" s="24"/>
      <c r="L98" s="13"/>
      <c r="M98" s="13"/>
      <c r="N98" s="13"/>
    </row>
    <row r="99" spans="1:14" x14ac:dyDescent="0.2">
      <c r="A99" s="51" t="s">
        <v>54</v>
      </c>
      <c r="B99" s="2" t="s">
        <v>70</v>
      </c>
      <c r="C99" s="25" t="s">
        <v>74</v>
      </c>
      <c r="D99" s="5">
        <f>M12*POWER(2,(12/12))</f>
        <v>159.82259999999999</v>
      </c>
      <c r="E99" s="51">
        <v>157.98599999999999</v>
      </c>
      <c r="F99" s="5">
        <f t="shared" si="7"/>
        <v>-1.8366000000000042</v>
      </c>
      <c r="G99" s="45">
        <v>-20.009652670000001</v>
      </c>
      <c r="I99" s="24"/>
      <c r="L99" s="13"/>
      <c r="M99" s="13"/>
      <c r="N99" s="13"/>
    </row>
    <row r="100" spans="1:14" x14ac:dyDescent="0.2">
      <c r="A100" s="51" t="s">
        <v>59</v>
      </c>
      <c r="B100" s="2" t="s">
        <v>17</v>
      </c>
      <c r="C100" s="25" t="s">
        <v>8</v>
      </c>
      <c r="D100" s="5">
        <f>M13*POWER(2,(4/12))</f>
        <v>100.68192899446417</v>
      </c>
      <c r="E100" s="51">
        <v>99.523499999999999</v>
      </c>
      <c r="F100" s="5">
        <f t="shared" si="7"/>
        <v>-1.1584289944641739</v>
      </c>
      <c r="G100" s="45">
        <v>-20.034263840000001</v>
      </c>
      <c r="I100" s="24"/>
      <c r="L100" s="13"/>
      <c r="M100" s="13"/>
      <c r="N100" s="13"/>
    </row>
    <row r="101" spans="1:14" x14ac:dyDescent="0.2">
      <c r="A101" s="51">
        <v>17.5</v>
      </c>
      <c r="B101" s="2" t="s">
        <v>16</v>
      </c>
      <c r="C101" s="2">
        <v>16</v>
      </c>
      <c r="D101" s="5">
        <f>M14*POWER(2,(16/12))</f>
        <v>199.90285353947024</v>
      </c>
      <c r="E101" s="51">
        <v>196.63200000000001</v>
      </c>
      <c r="F101" s="5">
        <f t="shared" si="7"/>
        <v>-3.270853539470238</v>
      </c>
      <c r="G101" s="45">
        <v>-28.56153084</v>
      </c>
      <c r="I101" s="24"/>
      <c r="L101" s="13"/>
      <c r="M101" s="13"/>
      <c r="N101" s="13"/>
    </row>
    <row r="102" spans="1:14" x14ac:dyDescent="0.2">
      <c r="A102" s="51" t="s">
        <v>55</v>
      </c>
      <c r="B102" s="2" t="s">
        <v>70</v>
      </c>
      <c r="C102" s="2">
        <v>12</v>
      </c>
      <c r="D102" s="5">
        <f>M15*POWER(2,(12/12))</f>
        <v>158.66300000000001</v>
      </c>
      <c r="E102" s="51">
        <v>157.79400000000001</v>
      </c>
      <c r="F102" s="5">
        <f t="shared" si="7"/>
        <v>-0.86899999999999977</v>
      </c>
      <c r="G102" s="45">
        <v>-9.5080606220000004</v>
      </c>
      <c r="I102" s="24"/>
      <c r="L102" s="13"/>
      <c r="M102" s="13"/>
      <c r="N102" s="13"/>
    </row>
    <row r="103" spans="1:14" x14ac:dyDescent="0.2">
      <c r="A103" s="51" t="s">
        <v>56</v>
      </c>
      <c r="B103" s="2" t="s">
        <v>16</v>
      </c>
      <c r="C103" s="2">
        <v>16</v>
      </c>
      <c r="D103" s="5">
        <f>M16*POWER(2,(16/12))</f>
        <v>200.26193103869028</v>
      </c>
      <c r="E103" s="51">
        <v>195.446</v>
      </c>
      <c r="F103" s="5">
        <f t="shared" si="7"/>
        <v>-4.8159310386902803</v>
      </c>
      <c r="G103" s="45">
        <v>-42.141497469999997</v>
      </c>
      <c r="I103" s="24"/>
      <c r="L103" s="13"/>
      <c r="M103" s="13"/>
      <c r="N103" s="13"/>
    </row>
    <row r="104" spans="1:14" x14ac:dyDescent="0.2">
      <c r="A104" s="51" t="s">
        <v>57</v>
      </c>
      <c r="B104" s="2" t="s">
        <v>70</v>
      </c>
      <c r="C104" s="2">
        <v>12</v>
      </c>
      <c r="D104" s="5">
        <f>M17*POWER(2,(12/12))</f>
        <v>158.94800000000001</v>
      </c>
      <c r="E104" s="51">
        <v>157.124</v>
      </c>
      <c r="F104" s="5">
        <f t="shared" si="7"/>
        <v>-1.8240000000000123</v>
      </c>
      <c r="G104" s="45">
        <v>-19.981560909999999</v>
      </c>
      <c r="I104" s="24"/>
      <c r="L104" s="13"/>
      <c r="M104" s="13"/>
      <c r="N104" s="13"/>
    </row>
    <row r="105" spans="1:14" x14ac:dyDescent="0.2">
      <c r="A105" s="51">
        <v>18.7</v>
      </c>
      <c r="B105" s="2" t="s">
        <v>16</v>
      </c>
      <c r="C105" s="2">
        <v>16</v>
      </c>
      <c r="D105" s="5">
        <f>M18*POWER(2,(16/12))</f>
        <v>200.26193103869028</v>
      </c>
      <c r="E105" s="51">
        <v>196.63200000000001</v>
      </c>
      <c r="F105" s="5">
        <f t="shared" si="7"/>
        <v>-3.6299310386902732</v>
      </c>
      <c r="G105" s="45">
        <v>-31.66781701</v>
      </c>
      <c r="I105" s="24"/>
      <c r="L105" s="13"/>
      <c r="M105" s="13"/>
      <c r="N105" s="13"/>
    </row>
    <row r="106" spans="1:14" x14ac:dyDescent="0.2">
      <c r="A106" s="67" t="s">
        <v>68</v>
      </c>
      <c r="B106" s="2" t="s">
        <v>16</v>
      </c>
      <c r="C106" s="2">
        <v>16</v>
      </c>
      <c r="D106" s="5">
        <f>M19*POWER(2,(16/12))</f>
        <v>199.16630369370168</v>
      </c>
      <c r="E106" s="69">
        <v>200.38200000000001</v>
      </c>
      <c r="F106" s="5">
        <f t="shared" si="7"/>
        <v>1.2156963062983266</v>
      </c>
      <c r="G106" s="45">
        <v>10.53523556</v>
      </c>
      <c r="I106" s="24"/>
      <c r="L106" s="13"/>
      <c r="M106" s="13"/>
      <c r="N106" s="13"/>
    </row>
    <row r="107" spans="1:14" x14ac:dyDescent="0.2">
      <c r="A107" s="67" t="s">
        <v>69</v>
      </c>
      <c r="B107" s="2" t="s">
        <v>70</v>
      </c>
      <c r="C107" s="2">
        <v>12</v>
      </c>
      <c r="D107" s="5">
        <f>M20*POWER(2,(12/12))</f>
        <v>158.07839999999999</v>
      </c>
      <c r="E107" s="69">
        <v>159.19300000000001</v>
      </c>
      <c r="F107" s="5">
        <f t="shared" si="7"/>
        <v>1.1146000000000242</v>
      </c>
      <c r="G107" s="45">
        <v>12.16397954</v>
      </c>
      <c r="I107" s="24"/>
      <c r="L107" s="13"/>
      <c r="M107" s="13"/>
      <c r="N107" s="13"/>
    </row>
    <row r="108" spans="1:14" x14ac:dyDescent="0.2">
      <c r="A108" s="51" t="s">
        <v>60</v>
      </c>
      <c r="B108" s="2" t="s">
        <v>17</v>
      </c>
      <c r="C108" s="25" t="s">
        <v>8</v>
      </c>
      <c r="D108" s="5">
        <f>M21*POWER(2,(4/12))</f>
        <v>99.583151846850853</v>
      </c>
      <c r="E108" s="51">
        <v>98.978899999999996</v>
      </c>
      <c r="F108" s="5">
        <f t="shared" si="7"/>
        <v>-0.60425184685085753</v>
      </c>
      <c r="G108" s="45">
        <v>-10.53764002</v>
      </c>
      <c r="I108" s="24"/>
    </row>
    <row r="109" spans="1:14" x14ac:dyDescent="0.2">
      <c r="A109" s="51">
        <v>40.5</v>
      </c>
      <c r="B109" s="2" t="s">
        <v>17</v>
      </c>
      <c r="C109" s="25" t="s">
        <v>8</v>
      </c>
      <c r="D109" s="5">
        <f>M22*POWER(2,(4/12))</f>
        <v>198.80798214711163</v>
      </c>
      <c r="E109" s="51">
        <v>199.78299999999999</v>
      </c>
      <c r="F109" s="5">
        <f t="shared" si="7"/>
        <v>0.97501785288835663</v>
      </c>
      <c r="G109" s="45">
        <v>8.4696170479999999</v>
      </c>
      <c r="I109" s="24"/>
    </row>
    <row r="110" spans="1:14" x14ac:dyDescent="0.2">
      <c r="A110" s="76" t="s">
        <v>61</v>
      </c>
      <c r="B110" s="2" t="s">
        <v>70</v>
      </c>
      <c r="C110" s="2">
        <v>12</v>
      </c>
      <c r="D110" s="5">
        <f>M23*POWER(2,(12/12))</f>
        <v>157.79400000000001</v>
      </c>
      <c r="E110" s="51">
        <v>159.72399999999999</v>
      </c>
      <c r="F110" s="5">
        <f t="shared" si="7"/>
        <v>1.9299999999999784</v>
      </c>
      <c r="G110" s="45">
        <v>21.0465099</v>
      </c>
      <c r="I110" s="24"/>
    </row>
    <row r="111" spans="1:14" x14ac:dyDescent="0.2">
      <c r="A111" s="51">
        <v>40.799999999999997</v>
      </c>
      <c r="B111" s="2" t="s">
        <v>17</v>
      </c>
      <c r="C111" s="25" t="s">
        <v>8</v>
      </c>
      <c r="D111" s="5">
        <f>M24*POWER(2,(4/12))</f>
        <v>198.80798214711163</v>
      </c>
      <c r="E111" s="51">
        <v>198.68899999999999</v>
      </c>
      <c r="F111" s="5">
        <f t="shared" si="7"/>
        <v>-0.11898214711163746</v>
      </c>
      <c r="G111" s="45">
        <v>-1.036570631</v>
      </c>
      <c r="I111" s="24"/>
    </row>
    <row r="112" spans="1:14" x14ac:dyDescent="0.2">
      <c r="A112" s="51" t="s">
        <v>62</v>
      </c>
      <c r="B112" s="2" t="s">
        <v>17</v>
      </c>
      <c r="C112" s="25" t="s">
        <v>8</v>
      </c>
      <c r="D112" s="5">
        <f>M25*POWER(2,(4/12))</f>
        <v>196.63839809919264</v>
      </c>
      <c r="E112" s="51">
        <v>196.63200000000001</v>
      </c>
      <c r="F112" s="5">
        <f t="shared" si="7"/>
        <v>-6.3980991926371189E-3</v>
      </c>
      <c r="G112" s="45">
        <v>-5.6347479569999998E-2</v>
      </c>
      <c r="I112" s="24"/>
    </row>
    <row r="113" spans="1:9" x14ac:dyDescent="0.2">
      <c r="A113" s="76" t="s">
        <v>63</v>
      </c>
      <c r="B113" s="2" t="s">
        <v>70</v>
      </c>
      <c r="C113" s="2">
        <v>12</v>
      </c>
      <c r="D113" s="5">
        <f>M26*POWER(2,(12/12))</f>
        <v>156.072</v>
      </c>
      <c r="E113" s="51">
        <v>154.56700000000001</v>
      </c>
      <c r="F113" s="5">
        <f t="shared" si="7"/>
        <v>-1.5049999999999955</v>
      </c>
      <c r="G113" s="45">
        <v>-16.775276959999999</v>
      </c>
      <c r="I113" s="24"/>
    </row>
    <row r="114" spans="1:9" x14ac:dyDescent="0.2">
      <c r="A114" s="51">
        <v>42.8</v>
      </c>
      <c r="B114" s="2" t="s">
        <v>17</v>
      </c>
      <c r="C114" s="25" t="s">
        <v>8</v>
      </c>
      <c r="D114" s="5">
        <f>M27*POWER(2,(4/12))</f>
        <v>196.63839809919264</v>
      </c>
      <c r="E114" s="51">
        <v>196.52099999999999</v>
      </c>
      <c r="F114" s="5">
        <f t="shared" si="7"/>
        <v>-0.11739809919265554</v>
      </c>
      <c r="G114" s="45">
        <v>-1.03391593</v>
      </c>
      <c r="I114" s="24"/>
    </row>
    <row r="115" spans="1:9" x14ac:dyDescent="0.2">
      <c r="A115" s="51">
        <v>47.3</v>
      </c>
      <c r="B115" s="2" t="s">
        <v>16</v>
      </c>
      <c r="C115" s="2">
        <v>16</v>
      </c>
      <c r="D115" s="5">
        <f t="shared" ref="D115:D116" si="8">M28*POWER(2,(16/12))</f>
        <v>200.26193103869028</v>
      </c>
      <c r="E115" s="51">
        <v>199.78299999999999</v>
      </c>
      <c r="F115" s="5">
        <f t="shared" si="7"/>
        <v>-0.47893103869029119</v>
      </c>
      <c r="G115" s="45">
        <v>-4.1449766370000001</v>
      </c>
      <c r="I115" s="24"/>
    </row>
    <row r="116" spans="1:9" x14ac:dyDescent="0.2">
      <c r="A116" s="51">
        <v>82.4</v>
      </c>
      <c r="B116" s="2" t="s">
        <v>16</v>
      </c>
      <c r="C116" s="2">
        <v>16</v>
      </c>
      <c r="D116" s="5">
        <f t="shared" si="8"/>
        <v>201.36385798892832</v>
      </c>
      <c r="E116" s="51">
        <v>198.68899999999999</v>
      </c>
      <c r="F116" s="5">
        <f t="shared" si="7"/>
        <v>-2.6748579889283235</v>
      </c>
      <c r="G116" s="45">
        <v>-23.151673049999999</v>
      </c>
      <c r="I116" s="24"/>
    </row>
    <row r="117" spans="1:9" x14ac:dyDescent="0.2">
      <c r="A117" s="50">
        <v>82.6</v>
      </c>
      <c r="B117" s="2" t="s">
        <v>70</v>
      </c>
      <c r="C117" s="2">
        <v>12</v>
      </c>
      <c r="D117" s="5">
        <f>M30*POWER(2,(12/12))</f>
        <v>159.82259999999999</v>
      </c>
      <c r="E117" s="68">
        <v>158.85300000000001</v>
      </c>
      <c r="F117" s="5">
        <f t="shared" si="7"/>
        <v>-0.96959999999998558</v>
      </c>
      <c r="G117" s="45">
        <v>-10.53491208</v>
      </c>
      <c r="I117" s="24"/>
    </row>
    <row r="118" spans="1:9" x14ac:dyDescent="0.2">
      <c r="A118" s="51">
        <v>82.7</v>
      </c>
      <c r="B118" s="2" t="s">
        <v>16</v>
      </c>
      <c r="C118" s="2">
        <v>16</v>
      </c>
      <c r="D118" s="5">
        <f t="shared" ref="D118:D119" si="9">M31*POWER(2,(16/12))</f>
        <v>201.36385798892832</v>
      </c>
      <c r="E118" s="51">
        <v>199.88499999999999</v>
      </c>
      <c r="F118" s="5">
        <f t="shared" si="7"/>
        <v>-1.4788579889283255</v>
      </c>
      <c r="G118" s="45">
        <v>-12.761822540000001</v>
      </c>
    </row>
    <row r="119" spans="1:9" x14ac:dyDescent="0.2">
      <c r="A119" s="51">
        <v>83.4</v>
      </c>
      <c r="B119" s="2" t="s">
        <v>16</v>
      </c>
      <c r="C119" s="2">
        <v>16</v>
      </c>
      <c r="D119" s="5">
        <f t="shared" si="9"/>
        <v>200.26193103869028</v>
      </c>
      <c r="E119" s="51">
        <v>199.78299999999999</v>
      </c>
      <c r="F119" s="5">
        <f t="shared" si="7"/>
        <v>-0.47893103869029119</v>
      </c>
      <c r="G119" s="45">
        <v>-4.1449766370000001</v>
      </c>
    </row>
    <row r="120" spans="1:9" x14ac:dyDescent="0.2">
      <c r="A120" s="50">
        <v>83.6</v>
      </c>
      <c r="B120" s="2" t="s">
        <v>70</v>
      </c>
      <c r="C120" s="2">
        <v>12</v>
      </c>
      <c r="D120" s="5">
        <f>M33*POWER(2,(12/12))</f>
        <v>158.94800000000001</v>
      </c>
      <c r="E120" s="68">
        <v>159.72399999999999</v>
      </c>
      <c r="F120" s="5">
        <f t="shared" si="7"/>
        <v>0.77599999999998204</v>
      </c>
      <c r="G120" s="45">
        <v>8.4314924280000003</v>
      </c>
    </row>
    <row r="121" spans="1:9" x14ac:dyDescent="0.2">
      <c r="A121" s="51">
        <v>83.7</v>
      </c>
      <c r="B121" s="2" t="s">
        <v>16</v>
      </c>
      <c r="C121" s="2">
        <v>16</v>
      </c>
      <c r="D121" s="5">
        <f t="shared" ref="D121:D122" si="10">M34*POWER(2,(16/12))</f>
        <v>200.26193103869028</v>
      </c>
      <c r="E121" s="51">
        <v>199.88499999999999</v>
      </c>
      <c r="F121" s="5">
        <f t="shared" si="7"/>
        <v>-0.37693103869028732</v>
      </c>
      <c r="G121" s="45">
        <v>-3.2613138130000001</v>
      </c>
    </row>
    <row r="122" spans="1:9" x14ac:dyDescent="0.2">
      <c r="A122" s="51">
        <v>84.4</v>
      </c>
      <c r="B122" s="2" t="s">
        <v>16</v>
      </c>
      <c r="C122" s="2">
        <v>16</v>
      </c>
      <c r="D122" s="5">
        <f t="shared" si="10"/>
        <v>201.36385798892832</v>
      </c>
      <c r="E122" s="51">
        <v>197.602</v>
      </c>
      <c r="F122" s="5">
        <f t="shared" si="7"/>
        <v>-3.7618579889283126</v>
      </c>
      <c r="G122" s="45">
        <v>-32.649017829999998</v>
      </c>
    </row>
    <row r="123" spans="1:9" x14ac:dyDescent="0.2">
      <c r="A123" s="50">
        <v>84.6</v>
      </c>
      <c r="B123" s="2" t="s">
        <v>70</v>
      </c>
      <c r="C123" s="2">
        <v>12</v>
      </c>
      <c r="D123" s="5">
        <f>M36*POWER(2,(12/12))</f>
        <v>159.82259999999999</v>
      </c>
      <c r="E123" s="68">
        <v>159.72399999999999</v>
      </c>
      <c r="F123" s="5">
        <f t="shared" si="7"/>
        <v>-9.8600000000004684E-2</v>
      </c>
      <c r="G123" s="45">
        <v>-1.0683867869999999</v>
      </c>
    </row>
    <row r="124" spans="1:9" x14ac:dyDescent="0.2">
      <c r="A124" s="51">
        <v>84.7</v>
      </c>
      <c r="B124" s="2" t="s">
        <v>16</v>
      </c>
      <c r="C124" s="2">
        <v>16</v>
      </c>
      <c r="D124" s="5">
        <f t="shared" ref="D124:D125" si="11">M37*POWER(2,(16/12))</f>
        <v>201.36385798892832</v>
      </c>
      <c r="E124" s="51">
        <v>197.71</v>
      </c>
      <c r="F124" s="5">
        <f t="shared" si="7"/>
        <v>-3.6538579889283085</v>
      </c>
      <c r="G124" s="45">
        <v>-31.703064850000001</v>
      </c>
    </row>
    <row r="125" spans="1:9" x14ac:dyDescent="0.2">
      <c r="A125" s="51">
        <v>85.4</v>
      </c>
      <c r="B125" s="2" t="s">
        <v>16</v>
      </c>
      <c r="C125" s="2">
        <v>16</v>
      </c>
      <c r="D125" s="5">
        <f t="shared" si="11"/>
        <v>199.16630369370168</v>
      </c>
      <c r="E125" s="51">
        <v>198.68899999999999</v>
      </c>
      <c r="F125" s="5">
        <f t="shared" si="7"/>
        <v>-0.47730369370168546</v>
      </c>
      <c r="G125" s="45">
        <v>-4.1538640210000004</v>
      </c>
    </row>
    <row r="126" spans="1:9" x14ac:dyDescent="0.2">
      <c r="A126" s="50">
        <v>85.6</v>
      </c>
      <c r="B126" s="2" t="s">
        <v>70</v>
      </c>
      <c r="C126" s="2">
        <v>12</v>
      </c>
      <c r="D126" s="5">
        <f>M39*POWER(2,(12/12))</f>
        <v>158.07839999999999</v>
      </c>
      <c r="E126" s="68">
        <v>159.72399999999999</v>
      </c>
      <c r="F126" s="5">
        <f t="shared" si="7"/>
        <v>1.6456000000000017</v>
      </c>
      <c r="G126" s="45">
        <v>17.929028939999998</v>
      </c>
    </row>
    <row r="127" spans="1:9" x14ac:dyDescent="0.2">
      <c r="A127" s="51">
        <v>85.7</v>
      </c>
      <c r="B127" s="2" t="s">
        <v>16</v>
      </c>
      <c r="C127" s="2">
        <v>16</v>
      </c>
      <c r="D127" s="5">
        <f t="shared" ref="D127:D128" si="12">M40*POWER(2,(16/12))</f>
        <v>199.16630369370168</v>
      </c>
      <c r="E127" s="51">
        <v>199.88499999999999</v>
      </c>
      <c r="F127" s="5">
        <f t="shared" si="7"/>
        <v>0.71869630629831249</v>
      </c>
      <c r="G127" s="45">
        <v>6.2359864829999996</v>
      </c>
    </row>
    <row r="128" spans="1:9" x14ac:dyDescent="0.2">
      <c r="A128" s="75" t="s">
        <v>64</v>
      </c>
      <c r="B128" s="2" t="s">
        <v>16</v>
      </c>
      <c r="C128" s="2">
        <v>16</v>
      </c>
      <c r="D128" s="5">
        <f t="shared" si="12"/>
        <v>201.36385798892832</v>
      </c>
      <c r="E128" s="51">
        <v>200.88200000000001</v>
      </c>
      <c r="F128" s="5">
        <f t="shared" si="7"/>
        <v>-0.48185798892831144</v>
      </c>
      <c r="G128" s="45">
        <v>-4.1481197810000001</v>
      </c>
    </row>
  </sheetData>
  <mergeCells count="3">
    <mergeCell ref="A1:G1"/>
    <mergeCell ref="A45:G45"/>
    <mergeCell ref="A88:G88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3FA5-6BDA-F642-933B-99E7A681D299}">
  <dimension ref="A1:U128"/>
  <sheetViews>
    <sheetView topLeftCell="A80" zoomScale="98" workbookViewId="0">
      <selection activeCell="G116" sqref="G116:G127"/>
    </sheetView>
  </sheetViews>
  <sheetFormatPr baseColWidth="10" defaultRowHeight="16" x14ac:dyDescent="0.2"/>
  <cols>
    <col min="2" max="2" width="13" bestFit="1" customWidth="1"/>
    <col min="3" max="3" width="23.5" bestFit="1" customWidth="1"/>
    <col min="4" max="4" width="29.1640625" bestFit="1" customWidth="1"/>
    <col min="5" max="5" width="25.83203125" bestFit="1" customWidth="1"/>
    <col min="6" max="9" width="23.1640625" customWidth="1"/>
    <col min="11" max="11" width="16.6640625" style="7" customWidth="1"/>
    <col min="12" max="12" width="19.6640625" style="7" customWidth="1"/>
    <col min="13" max="13" width="26.1640625" style="9" customWidth="1"/>
    <col min="14" max="14" width="10.83203125" style="23"/>
    <col min="15" max="16" width="10.83203125" style="13"/>
  </cols>
  <sheetData>
    <row r="1" spans="1:21" x14ac:dyDescent="0.2">
      <c r="A1" s="89" t="s">
        <v>3</v>
      </c>
      <c r="B1" s="89"/>
      <c r="C1" s="89"/>
      <c r="D1" s="89"/>
      <c r="E1" s="89"/>
      <c r="F1" s="89"/>
      <c r="G1" s="89"/>
      <c r="H1" s="17"/>
      <c r="I1" s="24">
        <v>155.56299999999999</v>
      </c>
      <c r="J1">
        <v>440</v>
      </c>
      <c r="K1" s="31"/>
      <c r="L1" s="55" t="s">
        <v>77</v>
      </c>
      <c r="M1" s="39"/>
      <c r="N1" s="39"/>
      <c r="O1" s="32"/>
      <c r="P1" s="32"/>
      <c r="Q1" s="36"/>
      <c r="R1" s="36"/>
      <c r="S1" s="36"/>
      <c r="T1" s="36"/>
      <c r="U1" s="36"/>
    </row>
    <row r="2" spans="1:21" x14ac:dyDescent="0.2">
      <c r="A2" s="26" t="s">
        <v>12</v>
      </c>
      <c r="B2" s="65" t="s">
        <v>2</v>
      </c>
      <c r="C2" s="65" t="s">
        <v>0</v>
      </c>
      <c r="D2" s="4" t="s">
        <v>13</v>
      </c>
      <c r="E2" s="4" t="s">
        <v>14</v>
      </c>
      <c r="F2" s="65" t="s">
        <v>15</v>
      </c>
      <c r="G2" s="12" t="s">
        <v>1</v>
      </c>
      <c r="H2" s="18"/>
      <c r="I2" s="24" t="s">
        <v>34</v>
      </c>
      <c r="J2">
        <v>420</v>
      </c>
      <c r="L2" s="78" t="s">
        <v>12</v>
      </c>
      <c r="M2" s="66" t="s">
        <v>75</v>
      </c>
      <c r="N2" s="66" t="s">
        <v>76</v>
      </c>
      <c r="O2" s="34"/>
      <c r="P2" s="34"/>
      <c r="Q2" s="36"/>
      <c r="R2" s="36"/>
      <c r="S2" s="36"/>
      <c r="T2" s="36"/>
      <c r="U2" s="36"/>
    </row>
    <row r="3" spans="1:21" x14ac:dyDescent="0.2">
      <c r="A3" s="51">
        <v>1.4</v>
      </c>
      <c r="B3" s="2" t="s">
        <v>16</v>
      </c>
      <c r="C3" s="2" t="s">
        <v>71</v>
      </c>
      <c r="D3" s="5">
        <f>M3*2*84/64</f>
        <v>197.27793749999998</v>
      </c>
      <c r="E3" s="51">
        <v>190.15700000000001</v>
      </c>
      <c r="F3" s="5">
        <f>E3-D3</f>
        <v>-7.1209374999999682</v>
      </c>
      <c r="G3" s="45">
        <v>-63.645959560000001</v>
      </c>
      <c r="H3" s="19"/>
      <c r="I3" s="24" t="s">
        <v>38</v>
      </c>
      <c r="J3" s="6">
        <f>(J2*I1)/J1</f>
        <v>148.49195454545452</v>
      </c>
      <c r="K3" s="33"/>
      <c r="L3" s="79">
        <v>1.4</v>
      </c>
      <c r="M3" s="51">
        <v>75.153499999999994</v>
      </c>
      <c r="N3" s="51">
        <v>190.15700000000001</v>
      </c>
      <c r="O3" s="34"/>
      <c r="P3" s="34"/>
      <c r="Q3" s="36"/>
      <c r="R3" s="36"/>
      <c r="S3" s="36"/>
      <c r="T3" s="36"/>
      <c r="U3" s="36"/>
    </row>
    <row r="4" spans="1:21" x14ac:dyDescent="0.2">
      <c r="A4" s="51">
        <v>1.7</v>
      </c>
      <c r="B4" s="2" t="s">
        <v>16</v>
      </c>
      <c r="C4" s="2" t="s">
        <v>71</v>
      </c>
      <c r="D4" s="5">
        <f t="shared" ref="D4:D41" si="0">M4*2*84/64</f>
        <v>197.27793749999998</v>
      </c>
      <c r="E4" s="51">
        <v>188.55199999999999</v>
      </c>
      <c r="F4" s="5">
        <f t="shared" ref="F4:F41" si="1">E4-D4</f>
        <v>-8.7259374999999864</v>
      </c>
      <c r="G4" s="45">
        <v>-78.320273</v>
      </c>
      <c r="H4" s="19"/>
      <c r="I4" s="24" t="s">
        <v>37</v>
      </c>
      <c r="J4" s="1">
        <v>74.246099999999998</v>
      </c>
      <c r="K4" s="33"/>
      <c r="L4" s="79">
        <v>1.7</v>
      </c>
      <c r="M4" s="51">
        <v>75.153499999999994</v>
      </c>
      <c r="N4" s="51">
        <v>188.55199999999999</v>
      </c>
      <c r="O4" s="34"/>
      <c r="P4" s="34"/>
      <c r="Q4" s="36"/>
      <c r="R4" s="36"/>
      <c r="S4" s="36"/>
      <c r="T4" s="36"/>
      <c r="U4" s="36"/>
    </row>
    <row r="5" spans="1:21" x14ac:dyDescent="0.2">
      <c r="A5" s="51">
        <v>2.4</v>
      </c>
      <c r="B5" s="2" t="s">
        <v>16</v>
      </c>
      <c r="C5" s="2" t="s">
        <v>71</v>
      </c>
      <c r="D5" s="5">
        <f t="shared" si="0"/>
        <v>199.4514375</v>
      </c>
      <c r="E5" s="51">
        <v>189.11600000000001</v>
      </c>
      <c r="F5" s="5">
        <f t="shared" si="1"/>
        <v>-10.335437499999983</v>
      </c>
      <c r="G5" s="45">
        <v>-92.118988380000005</v>
      </c>
      <c r="H5" s="19"/>
      <c r="I5" s="24" t="s">
        <v>36</v>
      </c>
      <c r="J5">
        <f>(J8*J2)/J1</f>
        <v>62.433381818181822</v>
      </c>
      <c r="K5" s="33"/>
      <c r="L5" s="79">
        <v>2.4</v>
      </c>
      <c r="M5" s="51">
        <v>75.981499999999997</v>
      </c>
      <c r="N5" s="51">
        <v>189.11600000000001</v>
      </c>
      <c r="O5" s="34"/>
      <c r="P5" s="34"/>
      <c r="Q5" s="36"/>
      <c r="R5" s="36"/>
      <c r="S5" s="36"/>
      <c r="T5" s="36"/>
      <c r="U5" s="36"/>
    </row>
    <row r="6" spans="1:21" x14ac:dyDescent="0.2">
      <c r="A6" s="51">
        <v>2.7</v>
      </c>
      <c r="B6" s="2" t="s">
        <v>16</v>
      </c>
      <c r="C6" s="2" t="s">
        <v>71</v>
      </c>
      <c r="D6" s="5">
        <f t="shared" si="0"/>
        <v>199.4514375</v>
      </c>
      <c r="E6" s="51">
        <v>189.441</v>
      </c>
      <c r="F6" s="5">
        <f t="shared" si="1"/>
        <v>-10.010437499999995</v>
      </c>
      <c r="G6" s="45">
        <v>-89.146378159999998</v>
      </c>
      <c r="H6" s="19"/>
      <c r="I6" s="29" t="s">
        <v>35</v>
      </c>
      <c r="J6" s="29">
        <f>(J9*J2)/J1</f>
        <v>111.24368181818183</v>
      </c>
      <c r="K6" s="33"/>
      <c r="L6" s="79">
        <v>2.7</v>
      </c>
      <c r="M6" s="51">
        <v>75.981499999999997</v>
      </c>
      <c r="N6" s="51">
        <v>189.441</v>
      </c>
      <c r="O6" s="34"/>
      <c r="P6" s="34"/>
      <c r="Q6" s="36"/>
      <c r="R6" s="36"/>
      <c r="S6" s="36"/>
      <c r="T6" s="36"/>
      <c r="U6" s="36"/>
    </row>
    <row r="7" spans="1:21" x14ac:dyDescent="0.2">
      <c r="A7" s="51">
        <v>3.4</v>
      </c>
      <c r="B7" s="2" t="s">
        <v>16</v>
      </c>
      <c r="C7" s="2" t="s">
        <v>71</v>
      </c>
      <c r="D7" s="5">
        <f t="shared" si="0"/>
        <v>197.27793749999998</v>
      </c>
      <c r="E7" s="51">
        <v>189.11600000000001</v>
      </c>
      <c r="F7" s="5">
        <f t="shared" si="1"/>
        <v>-8.161937499999965</v>
      </c>
      <c r="G7" s="45">
        <v>-73.149505399999995</v>
      </c>
      <c r="H7" s="19"/>
      <c r="I7" s="24" t="s">
        <v>39</v>
      </c>
      <c r="J7">
        <f>(J10*J2)/J1</f>
        <v>124.86695454545453</v>
      </c>
      <c r="K7" s="35"/>
      <c r="L7" s="79">
        <v>3.4</v>
      </c>
      <c r="M7" s="51">
        <v>75.153499999999994</v>
      </c>
      <c r="N7" s="51">
        <v>189.11600000000001</v>
      </c>
      <c r="O7" s="34"/>
      <c r="P7" s="34"/>
      <c r="Q7" s="36"/>
      <c r="R7" s="36"/>
      <c r="S7" s="36"/>
      <c r="T7" s="36"/>
      <c r="U7" s="36"/>
    </row>
    <row r="8" spans="1:21" x14ac:dyDescent="0.2">
      <c r="A8" s="51">
        <v>3.7</v>
      </c>
      <c r="B8" s="2" t="s">
        <v>16</v>
      </c>
      <c r="C8" s="2" t="s">
        <v>71</v>
      </c>
      <c r="D8" s="5">
        <f t="shared" si="0"/>
        <v>197.27793749999998</v>
      </c>
      <c r="E8" s="51">
        <v>190.33500000000001</v>
      </c>
      <c r="F8" s="5">
        <f t="shared" si="1"/>
        <v>-6.9429374999999709</v>
      </c>
      <c r="G8" s="45">
        <v>-62.026163699999998</v>
      </c>
      <c r="H8" s="19"/>
      <c r="I8" s="30" t="s">
        <v>23</v>
      </c>
      <c r="J8">
        <v>65.406400000000005</v>
      </c>
      <c r="K8" s="35"/>
      <c r="L8" s="79">
        <v>3.7</v>
      </c>
      <c r="M8" s="51">
        <v>75.153499999999994</v>
      </c>
      <c r="N8" s="51">
        <v>190.33500000000001</v>
      </c>
      <c r="O8" s="34"/>
      <c r="P8" s="34"/>
      <c r="Q8" s="36"/>
      <c r="R8" s="36"/>
      <c r="S8" s="36"/>
      <c r="T8" s="36"/>
      <c r="U8" s="36"/>
    </row>
    <row r="9" spans="1:21" x14ac:dyDescent="0.2">
      <c r="A9" s="51">
        <v>4.4000000000000004</v>
      </c>
      <c r="B9" s="2" t="s">
        <v>16</v>
      </c>
      <c r="C9" s="2" t="s">
        <v>71</v>
      </c>
      <c r="D9" s="5">
        <f t="shared" si="0"/>
        <v>198.36180000000002</v>
      </c>
      <c r="E9" s="51">
        <v>190.15700000000001</v>
      </c>
      <c r="F9" s="5">
        <f t="shared" si="1"/>
        <v>-8.2048000000000059</v>
      </c>
      <c r="G9" s="45">
        <v>-73.131808829999997</v>
      </c>
      <c r="H9" s="19"/>
      <c r="I9" s="30" t="s">
        <v>24</v>
      </c>
      <c r="J9">
        <v>116.541</v>
      </c>
      <c r="K9" s="33"/>
      <c r="L9" s="79">
        <v>4.4000000000000004</v>
      </c>
      <c r="M9" s="51">
        <v>75.566400000000002</v>
      </c>
      <c r="N9" s="51">
        <v>190.15700000000001</v>
      </c>
      <c r="O9" s="34"/>
      <c r="P9" s="34"/>
      <c r="Q9" s="34"/>
      <c r="R9" s="36"/>
      <c r="S9" s="36"/>
      <c r="T9" s="36"/>
      <c r="U9" s="36"/>
    </row>
    <row r="10" spans="1:21" x14ac:dyDescent="0.2">
      <c r="A10" s="51">
        <v>4.7</v>
      </c>
      <c r="B10" s="2" t="s">
        <v>16</v>
      </c>
      <c r="C10" s="2" t="s">
        <v>71</v>
      </c>
      <c r="D10" s="5">
        <f t="shared" si="0"/>
        <v>198.36180000000002</v>
      </c>
      <c r="E10" s="51">
        <v>187.666</v>
      </c>
      <c r="F10" s="5">
        <f t="shared" si="1"/>
        <v>-10.69580000000002</v>
      </c>
      <c r="G10" s="45">
        <v>-95.960310559999996</v>
      </c>
      <c r="H10" s="19"/>
      <c r="I10" s="30" t="s">
        <v>26</v>
      </c>
      <c r="J10">
        <v>130.81299999999999</v>
      </c>
      <c r="K10" s="33"/>
      <c r="L10" s="79">
        <v>4.7</v>
      </c>
      <c r="M10" s="51">
        <v>75.566400000000002</v>
      </c>
      <c r="N10" s="51">
        <v>187.666</v>
      </c>
      <c r="O10" s="34"/>
      <c r="P10" s="34"/>
      <c r="Q10" s="34"/>
      <c r="R10" s="36"/>
      <c r="S10" s="36"/>
      <c r="T10" s="36"/>
      <c r="U10" s="36"/>
    </row>
    <row r="11" spans="1:21" x14ac:dyDescent="0.2">
      <c r="A11" s="51" t="s">
        <v>53</v>
      </c>
      <c r="B11" s="2" t="s">
        <v>16</v>
      </c>
      <c r="C11" s="2" t="s">
        <v>71</v>
      </c>
      <c r="D11" s="5">
        <f t="shared" si="0"/>
        <v>198.36180000000002</v>
      </c>
      <c r="E11" s="51">
        <v>189.441</v>
      </c>
      <c r="F11" s="5">
        <f t="shared" si="1"/>
        <v>-8.9208000000000141</v>
      </c>
      <c r="G11" s="45">
        <v>-79.662744450000005</v>
      </c>
      <c r="H11" s="19"/>
      <c r="I11" s="24" t="s">
        <v>11</v>
      </c>
      <c r="K11" s="33"/>
      <c r="L11" s="79" t="s">
        <v>53</v>
      </c>
      <c r="M11" s="51">
        <v>75.566400000000002</v>
      </c>
      <c r="N11" s="51">
        <v>189.441</v>
      </c>
      <c r="O11" s="34"/>
      <c r="P11" s="34"/>
      <c r="Q11" s="34"/>
      <c r="R11" s="36"/>
      <c r="S11" s="36"/>
      <c r="T11" s="36"/>
      <c r="U11" s="36"/>
    </row>
    <row r="12" spans="1:21" x14ac:dyDescent="0.2">
      <c r="A12" s="51" t="s">
        <v>54</v>
      </c>
      <c r="B12" s="2" t="s">
        <v>70</v>
      </c>
      <c r="C12" s="25" t="s">
        <v>73</v>
      </c>
      <c r="D12" s="5">
        <f>M12*2/1</f>
        <v>151.1328</v>
      </c>
      <c r="E12" s="51">
        <v>149.00299999999999</v>
      </c>
      <c r="F12" s="5">
        <f t="shared" si="1"/>
        <v>-2.1298000000000172</v>
      </c>
      <c r="G12" s="45">
        <v>-24.570505539999999</v>
      </c>
      <c r="H12" s="19"/>
      <c r="I12" s="21"/>
      <c r="K12" s="35"/>
      <c r="L12" s="79" t="s">
        <v>54</v>
      </c>
      <c r="M12" s="51">
        <v>75.566400000000002</v>
      </c>
      <c r="N12" s="51">
        <v>149.00299999999999</v>
      </c>
      <c r="O12" s="34"/>
      <c r="P12" s="34"/>
      <c r="Q12" s="34"/>
      <c r="R12" s="36"/>
      <c r="S12" s="36"/>
      <c r="T12" s="36"/>
      <c r="U12" s="36"/>
    </row>
    <row r="13" spans="1:21" x14ac:dyDescent="0.2">
      <c r="A13" s="51" t="s">
        <v>59</v>
      </c>
      <c r="B13" s="2" t="s">
        <v>17</v>
      </c>
      <c r="C13" s="2" t="s">
        <v>6</v>
      </c>
      <c r="D13" s="5">
        <f>M13*84/64</f>
        <v>99.180900000000008</v>
      </c>
      <c r="E13" s="51">
        <v>94.728200000000001</v>
      </c>
      <c r="F13" s="5">
        <f t="shared" si="1"/>
        <v>-4.4527000000000072</v>
      </c>
      <c r="G13" s="45">
        <v>-79.522015039999999</v>
      </c>
      <c r="H13" s="19"/>
      <c r="I13" s="20"/>
      <c r="K13" s="33"/>
      <c r="L13" s="79" t="s">
        <v>59</v>
      </c>
      <c r="M13" s="51">
        <v>75.566400000000002</v>
      </c>
      <c r="N13" s="51">
        <v>94.728200000000001</v>
      </c>
      <c r="O13" s="34"/>
      <c r="P13" s="34"/>
      <c r="Q13" s="37"/>
      <c r="R13" s="36"/>
      <c r="S13" s="36"/>
      <c r="T13" s="36"/>
      <c r="U13" s="36"/>
    </row>
    <row r="14" spans="1:21" x14ac:dyDescent="0.2">
      <c r="A14" s="51">
        <v>17.5</v>
      </c>
      <c r="B14" s="2" t="s">
        <v>16</v>
      </c>
      <c r="C14" s="2" t="s">
        <v>71</v>
      </c>
      <c r="D14" s="5">
        <f t="shared" si="0"/>
        <v>196.72143750000001</v>
      </c>
      <c r="E14" s="51">
        <v>190.33500000000001</v>
      </c>
      <c r="F14" s="5">
        <f t="shared" si="1"/>
        <v>-6.3864374999999995</v>
      </c>
      <c r="G14" s="45">
        <v>-57.135635270000002</v>
      </c>
      <c r="H14" s="19"/>
      <c r="I14" s="20"/>
      <c r="K14" s="33"/>
      <c r="L14" s="79">
        <v>17.5</v>
      </c>
      <c r="M14">
        <v>74.941500000000005</v>
      </c>
      <c r="N14" s="51">
        <v>190.33500000000001</v>
      </c>
      <c r="O14" s="34"/>
      <c r="P14" s="34"/>
      <c r="Q14" s="34"/>
      <c r="R14" s="36"/>
      <c r="S14" s="36"/>
      <c r="T14" s="36"/>
      <c r="U14" s="36"/>
    </row>
    <row r="15" spans="1:21" x14ac:dyDescent="0.2">
      <c r="A15" s="51" t="s">
        <v>55</v>
      </c>
      <c r="B15" s="2" t="s">
        <v>70</v>
      </c>
      <c r="C15" s="25" t="s">
        <v>73</v>
      </c>
      <c r="D15" s="5">
        <f>M15*2/1</f>
        <v>149.88300000000001</v>
      </c>
      <c r="E15" s="51">
        <v>150.191</v>
      </c>
      <c r="F15" s="5">
        <f t="shared" si="1"/>
        <v>0.30799999999999272</v>
      </c>
      <c r="G15" s="45">
        <v>3.5539251940000001</v>
      </c>
      <c r="H15" s="19"/>
      <c r="I15" s="20"/>
      <c r="K15" s="33"/>
      <c r="L15" s="79" t="s">
        <v>55</v>
      </c>
      <c r="M15">
        <v>74.941500000000005</v>
      </c>
      <c r="N15" s="51">
        <v>150.191</v>
      </c>
      <c r="O15" s="34"/>
      <c r="P15" s="34"/>
      <c r="Q15" s="34"/>
      <c r="R15" s="36"/>
      <c r="S15" s="36"/>
      <c r="T15" s="36"/>
      <c r="U15" s="36"/>
    </row>
    <row r="16" spans="1:21" x14ac:dyDescent="0.2">
      <c r="A16" s="51" t="s">
        <v>56</v>
      </c>
      <c r="B16" s="2" t="s">
        <v>16</v>
      </c>
      <c r="C16" s="2" t="s">
        <v>71</v>
      </c>
      <c r="D16" s="5">
        <f t="shared" si="0"/>
        <v>197.27793749999998</v>
      </c>
      <c r="E16" s="51">
        <v>190.15700000000001</v>
      </c>
      <c r="F16" s="5">
        <f t="shared" si="1"/>
        <v>-7.1209374999999682</v>
      </c>
      <c r="G16" s="45">
        <v>-63.645959560000001</v>
      </c>
      <c r="H16" s="19"/>
      <c r="I16" s="21"/>
      <c r="K16" s="35"/>
      <c r="L16" s="79" t="s">
        <v>56</v>
      </c>
      <c r="M16" s="51">
        <v>75.153499999999994</v>
      </c>
      <c r="N16" s="51">
        <v>190.15700000000001</v>
      </c>
      <c r="O16" s="34"/>
      <c r="P16" s="34"/>
      <c r="Q16" s="37"/>
      <c r="R16" s="36"/>
      <c r="S16" s="36"/>
      <c r="T16" s="36"/>
      <c r="U16" s="36"/>
    </row>
    <row r="17" spans="1:21" x14ac:dyDescent="0.2">
      <c r="A17" s="51" t="s">
        <v>57</v>
      </c>
      <c r="B17" s="2" t="s">
        <v>70</v>
      </c>
      <c r="C17" s="25" t="s">
        <v>73</v>
      </c>
      <c r="D17" s="5">
        <f>M17*2/1</f>
        <v>150.30699999999999</v>
      </c>
      <c r="E17" s="51">
        <v>149.70599999999999</v>
      </c>
      <c r="F17" s="5">
        <f t="shared" si="1"/>
        <v>-0.60099999999999909</v>
      </c>
      <c r="G17" s="45">
        <v>-6.9361864669999997</v>
      </c>
      <c r="H17" s="19"/>
      <c r="I17" s="21"/>
      <c r="K17" s="35"/>
      <c r="L17" s="79" t="s">
        <v>57</v>
      </c>
      <c r="M17" s="51">
        <v>75.153499999999994</v>
      </c>
      <c r="N17" s="51">
        <v>149.70599999999999</v>
      </c>
      <c r="O17" s="34"/>
      <c r="P17" s="34"/>
      <c r="Q17" s="34"/>
      <c r="R17" s="36"/>
      <c r="S17" s="36"/>
      <c r="T17" s="36"/>
      <c r="U17" s="36"/>
    </row>
    <row r="18" spans="1:21" x14ac:dyDescent="0.2">
      <c r="A18" s="51">
        <v>18.7</v>
      </c>
      <c r="B18" s="2" t="s">
        <v>16</v>
      </c>
      <c r="C18" s="2" t="s">
        <v>71</v>
      </c>
      <c r="D18" s="5">
        <f t="shared" si="0"/>
        <v>197.27793749999998</v>
      </c>
      <c r="E18" s="51">
        <v>189.441</v>
      </c>
      <c r="F18" s="5">
        <f t="shared" si="1"/>
        <v>-7.8369374999999764</v>
      </c>
      <c r="G18" s="45">
        <v>-70.176895180000002</v>
      </c>
      <c r="H18" s="19"/>
      <c r="I18" s="21"/>
      <c r="K18" s="35"/>
      <c r="L18" s="79">
        <v>18.7</v>
      </c>
      <c r="M18" s="51">
        <v>75.153499999999994</v>
      </c>
      <c r="N18" s="51">
        <v>189.441</v>
      </c>
      <c r="O18" s="34"/>
      <c r="P18" s="34"/>
      <c r="Q18" s="34"/>
      <c r="R18" s="36"/>
      <c r="S18" s="36"/>
      <c r="T18" s="36"/>
      <c r="U18" s="36"/>
    </row>
    <row r="19" spans="1:21" x14ac:dyDescent="0.2">
      <c r="A19" s="67" t="s">
        <v>68</v>
      </c>
      <c r="B19" s="2" t="s">
        <v>16</v>
      </c>
      <c r="C19" s="2" t="s">
        <v>71</v>
      </c>
      <c r="D19" s="5">
        <f t="shared" si="0"/>
        <v>197.80254375000001</v>
      </c>
      <c r="E19" s="68">
        <v>188.66300000000001</v>
      </c>
      <c r="F19" s="5">
        <f t="shared" si="1"/>
        <v>-9.1395437500000014</v>
      </c>
      <c r="G19" s="45">
        <v>-81.898975710000002</v>
      </c>
      <c r="H19" s="19"/>
      <c r="I19" s="21"/>
      <c r="K19" s="35"/>
      <c r="L19" s="67" t="s">
        <v>68</v>
      </c>
      <c r="M19" s="51">
        <v>75.353350000000006</v>
      </c>
      <c r="N19" s="68">
        <v>188.66300000000001</v>
      </c>
      <c r="O19" s="34"/>
      <c r="P19" s="34"/>
      <c r="Q19" s="36"/>
      <c r="R19" s="36"/>
      <c r="S19" s="36"/>
      <c r="T19" s="36"/>
      <c r="U19" s="36"/>
    </row>
    <row r="20" spans="1:21" x14ac:dyDescent="0.2">
      <c r="A20" s="67" t="s">
        <v>69</v>
      </c>
      <c r="B20" s="2" t="s">
        <v>70</v>
      </c>
      <c r="C20" s="25" t="s">
        <v>73</v>
      </c>
      <c r="D20" s="5">
        <f>M20*2/1</f>
        <v>150.70670000000001</v>
      </c>
      <c r="E20" s="68">
        <v>150.70599999999999</v>
      </c>
      <c r="F20" s="5">
        <f t="shared" si="1"/>
        <v>-7.0000000002323759E-4</v>
      </c>
      <c r="G20" s="45">
        <v>-8.0412260959999999E-3</v>
      </c>
      <c r="H20" s="19"/>
      <c r="I20" s="20"/>
      <c r="K20" s="33"/>
      <c r="L20" s="67" t="s">
        <v>69</v>
      </c>
      <c r="M20" s="51">
        <v>75.353350000000006</v>
      </c>
      <c r="N20" s="68">
        <v>150.70599999999999</v>
      </c>
      <c r="O20" s="34"/>
      <c r="P20" s="34"/>
      <c r="Q20" s="36"/>
      <c r="R20" s="36"/>
      <c r="S20" s="36"/>
      <c r="T20" s="36"/>
      <c r="U20" s="36"/>
    </row>
    <row r="21" spans="1:21" x14ac:dyDescent="0.2">
      <c r="A21" s="51" t="s">
        <v>60</v>
      </c>
      <c r="B21" s="2" t="s">
        <v>17</v>
      </c>
      <c r="C21" s="2" t="s">
        <v>6</v>
      </c>
      <c r="D21" s="5">
        <f t="shared" ref="D21:D22" si="2">M21*84/64</f>
        <v>98.901271875000006</v>
      </c>
      <c r="E21" s="51">
        <v>95.249399999999994</v>
      </c>
      <c r="F21" s="5">
        <f t="shared" si="1"/>
        <v>-3.6518718750000119</v>
      </c>
      <c r="G21" s="45">
        <v>-65.135375710000005</v>
      </c>
      <c r="H21" s="19"/>
      <c r="I21" s="22"/>
      <c r="K21" s="33"/>
      <c r="L21" s="79" t="s">
        <v>60</v>
      </c>
      <c r="M21" s="51">
        <v>75.353350000000006</v>
      </c>
      <c r="N21" s="51">
        <v>95.249399999999994</v>
      </c>
      <c r="O21" s="34"/>
      <c r="P21" s="34"/>
      <c r="Q21" s="36"/>
      <c r="R21" s="36"/>
      <c r="S21" s="36"/>
      <c r="T21" s="36"/>
      <c r="U21" s="36"/>
    </row>
    <row r="22" spans="1:21" x14ac:dyDescent="0.2">
      <c r="A22" s="51">
        <v>40.5</v>
      </c>
      <c r="B22" s="2" t="s">
        <v>17</v>
      </c>
      <c r="C22" s="2" t="s">
        <v>6</v>
      </c>
      <c r="D22" s="5">
        <f t="shared" si="2"/>
        <v>197.80162499999997</v>
      </c>
      <c r="E22" s="51">
        <v>189.11600000000001</v>
      </c>
      <c r="F22" s="5">
        <f t="shared" si="1"/>
        <v>-8.6856249999999591</v>
      </c>
      <c r="G22" s="45">
        <v>-77.739203430000003</v>
      </c>
      <c r="H22" s="19"/>
      <c r="I22" s="22"/>
      <c r="K22" s="33"/>
      <c r="L22" s="79">
        <v>40.5</v>
      </c>
      <c r="M22" s="51">
        <v>150.70599999999999</v>
      </c>
      <c r="N22" s="51">
        <v>189.11600000000001</v>
      </c>
      <c r="O22" s="34"/>
      <c r="P22" s="34"/>
      <c r="Q22" s="36"/>
      <c r="R22" s="36"/>
      <c r="S22" s="36"/>
      <c r="T22" s="36"/>
      <c r="U22" s="36"/>
    </row>
    <row r="23" spans="1:21" x14ac:dyDescent="0.2">
      <c r="A23" s="76" t="s">
        <v>61</v>
      </c>
      <c r="B23" s="2" t="s">
        <v>70</v>
      </c>
      <c r="C23" s="25" t="s">
        <v>73</v>
      </c>
      <c r="D23" s="5">
        <f>M23*2/1</f>
        <v>150.70599999999999</v>
      </c>
      <c r="E23" s="51">
        <v>149.70599999999999</v>
      </c>
      <c r="F23" s="5">
        <f t="shared" si="1"/>
        <v>-1</v>
      </c>
      <c r="G23" s="45">
        <v>-11.52577423</v>
      </c>
      <c r="H23" s="19"/>
      <c r="I23" s="20"/>
      <c r="K23" s="33"/>
      <c r="L23" s="79" t="s">
        <v>61</v>
      </c>
      <c r="M23">
        <v>75.352999999999994</v>
      </c>
      <c r="N23" s="51">
        <v>149.70599999999999</v>
      </c>
      <c r="Q23" s="36"/>
      <c r="R23" s="36"/>
      <c r="S23" s="36"/>
      <c r="T23" s="36"/>
      <c r="U23" s="36"/>
    </row>
    <row r="24" spans="1:21" x14ac:dyDescent="0.2">
      <c r="A24" s="51">
        <v>40.799999999999997</v>
      </c>
      <c r="B24" s="2" t="s">
        <v>17</v>
      </c>
      <c r="C24" s="2" t="s">
        <v>6</v>
      </c>
      <c r="D24" s="5">
        <f t="shared" ref="D24:D25" si="3">M24*84/64</f>
        <v>197.80162499999997</v>
      </c>
      <c r="E24" s="51">
        <v>189.11600000000001</v>
      </c>
      <c r="F24" s="5">
        <f t="shared" si="1"/>
        <v>-8.6856249999999591</v>
      </c>
      <c r="G24" s="45">
        <v>-77.739203430000003</v>
      </c>
      <c r="H24" s="23"/>
      <c r="I24" s="21"/>
      <c r="L24" s="79">
        <v>40.799999999999997</v>
      </c>
      <c r="M24" s="51">
        <v>150.70599999999999</v>
      </c>
      <c r="N24" s="51">
        <v>189.11600000000001</v>
      </c>
      <c r="Q24" s="36"/>
      <c r="R24" s="36"/>
      <c r="S24" s="36"/>
      <c r="T24" s="36"/>
      <c r="U24" s="36"/>
    </row>
    <row r="25" spans="1:21" x14ac:dyDescent="0.2">
      <c r="A25" s="51" t="s">
        <v>62</v>
      </c>
      <c r="B25" s="2" t="s">
        <v>17</v>
      </c>
      <c r="C25" s="2" t="s">
        <v>6</v>
      </c>
      <c r="D25" s="5">
        <f t="shared" si="3"/>
        <v>198.888375</v>
      </c>
      <c r="E25" s="51">
        <v>190.33500000000001</v>
      </c>
      <c r="F25" s="5">
        <f t="shared" si="1"/>
        <v>-8.5533749999999884</v>
      </c>
      <c r="G25" s="45">
        <v>-76.101908129999998</v>
      </c>
      <c r="H25" s="23"/>
      <c r="I25" s="21"/>
      <c r="L25" s="79" t="s">
        <v>62</v>
      </c>
      <c r="M25" s="51">
        <v>151.53399999999999</v>
      </c>
      <c r="N25" s="51">
        <v>190.33500000000001</v>
      </c>
      <c r="Q25" s="36"/>
      <c r="R25" s="36"/>
      <c r="S25" s="36"/>
      <c r="T25" s="36"/>
      <c r="U25" s="36"/>
    </row>
    <row r="26" spans="1:21" x14ac:dyDescent="0.2">
      <c r="A26" s="76" t="s">
        <v>63</v>
      </c>
      <c r="B26" s="2" t="s">
        <v>70</v>
      </c>
      <c r="C26" s="25" t="s">
        <v>73</v>
      </c>
      <c r="D26" s="5">
        <f>M26*2/1</f>
        <v>151.53399999999999</v>
      </c>
      <c r="E26" s="51">
        <v>149.70599999999999</v>
      </c>
      <c r="F26" s="5">
        <f t="shared" si="1"/>
        <v>-1.828000000000003</v>
      </c>
      <c r="G26" s="45">
        <v>-21.011384199999998</v>
      </c>
      <c r="H26" s="9"/>
      <c r="I26" s="30"/>
      <c r="L26" s="79" t="s">
        <v>63</v>
      </c>
      <c r="M26" s="51">
        <v>75.766999999999996</v>
      </c>
      <c r="N26" s="51">
        <v>149.70599999999999</v>
      </c>
    </row>
    <row r="27" spans="1:21" x14ac:dyDescent="0.2">
      <c r="A27" s="51">
        <v>42.8</v>
      </c>
      <c r="B27" s="2" t="s">
        <v>17</v>
      </c>
      <c r="C27" s="2" t="s">
        <v>6</v>
      </c>
      <c r="D27" s="5">
        <f>M27*84/64</f>
        <v>198.888375</v>
      </c>
      <c r="E27" s="51">
        <v>190.15700000000001</v>
      </c>
      <c r="F27" s="5">
        <f t="shared" si="1"/>
        <v>-8.7313749999999857</v>
      </c>
      <c r="G27" s="45">
        <v>-77.721703989999995</v>
      </c>
      <c r="H27" s="9"/>
      <c r="I27" s="30"/>
      <c r="L27" s="79">
        <v>42.8</v>
      </c>
      <c r="M27" s="51">
        <v>151.53399999999999</v>
      </c>
      <c r="N27" s="51">
        <v>190.15700000000001</v>
      </c>
    </row>
    <row r="28" spans="1:21" x14ac:dyDescent="0.2">
      <c r="A28" s="51">
        <v>47.3</v>
      </c>
      <c r="B28" s="2" t="s">
        <v>16</v>
      </c>
      <c r="C28" s="2" t="s">
        <v>71</v>
      </c>
      <c r="D28" s="5">
        <f t="shared" si="0"/>
        <v>197.27793749999998</v>
      </c>
      <c r="E28" s="51">
        <v>188.08099999999999</v>
      </c>
      <c r="F28" s="5">
        <f t="shared" si="1"/>
        <v>-9.19693749999999</v>
      </c>
      <c r="G28" s="45">
        <v>-82.650279470000001</v>
      </c>
      <c r="H28" s="9"/>
      <c r="I28" s="30"/>
      <c r="L28" s="79">
        <v>47.3</v>
      </c>
      <c r="M28" s="51">
        <v>75.153499999999994</v>
      </c>
      <c r="N28" s="51">
        <v>188.08099999999999</v>
      </c>
    </row>
    <row r="29" spans="1:21" x14ac:dyDescent="0.2">
      <c r="A29" s="51">
        <v>82.4</v>
      </c>
      <c r="B29" s="2" t="s">
        <v>16</v>
      </c>
      <c r="C29" s="2" t="s">
        <v>71</v>
      </c>
      <c r="D29" s="5">
        <f t="shared" si="0"/>
        <v>196.20011250000002</v>
      </c>
      <c r="E29" s="51">
        <v>187.666</v>
      </c>
      <c r="F29" s="5">
        <f t="shared" si="1"/>
        <v>-8.5341125000000204</v>
      </c>
      <c r="G29" s="45">
        <v>-76.990176390000002</v>
      </c>
      <c r="H29" s="9"/>
      <c r="I29" s="24"/>
      <c r="L29" s="79">
        <v>82.4</v>
      </c>
      <c r="M29" s="51">
        <v>74.742900000000006</v>
      </c>
      <c r="N29" s="51">
        <v>187.666</v>
      </c>
    </row>
    <row r="30" spans="1:21" x14ac:dyDescent="0.2">
      <c r="A30" s="50">
        <v>82.6</v>
      </c>
      <c r="B30" s="2" t="s">
        <v>70</v>
      </c>
      <c r="C30" s="25" t="s">
        <v>73</v>
      </c>
      <c r="D30" s="5">
        <f>M30*2/1</f>
        <v>149.48580000000001</v>
      </c>
      <c r="E30" s="68">
        <v>149.70599999999999</v>
      </c>
      <c r="F30" s="5">
        <f t="shared" si="1"/>
        <v>0.22019999999997708</v>
      </c>
      <c r="G30" s="45">
        <v>2.5483172089999999</v>
      </c>
      <c r="H30" s="9"/>
      <c r="I30" s="30"/>
      <c r="L30" s="50">
        <v>82.6</v>
      </c>
      <c r="M30" s="51">
        <v>74.742900000000006</v>
      </c>
      <c r="N30" s="68">
        <v>149.70599999999999</v>
      </c>
    </row>
    <row r="31" spans="1:21" x14ac:dyDescent="0.2">
      <c r="A31" s="51">
        <v>82.7</v>
      </c>
      <c r="B31" s="2" t="s">
        <v>16</v>
      </c>
      <c r="C31" s="2" t="s">
        <v>71</v>
      </c>
      <c r="D31" s="5">
        <f t="shared" si="0"/>
        <v>196.20011250000002</v>
      </c>
      <c r="E31" s="51">
        <v>190.33500000000001</v>
      </c>
      <c r="F31" s="5">
        <f t="shared" si="1"/>
        <v>-5.8651125000000093</v>
      </c>
      <c r="G31" s="45">
        <v>-52.54187881</v>
      </c>
      <c r="H31" s="9"/>
      <c r="I31" s="30"/>
      <c r="L31" s="79">
        <v>82.7</v>
      </c>
      <c r="M31" s="51">
        <v>74.742900000000006</v>
      </c>
      <c r="N31" s="51">
        <v>190.33500000000001</v>
      </c>
    </row>
    <row r="32" spans="1:21" x14ac:dyDescent="0.2">
      <c r="A32" s="51">
        <v>83.4</v>
      </c>
      <c r="B32" s="2" t="s">
        <v>16</v>
      </c>
      <c r="C32" s="77" t="s">
        <v>71</v>
      </c>
      <c r="D32" s="5">
        <f t="shared" si="0"/>
        <v>197.27793749999998</v>
      </c>
      <c r="E32" s="51">
        <v>189.441</v>
      </c>
      <c r="F32" s="5">
        <f t="shared" si="1"/>
        <v>-7.8369374999999764</v>
      </c>
      <c r="G32" s="45">
        <v>-70.176895180000002</v>
      </c>
      <c r="H32" s="9"/>
      <c r="I32" s="30"/>
      <c r="L32" s="79">
        <v>83.4</v>
      </c>
      <c r="M32" s="51">
        <v>75.153499999999994</v>
      </c>
      <c r="N32" s="51">
        <v>189.441</v>
      </c>
    </row>
    <row r="33" spans="1:14" x14ac:dyDescent="0.2">
      <c r="A33" s="50">
        <v>83.6</v>
      </c>
      <c r="B33" s="2" t="s">
        <v>70</v>
      </c>
      <c r="C33" s="25" t="s">
        <v>73</v>
      </c>
      <c r="D33" s="5">
        <f>M33*2/1</f>
        <v>150.30699999999999</v>
      </c>
      <c r="E33" s="68">
        <v>149.70599999999999</v>
      </c>
      <c r="F33" s="5">
        <f t="shared" si="1"/>
        <v>-0.60099999999999909</v>
      </c>
      <c r="G33" s="45">
        <v>-6.9361864669999997</v>
      </c>
      <c r="H33" s="9"/>
      <c r="I33" s="30"/>
      <c r="L33" s="50">
        <v>83.6</v>
      </c>
      <c r="M33" s="51">
        <v>75.153499999999994</v>
      </c>
      <c r="N33" s="68">
        <v>149.70599999999999</v>
      </c>
    </row>
    <row r="34" spans="1:14" x14ac:dyDescent="0.2">
      <c r="A34" s="51">
        <v>83.7</v>
      </c>
      <c r="B34" s="2" t="s">
        <v>16</v>
      </c>
      <c r="C34" s="77" t="s">
        <v>71</v>
      </c>
      <c r="D34" s="5">
        <f t="shared" si="0"/>
        <v>197.27793749999998</v>
      </c>
      <c r="E34" s="51">
        <v>189.441</v>
      </c>
      <c r="F34" s="5">
        <f t="shared" si="1"/>
        <v>-7.8369374999999764</v>
      </c>
      <c r="G34" s="45">
        <v>-70.176895180000002</v>
      </c>
      <c r="H34" s="9"/>
      <c r="I34" s="30"/>
      <c r="L34" s="79">
        <v>83.7</v>
      </c>
      <c r="M34" s="51">
        <v>75.153499999999994</v>
      </c>
      <c r="N34" s="51">
        <v>189.441</v>
      </c>
    </row>
    <row r="35" spans="1:14" x14ac:dyDescent="0.2">
      <c r="A35" s="51">
        <v>84.4</v>
      </c>
      <c r="B35" s="2" t="s">
        <v>16</v>
      </c>
      <c r="C35" s="77" t="s">
        <v>71</v>
      </c>
      <c r="D35" s="5">
        <f t="shared" si="0"/>
        <v>198.36180000000002</v>
      </c>
      <c r="E35" s="51">
        <v>190.33500000000001</v>
      </c>
      <c r="F35" s="5">
        <f t="shared" si="1"/>
        <v>-8.0268000000000086</v>
      </c>
      <c r="G35" s="45">
        <v>-71.512012970000001</v>
      </c>
      <c r="H35" s="9"/>
      <c r="I35" s="30"/>
      <c r="L35" s="79">
        <v>84.4</v>
      </c>
      <c r="M35" s="51">
        <v>75.566400000000002</v>
      </c>
      <c r="N35" s="51">
        <v>190.33500000000001</v>
      </c>
    </row>
    <row r="36" spans="1:14" x14ac:dyDescent="0.2">
      <c r="A36" s="50">
        <v>84.6</v>
      </c>
      <c r="B36" s="2" t="s">
        <v>70</v>
      </c>
      <c r="C36" s="25" t="s">
        <v>73</v>
      </c>
      <c r="D36" s="5">
        <f>M36*2/1</f>
        <v>151.1328</v>
      </c>
      <c r="E36" s="68">
        <v>150.41300000000001</v>
      </c>
      <c r="F36" s="5">
        <f t="shared" si="1"/>
        <v>-0.71979999999999222</v>
      </c>
      <c r="G36" s="45">
        <v>-8.2650438860000008</v>
      </c>
      <c r="H36" s="9"/>
      <c r="I36" s="30"/>
      <c r="L36" s="50">
        <v>84.6</v>
      </c>
      <c r="M36" s="51">
        <v>75.566400000000002</v>
      </c>
      <c r="N36" s="68">
        <v>150.41300000000001</v>
      </c>
    </row>
    <row r="37" spans="1:14" x14ac:dyDescent="0.2">
      <c r="A37" s="51">
        <v>84.7</v>
      </c>
      <c r="B37" s="2" t="s">
        <v>16</v>
      </c>
      <c r="C37" s="77" t="s">
        <v>71</v>
      </c>
      <c r="D37" s="5">
        <f t="shared" si="0"/>
        <v>198.36180000000002</v>
      </c>
      <c r="E37" s="51">
        <v>189.441</v>
      </c>
      <c r="F37" s="5">
        <f t="shared" si="1"/>
        <v>-8.9208000000000141</v>
      </c>
      <c r="G37" s="45">
        <v>-79.662744450000005</v>
      </c>
      <c r="H37" s="9"/>
      <c r="I37" s="30"/>
      <c r="L37" s="79">
        <v>84.7</v>
      </c>
      <c r="M37" s="51">
        <v>75.566400000000002</v>
      </c>
      <c r="N37" s="51">
        <v>189.441</v>
      </c>
    </row>
    <row r="38" spans="1:14" x14ac:dyDescent="0.2">
      <c r="A38" s="51">
        <v>85.4</v>
      </c>
      <c r="B38" s="2" t="s">
        <v>16</v>
      </c>
      <c r="C38" s="77" t="s">
        <v>71</v>
      </c>
      <c r="D38" s="5">
        <f t="shared" si="0"/>
        <v>197.27793749999998</v>
      </c>
      <c r="E38" s="51">
        <v>189.441</v>
      </c>
      <c r="F38" s="5">
        <f t="shared" si="1"/>
        <v>-7.8369374999999764</v>
      </c>
      <c r="G38" s="45">
        <v>-70.176895180000002</v>
      </c>
      <c r="I38" s="24"/>
      <c r="L38" s="79">
        <v>85.4</v>
      </c>
      <c r="M38" s="51">
        <v>75.153499999999994</v>
      </c>
      <c r="N38" s="51">
        <v>189.441</v>
      </c>
    </row>
    <row r="39" spans="1:14" x14ac:dyDescent="0.2">
      <c r="A39" s="50">
        <v>85.6</v>
      </c>
      <c r="B39" s="2" t="s">
        <v>70</v>
      </c>
      <c r="C39" s="25" t="s">
        <v>73</v>
      </c>
      <c r="D39" s="5">
        <f>M39*2/1</f>
        <v>150.30699999999999</v>
      </c>
      <c r="E39" s="68">
        <v>150.703</v>
      </c>
      <c r="F39" s="5">
        <f t="shared" si="1"/>
        <v>0.39600000000001501</v>
      </c>
      <c r="G39" s="45">
        <v>4.5551249389999997</v>
      </c>
      <c r="I39" s="24"/>
      <c r="L39" s="50">
        <v>85.6</v>
      </c>
      <c r="M39" s="51">
        <v>75.153499999999994</v>
      </c>
      <c r="N39" s="68">
        <v>150.703</v>
      </c>
    </row>
    <row r="40" spans="1:14" x14ac:dyDescent="0.2">
      <c r="A40" s="51">
        <v>85.7</v>
      </c>
      <c r="B40" s="2" t="s">
        <v>16</v>
      </c>
      <c r="C40" s="77" t="s">
        <v>71</v>
      </c>
      <c r="D40" s="5">
        <f t="shared" si="0"/>
        <v>197.27793749999998</v>
      </c>
      <c r="E40" s="51">
        <v>190.33500000000001</v>
      </c>
      <c r="F40" s="5">
        <f t="shared" si="1"/>
        <v>-6.9429374999999709</v>
      </c>
      <c r="G40" s="45">
        <v>-62.026163699999998</v>
      </c>
      <c r="I40" s="24"/>
      <c r="L40" s="79">
        <v>85.7</v>
      </c>
      <c r="M40" s="51">
        <v>75.153499999999994</v>
      </c>
      <c r="N40" s="51">
        <v>190.33500000000001</v>
      </c>
    </row>
    <row r="41" spans="1:14" x14ac:dyDescent="0.2">
      <c r="A41" s="75" t="s">
        <v>64</v>
      </c>
      <c r="B41" s="2" t="s">
        <v>16</v>
      </c>
      <c r="C41" s="77" t="s">
        <v>71</v>
      </c>
      <c r="D41" s="5">
        <f t="shared" si="0"/>
        <v>197.80162499999997</v>
      </c>
      <c r="E41" s="51">
        <v>189.441</v>
      </c>
      <c r="F41" s="5">
        <f t="shared" si="1"/>
        <v>-8.3606249999999704</v>
      </c>
      <c r="G41" s="45">
        <v>-74.766593209999996</v>
      </c>
      <c r="I41" s="24"/>
      <c r="L41" s="79" t="s">
        <v>64</v>
      </c>
      <c r="M41" s="51">
        <v>75.352999999999994</v>
      </c>
      <c r="N41" s="51">
        <v>189.441</v>
      </c>
    </row>
    <row r="42" spans="1:14" x14ac:dyDescent="0.2">
      <c r="A42" s="52"/>
      <c r="B42" s="73"/>
      <c r="C42" s="73"/>
      <c r="D42" s="74"/>
      <c r="E42" s="74"/>
      <c r="F42" s="74"/>
      <c r="G42" s="19"/>
      <c r="I42" s="24"/>
    </row>
    <row r="43" spans="1:14" x14ac:dyDescent="0.2">
      <c r="A43" s="27"/>
      <c r="I43" s="24"/>
    </row>
    <row r="44" spans="1:14" x14ac:dyDescent="0.2">
      <c r="A44" s="52"/>
      <c r="B44" s="73"/>
      <c r="C44" s="73"/>
      <c r="D44" s="74"/>
      <c r="E44" s="74"/>
      <c r="F44" s="74"/>
      <c r="G44" s="19"/>
      <c r="I44" s="24"/>
    </row>
    <row r="45" spans="1:14" x14ac:dyDescent="0.2">
      <c r="A45" s="90" t="s">
        <v>4</v>
      </c>
      <c r="B45" s="91"/>
      <c r="C45" s="91"/>
      <c r="D45" s="91"/>
      <c r="E45" s="91"/>
      <c r="F45" s="91"/>
      <c r="G45" s="92"/>
      <c r="I45" s="24"/>
    </row>
    <row r="46" spans="1:14" x14ac:dyDescent="0.2">
      <c r="A46" s="26" t="s">
        <v>12</v>
      </c>
      <c r="B46" s="65" t="s">
        <v>2</v>
      </c>
      <c r="C46" s="65" t="s">
        <v>0</v>
      </c>
      <c r="D46" s="4" t="s">
        <v>13</v>
      </c>
      <c r="E46" s="4" t="s">
        <v>14</v>
      </c>
      <c r="F46" s="65" t="s">
        <v>15</v>
      </c>
      <c r="G46" s="12" t="s">
        <v>1</v>
      </c>
      <c r="I46" s="24"/>
    </row>
    <row r="47" spans="1:14" x14ac:dyDescent="0.2">
      <c r="A47" s="51">
        <v>1.4</v>
      </c>
      <c r="B47" s="2" t="s">
        <v>16</v>
      </c>
      <c r="C47" s="2" t="s">
        <v>72</v>
      </c>
      <c r="D47" s="5">
        <f>M3*2*5/4</f>
        <v>187.88374999999999</v>
      </c>
      <c r="E47" s="51">
        <v>190.15700000000001</v>
      </c>
      <c r="F47" s="5">
        <f>E47-D47</f>
        <v>2.2732500000000186</v>
      </c>
      <c r="G47" s="45">
        <v>20.82044411</v>
      </c>
      <c r="I47" s="24"/>
    </row>
    <row r="48" spans="1:14" x14ac:dyDescent="0.2">
      <c r="A48" s="51">
        <v>1.7</v>
      </c>
      <c r="B48" s="2" t="s">
        <v>16</v>
      </c>
      <c r="C48" s="2" t="s">
        <v>72</v>
      </c>
      <c r="D48" s="5">
        <f t="shared" ref="D48:D85" si="4">M4*2*5/4</f>
        <v>187.88374999999999</v>
      </c>
      <c r="E48" s="51">
        <v>188.55199999999999</v>
      </c>
      <c r="F48" s="5">
        <f t="shared" ref="F48:F85" si="5">E48-D48</f>
        <v>0.66825000000000045</v>
      </c>
      <c r="G48" s="45">
        <v>6.1461306630000001</v>
      </c>
      <c r="I48" s="24"/>
    </row>
    <row r="49" spans="1:9" x14ac:dyDescent="0.2">
      <c r="A49" s="51">
        <v>2.4</v>
      </c>
      <c r="B49" s="2" t="s">
        <v>16</v>
      </c>
      <c r="C49" s="2" t="s">
        <v>72</v>
      </c>
      <c r="D49" s="5">
        <f t="shared" si="4"/>
        <v>189.95374999999999</v>
      </c>
      <c r="E49" s="51">
        <v>189.11600000000001</v>
      </c>
      <c r="F49" s="5">
        <f t="shared" si="5"/>
        <v>-0.83774999999997135</v>
      </c>
      <c r="G49" s="45">
        <v>-7.6525761110000001</v>
      </c>
      <c r="I49" s="24"/>
    </row>
    <row r="50" spans="1:9" x14ac:dyDescent="0.2">
      <c r="A50" s="51">
        <v>2.7</v>
      </c>
      <c r="B50" s="2" t="s">
        <v>16</v>
      </c>
      <c r="C50" s="2" t="s">
        <v>72</v>
      </c>
      <c r="D50" s="5">
        <f t="shared" si="4"/>
        <v>189.95374999999999</v>
      </c>
      <c r="E50" s="51">
        <v>189.441</v>
      </c>
      <c r="F50" s="5">
        <f t="shared" si="5"/>
        <v>-0.51274999999998272</v>
      </c>
      <c r="G50" s="45">
        <v>-4.6799658879999999</v>
      </c>
      <c r="I50" s="24"/>
    </row>
    <row r="51" spans="1:9" x14ac:dyDescent="0.2">
      <c r="A51" s="51">
        <v>3.4</v>
      </c>
      <c r="B51" s="2" t="s">
        <v>16</v>
      </c>
      <c r="C51" s="2" t="s">
        <v>72</v>
      </c>
      <c r="D51" s="5">
        <f t="shared" si="4"/>
        <v>187.88374999999999</v>
      </c>
      <c r="E51" s="51">
        <v>189.11600000000001</v>
      </c>
      <c r="F51" s="5">
        <f t="shared" si="5"/>
        <v>1.2322500000000218</v>
      </c>
      <c r="G51" s="45">
        <v>11.316898269999999</v>
      </c>
      <c r="I51" s="24"/>
    </row>
    <row r="52" spans="1:9" x14ac:dyDescent="0.2">
      <c r="A52" s="51">
        <v>3.7</v>
      </c>
      <c r="B52" s="2" t="s">
        <v>16</v>
      </c>
      <c r="C52" s="2" t="s">
        <v>72</v>
      </c>
      <c r="D52" s="5">
        <f t="shared" si="4"/>
        <v>187.88374999999999</v>
      </c>
      <c r="E52" s="51">
        <v>190.33500000000001</v>
      </c>
      <c r="F52" s="5">
        <f t="shared" si="5"/>
        <v>2.4512500000000159</v>
      </c>
      <c r="G52" s="45">
        <v>22.44023997</v>
      </c>
      <c r="I52" s="24"/>
    </row>
    <row r="53" spans="1:9" x14ac:dyDescent="0.2">
      <c r="A53" s="51">
        <v>4.4000000000000004</v>
      </c>
      <c r="B53" s="2" t="s">
        <v>16</v>
      </c>
      <c r="C53" s="2" t="s">
        <v>72</v>
      </c>
      <c r="D53" s="5">
        <f t="shared" si="4"/>
        <v>188.916</v>
      </c>
      <c r="E53" s="51">
        <v>190.15700000000001</v>
      </c>
      <c r="F53" s="5">
        <f t="shared" si="5"/>
        <v>1.2410000000000139</v>
      </c>
      <c r="G53" s="45">
        <v>11.335384639999999</v>
      </c>
      <c r="I53" s="24"/>
    </row>
    <row r="54" spans="1:9" x14ac:dyDescent="0.2">
      <c r="A54" s="51">
        <v>4.7</v>
      </c>
      <c r="B54" s="2" t="s">
        <v>16</v>
      </c>
      <c r="C54" s="2" t="s">
        <v>72</v>
      </c>
      <c r="D54" s="5">
        <f t="shared" si="4"/>
        <v>188.916</v>
      </c>
      <c r="E54" s="51">
        <v>187.666</v>
      </c>
      <c r="F54" s="5">
        <f t="shared" si="5"/>
        <v>-1.25</v>
      </c>
      <c r="G54" s="45">
        <v>-11.49311709</v>
      </c>
      <c r="I54" s="24"/>
    </row>
    <row r="55" spans="1:9" x14ac:dyDescent="0.2">
      <c r="A55" s="51" t="s">
        <v>53</v>
      </c>
      <c r="B55" s="2" t="s">
        <v>16</v>
      </c>
      <c r="C55" s="2" t="s">
        <v>72</v>
      </c>
      <c r="D55" s="5">
        <f t="shared" si="4"/>
        <v>188.916</v>
      </c>
      <c r="E55" s="51">
        <v>189.441</v>
      </c>
      <c r="F55" s="5">
        <f t="shared" si="5"/>
        <v>0.52500000000000568</v>
      </c>
      <c r="G55" s="45">
        <v>4.8044490209999999</v>
      </c>
      <c r="I55" s="24"/>
    </row>
    <row r="56" spans="1:9" x14ac:dyDescent="0.2">
      <c r="A56" s="51" t="s">
        <v>54</v>
      </c>
      <c r="B56" s="2" t="s">
        <v>70</v>
      </c>
      <c r="C56" s="25" t="s">
        <v>73</v>
      </c>
      <c r="D56" s="5">
        <f>M12*2/1</f>
        <v>151.1328</v>
      </c>
      <c r="E56" s="51">
        <v>149.00299999999999</v>
      </c>
      <c r="F56" s="5">
        <f t="shared" si="5"/>
        <v>-2.1298000000000172</v>
      </c>
      <c r="G56" s="45">
        <v>-24.570505539999999</v>
      </c>
      <c r="I56" s="24"/>
    </row>
    <row r="57" spans="1:9" x14ac:dyDescent="0.2">
      <c r="A57" s="51" t="s">
        <v>59</v>
      </c>
      <c r="B57" s="2" t="s">
        <v>17</v>
      </c>
      <c r="C57" s="25" t="s">
        <v>7</v>
      </c>
      <c r="D57" s="5">
        <f>M13*5/4</f>
        <v>94.457999999999998</v>
      </c>
      <c r="E57" s="51">
        <v>94.728200000000001</v>
      </c>
      <c r="F57" s="5">
        <f t="shared" si="5"/>
        <v>0.27020000000000266</v>
      </c>
      <c r="G57" s="45">
        <v>4.9451784339999998</v>
      </c>
      <c r="I57" s="24"/>
    </row>
    <row r="58" spans="1:9" x14ac:dyDescent="0.2">
      <c r="A58" s="51">
        <v>17.5</v>
      </c>
      <c r="B58" s="2" t="s">
        <v>16</v>
      </c>
      <c r="C58" s="2" t="s">
        <v>72</v>
      </c>
      <c r="D58" s="5">
        <f t="shared" si="4"/>
        <v>187.35375000000002</v>
      </c>
      <c r="E58" s="51">
        <v>190.33500000000001</v>
      </c>
      <c r="F58" s="5">
        <f t="shared" si="5"/>
        <v>2.9812499999999886</v>
      </c>
      <c r="G58" s="45">
        <v>27.33076616</v>
      </c>
      <c r="I58" s="24"/>
    </row>
    <row r="59" spans="1:9" x14ac:dyDescent="0.2">
      <c r="A59" s="51" t="s">
        <v>55</v>
      </c>
      <c r="B59" s="2" t="s">
        <v>70</v>
      </c>
      <c r="C59" s="25" t="s">
        <v>73</v>
      </c>
      <c r="D59" s="5">
        <f>M15*2/1</f>
        <v>149.88300000000001</v>
      </c>
      <c r="E59" s="51">
        <v>150.191</v>
      </c>
      <c r="F59" s="5">
        <f t="shared" si="5"/>
        <v>0.30799999999999272</v>
      </c>
      <c r="G59" s="45">
        <v>3.5539251940000001</v>
      </c>
      <c r="I59" s="24"/>
    </row>
    <row r="60" spans="1:9" x14ac:dyDescent="0.2">
      <c r="A60" s="51" t="s">
        <v>56</v>
      </c>
      <c r="B60" s="2" t="s">
        <v>16</v>
      </c>
      <c r="C60" s="2" t="s">
        <v>72</v>
      </c>
      <c r="D60" s="5">
        <f t="shared" si="4"/>
        <v>187.88374999999999</v>
      </c>
      <c r="E60" s="51">
        <v>190.15700000000001</v>
      </c>
      <c r="F60" s="5">
        <f t="shared" si="5"/>
        <v>2.2732500000000186</v>
      </c>
      <c r="G60" s="45">
        <v>20.82044411</v>
      </c>
      <c r="I60" s="24"/>
    </row>
    <row r="61" spans="1:9" x14ac:dyDescent="0.2">
      <c r="A61" s="51" t="s">
        <v>57</v>
      </c>
      <c r="B61" s="2" t="s">
        <v>70</v>
      </c>
      <c r="C61" s="25" t="s">
        <v>73</v>
      </c>
      <c r="D61" s="5">
        <f>M17*2/1</f>
        <v>150.30699999999999</v>
      </c>
      <c r="E61" s="51">
        <v>149.70599999999999</v>
      </c>
      <c r="F61" s="5">
        <f t="shared" si="5"/>
        <v>-0.60099999999999909</v>
      </c>
      <c r="G61" s="45">
        <v>-6.9361864669999997</v>
      </c>
      <c r="I61" s="24"/>
    </row>
    <row r="62" spans="1:9" x14ac:dyDescent="0.2">
      <c r="A62" s="51">
        <v>18.7</v>
      </c>
      <c r="B62" s="2" t="s">
        <v>16</v>
      </c>
      <c r="C62" s="2" t="s">
        <v>72</v>
      </c>
      <c r="D62" s="5">
        <f t="shared" si="4"/>
        <v>187.88374999999999</v>
      </c>
      <c r="E62" s="51">
        <v>189.441</v>
      </c>
      <c r="F62" s="5">
        <f t="shared" si="5"/>
        <v>1.5572500000000105</v>
      </c>
      <c r="G62" s="45">
        <v>14.289508489999999</v>
      </c>
      <c r="I62" s="24"/>
    </row>
    <row r="63" spans="1:9" x14ac:dyDescent="0.2">
      <c r="A63" s="67" t="s">
        <v>68</v>
      </c>
      <c r="B63" s="2" t="s">
        <v>16</v>
      </c>
      <c r="C63" s="2" t="s">
        <v>72</v>
      </c>
      <c r="D63" s="5">
        <f t="shared" si="4"/>
        <v>188.383375</v>
      </c>
      <c r="E63" s="68">
        <v>188.66300000000001</v>
      </c>
      <c r="F63" s="5">
        <f t="shared" si="5"/>
        <v>0.27962500000001</v>
      </c>
      <c r="G63" s="45">
        <v>2.5676050949999998</v>
      </c>
      <c r="I63" s="24"/>
    </row>
    <row r="64" spans="1:9" x14ac:dyDescent="0.2">
      <c r="A64" s="67" t="s">
        <v>69</v>
      </c>
      <c r="B64" s="2" t="s">
        <v>70</v>
      </c>
      <c r="C64" s="25" t="s">
        <v>73</v>
      </c>
      <c r="D64" s="5">
        <f>M20*2/1</f>
        <v>150.70670000000001</v>
      </c>
      <c r="E64" s="68">
        <v>150.70599999999999</v>
      </c>
      <c r="F64" s="5">
        <f t="shared" si="5"/>
        <v>-7.0000000002323759E-4</v>
      </c>
      <c r="G64" s="45">
        <v>-8.0412260959999999E-3</v>
      </c>
      <c r="I64" s="24"/>
    </row>
    <row r="65" spans="1:9" x14ac:dyDescent="0.2">
      <c r="A65" s="51" t="s">
        <v>60</v>
      </c>
      <c r="B65" s="2" t="s">
        <v>17</v>
      </c>
      <c r="C65" s="25" t="s">
        <v>7</v>
      </c>
      <c r="D65" s="5">
        <f>M21*5/4</f>
        <v>94.1916875</v>
      </c>
      <c r="E65" s="51">
        <v>95.249399999999994</v>
      </c>
      <c r="F65" s="5">
        <f t="shared" si="5"/>
        <v>1.0577124999999938</v>
      </c>
      <c r="G65" s="45">
        <v>19.33208033</v>
      </c>
      <c r="I65" s="24"/>
    </row>
    <row r="66" spans="1:9" x14ac:dyDescent="0.2">
      <c r="A66" s="51">
        <v>40.5</v>
      </c>
      <c r="B66" s="2" t="s">
        <v>17</v>
      </c>
      <c r="C66" s="25" t="s">
        <v>7</v>
      </c>
      <c r="D66" s="5">
        <f>M22*5/4</f>
        <v>188.38249999999999</v>
      </c>
      <c r="E66" s="51">
        <v>189.11600000000001</v>
      </c>
      <c r="F66" s="5">
        <f t="shared" si="5"/>
        <v>0.73350000000002069</v>
      </c>
      <c r="G66" s="45">
        <v>6.7277712259999998</v>
      </c>
      <c r="I66" s="24"/>
    </row>
    <row r="67" spans="1:9" x14ac:dyDescent="0.2">
      <c r="A67" s="76" t="s">
        <v>61</v>
      </c>
      <c r="B67" s="2" t="s">
        <v>70</v>
      </c>
      <c r="C67" s="25" t="s">
        <v>73</v>
      </c>
      <c r="D67" s="5">
        <f>M23*2/1</f>
        <v>150.70599999999999</v>
      </c>
      <c r="E67" s="51">
        <v>149.70599999999999</v>
      </c>
      <c r="F67" s="5">
        <f t="shared" si="5"/>
        <v>-1</v>
      </c>
      <c r="G67" s="45">
        <v>-11.52577423</v>
      </c>
      <c r="I67" s="24"/>
    </row>
    <row r="68" spans="1:9" x14ac:dyDescent="0.2">
      <c r="A68" s="51">
        <v>40.799999999999997</v>
      </c>
      <c r="B68" s="2" t="s">
        <v>17</v>
      </c>
      <c r="C68" s="25" t="s">
        <v>7</v>
      </c>
      <c r="D68" s="5">
        <f>M24*5/4</f>
        <v>188.38249999999999</v>
      </c>
      <c r="E68" s="51">
        <v>189.11600000000001</v>
      </c>
      <c r="F68" s="5">
        <f t="shared" si="5"/>
        <v>0.73350000000002069</v>
      </c>
      <c r="G68" s="45">
        <v>6.7277712259999998</v>
      </c>
      <c r="I68" s="24"/>
    </row>
    <row r="69" spans="1:9" x14ac:dyDescent="0.2">
      <c r="A69" s="51" t="s">
        <v>62</v>
      </c>
      <c r="B69" s="2" t="s">
        <v>17</v>
      </c>
      <c r="C69" s="25" t="s">
        <v>7</v>
      </c>
      <c r="D69" s="5">
        <f>M25*5/4</f>
        <v>189.41749999999999</v>
      </c>
      <c r="E69" s="51">
        <v>190.33500000000001</v>
      </c>
      <c r="F69" s="5">
        <f t="shared" si="5"/>
        <v>0.91750000000001819</v>
      </c>
      <c r="G69" s="45">
        <v>8.3655029560000003</v>
      </c>
      <c r="I69" s="24"/>
    </row>
    <row r="70" spans="1:9" x14ac:dyDescent="0.2">
      <c r="A70" s="76" t="s">
        <v>63</v>
      </c>
      <c r="B70" s="2" t="s">
        <v>70</v>
      </c>
      <c r="C70" s="25" t="s">
        <v>73</v>
      </c>
      <c r="D70" s="5">
        <f>M26*2/1</f>
        <v>151.53399999999999</v>
      </c>
      <c r="E70" s="51">
        <v>149.70599999999999</v>
      </c>
      <c r="F70" s="5">
        <f t="shared" si="5"/>
        <v>-1.828000000000003</v>
      </c>
      <c r="G70" s="45">
        <v>-21.011384199999998</v>
      </c>
      <c r="I70" s="24"/>
    </row>
    <row r="71" spans="1:9" x14ac:dyDescent="0.2">
      <c r="A71" s="51">
        <v>42.8</v>
      </c>
      <c r="B71" s="2" t="s">
        <v>17</v>
      </c>
      <c r="C71" s="25" t="s">
        <v>7</v>
      </c>
      <c r="D71" s="5">
        <f>M27*5/4</f>
        <v>189.41749999999999</v>
      </c>
      <c r="E71" s="51">
        <v>190.15700000000001</v>
      </c>
      <c r="F71" s="5">
        <f t="shared" si="5"/>
        <v>0.73950000000002092</v>
      </c>
      <c r="G71" s="45">
        <v>6.7457070960000003</v>
      </c>
      <c r="I71" s="24"/>
    </row>
    <row r="72" spans="1:9" x14ac:dyDescent="0.2">
      <c r="A72" s="51">
        <v>47.3</v>
      </c>
      <c r="B72" s="2" t="s">
        <v>16</v>
      </c>
      <c r="C72" s="2" t="s">
        <v>72</v>
      </c>
      <c r="D72" s="5">
        <f t="shared" si="4"/>
        <v>187.88374999999999</v>
      </c>
      <c r="E72" s="51">
        <v>188.08099999999999</v>
      </c>
      <c r="F72" s="5">
        <f t="shared" si="5"/>
        <v>0.19724999999999682</v>
      </c>
      <c r="G72" s="45">
        <v>1.8161242</v>
      </c>
      <c r="I72" s="24"/>
    </row>
    <row r="73" spans="1:9" x14ac:dyDescent="0.2">
      <c r="A73" s="51">
        <v>82.4</v>
      </c>
      <c r="B73" s="2" t="s">
        <v>16</v>
      </c>
      <c r="C73" s="2" t="s">
        <v>72</v>
      </c>
      <c r="D73" s="5">
        <f t="shared" si="4"/>
        <v>186.85725000000002</v>
      </c>
      <c r="E73" s="51">
        <v>187.666</v>
      </c>
      <c r="F73" s="5">
        <f t="shared" si="5"/>
        <v>0.80874999999997499</v>
      </c>
      <c r="G73" s="45">
        <v>7.476443529</v>
      </c>
      <c r="I73" s="24"/>
    </row>
    <row r="74" spans="1:9" x14ac:dyDescent="0.2">
      <c r="A74" s="50">
        <v>82.6</v>
      </c>
      <c r="B74" s="2" t="s">
        <v>70</v>
      </c>
      <c r="C74" s="25" t="s">
        <v>73</v>
      </c>
      <c r="D74" s="5">
        <f>M30*2/1</f>
        <v>149.48580000000001</v>
      </c>
      <c r="E74" s="68">
        <v>149.70599999999999</v>
      </c>
      <c r="F74" s="5">
        <f t="shared" si="5"/>
        <v>0.22019999999997708</v>
      </c>
      <c r="G74" s="45">
        <v>2.5483172089999999</v>
      </c>
      <c r="I74" s="24"/>
    </row>
    <row r="75" spans="1:9" x14ac:dyDescent="0.2">
      <c r="A75" s="51">
        <v>82.7</v>
      </c>
      <c r="B75" s="2" t="s">
        <v>16</v>
      </c>
      <c r="C75" s="2" t="s">
        <v>72</v>
      </c>
      <c r="D75" s="5">
        <f t="shared" si="4"/>
        <v>186.85725000000002</v>
      </c>
      <c r="E75" s="51">
        <v>190.33500000000001</v>
      </c>
      <c r="F75" s="5">
        <f t="shared" si="5"/>
        <v>3.4777499999999861</v>
      </c>
      <c r="G75" s="45">
        <v>31.924741109999999</v>
      </c>
      <c r="I75" s="24"/>
    </row>
    <row r="76" spans="1:9" x14ac:dyDescent="0.2">
      <c r="A76" s="51">
        <v>83.4</v>
      </c>
      <c r="B76" s="2" t="s">
        <v>16</v>
      </c>
      <c r="C76" s="2" t="s">
        <v>72</v>
      </c>
      <c r="D76" s="5">
        <f t="shared" si="4"/>
        <v>187.88374999999999</v>
      </c>
      <c r="E76" s="51">
        <v>189.441</v>
      </c>
      <c r="F76" s="5">
        <f t="shared" si="5"/>
        <v>1.5572500000000105</v>
      </c>
      <c r="G76" s="45">
        <v>14.289508489999999</v>
      </c>
      <c r="I76" s="24"/>
    </row>
    <row r="77" spans="1:9" x14ac:dyDescent="0.2">
      <c r="A77" s="50">
        <v>83.6</v>
      </c>
      <c r="B77" s="2" t="s">
        <v>70</v>
      </c>
      <c r="C77" s="25" t="s">
        <v>73</v>
      </c>
      <c r="D77" s="5">
        <f>M33*2/1</f>
        <v>150.30699999999999</v>
      </c>
      <c r="E77" s="68">
        <v>149.70599999999999</v>
      </c>
      <c r="F77" s="5">
        <f t="shared" si="5"/>
        <v>-0.60099999999999909</v>
      </c>
      <c r="G77" s="45">
        <v>-6.9361864669999997</v>
      </c>
      <c r="I77" s="24"/>
    </row>
    <row r="78" spans="1:9" x14ac:dyDescent="0.2">
      <c r="A78" s="51">
        <v>83.7</v>
      </c>
      <c r="B78" s="2" t="s">
        <v>16</v>
      </c>
      <c r="C78" s="2" t="s">
        <v>72</v>
      </c>
      <c r="D78" s="5">
        <f t="shared" si="4"/>
        <v>187.88374999999999</v>
      </c>
      <c r="E78" s="51">
        <v>189.441</v>
      </c>
      <c r="F78" s="5">
        <f t="shared" si="5"/>
        <v>1.5572500000000105</v>
      </c>
      <c r="G78" s="45">
        <v>14.289508489999999</v>
      </c>
      <c r="I78" s="24"/>
    </row>
    <row r="79" spans="1:9" x14ac:dyDescent="0.2">
      <c r="A79" s="51">
        <v>84.4</v>
      </c>
      <c r="B79" s="2" t="s">
        <v>16</v>
      </c>
      <c r="C79" s="2" t="s">
        <v>72</v>
      </c>
      <c r="D79" s="5">
        <f t="shared" si="4"/>
        <v>188.916</v>
      </c>
      <c r="E79" s="51">
        <v>190.33500000000001</v>
      </c>
      <c r="F79" s="5">
        <f t="shared" si="5"/>
        <v>1.4190000000000111</v>
      </c>
      <c r="G79" s="45">
        <v>12.955180500000001</v>
      </c>
      <c r="I79" s="24"/>
    </row>
    <row r="80" spans="1:9" x14ac:dyDescent="0.2">
      <c r="A80" s="50">
        <v>84.6</v>
      </c>
      <c r="B80" s="2" t="s">
        <v>70</v>
      </c>
      <c r="C80" s="25" t="s">
        <v>73</v>
      </c>
      <c r="D80" s="5">
        <f>M36*2/1</f>
        <v>151.1328</v>
      </c>
      <c r="E80" s="68">
        <v>150.41300000000001</v>
      </c>
      <c r="F80" s="5">
        <f t="shared" si="5"/>
        <v>-0.71979999999999222</v>
      </c>
      <c r="G80" s="45">
        <v>-8.2650438860000008</v>
      </c>
      <c r="I80" s="24"/>
    </row>
    <row r="81" spans="1:9" x14ac:dyDescent="0.2">
      <c r="A81" s="51">
        <v>84.7</v>
      </c>
      <c r="B81" s="2" t="s">
        <v>16</v>
      </c>
      <c r="C81" s="2" t="s">
        <v>72</v>
      </c>
      <c r="D81" s="5">
        <f t="shared" si="4"/>
        <v>188.916</v>
      </c>
      <c r="E81" s="51">
        <v>189.441</v>
      </c>
      <c r="F81" s="5">
        <f t="shared" si="5"/>
        <v>0.52500000000000568</v>
      </c>
      <c r="G81" s="45">
        <v>4.8044490209999999</v>
      </c>
      <c r="I81" s="24"/>
    </row>
    <row r="82" spans="1:9" x14ac:dyDescent="0.2">
      <c r="A82" s="51">
        <v>85.4</v>
      </c>
      <c r="B82" s="2" t="s">
        <v>16</v>
      </c>
      <c r="C82" s="2" t="s">
        <v>72</v>
      </c>
      <c r="D82" s="5">
        <f t="shared" si="4"/>
        <v>187.88374999999999</v>
      </c>
      <c r="E82" s="51">
        <v>189.441</v>
      </c>
      <c r="F82" s="5">
        <f t="shared" si="5"/>
        <v>1.5572500000000105</v>
      </c>
      <c r="G82" s="45">
        <v>14.289508489999999</v>
      </c>
      <c r="I82" s="24"/>
    </row>
    <row r="83" spans="1:9" x14ac:dyDescent="0.2">
      <c r="A83" s="50">
        <v>85.6</v>
      </c>
      <c r="B83" s="2" t="s">
        <v>70</v>
      </c>
      <c r="C83" s="25" t="s">
        <v>73</v>
      </c>
      <c r="D83" s="5">
        <f>M39*2/1</f>
        <v>150.30699999999999</v>
      </c>
      <c r="E83" s="68">
        <v>150.703</v>
      </c>
      <c r="F83" s="5">
        <f t="shared" si="5"/>
        <v>0.39600000000001501</v>
      </c>
      <c r="G83" s="45">
        <v>4.5551249389999997</v>
      </c>
      <c r="I83" s="24"/>
    </row>
    <row r="84" spans="1:9" x14ac:dyDescent="0.2">
      <c r="A84" s="51">
        <v>85.7</v>
      </c>
      <c r="B84" s="2" t="s">
        <v>16</v>
      </c>
      <c r="C84" s="2" t="s">
        <v>72</v>
      </c>
      <c r="D84" s="5">
        <f t="shared" si="4"/>
        <v>187.88374999999999</v>
      </c>
      <c r="E84" s="51">
        <v>190.33500000000001</v>
      </c>
      <c r="F84" s="5">
        <f t="shared" si="5"/>
        <v>2.4512500000000159</v>
      </c>
      <c r="G84" s="45">
        <v>22.44023997</v>
      </c>
      <c r="I84" s="24"/>
    </row>
    <row r="85" spans="1:9" x14ac:dyDescent="0.2">
      <c r="A85" s="75" t="s">
        <v>64</v>
      </c>
      <c r="B85" s="2" t="s">
        <v>16</v>
      </c>
      <c r="C85" s="2" t="s">
        <v>72</v>
      </c>
      <c r="D85" s="5">
        <f t="shared" si="4"/>
        <v>188.38249999999999</v>
      </c>
      <c r="E85" s="51">
        <v>189.441</v>
      </c>
      <c r="F85" s="5">
        <f t="shared" si="5"/>
        <v>1.0585000000000093</v>
      </c>
      <c r="G85" s="45">
        <v>9.7003814500000001</v>
      </c>
      <c r="I85" s="24"/>
    </row>
    <row r="86" spans="1:9" x14ac:dyDescent="0.2">
      <c r="A86" s="75"/>
      <c r="B86" s="73"/>
      <c r="C86" s="73"/>
      <c r="D86" s="74"/>
      <c r="E86" s="74"/>
      <c r="F86" s="74"/>
      <c r="G86" s="19"/>
      <c r="I86" s="24"/>
    </row>
    <row r="87" spans="1:9" x14ac:dyDescent="0.2">
      <c r="A87" s="52"/>
      <c r="B87" s="73"/>
      <c r="C87" s="73"/>
      <c r="D87" s="74"/>
      <c r="E87" s="74"/>
      <c r="F87" s="74"/>
      <c r="G87" s="19"/>
      <c r="I87" s="24"/>
    </row>
    <row r="88" spans="1:9" x14ac:dyDescent="0.2">
      <c r="A88" s="90" t="s">
        <v>5</v>
      </c>
      <c r="B88" s="91"/>
      <c r="C88" s="91"/>
      <c r="D88" s="91"/>
      <c r="E88" s="91"/>
      <c r="F88" s="91"/>
      <c r="G88" s="92"/>
      <c r="I88" s="24"/>
    </row>
    <row r="89" spans="1:9" x14ac:dyDescent="0.2">
      <c r="A89" s="26" t="s">
        <v>12</v>
      </c>
      <c r="B89" s="65" t="s">
        <v>2</v>
      </c>
      <c r="C89" s="65" t="s">
        <v>18</v>
      </c>
      <c r="D89" s="4" t="s">
        <v>13</v>
      </c>
      <c r="E89" s="4" t="s">
        <v>14</v>
      </c>
      <c r="F89" s="65" t="s">
        <v>15</v>
      </c>
      <c r="G89" s="12" t="s">
        <v>1</v>
      </c>
      <c r="I89" s="24"/>
    </row>
    <row r="90" spans="1:9" x14ac:dyDescent="0.2">
      <c r="A90" s="51">
        <v>1.4</v>
      </c>
      <c r="B90" s="2" t="s">
        <v>16</v>
      </c>
      <c r="C90" s="2">
        <v>16</v>
      </c>
      <c r="D90" s="5">
        <f>M3*POWER(2,(16/12))</f>
        <v>189.37495324654864</v>
      </c>
      <c r="E90" s="51">
        <v>190.15700000000001</v>
      </c>
      <c r="F90" s="5">
        <f>E90-D90</f>
        <v>0.7820467534513682</v>
      </c>
      <c r="G90" s="45">
        <v>7.1341912790000004</v>
      </c>
      <c r="I90" s="24"/>
    </row>
    <row r="91" spans="1:9" x14ac:dyDescent="0.2">
      <c r="A91" s="51">
        <v>1.7</v>
      </c>
      <c r="B91" s="2" t="s">
        <v>16</v>
      </c>
      <c r="C91" s="2">
        <v>16</v>
      </c>
      <c r="D91" s="5">
        <f t="shared" ref="D91:D98" si="6">M4*POWER(2,(16/12))</f>
        <v>189.37495324654864</v>
      </c>
      <c r="E91" s="51">
        <v>188.55199999999999</v>
      </c>
      <c r="F91" s="5">
        <f t="shared" ref="F91:F128" si="7">E91-D91</f>
        <v>-0.82295324654864999</v>
      </c>
      <c r="G91" s="45">
        <v>-7.5401221649999997</v>
      </c>
      <c r="I91" s="24"/>
    </row>
    <row r="92" spans="1:9" x14ac:dyDescent="0.2">
      <c r="A92" s="51">
        <v>2.4</v>
      </c>
      <c r="B92" s="2" t="s">
        <v>16</v>
      </c>
      <c r="C92" s="2">
        <v>16</v>
      </c>
      <c r="D92" s="5">
        <f t="shared" si="6"/>
        <v>191.46138250517458</v>
      </c>
      <c r="E92" s="51">
        <v>189.11600000000001</v>
      </c>
      <c r="F92" s="5">
        <f t="shared" si="7"/>
        <v>-2.3453825051745696</v>
      </c>
      <c r="G92" s="45">
        <v>-21.338564739999999</v>
      </c>
      <c r="I92" s="24"/>
    </row>
    <row r="93" spans="1:9" x14ac:dyDescent="0.2">
      <c r="A93" s="51">
        <v>2.7</v>
      </c>
      <c r="B93" s="2" t="s">
        <v>16</v>
      </c>
      <c r="C93" s="2">
        <v>16</v>
      </c>
      <c r="D93" s="5">
        <f t="shared" si="6"/>
        <v>191.46138250517458</v>
      </c>
      <c r="E93" s="51">
        <v>189.441</v>
      </c>
      <c r="F93" s="5">
        <f t="shared" si="7"/>
        <v>-2.020382505174581</v>
      </c>
      <c r="G93" s="45">
        <v>-18.365954519999999</v>
      </c>
      <c r="I93" s="24"/>
    </row>
    <row r="94" spans="1:9" x14ac:dyDescent="0.2">
      <c r="A94" s="51">
        <v>3.4</v>
      </c>
      <c r="B94" s="2" t="s">
        <v>16</v>
      </c>
      <c r="C94" s="2">
        <v>16</v>
      </c>
      <c r="D94" s="5">
        <f t="shared" si="6"/>
        <v>189.37495324654864</v>
      </c>
      <c r="E94" s="51">
        <v>189.11600000000001</v>
      </c>
      <c r="F94" s="5">
        <f t="shared" si="7"/>
        <v>-0.25895324654862861</v>
      </c>
      <c r="G94" s="45">
        <v>-2.3693545619999998</v>
      </c>
      <c r="I94" s="24"/>
    </row>
    <row r="95" spans="1:9" x14ac:dyDescent="0.2">
      <c r="A95" s="51">
        <v>3.7</v>
      </c>
      <c r="B95" s="2" t="s">
        <v>16</v>
      </c>
      <c r="C95" s="2">
        <v>16</v>
      </c>
      <c r="D95" s="5">
        <f t="shared" si="6"/>
        <v>189.37495324654864</v>
      </c>
      <c r="E95" s="51">
        <v>190.33500000000001</v>
      </c>
      <c r="F95" s="5">
        <f t="shared" si="7"/>
        <v>0.96004675345136548</v>
      </c>
      <c r="G95" s="45">
        <v>8.7539871389999995</v>
      </c>
      <c r="I95" s="24"/>
    </row>
    <row r="96" spans="1:9" x14ac:dyDescent="0.2">
      <c r="A96" s="51">
        <v>4.4000000000000004</v>
      </c>
      <c r="B96" s="2" t="s">
        <v>16</v>
      </c>
      <c r="C96" s="2">
        <v>16</v>
      </c>
      <c r="D96" s="5">
        <f t="shared" si="6"/>
        <v>190.41539604955187</v>
      </c>
      <c r="E96" s="51">
        <v>190.15700000000001</v>
      </c>
      <c r="F96" s="5">
        <f t="shared" si="7"/>
        <v>-0.25839604955186246</v>
      </c>
      <c r="G96" s="45">
        <v>-2.3509374140000001</v>
      </c>
      <c r="I96" s="24"/>
    </row>
    <row r="97" spans="1:9" x14ac:dyDescent="0.2">
      <c r="A97" s="51">
        <v>4.7</v>
      </c>
      <c r="B97" s="2" t="s">
        <v>16</v>
      </c>
      <c r="C97" s="2">
        <v>16</v>
      </c>
      <c r="D97" s="5">
        <f t="shared" si="6"/>
        <v>190.41539604955187</v>
      </c>
      <c r="E97" s="51">
        <v>187.666</v>
      </c>
      <c r="F97" s="5">
        <f t="shared" si="7"/>
        <v>-2.7493960495518763</v>
      </c>
      <c r="G97" s="45">
        <v>-25.179439139999999</v>
      </c>
      <c r="I97" s="24"/>
    </row>
    <row r="98" spans="1:9" x14ac:dyDescent="0.2">
      <c r="A98" s="51" t="s">
        <v>53</v>
      </c>
      <c r="B98" s="2" t="s">
        <v>16</v>
      </c>
      <c r="C98" s="2">
        <v>16</v>
      </c>
      <c r="D98" s="5">
        <f t="shared" si="6"/>
        <v>190.41539604955187</v>
      </c>
      <c r="E98" s="51">
        <v>189.441</v>
      </c>
      <c r="F98" s="5">
        <f t="shared" si="7"/>
        <v>-0.97439604955187065</v>
      </c>
      <c r="G98" s="45">
        <v>-8.8818730309999996</v>
      </c>
      <c r="I98" s="24"/>
    </row>
    <row r="99" spans="1:9" x14ac:dyDescent="0.2">
      <c r="A99" s="51" t="s">
        <v>54</v>
      </c>
      <c r="B99" s="2" t="s">
        <v>70</v>
      </c>
      <c r="C99" s="25" t="s">
        <v>74</v>
      </c>
      <c r="D99" s="5">
        <f>M12*POWER(2,(12/12))</f>
        <v>151.1328</v>
      </c>
      <c r="E99" s="51">
        <v>149.00299999999999</v>
      </c>
      <c r="F99" s="5">
        <f t="shared" si="7"/>
        <v>-2.1298000000000172</v>
      </c>
      <c r="G99" s="45">
        <v>-24.570505539999999</v>
      </c>
      <c r="I99" s="24"/>
    </row>
    <row r="100" spans="1:9" x14ac:dyDescent="0.2">
      <c r="A100" s="51" t="s">
        <v>59</v>
      </c>
      <c r="B100" s="2" t="s">
        <v>17</v>
      </c>
      <c r="C100" s="25" t="s">
        <v>8</v>
      </c>
      <c r="D100" s="5">
        <f>M13*POWER(2,(4/12))</f>
        <v>95.207698024775951</v>
      </c>
      <c r="E100" s="51">
        <v>94.728200000000001</v>
      </c>
      <c r="F100" s="5">
        <f t="shared" si="7"/>
        <v>-0.47949802477594972</v>
      </c>
      <c r="G100" s="45">
        <v>-8.7411436180000006</v>
      </c>
      <c r="I100" s="24"/>
    </row>
    <row r="101" spans="1:9" x14ac:dyDescent="0.2">
      <c r="A101" s="51">
        <v>17.5</v>
      </c>
      <c r="B101" s="2" t="s">
        <v>16</v>
      </c>
      <c r="C101" s="2">
        <v>16</v>
      </c>
      <c r="D101" s="5">
        <f>M14*POWER(2,(16/12))</f>
        <v>188.84074672139326</v>
      </c>
      <c r="E101" s="51">
        <v>190.33500000000001</v>
      </c>
      <c r="F101" s="5">
        <f t="shared" si="7"/>
        <v>1.4942532786067488</v>
      </c>
      <c r="G101" s="45">
        <v>13.645370379999999</v>
      </c>
      <c r="I101" s="24"/>
    </row>
    <row r="102" spans="1:9" x14ac:dyDescent="0.2">
      <c r="A102" s="51" t="s">
        <v>55</v>
      </c>
      <c r="B102" s="2" t="s">
        <v>70</v>
      </c>
      <c r="C102" s="2">
        <v>12</v>
      </c>
      <c r="D102" s="5">
        <f>M15*POWER(2,(12/12))</f>
        <v>149.88300000000001</v>
      </c>
      <c r="E102" s="51">
        <v>150.191</v>
      </c>
      <c r="F102" s="5">
        <f t="shared" si="7"/>
        <v>0.30799999999999272</v>
      </c>
      <c r="G102" s="45">
        <v>3.5539251940000001</v>
      </c>
      <c r="I102" s="24"/>
    </row>
    <row r="103" spans="1:9" x14ac:dyDescent="0.2">
      <c r="A103" s="51" t="s">
        <v>56</v>
      </c>
      <c r="B103" s="2" t="s">
        <v>16</v>
      </c>
      <c r="C103" s="2">
        <v>16</v>
      </c>
      <c r="D103" s="5">
        <f>M16*POWER(2,(16/12))</f>
        <v>189.37495324654864</v>
      </c>
      <c r="E103" s="51">
        <v>190.15700000000001</v>
      </c>
      <c r="F103" s="5">
        <f t="shared" si="7"/>
        <v>0.7820467534513682</v>
      </c>
      <c r="G103" s="45">
        <v>7.1341912790000004</v>
      </c>
      <c r="I103" s="24"/>
    </row>
    <row r="104" spans="1:9" x14ac:dyDescent="0.2">
      <c r="A104" s="51" t="s">
        <v>57</v>
      </c>
      <c r="B104" s="2" t="s">
        <v>70</v>
      </c>
      <c r="C104" s="2">
        <v>12</v>
      </c>
      <c r="D104" s="5">
        <f>M17*POWER(2,(12/12))</f>
        <v>150.30699999999999</v>
      </c>
      <c r="E104" s="51">
        <v>149.70599999999999</v>
      </c>
      <c r="F104" s="5">
        <f t="shared" si="7"/>
        <v>-0.60099999999999909</v>
      </c>
      <c r="G104" s="45">
        <v>-6.9361864669999997</v>
      </c>
      <c r="I104" s="24"/>
    </row>
    <row r="105" spans="1:9" x14ac:dyDescent="0.2">
      <c r="A105" s="51">
        <v>18.7</v>
      </c>
      <c r="B105" s="2" t="s">
        <v>16</v>
      </c>
      <c r="C105" s="2">
        <v>16</v>
      </c>
      <c r="D105" s="5">
        <f>M18*POWER(2,(16/12))</f>
        <v>189.37495324654864</v>
      </c>
      <c r="E105" s="51">
        <v>189.441</v>
      </c>
      <c r="F105" s="5">
        <f t="shared" si="7"/>
        <v>6.6046753451360019E-2</v>
      </c>
      <c r="G105" s="45">
        <v>0.60325566180000001</v>
      </c>
      <c r="I105" s="24"/>
    </row>
    <row r="106" spans="1:9" x14ac:dyDescent="0.2">
      <c r="A106" s="67" t="s">
        <v>68</v>
      </c>
      <c r="B106" s="2" t="s">
        <v>16</v>
      </c>
      <c r="C106" s="2">
        <v>16</v>
      </c>
      <c r="D106" s="5">
        <f>M19*POWER(2,(16/12))</f>
        <v>189.87854369019166</v>
      </c>
      <c r="E106" s="68">
        <v>188.66300000000001</v>
      </c>
      <c r="F106" s="5">
        <f t="shared" si="7"/>
        <v>-1.2155436901916516</v>
      </c>
      <c r="G106" s="45">
        <v>-11.11805294</v>
      </c>
      <c r="I106" s="24"/>
    </row>
    <row r="107" spans="1:9" x14ac:dyDescent="0.2">
      <c r="A107" s="67" t="s">
        <v>69</v>
      </c>
      <c r="B107" s="2" t="s">
        <v>70</v>
      </c>
      <c r="C107" s="2">
        <v>12</v>
      </c>
      <c r="D107" s="5">
        <f>M20*POWER(2,(12/12))</f>
        <v>150.70670000000001</v>
      </c>
      <c r="E107" s="68">
        <v>150.70599999999999</v>
      </c>
      <c r="F107" s="5">
        <f t="shared" si="7"/>
        <v>-7.0000000002323759E-4</v>
      </c>
      <c r="G107" s="45">
        <v>-8.0412260959999999E-3</v>
      </c>
      <c r="I107" s="24"/>
    </row>
    <row r="108" spans="1:9" x14ac:dyDescent="0.2">
      <c r="A108" s="51" t="s">
        <v>60</v>
      </c>
      <c r="B108" s="2" t="s">
        <v>17</v>
      </c>
      <c r="C108" s="25" t="s">
        <v>8</v>
      </c>
      <c r="D108" s="5">
        <f>M21*POWER(2,(4/12))</f>
        <v>94.939271845095845</v>
      </c>
      <c r="E108" s="51">
        <v>95.249399999999994</v>
      </c>
      <c r="F108" s="5">
        <f t="shared" si="7"/>
        <v>0.3101281549041488</v>
      </c>
      <c r="G108" s="45">
        <v>5.6455105310000002</v>
      </c>
      <c r="I108" s="24"/>
    </row>
    <row r="109" spans="1:9" x14ac:dyDescent="0.2">
      <c r="A109" s="51">
        <v>40.5</v>
      </c>
      <c r="B109" s="2" t="s">
        <v>17</v>
      </c>
      <c r="C109" s="25" t="s">
        <v>8</v>
      </c>
      <c r="D109" s="5">
        <f>M22*POWER(2,(4/12))</f>
        <v>189.87766174545675</v>
      </c>
      <c r="E109" s="51">
        <v>189.11600000000001</v>
      </c>
      <c r="F109" s="5">
        <f t="shared" si="7"/>
        <v>-0.76166174545673471</v>
      </c>
      <c r="G109" s="45">
        <v>-6.9588637000000002</v>
      </c>
      <c r="I109" s="24"/>
    </row>
    <row r="110" spans="1:9" x14ac:dyDescent="0.2">
      <c r="A110" s="76" t="s">
        <v>61</v>
      </c>
      <c r="B110" s="2" t="s">
        <v>70</v>
      </c>
      <c r="C110" s="2">
        <v>12</v>
      </c>
      <c r="D110" s="5">
        <f>M23*POWER(2,(12/12))</f>
        <v>150.70599999999999</v>
      </c>
      <c r="E110" s="51">
        <v>149.70599999999999</v>
      </c>
      <c r="F110" s="5">
        <f t="shared" si="7"/>
        <v>-1</v>
      </c>
      <c r="G110" s="45">
        <v>-11.52577423</v>
      </c>
      <c r="I110" s="24"/>
    </row>
    <row r="111" spans="1:9" x14ac:dyDescent="0.2">
      <c r="A111" s="51">
        <v>40.799999999999997</v>
      </c>
      <c r="B111" s="2" t="s">
        <v>17</v>
      </c>
      <c r="C111" s="25" t="s">
        <v>8</v>
      </c>
      <c r="D111" s="5">
        <f>M24*POWER(2,(4/12))</f>
        <v>189.87766174545675</v>
      </c>
      <c r="E111" s="51">
        <v>189.11600000000001</v>
      </c>
      <c r="F111" s="5">
        <f t="shared" si="7"/>
        <v>-0.76166174545673471</v>
      </c>
      <c r="G111" s="45">
        <v>-6.9588637000000002</v>
      </c>
      <c r="I111" s="24"/>
    </row>
    <row r="112" spans="1:9" x14ac:dyDescent="0.2">
      <c r="A112" s="51" t="s">
        <v>62</v>
      </c>
      <c r="B112" s="2" t="s">
        <v>17</v>
      </c>
      <c r="C112" s="25" t="s">
        <v>8</v>
      </c>
      <c r="D112" s="5">
        <f>M25*POWER(2,(4/12))</f>
        <v>190.9208763747697</v>
      </c>
      <c r="E112" s="51">
        <v>190.33500000000001</v>
      </c>
      <c r="F112" s="5">
        <f t="shared" si="7"/>
        <v>-0.58587637476969689</v>
      </c>
      <c r="G112" s="45">
        <v>-5.3209974080000002</v>
      </c>
      <c r="I112" s="24"/>
    </row>
    <row r="113" spans="1:9" x14ac:dyDescent="0.2">
      <c r="A113" s="76" t="s">
        <v>63</v>
      </c>
      <c r="B113" s="2" t="s">
        <v>70</v>
      </c>
      <c r="C113" s="2">
        <v>12</v>
      </c>
      <c r="D113" s="5">
        <f>M26*POWER(2,(12/12))</f>
        <v>151.53399999999999</v>
      </c>
      <c r="E113" s="51">
        <v>149.70599999999999</v>
      </c>
      <c r="F113" s="5">
        <f t="shared" si="7"/>
        <v>-1.828000000000003</v>
      </c>
      <c r="G113" s="45">
        <v>-21.011384199999998</v>
      </c>
      <c r="I113" s="24"/>
    </row>
    <row r="114" spans="1:9" x14ac:dyDescent="0.2">
      <c r="A114" s="51">
        <v>42.8</v>
      </c>
      <c r="B114" s="2" t="s">
        <v>17</v>
      </c>
      <c r="C114" s="25" t="s">
        <v>8</v>
      </c>
      <c r="D114" s="5">
        <f>M27*POWER(2,(4/12))</f>
        <v>190.9208763747697</v>
      </c>
      <c r="E114" s="51">
        <v>190.15700000000001</v>
      </c>
      <c r="F114" s="5">
        <f t="shared" si="7"/>
        <v>-0.76387637476969417</v>
      </c>
      <c r="G114" s="45">
        <v>-6.9407932680000002</v>
      </c>
      <c r="I114" s="24"/>
    </row>
    <row r="115" spans="1:9" x14ac:dyDescent="0.2">
      <c r="A115" s="51">
        <v>47.3</v>
      </c>
      <c r="B115" s="2" t="s">
        <v>16</v>
      </c>
      <c r="C115" s="2">
        <v>16</v>
      </c>
      <c r="D115" s="5">
        <f t="shared" ref="D115:D116" si="8">M28*POWER(2,(16/12))</f>
        <v>189.37495324654864</v>
      </c>
      <c r="E115" s="51">
        <v>188.08099999999999</v>
      </c>
      <c r="F115" s="5">
        <f t="shared" si="7"/>
        <v>-1.2939532465486536</v>
      </c>
      <c r="G115" s="45">
        <v>-11.87012863</v>
      </c>
      <c r="I115" s="24"/>
    </row>
    <row r="116" spans="1:9" x14ac:dyDescent="0.2">
      <c r="A116" s="51">
        <v>82.4</v>
      </c>
      <c r="B116" s="2" t="s">
        <v>16</v>
      </c>
      <c r="C116" s="2">
        <v>16</v>
      </c>
      <c r="D116" s="5">
        <f t="shared" si="8"/>
        <v>188.34030608037503</v>
      </c>
      <c r="E116" s="51">
        <v>187.666</v>
      </c>
      <c r="F116" s="5">
        <f t="shared" si="7"/>
        <v>-0.67430608037503248</v>
      </c>
      <c r="G116" s="45">
        <v>-6.2093234649999998</v>
      </c>
      <c r="I116" s="24"/>
    </row>
    <row r="117" spans="1:9" x14ac:dyDescent="0.2">
      <c r="A117" s="50">
        <v>82.6</v>
      </c>
      <c r="B117" s="2" t="s">
        <v>70</v>
      </c>
      <c r="C117" s="2">
        <v>12</v>
      </c>
      <c r="D117" s="5">
        <f>M30*POWER(2,(12/12))</f>
        <v>149.48580000000001</v>
      </c>
      <c r="E117" s="68">
        <v>149.70599999999999</v>
      </c>
      <c r="F117" s="5">
        <f t="shared" si="7"/>
        <v>0.22019999999997708</v>
      </c>
      <c r="G117" s="45">
        <v>2.5483172089999999</v>
      </c>
      <c r="I117" s="24"/>
    </row>
    <row r="118" spans="1:9" x14ac:dyDescent="0.2">
      <c r="A118" s="51">
        <v>82.7</v>
      </c>
      <c r="B118" s="2" t="s">
        <v>16</v>
      </c>
      <c r="C118" s="2">
        <v>16</v>
      </c>
      <c r="D118" s="5">
        <f t="shared" ref="D118:D119" si="9">M31*POWER(2,(16/12))</f>
        <v>188.34030608037503</v>
      </c>
      <c r="E118" s="51">
        <v>190.33500000000001</v>
      </c>
      <c r="F118" s="5">
        <f t="shared" si="7"/>
        <v>1.9946939196249787</v>
      </c>
      <c r="G118" s="45">
        <v>18.238974120000002</v>
      </c>
    </row>
    <row r="119" spans="1:9" x14ac:dyDescent="0.2">
      <c r="A119" s="51">
        <v>83.4</v>
      </c>
      <c r="B119" s="2" t="s">
        <v>16</v>
      </c>
      <c r="C119" s="2">
        <v>16</v>
      </c>
      <c r="D119" s="5">
        <f t="shared" si="9"/>
        <v>189.37495324654864</v>
      </c>
      <c r="E119" s="51">
        <v>189.441</v>
      </c>
      <c r="F119" s="5">
        <f t="shared" si="7"/>
        <v>6.6046753451360019E-2</v>
      </c>
      <c r="G119" s="45">
        <v>0.60325566180000001</v>
      </c>
    </row>
    <row r="120" spans="1:9" x14ac:dyDescent="0.2">
      <c r="A120" s="50">
        <v>83.6</v>
      </c>
      <c r="B120" s="2" t="s">
        <v>70</v>
      </c>
      <c r="C120" s="2">
        <v>12</v>
      </c>
      <c r="D120" s="5">
        <f>M33*POWER(2,(12/12))</f>
        <v>150.30699999999999</v>
      </c>
      <c r="E120" s="68">
        <v>149.70599999999999</v>
      </c>
      <c r="F120" s="5">
        <f t="shared" si="7"/>
        <v>-0.60099999999999909</v>
      </c>
      <c r="G120" s="45">
        <v>-6.9361864669999997</v>
      </c>
    </row>
    <row r="121" spans="1:9" x14ac:dyDescent="0.2">
      <c r="A121" s="51">
        <v>83.7</v>
      </c>
      <c r="B121" s="2" t="s">
        <v>16</v>
      </c>
      <c r="C121" s="2">
        <v>16</v>
      </c>
      <c r="D121" s="5">
        <f t="shared" ref="D121:D122" si="10">M34*POWER(2,(16/12))</f>
        <v>189.37495324654864</v>
      </c>
      <c r="E121" s="51">
        <v>189.441</v>
      </c>
      <c r="F121" s="5">
        <f t="shared" si="7"/>
        <v>6.6046753451360019E-2</v>
      </c>
      <c r="G121" s="45">
        <v>0.60325566180000001</v>
      </c>
    </row>
    <row r="122" spans="1:9" x14ac:dyDescent="0.2">
      <c r="A122" s="51">
        <v>84.4</v>
      </c>
      <c r="B122" s="2" t="s">
        <v>16</v>
      </c>
      <c r="C122" s="2">
        <v>16</v>
      </c>
      <c r="D122" s="5">
        <f t="shared" si="10"/>
        <v>190.41539604955187</v>
      </c>
      <c r="E122" s="51">
        <v>190.33500000000001</v>
      </c>
      <c r="F122" s="5">
        <f t="shared" si="7"/>
        <v>-8.039604955186519E-2</v>
      </c>
      <c r="G122" s="45">
        <v>-0.73114155420000004</v>
      </c>
    </row>
    <row r="123" spans="1:9" x14ac:dyDescent="0.2">
      <c r="A123" s="50">
        <v>84.6</v>
      </c>
      <c r="B123" s="2" t="s">
        <v>70</v>
      </c>
      <c r="C123" s="2">
        <v>12</v>
      </c>
      <c r="D123" s="5">
        <f>M36*POWER(2,(12/12))</f>
        <v>151.1328</v>
      </c>
      <c r="E123" s="68">
        <v>150.41300000000001</v>
      </c>
      <c r="F123" s="5">
        <f t="shared" si="7"/>
        <v>-0.71979999999999222</v>
      </c>
      <c r="G123" s="45">
        <v>-8.2650438860000008</v>
      </c>
    </row>
    <row r="124" spans="1:9" x14ac:dyDescent="0.2">
      <c r="A124" s="51">
        <v>84.7</v>
      </c>
      <c r="B124" s="2" t="s">
        <v>16</v>
      </c>
      <c r="C124" s="2">
        <v>16</v>
      </c>
      <c r="D124" s="5">
        <f t="shared" ref="D124:D125" si="11">M37*POWER(2,(16/12))</f>
        <v>190.41539604955187</v>
      </c>
      <c r="E124" s="51">
        <v>189.441</v>
      </c>
      <c r="F124" s="5">
        <f t="shared" si="7"/>
        <v>-0.97439604955187065</v>
      </c>
      <c r="G124" s="45">
        <v>-8.8818730309999996</v>
      </c>
    </row>
    <row r="125" spans="1:9" x14ac:dyDescent="0.2">
      <c r="A125" s="51">
        <v>85.4</v>
      </c>
      <c r="B125" s="2" t="s">
        <v>16</v>
      </c>
      <c r="C125" s="2">
        <v>16</v>
      </c>
      <c r="D125" s="5">
        <f t="shared" si="11"/>
        <v>189.37495324654864</v>
      </c>
      <c r="E125" s="51">
        <v>189.441</v>
      </c>
      <c r="F125" s="5">
        <f t="shared" si="7"/>
        <v>6.6046753451360019E-2</v>
      </c>
      <c r="G125" s="45">
        <v>0.60325566180000001</v>
      </c>
    </row>
    <row r="126" spans="1:9" x14ac:dyDescent="0.2">
      <c r="A126" s="50">
        <v>85.6</v>
      </c>
      <c r="B126" s="2" t="s">
        <v>70</v>
      </c>
      <c r="C126" s="2">
        <v>12</v>
      </c>
      <c r="D126" s="5">
        <f>M39*POWER(2,(12/12))</f>
        <v>150.30699999999999</v>
      </c>
      <c r="E126" s="68">
        <v>150.703</v>
      </c>
      <c r="F126" s="5">
        <f t="shared" si="7"/>
        <v>0.39600000000001501</v>
      </c>
      <c r="G126" s="45">
        <v>4.5551249389999997</v>
      </c>
    </row>
    <row r="127" spans="1:9" x14ac:dyDescent="0.2">
      <c r="A127" s="51">
        <v>85.7</v>
      </c>
      <c r="B127" s="2" t="s">
        <v>16</v>
      </c>
      <c r="C127" s="2">
        <v>16</v>
      </c>
      <c r="D127" s="5">
        <f t="shared" ref="D127:D128" si="12">M40*POWER(2,(16/12))</f>
        <v>189.37495324654864</v>
      </c>
      <c r="E127" s="51">
        <v>190.33500000000001</v>
      </c>
      <c r="F127" s="5">
        <f t="shared" si="7"/>
        <v>0.96004675345136548</v>
      </c>
      <c r="G127" s="45">
        <v>8.7539871389999995</v>
      </c>
    </row>
    <row r="128" spans="1:9" x14ac:dyDescent="0.2">
      <c r="A128" s="75" t="s">
        <v>64</v>
      </c>
      <c r="B128" s="2" t="s">
        <v>16</v>
      </c>
      <c r="C128" s="2">
        <v>16</v>
      </c>
      <c r="D128" s="5">
        <f t="shared" si="12"/>
        <v>189.87766174545672</v>
      </c>
      <c r="E128" s="51">
        <v>189.441</v>
      </c>
      <c r="F128" s="5">
        <f t="shared" si="7"/>
        <v>-0.43666174545671765</v>
      </c>
      <c r="G128" s="45">
        <v>-3.9862534759999999</v>
      </c>
    </row>
  </sheetData>
  <mergeCells count="3">
    <mergeCell ref="A1:G1"/>
    <mergeCell ref="A45:G45"/>
    <mergeCell ref="A88:G88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C3B0-FF87-4246-8596-4C6AE1C7A396}">
  <dimension ref="A1:U128"/>
  <sheetViews>
    <sheetView topLeftCell="A99" workbookViewId="0">
      <selection activeCell="G116" sqref="G116:G127"/>
    </sheetView>
  </sheetViews>
  <sheetFormatPr baseColWidth="10" defaultRowHeight="16" x14ac:dyDescent="0.2"/>
  <cols>
    <col min="1" max="1" width="11.5" bestFit="1" customWidth="1"/>
    <col min="2" max="2" width="12.6640625" bestFit="1" customWidth="1"/>
    <col min="3" max="3" width="23" bestFit="1" customWidth="1"/>
    <col min="4" max="4" width="28.6640625" bestFit="1" customWidth="1"/>
    <col min="5" max="5" width="25.33203125" bestFit="1" customWidth="1"/>
    <col min="6" max="9" width="23.1640625" customWidth="1"/>
    <col min="11" max="11" width="16.6640625" style="7" customWidth="1"/>
    <col min="12" max="12" width="19.6640625" style="7" customWidth="1"/>
    <col min="13" max="14" width="17" style="9" customWidth="1"/>
    <col min="15" max="16" width="10.83203125" style="13"/>
  </cols>
  <sheetData>
    <row r="1" spans="1:21" x14ac:dyDescent="0.2">
      <c r="A1" s="89" t="s">
        <v>3</v>
      </c>
      <c r="B1" s="89"/>
      <c r="C1" s="89"/>
      <c r="D1" s="89"/>
      <c r="E1" s="89"/>
      <c r="F1" s="89"/>
      <c r="G1" s="89"/>
      <c r="H1" s="17"/>
      <c r="I1" s="24"/>
      <c r="K1" s="31"/>
      <c r="L1" s="41"/>
      <c r="M1" s="39"/>
      <c r="N1" s="39"/>
      <c r="O1" s="32"/>
      <c r="P1" s="32"/>
      <c r="Q1" s="36"/>
      <c r="R1" s="36"/>
      <c r="S1" s="36"/>
      <c r="T1" s="36"/>
      <c r="U1" s="36"/>
    </row>
    <row r="2" spans="1:21" x14ac:dyDescent="0.2">
      <c r="A2" s="26" t="s">
        <v>12</v>
      </c>
      <c r="B2" s="65" t="s">
        <v>2</v>
      </c>
      <c r="C2" s="65" t="s">
        <v>0</v>
      </c>
      <c r="D2" s="4" t="s">
        <v>13</v>
      </c>
      <c r="E2" s="4" t="s">
        <v>14</v>
      </c>
      <c r="F2" s="65" t="s">
        <v>15</v>
      </c>
      <c r="G2" s="12" t="s">
        <v>1</v>
      </c>
      <c r="H2" s="18"/>
      <c r="I2" s="24" t="s">
        <v>33</v>
      </c>
      <c r="J2">
        <v>440</v>
      </c>
      <c r="L2" s="78" t="s">
        <v>12</v>
      </c>
      <c r="M2" s="12" t="s">
        <v>25</v>
      </c>
      <c r="N2" s="12" t="s">
        <v>25</v>
      </c>
      <c r="O2" s="34"/>
      <c r="P2" s="34"/>
      <c r="Q2" s="36"/>
      <c r="R2" s="36"/>
      <c r="S2" s="36"/>
      <c r="T2" s="36"/>
      <c r="U2" s="36"/>
    </row>
    <row r="3" spans="1:21" x14ac:dyDescent="0.2">
      <c r="A3" s="51">
        <v>1.4</v>
      </c>
      <c r="B3" s="2" t="s">
        <v>16</v>
      </c>
      <c r="C3" s="2" t="s">
        <v>71</v>
      </c>
      <c r="D3" s="5">
        <f>M3*2*84/64</f>
        <v>207.93779999999998</v>
      </c>
      <c r="E3" s="51">
        <v>199.679</v>
      </c>
      <c r="F3" s="5">
        <f>E3-D3</f>
        <v>-8.2587999999999795</v>
      </c>
      <c r="G3" s="45">
        <v>-70.163313939999995</v>
      </c>
      <c r="H3" s="19"/>
      <c r="I3" t="s">
        <v>31</v>
      </c>
      <c r="J3" s="24">
        <v>155.56299999999999</v>
      </c>
      <c r="K3" s="33"/>
      <c r="L3" s="79">
        <v>1.4</v>
      </c>
      <c r="M3" s="51">
        <v>79.214399999999998</v>
      </c>
      <c r="N3" s="51">
        <v>199.679</v>
      </c>
      <c r="O3" s="34"/>
      <c r="P3" s="34"/>
      <c r="Q3" s="38"/>
      <c r="R3" s="36"/>
      <c r="S3" s="36"/>
      <c r="T3" s="38"/>
      <c r="U3" s="36"/>
    </row>
    <row r="4" spans="1:21" x14ac:dyDescent="0.2">
      <c r="A4" s="51">
        <v>1.7</v>
      </c>
      <c r="B4" s="2" t="s">
        <v>16</v>
      </c>
      <c r="C4" s="2" t="s">
        <v>71</v>
      </c>
      <c r="D4" s="5">
        <f t="shared" ref="D4:D41" si="0">M4*2*84/64</f>
        <v>207.93779999999998</v>
      </c>
      <c r="E4" s="51">
        <v>198.262</v>
      </c>
      <c r="F4" s="5">
        <f t="shared" ref="F4:F41" si="1">E4-D4</f>
        <v>-9.6757999999999811</v>
      </c>
      <c r="G4" s="45">
        <v>-82.492624140000004</v>
      </c>
      <c r="H4" s="19"/>
      <c r="I4" t="s">
        <v>30</v>
      </c>
      <c r="J4" s="44">
        <v>77.781700000000001</v>
      </c>
      <c r="K4" s="33"/>
      <c r="L4" s="79">
        <v>1.7</v>
      </c>
      <c r="M4" s="51">
        <v>79.214399999999998</v>
      </c>
      <c r="N4" s="51">
        <v>198.262</v>
      </c>
      <c r="O4" s="34"/>
      <c r="P4" s="34"/>
      <c r="Q4" s="38"/>
      <c r="R4" s="36"/>
      <c r="S4" s="36"/>
      <c r="T4" s="36"/>
      <c r="U4" s="36"/>
    </row>
    <row r="5" spans="1:21" x14ac:dyDescent="0.2">
      <c r="A5" s="51">
        <v>2.4</v>
      </c>
      <c r="B5" s="2" t="s">
        <v>16</v>
      </c>
      <c r="C5" s="2" t="s">
        <v>71</v>
      </c>
      <c r="D5" s="5">
        <f t="shared" si="0"/>
        <v>209.08518749999999</v>
      </c>
      <c r="E5" s="51">
        <v>198.584</v>
      </c>
      <c r="F5" s="5">
        <f t="shared" si="1"/>
        <v>-10.501187499999986</v>
      </c>
      <c r="G5" s="45">
        <v>-89.209867270000004</v>
      </c>
      <c r="H5" s="19"/>
      <c r="I5" s="30" t="s">
        <v>23</v>
      </c>
      <c r="J5">
        <v>65.406400000000005</v>
      </c>
      <c r="K5" s="33"/>
      <c r="L5" s="79">
        <v>2.4</v>
      </c>
      <c r="M5" s="51">
        <v>79.651499999999999</v>
      </c>
      <c r="N5" s="51">
        <v>198.584</v>
      </c>
      <c r="O5" s="34"/>
      <c r="P5" s="34"/>
      <c r="Q5" s="36"/>
      <c r="R5" s="36"/>
      <c r="S5" s="36"/>
      <c r="T5" s="36"/>
      <c r="U5" s="36"/>
    </row>
    <row r="6" spans="1:21" x14ac:dyDescent="0.2">
      <c r="A6" s="51">
        <v>2.7</v>
      </c>
      <c r="B6" s="2" t="s">
        <v>16</v>
      </c>
      <c r="C6" s="2" t="s">
        <v>71</v>
      </c>
      <c r="D6" s="5">
        <f t="shared" si="0"/>
        <v>209.08518749999999</v>
      </c>
      <c r="E6" s="51">
        <v>197.16399999999999</v>
      </c>
      <c r="F6" s="5">
        <f t="shared" si="1"/>
        <v>-11.921187500000002</v>
      </c>
      <c r="G6" s="45">
        <v>-101.63374760000001</v>
      </c>
      <c r="H6" s="19"/>
      <c r="I6" s="30" t="s">
        <v>24</v>
      </c>
      <c r="J6">
        <v>116.541</v>
      </c>
      <c r="K6" s="33"/>
      <c r="L6" s="79">
        <v>2.7</v>
      </c>
      <c r="M6" s="51">
        <v>79.651499999999999</v>
      </c>
      <c r="N6" s="51">
        <v>197.16399999999999</v>
      </c>
      <c r="O6" s="34"/>
      <c r="P6" s="34"/>
      <c r="Q6" s="36"/>
      <c r="R6" s="36"/>
      <c r="S6" s="36"/>
      <c r="T6" s="36"/>
      <c r="U6" s="36"/>
    </row>
    <row r="7" spans="1:21" x14ac:dyDescent="0.2">
      <c r="A7" s="51">
        <v>3.4</v>
      </c>
      <c r="B7" s="2" t="s">
        <v>16</v>
      </c>
      <c r="C7" s="2" t="s">
        <v>71</v>
      </c>
      <c r="D7" s="5">
        <f t="shared" si="0"/>
        <v>207.93779999999998</v>
      </c>
      <c r="E7" s="51">
        <v>199.679</v>
      </c>
      <c r="F7" s="5">
        <f t="shared" si="1"/>
        <v>-8.2587999999999795</v>
      </c>
      <c r="G7" s="45">
        <v>-70.163313939999995</v>
      </c>
      <c r="H7" s="19"/>
      <c r="I7" s="30" t="s">
        <v>26</v>
      </c>
      <c r="J7">
        <v>130.81299999999999</v>
      </c>
      <c r="K7" s="35"/>
      <c r="L7" s="79">
        <v>3.4</v>
      </c>
      <c r="M7" s="51">
        <v>79.214399999999998</v>
      </c>
      <c r="N7" s="51">
        <v>199.679</v>
      </c>
      <c r="O7" s="34"/>
      <c r="P7" s="34"/>
      <c r="Q7" s="36"/>
      <c r="R7" s="36"/>
      <c r="S7" s="36"/>
      <c r="T7" s="36"/>
      <c r="U7" s="36"/>
    </row>
    <row r="8" spans="1:21" x14ac:dyDescent="0.2">
      <c r="A8" s="51">
        <v>3.7</v>
      </c>
      <c r="B8" s="2" t="s">
        <v>16</v>
      </c>
      <c r="C8" s="2" t="s">
        <v>71</v>
      </c>
      <c r="D8" s="5">
        <f t="shared" si="0"/>
        <v>207.93779999999998</v>
      </c>
      <c r="E8" s="51">
        <v>198.262</v>
      </c>
      <c r="F8" s="5">
        <f t="shared" si="1"/>
        <v>-9.6757999999999811</v>
      </c>
      <c r="G8" s="45">
        <v>-82.492624140000004</v>
      </c>
      <c r="H8" s="19"/>
      <c r="I8" s="30"/>
      <c r="K8" s="35"/>
      <c r="L8" s="79">
        <v>3.7</v>
      </c>
      <c r="M8" s="51">
        <v>79.214399999999998</v>
      </c>
      <c r="N8" s="51">
        <v>198.262</v>
      </c>
      <c r="O8" s="34"/>
      <c r="P8" s="34"/>
      <c r="Q8" s="36"/>
      <c r="R8" s="36"/>
      <c r="S8" s="36"/>
      <c r="T8" s="36"/>
      <c r="U8" s="36"/>
    </row>
    <row r="9" spans="1:21" x14ac:dyDescent="0.2">
      <c r="A9" s="51">
        <v>4.4000000000000004</v>
      </c>
      <c r="B9" s="2" t="s">
        <v>16</v>
      </c>
      <c r="C9" s="2" t="s">
        <v>71</v>
      </c>
      <c r="D9" s="5">
        <f t="shared" si="0"/>
        <v>209.08518749999999</v>
      </c>
      <c r="E9" s="51">
        <v>200.78100000000001</v>
      </c>
      <c r="F9" s="5">
        <f t="shared" si="1"/>
        <v>-8.3041874999999834</v>
      </c>
      <c r="G9" s="45">
        <v>-70.161830629999997</v>
      </c>
      <c r="H9" s="19"/>
      <c r="I9" s="30"/>
      <c r="K9" s="33"/>
      <c r="L9" s="79">
        <v>4.4000000000000004</v>
      </c>
      <c r="M9" s="51">
        <v>79.651499999999999</v>
      </c>
      <c r="N9" s="51">
        <v>200.78100000000001</v>
      </c>
      <c r="O9" s="34"/>
      <c r="P9" s="34"/>
      <c r="Q9" s="36"/>
      <c r="R9" s="36"/>
      <c r="S9" s="36"/>
      <c r="T9" s="36"/>
      <c r="U9" s="36"/>
    </row>
    <row r="10" spans="1:21" x14ac:dyDescent="0.2">
      <c r="A10" s="51">
        <v>4.7</v>
      </c>
      <c r="B10" s="2" t="s">
        <v>16</v>
      </c>
      <c r="C10" s="2" t="s">
        <v>71</v>
      </c>
      <c r="D10" s="5">
        <f t="shared" si="0"/>
        <v>209.08518749999999</v>
      </c>
      <c r="E10" s="51">
        <v>197.16399999999999</v>
      </c>
      <c r="F10" s="5">
        <f t="shared" si="1"/>
        <v>-11.921187500000002</v>
      </c>
      <c r="G10" s="45">
        <v>-101.63374760000001</v>
      </c>
      <c r="H10" s="19"/>
      <c r="I10" s="30"/>
      <c r="K10" s="33"/>
      <c r="L10" s="79">
        <v>4.7</v>
      </c>
      <c r="M10" s="51">
        <v>79.651499999999999</v>
      </c>
      <c r="N10" s="51">
        <v>197.16399999999999</v>
      </c>
      <c r="O10" s="34"/>
      <c r="P10" s="34"/>
      <c r="Q10" s="36"/>
      <c r="R10" s="36"/>
      <c r="S10" s="36"/>
      <c r="T10" s="36"/>
      <c r="U10" s="36"/>
    </row>
    <row r="11" spans="1:21" x14ac:dyDescent="0.2">
      <c r="A11" s="51" t="s">
        <v>53</v>
      </c>
      <c r="B11" s="2" t="s">
        <v>16</v>
      </c>
      <c r="C11" s="2" t="s">
        <v>71</v>
      </c>
      <c r="D11" s="5">
        <f t="shared" si="0"/>
        <v>207.08546250000001</v>
      </c>
      <c r="E11" s="51">
        <v>198.262</v>
      </c>
      <c r="F11" s="5">
        <f t="shared" si="1"/>
        <v>-8.8234625000000051</v>
      </c>
      <c r="G11" s="45">
        <v>-75.382021660000007</v>
      </c>
      <c r="H11" s="19"/>
      <c r="I11" s="24" t="s">
        <v>11</v>
      </c>
      <c r="K11" s="33"/>
      <c r="L11" s="79" t="s">
        <v>53</v>
      </c>
      <c r="M11" s="51">
        <v>78.889700000000005</v>
      </c>
      <c r="N11" s="51">
        <v>198.262</v>
      </c>
      <c r="O11" s="34"/>
      <c r="P11" s="34"/>
      <c r="Q11" s="36"/>
      <c r="R11" s="36"/>
      <c r="S11" s="36"/>
      <c r="T11" s="36"/>
      <c r="U11" s="36"/>
    </row>
    <row r="12" spans="1:21" x14ac:dyDescent="0.2">
      <c r="A12" s="51" t="s">
        <v>54</v>
      </c>
      <c r="B12" s="2" t="s">
        <v>70</v>
      </c>
      <c r="C12" s="25" t="s">
        <v>73</v>
      </c>
      <c r="D12" s="5">
        <f>M12*2/1</f>
        <v>157.77940000000001</v>
      </c>
      <c r="E12" s="51">
        <v>159.65600000000001</v>
      </c>
      <c r="F12" s="5">
        <f t="shared" si="1"/>
        <v>1.8765999999999963</v>
      </c>
      <c r="G12" s="45">
        <v>20.469498139999999</v>
      </c>
      <c r="H12" s="19"/>
      <c r="I12" s="21"/>
      <c r="K12" s="35"/>
      <c r="L12" s="79" t="s">
        <v>54</v>
      </c>
      <c r="M12" s="51">
        <v>78.889700000000005</v>
      </c>
      <c r="N12" s="51">
        <v>159.65600000000001</v>
      </c>
      <c r="O12" s="34"/>
      <c r="P12" s="34"/>
      <c r="Q12" s="36"/>
      <c r="R12" s="36"/>
      <c r="S12" s="36"/>
      <c r="T12" s="36"/>
      <c r="U12" s="36"/>
    </row>
    <row r="13" spans="1:21" x14ac:dyDescent="0.2">
      <c r="A13" s="51" t="s">
        <v>59</v>
      </c>
      <c r="B13" s="2" t="s">
        <v>17</v>
      </c>
      <c r="C13" s="2" t="s">
        <v>6</v>
      </c>
      <c r="D13" s="5">
        <f>M13*84/64</f>
        <v>103.54273125</v>
      </c>
      <c r="E13" s="51">
        <f>199.679/2</f>
        <v>99.839500000000001</v>
      </c>
      <c r="F13" s="5">
        <f t="shared" si="1"/>
        <v>-3.7032312500000018</v>
      </c>
      <c r="G13" s="45">
        <v>-63.051875449999997</v>
      </c>
      <c r="H13" s="19"/>
      <c r="I13" s="20"/>
      <c r="K13" s="33"/>
      <c r="L13" s="79" t="s">
        <v>59</v>
      </c>
      <c r="M13" s="51">
        <v>78.889700000000005</v>
      </c>
      <c r="N13" s="51">
        <f>199.679/2</f>
        <v>99.839500000000001</v>
      </c>
      <c r="O13" s="34"/>
      <c r="P13" s="34"/>
      <c r="Q13" s="36"/>
      <c r="R13" s="36"/>
      <c r="S13" s="36"/>
      <c r="T13" s="36"/>
      <c r="U13" s="36"/>
    </row>
    <row r="14" spans="1:21" x14ac:dyDescent="0.2">
      <c r="A14" s="51">
        <v>17.5</v>
      </c>
      <c r="B14" s="2" t="s">
        <v>16</v>
      </c>
      <c r="C14" s="2" t="s">
        <v>71</v>
      </c>
      <c r="D14" s="5">
        <f t="shared" si="0"/>
        <v>209.08518749999999</v>
      </c>
      <c r="E14" s="51">
        <v>198.262</v>
      </c>
      <c r="F14" s="5">
        <f t="shared" si="1"/>
        <v>-10.823187499999989</v>
      </c>
      <c r="G14" s="45">
        <v>-92.019307130000001</v>
      </c>
      <c r="H14" s="19"/>
      <c r="I14" s="20"/>
      <c r="K14" s="33"/>
      <c r="L14" s="79">
        <v>17.5</v>
      </c>
      <c r="M14">
        <v>79.651499999999999</v>
      </c>
      <c r="N14" s="51">
        <v>198.262</v>
      </c>
      <c r="O14" s="34"/>
      <c r="P14" s="34"/>
      <c r="Q14" s="36"/>
      <c r="R14" s="36"/>
      <c r="S14" s="36"/>
      <c r="T14" s="36"/>
      <c r="U14" s="36"/>
    </row>
    <row r="15" spans="1:21" x14ac:dyDescent="0.2">
      <c r="A15" s="51" t="s">
        <v>55</v>
      </c>
      <c r="B15" s="2" t="s">
        <v>70</v>
      </c>
      <c r="C15" s="25" t="s">
        <v>73</v>
      </c>
      <c r="D15" s="5">
        <f>M15*2/1</f>
        <v>159.303</v>
      </c>
      <c r="E15" s="51">
        <v>159.346</v>
      </c>
      <c r="F15" s="5">
        <f t="shared" si="1"/>
        <v>4.3000000000006366E-2</v>
      </c>
      <c r="G15" s="45">
        <v>0.46724178989999998</v>
      </c>
      <c r="H15" s="19"/>
      <c r="I15" s="20"/>
      <c r="K15" s="33"/>
      <c r="L15" s="79" t="s">
        <v>55</v>
      </c>
      <c r="M15">
        <v>79.651499999999999</v>
      </c>
      <c r="N15" s="51">
        <v>159.346</v>
      </c>
      <c r="O15" s="34"/>
      <c r="P15" s="34"/>
      <c r="Q15" s="36"/>
      <c r="R15" s="36"/>
      <c r="S15" s="36"/>
      <c r="T15" s="36"/>
      <c r="U15" s="36"/>
    </row>
    <row r="16" spans="1:21" x14ac:dyDescent="0.2">
      <c r="A16" s="51" t="s">
        <v>56</v>
      </c>
      <c r="B16" s="2" t="s">
        <v>16</v>
      </c>
      <c r="C16" s="2" t="s">
        <v>71</v>
      </c>
      <c r="D16" s="5">
        <f t="shared" si="0"/>
        <v>206.79671250000001</v>
      </c>
      <c r="E16" s="51">
        <v>199.679</v>
      </c>
      <c r="F16" s="5">
        <f t="shared" si="1"/>
        <v>-7.1177125000000103</v>
      </c>
      <c r="G16" s="45">
        <v>-60.636659379999998</v>
      </c>
      <c r="H16" s="19"/>
      <c r="I16" s="21"/>
      <c r="K16" s="35"/>
      <c r="L16" s="79" t="s">
        <v>56</v>
      </c>
      <c r="M16" s="51">
        <v>78.779700000000005</v>
      </c>
      <c r="N16" s="51">
        <v>199.679</v>
      </c>
      <c r="O16" s="34"/>
      <c r="P16" s="34"/>
      <c r="Q16" s="36"/>
      <c r="R16" s="36"/>
      <c r="S16" s="36"/>
      <c r="T16" s="36"/>
      <c r="U16" s="36"/>
    </row>
    <row r="17" spans="1:21" x14ac:dyDescent="0.2">
      <c r="A17" s="51" t="s">
        <v>57</v>
      </c>
      <c r="B17" s="2" t="s">
        <v>70</v>
      </c>
      <c r="C17" s="25" t="s">
        <v>73</v>
      </c>
      <c r="D17" s="5">
        <f>M17*2/1</f>
        <v>157.55940000000001</v>
      </c>
      <c r="E17" s="51">
        <v>158.77199999999999</v>
      </c>
      <c r="F17" s="5">
        <f t="shared" si="1"/>
        <v>1.2125999999999806</v>
      </c>
      <c r="G17" s="45">
        <v>13.27281889</v>
      </c>
      <c r="H17" s="19"/>
      <c r="I17" s="21"/>
      <c r="K17" s="35"/>
      <c r="L17" s="79" t="s">
        <v>57</v>
      </c>
      <c r="M17" s="51">
        <v>78.779700000000005</v>
      </c>
      <c r="N17" s="51">
        <v>158.77199999999999</v>
      </c>
      <c r="O17" s="34"/>
      <c r="P17" s="34"/>
      <c r="Q17" s="36"/>
      <c r="R17" s="36"/>
      <c r="S17" s="36"/>
      <c r="T17" s="36"/>
      <c r="U17" s="36"/>
    </row>
    <row r="18" spans="1:21" x14ac:dyDescent="0.2">
      <c r="A18" s="51">
        <v>18.7</v>
      </c>
      <c r="B18" s="2" t="s">
        <v>16</v>
      </c>
      <c r="C18" s="2" t="s">
        <v>71</v>
      </c>
      <c r="D18" s="5">
        <f t="shared" si="0"/>
        <v>206.79671250000001</v>
      </c>
      <c r="E18" s="51">
        <v>199.36600000000001</v>
      </c>
      <c r="F18" s="5">
        <f t="shared" si="1"/>
        <v>-7.4307124999999985</v>
      </c>
      <c r="G18" s="45">
        <v>-63.352525350000001</v>
      </c>
      <c r="H18" s="19"/>
      <c r="I18" s="21"/>
      <c r="K18" s="35"/>
      <c r="L18" s="79">
        <v>18.7</v>
      </c>
      <c r="M18" s="51">
        <v>78.779700000000005</v>
      </c>
      <c r="N18" s="51">
        <v>199.36600000000001</v>
      </c>
      <c r="O18" s="34"/>
      <c r="P18" s="34"/>
      <c r="Q18" s="36"/>
      <c r="R18" s="36"/>
      <c r="S18" s="36"/>
      <c r="T18" s="36"/>
      <c r="U18" s="36"/>
    </row>
    <row r="19" spans="1:21" x14ac:dyDescent="0.2">
      <c r="A19" s="67" t="s">
        <v>68</v>
      </c>
      <c r="B19" s="2" t="s">
        <v>16</v>
      </c>
      <c r="C19" s="2" t="s">
        <v>71</v>
      </c>
      <c r="D19" s="5">
        <f t="shared" si="0"/>
        <v>207.93779999999998</v>
      </c>
      <c r="E19" s="69">
        <v>199.28700000000001</v>
      </c>
      <c r="F19" s="5">
        <f t="shared" si="1"/>
        <v>-8.6507999999999754</v>
      </c>
      <c r="G19" s="45">
        <v>-73.565327969999998</v>
      </c>
      <c r="H19" s="19"/>
      <c r="I19" s="21"/>
      <c r="K19" s="35"/>
      <c r="L19" s="67" t="s">
        <v>68</v>
      </c>
      <c r="M19" s="51">
        <v>79.214399999999998</v>
      </c>
      <c r="N19" s="69">
        <v>199.28700000000001</v>
      </c>
      <c r="O19" s="34"/>
      <c r="P19" s="34"/>
      <c r="Q19" s="36"/>
      <c r="R19" s="36"/>
      <c r="S19" s="36"/>
      <c r="T19" s="36"/>
      <c r="U19" s="36"/>
    </row>
    <row r="20" spans="1:21" x14ac:dyDescent="0.2">
      <c r="A20" s="67" t="s">
        <v>69</v>
      </c>
      <c r="B20" s="2" t="s">
        <v>70</v>
      </c>
      <c r="C20" s="25" t="s">
        <v>73</v>
      </c>
      <c r="D20" s="5">
        <f>M20*2/1</f>
        <v>158.4288</v>
      </c>
      <c r="E20" s="69">
        <v>159.19300000000001</v>
      </c>
      <c r="F20" s="5">
        <f t="shared" si="1"/>
        <v>0.76420000000001664</v>
      </c>
      <c r="G20" s="45">
        <v>8.3307355679999997</v>
      </c>
      <c r="H20" s="19"/>
      <c r="I20" s="20"/>
      <c r="K20" s="33"/>
      <c r="L20" s="67" t="s">
        <v>69</v>
      </c>
      <c r="M20" s="51">
        <v>79.214399999999998</v>
      </c>
      <c r="N20" s="69">
        <v>159.19300000000001</v>
      </c>
      <c r="O20" s="34"/>
      <c r="P20" s="34"/>
      <c r="Q20" s="36"/>
      <c r="R20" s="36"/>
      <c r="S20" s="36"/>
      <c r="T20" s="36"/>
      <c r="U20" s="36"/>
    </row>
    <row r="21" spans="1:21" x14ac:dyDescent="0.2">
      <c r="A21" s="51" t="s">
        <v>60</v>
      </c>
      <c r="B21" s="2" t="s">
        <v>17</v>
      </c>
      <c r="C21" s="2" t="s">
        <v>6</v>
      </c>
      <c r="D21" s="5">
        <f t="shared" ref="D21:D22" si="2">M21*84/64</f>
        <v>103.96889999999999</v>
      </c>
      <c r="E21" s="51">
        <v>100.364</v>
      </c>
      <c r="F21" s="5">
        <f t="shared" si="1"/>
        <v>-3.6048999999999864</v>
      </c>
      <c r="G21" s="45">
        <v>-61.092200439999999</v>
      </c>
      <c r="H21" s="19"/>
      <c r="I21" s="22"/>
      <c r="K21" s="33"/>
      <c r="L21" s="79" t="s">
        <v>60</v>
      </c>
      <c r="M21" s="51">
        <v>79.214399999999998</v>
      </c>
      <c r="N21" s="51">
        <v>100.364</v>
      </c>
      <c r="O21" s="34"/>
      <c r="P21" s="34"/>
      <c r="Q21" s="36"/>
      <c r="R21" s="36"/>
      <c r="S21" s="36"/>
      <c r="T21" s="36"/>
      <c r="U21" s="36"/>
    </row>
    <row r="22" spans="1:21" x14ac:dyDescent="0.2">
      <c r="A22" s="51">
        <v>40.5</v>
      </c>
      <c r="B22" s="2" t="s">
        <v>17</v>
      </c>
      <c r="C22" s="2" t="s">
        <v>6</v>
      </c>
      <c r="D22" s="5">
        <f t="shared" si="2"/>
        <v>207.9931875</v>
      </c>
      <c r="E22" s="51">
        <v>200.78100000000001</v>
      </c>
      <c r="F22" s="5">
        <f t="shared" si="1"/>
        <v>-7.2121874999999989</v>
      </c>
      <c r="G22" s="45">
        <v>-61.096331669999998</v>
      </c>
      <c r="H22" s="19"/>
      <c r="I22" s="22"/>
      <c r="K22" s="33"/>
      <c r="L22" s="79">
        <v>40.5</v>
      </c>
      <c r="M22" s="51">
        <v>158.471</v>
      </c>
      <c r="N22" s="51">
        <v>200.78100000000001</v>
      </c>
      <c r="O22" s="34"/>
      <c r="P22" s="34"/>
      <c r="Q22" s="36"/>
      <c r="R22" s="36"/>
      <c r="S22" s="36"/>
      <c r="T22" s="36"/>
      <c r="U22" s="36"/>
    </row>
    <row r="23" spans="1:21" x14ac:dyDescent="0.2">
      <c r="A23" s="76" t="s">
        <v>61</v>
      </c>
      <c r="B23" s="2" t="s">
        <v>70</v>
      </c>
      <c r="C23" s="25" t="s">
        <v>73</v>
      </c>
      <c r="D23" s="5">
        <f>M23*2/1</f>
        <v>158.471</v>
      </c>
      <c r="E23" s="51">
        <v>158.77199999999999</v>
      </c>
      <c r="F23" s="5">
        <f t="shared" si="1"/>
        <v>0.30099999999998772</v>
      </c>
      <c r="G23" s="45">
        <v>3.2851889879999998</v>
      </c>
      <c r="H23" s="19"/>
      <c r="I23" s="20"/>
      <c r="K23" s="33"/>
      <c r="L23" s="79" t="s">
        <v>61</v>
      </c>
      <c r="M23">
        <v>79.235500000000002</v>
      </c>
      <c r="N23" s="51">
        <v>158.77199999999999</v>
      </c>
      <c r="Q23" s="36"/>
      <c r="R23" s="36"/>
      <c r="S23" s="36"/>
      <c r="T23" s="36"/>
      <c r="U23" s="36"/>
    </row>
    <row r="24" spans="1:21" x14ac:dyDescent="0.2">
      <c r="A24" s="51">
        <v>40.799999999999997</v>
      </c>
      <c r="B24" s="2" t="s">
        <v>17</v>
      </c>
      <c r="C24" s="2" t="s">
        <v>6</v>
      </c>
      <c r="D24" s="5">
        <f t="shared" ref="D24:D25" si="3">M24*84/64</f>
        <v>207.9931875</v>
      </c>
      <c r="E24" s="51">
        <v>199.679</v>
      </c>
      <c r="F24" s="5">
        <f t="shared" si="1"/>
        <v>-8.3141875000000027</v>
      </c>
      <c r="G24" s="45">
        <v>-70.624497969999993</v>
      </c>
      <c r="H24" s="23"/>
      <c r="I24" s="21"/>
      <c r="L24" s="79">
        <v>40.799999999999997</v>
      </c>
      <c r="M24" s="51">
        <v>158.471</v>
      </c>
      <c r="N24" s="51">
        <v>199.679</v>
      </c>
      <c r="Q24" s="36"/>
      <c r="R24" s="36"/>
      <c r="S24" s="36"/>
      <c r="T24" s="36"/>
      <c r="U24" s="36"/>
    </row>
    <row r="25" spans="1:21" x14ac:dyDescent="0.2">
      <c r="A25" s="51" t="s">
        <v>62</v>
      </c>
      <c r="B25" s="2" t="s">
        <v>17</v>
      </c>
      <c r="C25" s="2" t="s">
        <v>6</v>
      </c>
      <c r="D25" s="5">
        <f t="shared" si="3"/>
        <v>209.141625</v>
      </c>
      <c r="E25" s="51">
        <v>198.262</v>
      </c>
      <c r="F25" s="5">
        <f t="shared" si="1"/>
        <v>-10.879625000000004</v>
      </c>
      <c r="G25" s="45">
        <v>-92.486238479999997</v>
      </c>
      <c r="H25" s="23"/>
      <c r="I25" s="21"/>
      <c r="L25" s="79" t="s">
        <v>62</v>
      </c>
      <c r="M25" s="51">
        <v>159.346</v>
      </c>
      <c r="N25" s="51">
        <v>198.262</v>
      </c>
      <c r="Q25" s="36"/>
      <c r="R25" s="36"/>
      <c r="S25" s="36"/>
      <c r="T25" s="36"/>
      <c r="U25" s="36"/>
    </row>
    <row r="26" spans="1:21" x14ac:dyDescent="0.2">
      <c r="A26" s="76" t="s">
        <v>63</v>
      </c>
      <c r="B26" s="2" t="s">
        <v>70</v>
      </c>
      <c r="C26" s="25" t="s">
        <v>73</v>
      </c>
      <c r="D26" s="5">
        <f>M26*2/1</f>
        <v>159.346</v>
      </c>
      <c r="E26" s="51">
        <v>158.77199999999999</v>
      </c>
      <c r="F26" s="5">
        <f t="shared" si="1"/>
        <v>-0.57400000000001228</v>
      </c>
      <c r="G26" s="45">
        <v>-6.2475523080000004</v>
      </c>
      <c r="H26" s="9"/>
      <c r="I26" s="30"/>
      <c r="L26" s="79" t="s">
        <v>63</v>
      </c>
      <c r="M26" s="51">
        <v>79.673000000000002</v>
      </c>
      <c r="N26" s="51">
        <v>158.77199999999999</v>
      </c>
    </row>
    <row r="27" spans="1:21" x14ac:dyDescent="0.2">
      <c r="A27" s="51">
        <v>42.8</v>
      </c>
      <c r="B27" s="2" t="s">
        <v>17</v>
      </c>
      <c r="C27" s="2" t="s">
        <v>6</v>
      </c>
      <c r="D27" s="5">
        <f>M27*84/64</f>
        <v>209.141625</v>
      </c>
      <c r="E27" s="51">
        <v>199.679</v>
      </c>
      <c r="F27" s="5">
        <f t="shared" si="1"/>
        <v>-9.4626250000000027</v>
      </c>
      <c r="G27" s="45">
        <v>-80.156928269999995</v>
      </c>
      <c r="H27" s="9"/>
      <c r="I27" s="30"/>
      <c r="L27" s="79">
        <v>42.8</v>
      </c>
      <c r="M27" s="51">
        <v>159.346</v>
      </c>
      <c r="N27" s="51">
        <v>199.679</v>
      </c>
    </row>
    <row r="28" spans="1:21" x14ac:dyDescent="0.2">
      <c r="A28" s="51">
        <v>47.3</v>
      </c>
      <c r="B28" s="2" t="s">
        <v>16</v>
      </c>
      <c r="C28" s="2" t="s">
        <v>71</v>
      </c>
      <c r="D28" s="5">
        <f t="shared" si="0"/>
        <v>209.08518749999999</v>
      </c>
      <c r="E28" s="51">
        <v>200.78100000000001</v>
      </c>
      <c r="F28" s="5">
        <f t="shared" si="1"/>
        <v>-8.3041874999999834</v>
      </c>
      <c r="G28" s="45">
        <v>-70.161830629999997</v>
      </c>
      <c r="H28" s="9"/>
      <c r="I28" s="30"/>
      <c r="L28" s="79">
        <v>47.3</v>
      </c>
      <c r="M28" s="51">
        <v>79.651499999999999</v>
      </c>
      <c r="N28" s="51">
        <v>200.78100000000001</v>
      </c>
    </row>
    <row r="29" spans="1:21" x14ac:dyDescent="0.2">
      <c r="A29" s="51">
        <v>82.4</v>
      </c>
      <c r="B29" s="2" t="s">
        <v>16</v>
      </c>
      <c r="C29" s="2" t="s">
        <v>71</v>
      </c>
      <c r="D29" s="5">
        <f t="shared" si="0"/>
        <v>209.08518749999999</v>
      </c>
      <c r="E29" s="51">
        <v>198.584</v>
      </c>
      <c r="F29" s="5">
        <f t="shared" si="1"/>
        <v>-10.501187499999986</v>
      </c>
      <c r="G29" s="45">
        <v>-89.209867270000004</v>
      </c>
      <c r="H29" s="9"/>
      <c r="I29" s="24"/>
      <c r="L29" s="79">
        <v>82.4</v>
      </c>
      <c r="M29" s="51">
        <v>79.651499999999999</v>
      </c>
      <c r="N29" s="51">
        <v>198.584</v>
      </c>
    </row>
    <row r="30" spans="1:21" x14ac:dyDescent="0.2">
      <c r="A30" s="50">
        <v>82.6</v>
      </c>
      <c r="B30" s="2" t="s">
        <v>70</v>
      </c>
      <c r="C30" s="25" t="s">
        <v>73</v>
      </c>
      <c r="D30" s="5">
        <f>M30*2/1</f>
        <v>159.303</v>
      </c>
      <c r="E30" s="68">
        <v>159.65600000000001</v>
      </c>
      <c r="F30" s="5">
        <f t="shared" si="1"/>
        <v>0.35300000000000864</v>
      </c>
      <c r="G30" s="45">
        <v>3.832002664</v>
      </c>
      <c r="H30" s="9"/>
      <c r="I30" s="30"/>
      <c r="L30" s="50">
        <v>82.6</v>
      </c>
      <c r="M30" s="51">
        <v>79.651499999999999</v>
      </c>
      <c r="N30" s="68">
        <v>159.65600000000001</v>
      </c>
    </row>
    <row r="31" spans="1:21" x14ac:dyDescent="0.2">
      <c r="A31" s="51">
        <v>82.7</v>
      </c>
      <c r="B31" s="2" t="s">
        <v>16</v>
      </c>
      <c r="C31" s="2" t="s">
        <v>71</v>
      </c>
      <c r="D31" s="5">
        <f t="shared" si="0"/>
        <v>209.08518749999999</v>
      </c>
      <c r="E31" s="51">
        <v>199.36600000000001</v>
      </c>
      <c r="F31" s="5">
        <f t="shared" si="1"/>
        <v>-9.7191874999999754</v>
      </c>
      <c r="G31" s="45">
        <v>-82.405862900000002</v>
      </c>
      <c r="H31" s="9"/>
      <c r="I31" s="30"/>
      <c r="L31" s="79">
        <v>82.7</v>
      </c>
      <c r="M31" s="51">
        <v>79.651499999999999</v>
      </c>
      <c r="N31" s="51">
        <v>199.36600000000001</v>
      </c>
    </row>
    <row r="32" spans="1:21" x14ac:dyDescent="0.2">
      <c r="A32" s="51">
        <v>83.4</v>
      </c>
      <c r="B32" s="2" t="s">
        <v>16</v>
      </c>
      <c r="C32" s="77" t="s">
        <v>71</v>
      </c>
      <c r="D32" s="5">
        <f t="shared" si="0"/>
        <v>207.93254999999999</v>
      </c>
      <c r="E32" s="51">
        <v>199.679</v>
      </c>
      <c r="F32" s="5">
        <f t="shared" si="1"/>
        <v>-8.25354999999999</v>
      </c>
      <c r="G32" s="45">
        <v>-70.120019600000006</v>
      </c>
      <c r="H32" s="9"/>
      <c r="I32" s="30"/>
      <c r="L32" s="79">
        <v>83.4</v>
      </c>
      <c r="M32" s="51">
        <v>79.212400000000002</v>
      </c>
      <c r="N32" s="51">
        <v>199.679</v>
      </c>
    </row>
    <row r="33" spans="1:14" x14ac:dyDescent="0.2">
      <c r="A33" s="50">
        <v>83.6</v>
      </c>
      <c r="B33" s="2" t="s">
        <v>70</v>
      </c>
      <c r="C33" s="25" t="s">
        <v>73</v>
      </c>
      <c r="D33" s="5">
        <f>M33*2/1</f>
        <v>158.4248</v>
      </c>
      <c r="E33" s="68">
        <v>159.65600000000001</v>
      </c>
      <c r="F33" s="5">
        <f t="shared" si="1"/>
        <v>1.2312000000000012</v>
      </c>
      <c r="G33" s="45">
        <v>13.402292790000001</v>
      </c>
      <c r="H33" s="9"/>
      <c r="I33" s="30"/>
      <c r="L33" s="50">
        <v>83.6</v>
      </c>
      <c r="M33" s="51">
        <v>79.212400000000002</v>
      </c>
      <c r="N33" s="68">
        <v>159.65600000000001</v>
      </c>
    </row>
    <row r="34" spans="1:14" x14ac:dyDescent="0.2">
      <c r="A34" s="51">
        <v>83.7</v>
      </c>
      <c r="B34" s="2" t="s">
        <v>16</v>
      </c>
      <c r="C34" s="77" t="s">
        <v>71</v>
      </c>
      <c r="D34" s="5">
        <f t="shared" si="0"/>
        <v>207.93254999999999</v>
      </c>
      <c r="E34" s="51">
        <v>198.262</v>
      </c>
      <c r="F34" s="5">
        <f t="shared" si="1"/>
        <v>-9.6705499999999915</v>
      </c>
      <c r="G34" s="45">
        <v>-82.449329800000001</v>
      </c>
      <c r="H34" s="9"/>
      <c r="I34" s="30"/>
      <c r="L34" s="79">
        <v>83.7</v>
      </c>
      <c r="M34" s="51">
        <v>79.212400000000002</v>
      </c>
      <c r="N34" s="51">
        <v>198.262</v>
      </c>
    </row>
    <row r="35" spans="1:14" x14ac:dyDescent="0.2">
      <c r="A35" s="51">
        <v>84.4</v>
      </c>
      <c r="B35" s="2" t="s">
        <v>16</v>
      </c>
      <c r="C35" s="77" t="s">
        <v>71</v>
      </c>
      <c r="D35" s="5">
        <f t="shared" si="0"/>
        <v>209.08518749999999</v>
      </c>
      <c r="E35" s="51">
        <v>199.679</v>
      </c>
      <c r="F35" s="5">
        <f t="shared" si="1"/>
        <v>-9.4061874999999873</v>
      </c>
      <c r="G35" s="45">
        <v>-79.689996930000007</v>
      </c>
      <c r="H35" s="9"/>
      <c r="I35" s="30"/>
      <c r="L35" s="79">
        <v>84.4</v>
      </c>
      <c r="M35" s="51">
        <v>79.651499999999999</v>
      </c>
      <c r="N35" s="51">
        <v>199.679</v>
      </c>
    </row>
    <row r="36" spans="1:14" x14ac:dyDescent="0.2">
      <c r="A36" s="50">
        <v>84.6</v>
      </c>
      <c r="B36" s="2" t="s">
        <v>70</v>
      </c>
      <c r="C36" s="25" t="s">
        <v>73</v>
      </c>
      <c r="D36" s="5">
        <f>M36*2/1</f>
        <v>159.303</v>
      </c>
      <c r="E36" s="68">
        <v>158.77199999999999</v>
      </c>
      <c r="F36" s="5">
        <f t="shared" si="1"/>
        <v>-0.53100000000000591</v>
      </c>
      <c r="G36" s="45">
        <v>-5.7803105180000003</v>
      </c>
      <c r="H36" s="9"/>
      <c r="I36" s="30"/>
      <c r="L36" s="50">
        <v>84.6</v>
      </c>
      <c r="M36" s="51">
        <v>79.651499999999999</v>
      </c>
      <c r="N36" s="68">
        <v>158.77199999999999</v>
      </c>
    </row>
    <row r="37" spans="1:14" x14ac:dyDescent="0.2">
      <c r="A37" s="51">
        <v>84.7</v>
      </c>
      <c r="B37" s="2" t="s">
        <v>16</v>
      </c>
      <c r="C37" s="77" t="s">
        <v>71</v>
      </c>
      <c r="D37" s="5">
        <f t="shared" si="0"/>
        <v>209.08518749999999</v>
      </c>
      <c r="E37" s="51">
        <v>198.262</v>
      </c>
      <c r="F37" s="5">
        <f t="shared" si="1"/>
        <v>-10.823187499999989</v>
      </c>
      <c r="G37" s="45">
        <v>-92.019307130000001</v>
      </c>
      <c r="H37" s="9"/>
      <c r="I37" s="30"/>
      <c r="L37" s="79">
        <v>84.7</v>
      </c>
      <c r="M37" s="51">
        <v>79.651499999999999</v>
      </c>
      <c r="N37" s="51">
        <v>198.262</v>
      </c>
    </row>
    <row r="38" spans="1:14" x14ac:dyDescent="0.2">
      <c r="A38" s="51">
        <v>85.4</v>
      </c>
      <c r="B38" s="2" t="s">
        <v>16</v>
      </c>
      <c r="C38" s="77" t="s">
        <v>71</v>
      </c>
      <c r="D38" s="5">
        <f t="shared" si="0"/>
        <v>209.08518749999999</v>
      </c>
      <c r="E38" s="81">
        <v>200.78100000000001</v>
      </c>
      <c r="F38" s="5">
        <f t="shared" si="1"/>
        <v>-8.3041874999999834</v>
      </c>
      <c r="G38" s="45">
        <v>-70.161830629999997</v>
      </c>
      <c r="I38" s="24"/>
      <c r="L38" s="79">
        <v>85.4</v>
      </c>
      <c r="M38" s="51">
        <v>79.651499999999999</v>
      </c>
      <c r="N38" s="81">
        <v>200.78100000000001</v>
      </c>
    </row>
    <row r="39" spans="1:14" x14ac:dyDescent="0.2">
      <c r="A39" s="50">
        <v>85.6</v>
      </c>
      <c r="B39" s="2" t="s">
        <v>70</v>
      </c>
      <c r="C39" s="25" t="s">
        <v>73</v>
      </c>
      <c r="D39" s="5">
        <f>M39*2/1</f>
        <v>159.303</v>
      </c>
      <c r="E39" s="68">
        <v>159.65600000000001</v>
      </c>
      <c r="F39" s="5">
        <f t="shared" si="1"/>
        <v>0.35300000000000864</v>
      </c>
      <c r="G39" s="45">
        <v>3.832002664</v>
      </c>
      <c r="I39" s="24"/>
      <c r="L39" s="50">
        <v>85.6</v>
      </c>
      <c r="M39" s="51">
        <v>79.651499999999999</v>
      </c>
      <c r="N39" s="68">
        <v>159.65600000000001</v>
      </c>
    </row>
    <row r="40" spans="1:14" x14ac:dyDescent="0.2">
      <c r="A40" s="51">
        <v>85.7</v>
      </c>
      <c r="B40" s="2" t="s">
        <v>16</v>
      </c>
      <c r="C40" s="77" t="s">
        <v>71</v>
      </c>
      <c r="D40" s="5">
        <f t="shared" si="0"/>
        <v>209.08518749999999</v>
      </c>
      <c r="E40" s="51">
        <v>199.36600000000001</v>
      </c>
      <c r="F40" s="5">
        <f t="shared" si="1"/>
        <v>-9.7191874999999754</v>
      </c>
      <c r="G40" s="45">
        <v>-82.405862900000002</v>
      </c>
      <c r="I40" s="24"/>
      <c r="L40" s="79">
        <v>85.7</v>
      </c>
      <c r="M40" s="51">
        <v>79.651499999999999</v>
      </c>
      <c r="N40" s="51">
        <v>199.36600000000001</v>
      </c>
    </row>
    <row r="41" spans="1:14" x14ac:dyDescent="0.2">
      <c r="A41" s="75" t="s">
        <v>64</v>
      </c>
      <c r="B41" s="2" t="s">
        <v>16</v>
      </c>
      <c r="C41" s="77" t="s">
        <v>71</v>
      </c>
      <c r="D41" s="5">
        <f t="shared" si="0"/>
        <v>209.08518749999999</v>
      </c>
      <c r="E41" s="51">
        <v>200.78100000000001</v>
      </c>
      <c r="F41" s="5">
        <f t="shared" si="1"/>
        <v>-8.3041874999999834</v>
      </c>
      <c r="G41" s="45">
        <v>-70.161830629999997</v>
      </c>
      <c r="I41" s="24"/>
      <c r="L41" s="79" t="s">
        <v>64</v>
      </c>
      <c r="M41" s="51">
        <v>79.651499999999999</v>
      </c>
      <c r="N41" s="51">
        <v>200.78100000000001</v>
      </c>
    </row>
    <row r="42" spans="1:14" x14ac:dyDescent="0.2">
      <c r="A42" s="52"/>
      <c r="B42" s="73"/>
      <c r="C42" s="73"/>
      <c r="D42" s="74"/>
      <c r="E42" s="74"/>
      <c r="F42" s="74"/>
      <c r="G42" s="19"/>
      <c r="I42" s="24"/>
    </row>
    <row r="43" spans="1:14" x14ac:dyDescent="0.2">
      <c r="A43" s="27"/>
      <c r="I43" s="24"/>
    </row>
    <row r="44" spans="1:14" x14ac:dyDescent="0.2">
      <c r="A44" s="52"/>
      <c r="B44" s="73"/>
      <c r="C44" s="73"/>
      <c r="D44" s="74"/>
      <c r="E44" s="74"/>
      <c r="F44" s="74"/>
      <c r="G44" s="19"/>
      <c r="I44" s="24"/>
    </row>
    <row r="45" spans="1:14" x14ac:dyDescent="0.2">
      <c r="A45" s="90" t="s">
        <v>4</v>
      </c>
      <c r="B45" s="91"/>
      <c r="C45" s="91"/>
      <c r="D45" s="91"/>
      <c r="E45" s="91"/>
      <c r="F45" s="91"/>
      <c r="G45" s="92"/>
      <c r="I45" s="24"/>
    </row>
    <row r="46" spans="1:14" x14ac:dyDescent="0.2">
      <c r="A46" s="26" t="s">
        <v>12</v>
      </c>
      <c r="B46" s="65" t="s">
        <v>2</v>
      </c>
      <c r="C46" s="65" t="s">
        <v>0</v>
      </c>
      <c r="D46" s="4" t="s">
        <v>13</v>
      </c>
      <c r="E46" s="4" t="s">
        <v>14</v>
      </c>
      <c r="F46" s="65" t="s">
        <v>15</v>
      </c>
      <c r="G46" s="12" t="s">
        <v>1</v>
      </c>
      <c r="I46" s="24"/>
    </row>
    <row r="47" spans="1:14" x14ac:dyDescent="0.2">
      <c r="A47" s="51">
        <v>1.4</v>
      </c>
      <c r="B47" s="2" t="s">
        <v>16</v>
      </c>
      <c r="C47" s="2" t="s">
        <v>72</v>
      </c>
      <c r="D47" s="5">
        <f>M3*2*5/4</f>
        <v>198.036</v>
      </c>
      <c r="E47" s="51">
        <v>199.679</v>
      </c>
      <c r="F47" s="5">
        <f>E47-D47</f>
        <v>1.6430000000000007</v>
      </c>
      <c r="G47" s="45">
        <v>14.30387953</v>
      </c>
      <c r="I47" s="24"/>
    </row>
    <row r="48" spans="1:14" x14ac:dyDescent="0.2">
      <c r="A48" s="51">
        <v>1.7</v>
      </c>
      <c r="B48" s="2" t="s">
        <v>16</v>
      </c>
      <c r="C48" s="2" t="s">
        <v>72</v>
      </c>
      <c r="D48" s="5">
        <f t="shared" ref="D48:D85" si="4">M4*2*5/4</f>
        <v>198.036</v>
      </c>
      <c r="E48" s="51">
        <v>198.262</v>
      </c>
      <c r="F48" s="5">
        <f t="shared" ref="F48:F85" si="5">E48-D48</f>
        <v>0.22599999999999909</v>
      </c>
      <c r="G48" s="45">
        <v>1.974569327</v>
      </c>
      <c r="I48" s="24"/>
    </row>
    <row r="49" spans="1:9" x14ac:dyDescent="0.2">
      <c r="A49" s="51">
        <v>2.4</v>
      </c>
      <c r="B49" s="2" t="s">
        <v>16</v>
      </c>
      <c r="C49" s="2" t="s">
        <v>72</v>
      </c>
      <c r="D49" s="5">
        <f t="shared" si="4"/>
        <v>199.12875</v>
      </c>
      <c r="E49" s="51">
        <v>198.584</v>
      </c>
      <c r="F49" s="5">
        <f t="shared" si="5"/>
        <v>-0.54474999999999341</v>
      </c>
      <c r="G49" s="45">
        <v>-4.7430050020000003</v>
      </c>
      <c r="I49" s="24"/>
    </row>
    <row r="50" spans="1:9" x14ac:dyDescent="0.2">
      <c r="A50" s="51">
        <v>2.7</v>
      </c>
      <c r="B50" s="2" t="s">
        <v>16</v>
      </c>
      <c r="C50" s="2" t="s">
        <v>72</v>
      </c>
      <c r="D50" s="5">
        <f t="shared" si="4"/>
        <v>199.12875</v>
      </c>
      <c r="E50" s="51">
        <v>197.16399999999999</v>
      </c>
      <c r="F50" s="5">
        <f t="shared" si="5"/>
        <v>-1.9647500000000093</v>
      </c>
      <c r="G50" s="45">
        <v>-17.166885350000001</v>
      </c>
      <c r="I50" s="24"/>
    </row>
    <row r="51" spans="1:9" x14ac:dyDescent="0.2">
      <c r="A51" s="51">
        <v>3.4</v>
      </c>
      <c r="B51" s="2" t="s">
        <v>16</v>
      </c>
      <c r="C51" s="2" t="s">
        <v>72</v>
      </c>
      <c r="D51" s="5">
        <f t="shared" si="4"/>
        <v>198.036</v>
      </c>
      <c r="E51" s="51">
        <v>199.679</v>
      </c>
      <c r="F51" s="5">
        <f t="shared" si="5"/>
        <v>1.6430000000000007</v>
      </c>
      <c r="G51" s="45">
        <v>14.30387953</v>
      </c>
      <c r="I51" s="24"/>
    </row>
    <row r="52" spans="1:9" x14ac:dyDescent="0.2">
      <c r="A52" s="51">
        <v>3.7</v>
      </c>
      <c r="B52" s="2" t="s">
        <v>16</v>
      </c>
      <c r="C52" s="2" t="s">
        <v>72</v>
      </c>
      <c r="D52" s="5">
        <f t="shared" si="4"/>
        <v>198.036</v>
      </c>
      <c r="E52" s="51">
        <v>198.262</v>
      </c>
      <c r="F52" s="5">
        <f t="shared" si="5"/>
        <v>0.22599999999999909</v>
      </c>
      <c r="G52" s="45">
        <v>1.974569327</v>
      </c>
      <c r="I52" s="24"/>
    </row>
    <row r="53" spans="1:9" x14ac:dyDescent="0.2">
      <c r="A53" s="51">
        <v>4.4000000000000004</v>
      </c>
      <c r="B53" s="2" t="s">
        <v>16</v>
      </c>
      <c r="C53" s="2" t="s">
        <v>72</v>
      </c>
      <c r="D53" s="5">
        <f t="shared" si="4"/>
        <v>199.12875</v>
      </c>
      <c r="E53" s="51">
        <v>200.78100000000001</v>
      </c>
      <c r="F53" s="5">
        <f t="shared" si="5"/>
        <v>1.6522500000000093</v>
      </c>
      <c r="G53" s="45">
        <v>14.305031639999999</v>
      </c>
      <c r="I53" s="24"/>
    </row>
    <row r="54" spans="1:9" x14ac:dyDescent="0.2">
      <c r="A54" s="51">
        <v>4.7</v>
      </c>
      <c r="B54" s="2" t="s">
        <v>16</v>
      </c>
      <c r="C54" s="2" t="s">
        <v>72</v>
      </c>
      <c r="D54" s="5">
        <f t="shared" si="4"/>
        <v>199.12875</v>
      </c>
      <c r="E54" s="51">
        <v>197.16399999999999</v>
      </c>
      <c r="F54" s="5">
        <f t="shared" si="5"/>
        <v>-1.9647500000000093</v>
      </c>
      <c r="G54" s="45">
        <v>-17.166885350000001</v>
      </c>
      <c r="I54" s="24"/>
    </row>
    <row r="55" spans="1:9" x14ac:dyDescent="0.2">
      <c r="A55" s="51" t="s">
        <v>53</v>
      </c>
      <c r="B55" s="2" t="s">
        <v>16</v>
      </c>
      <c r="C55" s="2" t="s">
        <v>72</v>
      </c>
      <c r="D55" s="5">
        <f t="shared" si="4"/>
        <v>197.22425000000001</v>
      </c>
      <c r="E55" s="51">
        <v>198.262</v>
      </c>
      <c r="F55" s="5">
        <f t="shared" si="5"/>
        <v>1.0377499999999884</v>
      </c>
      <c r="G55" s="45">
        <v>9.0850464120000005</v>
      </c>
      <c r="I55" s="24"/>
    </row>
    <row r="56" spans="1:9" x14ac:dyDescent="0.2">
      <c r="A56" s="51" t="s">
        <v>54</v>
      </c>
      <c r="B56" s="2" t="s">
        <v>70</v>
      </c>
      <c r="C56" s="25" t="s">
        <v>73</v>
      </c>
      <c r="D56" s="5">
        <f>M12*2/1</f>
        <v>157.77940000000001</v>
      </c>
      <c r="E56" s="51">
        <v>159.65600000000001</v>
      </c>
      <c r="F56" s="5">
        <f t="shared" si="5"/>
        <v>1.8765999999999963</v>
      </c>
      <c r="G56" s="45">
        <v>20.469498139999999</v>
      </c>
      <c r="I56" s="24"/>
    </row>
    <row r="57" spans="1:9" x14ac:dyDescent="0.2">
      <c r="A57" s="51" t="s">
        <v>59</v>
      </c>
      <c r="B57" s="2" t="s">
        <v>17</v>
      </c>
      <c r="C57" s="25" t="s">
        <v>7</v>
      </c>
      <c r="D57" s="5">
        <f>M13*5/4</f>
        <v>98.612125000000006</v>
      </c>
      <c r="E57" s="51">
        <f>199.679/2</f>
        <v>99.839500000000001</v>
      </c>
      <c r="F57" s="5">
        <f t="shared" si="5"/>
        <v>1.227374999999995</v>
      </c>
      <c r="G57" s="45">
        <v>21.415234420000001</v>
      </c>
      <c r="I57" s="24"/>
    </row>
    <row r="58" spans="1:9" x14ac:dyDescent="0.2">
      <c r="A58" s="51">
        <v>17.5</v>
      </c>
      <c r="B58" s="2" t="s">
        <v>16</v>
      </c>
      <c r="C58" s="2" t="s">
        <v>72</v>
      </c>
      <c r="D58" s="5">
        <f t="shared" si="4"/>
        <v>199.12875</v>
      </c>
      <c r="E58" s="51">
        <v>198.262</v>
      </c>
      <c r="F58" s="5">
        <f t="shared" si="5"/>
        <v>-0.86674999999999613</v>
      </c>
      <c r="G58" s="45">
        <v>-7.5524448660000001</v>
      </c>
      <c r="I58" s="24"/>
    </row>
    <row r="59" spans="1:9" x14ac:dyDescent="0.2">
      <c r="A59" s="51" t="s">
        <v>55</v>
      </c>
      <c r="B59" s="2" t="s">
        <v>70</v>
      </c>
      <c r="C59" s="25" t="s">
        <v>73</v>
      </c>
      <c r="D59" s="5">
        <f>M15*2/1</f>
        <v>159.303</v>
      </c>
      <c r="E59" s="51">
        <v>159.346</v>
      </c>
      <c r="F59" s="5">
        <f t="shared" si="5"/>
        <v>4.3000000000006366E-2</v>
      </c>
      <c r="G59" s="45">
        <v>0.46724178989999998</v>
      </c>
      <c r="I59" s="24"/>
    </row>
    <row r="60" spans="1:9" x14ac:dyDescent="0.2">
      <c r="A60" s="51" t="s">
        <v>56</v>
      </c>
      <c r="B60" s="2" t="s">
        <v>16</v>
      </c>
      <c r="C60" s="2" t="s">
        <v>72</v>
      </c>
      <c r="D60" s="5">
        <f t="shared" si="4"/>
        <v>196.94925000000001</v>
      </c>
      <c r="E60" s="51">
        <v>199.679</v>
      </c>
      <c r="F60" s="5">
        <f t="shared" si="5"/>
        <v>2.7297499999999957</v>
      </c>
      <c r="G60" s="45">
        <v>23.82998993</v>
      </c>
      <c r="I60" s="24"/>
    </row>
    <row r="61" spans="1:9" x14ac:dyDescent="0.2">
      <c r="A61" s="51" t="s">
        <v>57</v>
      </c>
      <c r="B61" s="2" t="s">
        <v>70</v>
      </c>
      <c r="C61" s="25" t="s">
        <v>73</v>
      </c>
      <c r="D61" s="5">
        <f>M17*2/1</f>
        <v>157.55940000000001</v>
      </c>
      <c r="E61" s="51">
        <v>158.77199999999999</v>
      </c>
      <c r="F61" s="5">
        <f t="shared" si="5"/>
        <v>1.2125999999999806</v>
      </c>
      <c r="G61" s="45">
        <v>13.27281889</v>
      </c>
      <c r="I61" s="24"/>
    </row>
    <row r="62" spans="1:9" x14ac:dyDescent="0.2">
      <c r="A62" s="51">
        <v>18.7</v>
      </c>
      <c r="B62" s="2" t="s">
        <v>16</v>
      </c>
      <c r="C62" s="2" t="s">
        <v>72</v>
      </c>
      <c r="D62" s="5">
        <f t="shared" si="4"/>
        <v>196.94925000000001</v>
      </c>
      <c r="E62" s="51">
        <v>199.36600000000001</v>
      </c>
      <c r="F62" s="5">
        <f t="shared" si="5"/>
        <v>2.4167500000000075</v>
      </c>
      <c r="G62" s="45">
        <v>21.114123960000001</v>
      </c>
      <c r="I62" s="24"/>
    </row>
    <row r="63" spans="1:9" x14ac:dyDescent="0.2">
      <c r="A63" s="67" t="s">
        <v>68</v>
      </c>
      <c r="B63" s="2" t="s">
        <v>16</v>
      </c>
      <c r="C63" s="2" t="s">
        <v>72</v>
      </c>
      <c r="D63" s="5">
        <f t="shared" si="4"/>
        <v>198.036</v>
      </c>
      <c r="E63" s="69">
        <v>199.28700000000001</v>
      </c>
      <c r="F63" s="5">
        <f t="shared" si="5"/>
        <v>1.2510000000000048</v>
      </c>
      <c r="G63" s="45">
        <v>10.9018655</v>
      </c>
      <c r="I63" s="24"/>
    </row>
    <row r="64" spans="1:9" x14ac:dyDescent="0.2">
      <c r="A64" s="67" t="s">
        <v>69</v>
      </c>
      <c r="B64" s="2" t="s">
        <v>70</v>
      </c>
      <c r="C64" s="25" t="s">
        <v>73</v>
      </c>
      <c r="D64" s="5">
        <f>M20*2/1</f>
        <v>158.4288</v>
      </c>
      <c r="E64" s="69">
        <v>159.19300000000001</v>
      </c>
      <c r="F64" s="5">
        <f t="shared" si="5"/>
        <v>0.76420000000001664</v>
      </c>
      <c r="G64" s="45">
        <v>8.3307355679999997</v>
      </c>
      <c r="I64" s="24"/>
    </row>
    <row r="65" spans="1:9" x14ac:dyDescent="0.2">
      <c r="A65" s="51" t="s">
        <v>60</v>
      </c>
      <c r="B65" s="2" t="s">
        <v>17</v>
      </c>
      <c r="C65" s="25" t="s">
        <v>7</v>
      </c>
      <c r="D65" s="5">
        <f>M21*5/4</f>
        <v>99.018000000000001</v>
      </c>
      <c r="E65" s="51">
        <v>100.364</v>
      </c>
      <c r="F65" s="5">
        <f t="shared" si="5"/>
        <v>1.3460000000000036</v>
      </c>
      <c r="G65" s="45">
        <v>23.374993029999999</v>
      </c>
      <c r="I65" s="24"/>
    </row>
    <row r="66" spans="1:9" x14ac:dyDescent="0.2">
      <c r="A66" s="51">
        <v>40.5</v>
      </c>
      <c r="B66" s="2" t="s">
        <v>17</v>
      </c>
      <c r="C66" s="25" t="s">
        <v>7</v>
      </c>
      <c r="D66" s="5">
        <f>M22*5/4</f>
        <v>198.08875</v>
      </c>
      <c r="E66" s="51">
        <v>200.78100000000001</v>
      </c>
      <c r="F66" s="5">
        <f t="shared" si="5"/>
        <v>2.6922500000000014</v>
      </c>
      <c r="G66" s="45">
        <v>23.37052886</v>
      </c>
      <c r="I66" s="24"/>
    </row>
    <row r="67" spans="1:9" x14ac:dyDescent="0.2">
      <c r="A67" s="76" t="s">
        <v>61</v>
      </c>
      <c r="B67" s="2" t="s">
        <v>70</v>
      </c>
      <c r="C67" s="25" t="s">
        <v>73</v>
      </c>
      <c r="D67" s="5">
        <f>M23*2/1</f>
        <v>158.471</v>
      </c>
      <c r="E67" s="51">
        <v>158.77199999999999</v>
      </c>
      <c r="F67" s="5">
        <f t="shared" si="5"/>
        <v>0.30099999999998772</v>
      </c>
      <c r="G67" s="45">
        <v>3.2851889879999998</v>
      </c>
      <c r="I67" s="24"/>
    </row>
    <row r="68" spans="1:9" x14ac:dyDescent="0.2">
      <c r="A68" s="51">
        <v>40.799999999999997</v>
      </c>
      <c r="B68" s="2" t="s">
        <v>17</v>
      </c>
      <c r="C68" s="25" t="s">
        <v>7</v>
      </c>
      <c r="D68" s="5">
        <f>M24*5/4</f>
        <v>198.08875</v>
      </c>
      <c r="E68" s="51">
        <v>199.679</v>
      </c>
      <c r="F68" s="5">
        <f t="shared" si="5"/>
        <v>1.5902499999999975</v>
      </c>
      <c r="G68" s="45">
        <v>13.84236256</v>
      </c>
      <c r="I68" s="24"/>
    </row>
    <row r="69" spans="1:9" x14ac:dyDescent="0.2">
      <c r="A69" s="51" t="s">
        <v>62</v>
      </c>
      <c r="B69" s="2" t="s">
        <v>17</v>
      </c>
      <c r="C69" s="25" t="s">
        <v>7</v>
      </c>
      <c r="D69" s="5">
        <f>M25*5/4</f>
        <v>199.1825</v>
      </c>
      <c r="E69" s="51">
        <v>198.262</v>
      </c>
      <c r="F69" s="5">
        <f t="shared" si="5"/>
        <v>-0.92050000000000409</v>
      </c>
      <c r="G69" s="45">
        <v>-8.0192519539999996</v>
      </c>
      <c r="I69" s="24"/>
    </row>
    <row r="70" spans="1:9" x14ac:dyDescent="0.2">
      <c r="A70" s="76" t="s">
        <v>63</v>
      </c>
      <c r="B70" s="2" t="s">
        <v>70</v>
      </c>
      <c r="C70" s="25" t="s">
        <v>73</v>
      </c>
      <c r="D70" s="5">
        <f>M26*2/1</f>
        <v>159.346</v>
      </c>
      <c r="E70" s="51">
        <v>158.77199999999999</v>
      </c>
      <c r="F70" s="5">
        <f t="shared" si="5"/>
        <v>-0.57400000000001228</v>
      </c>
      <c r="G70" s="45">
        <v>-6.2475523080000004</v>
      </c>
      <c r="I70" s="24"/>
    </row>
    <row r="71" spans="1:9" x14ac:dyDescent="0.2">
      <c r="A71" s="51">
        <v>42.8</v>
      </c>
      <c r="B71" s="2" t="s">
        <v>17</v>
      </c>
      <c r="C71" s="25" t="s">
        <v>7</v>
      </c>
      <c r="D71" s="5">
        <f>M27*5/4</f>
        <v>199.1825</v>
      </c>
      <c r="E71" s="51">
        <v>199.679</v>
      </c>
      <c r="F71" s="5">
        <f t="shared" si="5"/>
        <v>0.4964999999999975</v>
      </c>
      <c r="G71" s="45">
        <v>4.31005825</v>
      </c>
      <c r="I71" s="24"/>
    </row>
    <row r="72" spans="1:9" x14ac:dyDescent="0.2">
      <c r="A72" s="51">
        <v>47.3</v>
      </c>
      <c r="B72" s="2" t="s">
        <v>16</v>
      </c>
      <c r="C72" s="2" t="s">
        <v>72</v>
      </c>
      <c r="D72" s="5">
        <f t="shared" si="4"/>
        <v>199.12875</v>
      </c>
      <c r="E72" s="51">
        <v>200.78100000000001</v>
      </c>
      <c r="F72" s="5">
        <f t="shared" si="5"/>
        <v>1.6522500000000093</v>
      </c>
      <c r="G72" s="45">
        <v>14.305031639999999</v>
      </c>
      <c r="I72" s="24"/>
    </row>
    <row r="73" spans="1:9" x14ac:dyDescent="0.2">
      <c r="A73" s="51">
        <v>82.4</v>
      </c>
      <c r="B73" s="2" t="s">
        <v>16</v>
      </c>
      <c r="C73" s="2" t="s">
        <v>72</v>
      </c>
      <c r="D73" s="5">
        <f t="shared" si="4"/>
        <v>199.12875</v>
      </c>
      <c r="E73" s="51">
        <v>198.584</v>
      </c>
      <c r="F73" s="5">
        <f t="shared" si="5"/>
        <v>-0.54474999999999341</v>
      </c>
      <c r="G73" s="45">
        <v>-4.7430050020000003</v>
      </c>
      <c r="I73" s="24"/>
    </row>
    <row r="74" spans="1:9" x14ac:dyDescent="0.2">
      <c r="A74" s="50">
        <v>82.6</v>
      </c>
      <c r="B74" s="2" t="s">
        <v>70</v>
      </c>
      <c r="C74" s="25" t="s">
        <v>73</v>
      </c>
      <c r="D74" s="5">
        <f>M30*2/1</f>
        <v>159.303</v>
      </c>
      <c r="E74" s="68">
        <v>159.65600000000001</v>
      </c>
      <c r="F74" s="5">
        <f t="shared" si="5"/>
        <v>0.35300000000000864</v>
      </c>
      <c r="G74" s="45">
        <v>3.832002664</v>
      </c>
      <c r="I74" s="24"/>
    </row>
    <row r="75" spans="1:9" x14ac:dyDescent="0.2">
      <c r="A75" s="51">
        <v>82.7</v>
      </c>
      <c r="B75" s="2" t="s">
        <v>16</v>
      </c>
      <c r="C75" s="2" t="s">
        <v>72</v>
      </c>
      <c r="D75" s="5">
        <f t="shared" si="4"/>
        <v>199.12875</v>
      </c>
      <c r="E75" s="51">
        <v>199.36600000000001</v>
      </c>
      <c r="F75" s="5">
        <f t="shared" si="5"/>
        <v>0.23725000000001728</v>
      </c>
      <c r="G75" s="45">
        <v>2.0609993649999998</v>
      </c>
      <c r="I75" s="24"/>
    </row>
    <row r="76" spans="1:9" x14ac:dyDescent="0.2">
      <c r="A76" s="51">
        <v>83.4</v>
      </c>
      <c r="B76" s="2" t="s">
        <v>16</v>
      </c>
      <c r="C76" s="2" t="s">
        <v>72</v>
      </c>
      <c r="D76" s="5">
        <f t="shared" si="4"/>
        <v>198.03100000000001</v>
      </c>
      <c r="E76" s="51">
        <v>199.679</v>
      </c>
      <c r="F76" s="5">
        <f t="shared" si="5"/>
        <v>1.6479999999999961</v>
      </c>
      <c r="G76" s="45">
        <v>14.34759017</v>
      </c>
      <c r="I76" s="24"/>
    </row>
    <row r="77" spans="1:9" x14ac:dyDescent="0.2">
      <c r="A77" s="50">
        <v>83.6</v>
      </c>
      <c r="B77" s="2" t="s">
        <v>70</v>
      </c>
      <c r="C77" s="25" t="s">
        <v>73</v>
      </c>
      <c r="D77" s="5">
        <f>M33*2/1</f>
        <v>158.4248</v>
      </c>
      <c r="E77" s="68">
        <v>159.65600000000001</v>
      </c>
      <c r="F77" s="5">
        <f t="shared" si="5"/>
        <v>1.2312000000000012</v>
      </c>
      <c r="G77" s="45">
        <v>13.402292790000001</v>
      </c>
      <c r="I77" s="24"/>
    </row>
    <row r="78" spans="1:9" x14ac:dyDescent="0.2">
      <c r="A78" s="51">
        <v>83.7</v>
      </c>
      <c r="B78" s="2" t="s">
        <v>16</v>
      </c>
      <c r="C78" s="2" t="s">
        <v>72</v>
      </c>
      <c r="D78" s="5">
        <f t="shared" si="4"/>
        <v>198.03100000000001</v>
      </c>
      <c r="E78" s="51">
        <v>198.262</v>
      </c>
      <c r="F78" s="5">
        <f t="shared" si="5"/>
        <v>0.23099999999999454</v>
      </c>
      <c r="G78" s="45">
        <v>2.0182799629999999</v>
      </c>
      <c r="I78" s="24"/>
    </row>
    <row r="79" spans="1:9" x14ac:dyDescent="0.2">
      <c r="A79" s="51">
        <v>84.4</v>
      </c>
      <c r="B79" s="2" t="s">
        <v>16</v>
      </c>
      <c r="C79" s="2" t="s">
        <v>72</v>
      </c>
      <c r="D79" s="5">
        <f t="shared" si="4"/>
        <v>199.12875</v>
      </c>
      <c r="E79" s="51">
        <v>199.679</v>
      </c>
      <c r="F79" s="5">
        <f t="shared" si="5"/>
        <v>0.55025000000000546</v>
      </c>
      <c r="G79" s="45">
        <v>4.7768653380000003</v>
      </c>
      <c r="I79" s="24"/>
    </row>
    <row r="80" spans="1:9" x14ac:dyDescent="0.2">
      <c r="A80" s="50">
        <v>84.6</v>
      </c>
      <c r="B80" s="2" t="s">
        <v>70</v>
      </c>
      <c r="C80" s="25" t="s">
        <v>73</v>
      </c>
      <c r="D80" s="5">
        <f>M36*2/1</f>
        <v>159.303</v>
      </c>
      <c r="E80" s="68">
        <v>158.77199999999999</v>
      </c>
      <c r="F80" s="5">
        <f t="shared" si="5"/>
        <v>-0.53100000000000591</v>
      </c>
      <c r="G80" s="45">
        <v>-5.7803105180000003</v>
      </c>
      <c r="I80" s="24"/>
    </row>
    <row r="81" spans="1:9" x14ac:dyDescent="0.2">
      <c r="A81" s="51">
        <v>84.7</v>
      </c>
      <c r="B81" s="2" t="s">
        <v>16</v>
      </c>
      <c r="C81" s="2" t="s">
        <v>72</v>
      </c>
      <c r="D81" s="5">
        <f t="shared" si="4"/>
        <v>199.12875</v>
      </c>
      <c r="E81" s="51">
        <v>198.262</v>
      </c>
      <c r="F81" s="5">
        <f t="shared" si="5"/>
        <v>-0.86674999999999613</v>
      </c>
      <c r="G81" s="45">
        <v>-7.5524448660000001</v>
      </c>
      <c r="I81" s="24"/>
    </row>
    <row r="82" spans="1:9" x14ac:dyDescent="0.2">
      <c r="A82" s="51">
        <v>85.4</v>
      </c>
      <c r="B82" s="2" t="s">
        <v>16</v>
      </c>
      <c r="C82" s="2" t="s">
        <v>72</v>
      </c>
      <c r="D82" s="5">
        <f t="shared" si="4"/>
        <v>199.12875</v>
      </c>
      <c r="E82" s="81">
        <v>200.78100000000001</v>
      </c>
      <c r="F82" s="5">
        <f t="shared" si="5"/>
        <v>1.6522500000000093</v>
      </c>
      <c r="G82" s="45">
        <v>14.305031639999999</v>
      </c>
      <c r="I82" s="24"/>
    </row>
    <row r="83" spans="1:9" x14ac:dyDescent="0.2">
      <c r="A83" s="50">
        <v>85.6</v>
      </c>
      <c r="B83" s="2" t="s">
        <v>70</v>
      </c>
      <c r="C83" s="25" t="s">
        <v>73</v>
      </c>
      <c r="D83" s="5">
        <f>M39*2/1</f>
        <v>159.303</v>
      </c>
      <c r="E83" s="68">
        <v>159.65600000000001</v>
      </c>
      <c r="F83" s="5">
        <f t="shared" si="5"/>
        <v>0.35300000000000864</v>
      </c>
      <c r="G83" s="45">
        <v>3.832002664</v>
      </c>
      <c r="I83" s="24"/>
    </row>
    <row r="84" spans="1:9" x14ac:dyDescent="0.2">
      <c r="A84" s="51">
        <v>85.7</v>
      </c>
      <c r="B84" s="2" t="s">
        <v>16</v>
      </c>
      <c r="C84" s="2" t="s">
        <v>72</v>
      </c>
      <c r="D84" s="5">
        <f t="shared" si="4"/>
        <v>199.12875</v>
      </c>
      <c r="E84" s="51">
        <v>199.36600000000001</v>
      </c>
      <c r="F84" s="5">
        <f t="shared" si="5"/>
        <v>0.23725000000001728</v>
      </c>
      <c r="G84" s="45">
        <v>2.0609993649999998</v>
      </c>
      <c r="I84" s="24"/>
    </row>
    <row r="85" spans="1:9" x14ac:dyDescent="0.2">
      <c r="A85" s="75" t="s">
        <v>64</v>
      </c>
      <c r="B85" s="2" t="s">
        <v>16</v>
      </c>
      <c r="C85" s="2" t="s">
        <v>72</v>
      </c>
      <c r="D85" s="5">
        <f t="shared" si="4"/>
        <v>199.12875</v>
      </c>
      <c r="E85" s="51">
        <v>200.78100000000001</v>
      </c>
      <c r="F85" s="5">
        <f t="shared" si="5"/>
        <v>1.6522500000000093</v>
      </c>
      <c r="G85" s="45">
        <v>14.305031639999999</v>
      </c>
      <c r="I85" s="24"/>
    </row>
    <row r="86" spans="1:9" x14ac:dyDescent="0.2">
      <c r="A86" s="75"/>
      <c r="B86" s="73"/>
      <c r="C86" s="73"/>
      <c r="D86" s="74"/>
      <c r="E86" s="74"/>
      <c r="F86" s="74"/>
      <c r="G86" s="19"/>
      <c r="I86" s="24"/>
    </row>
    <row r="87" spans="1:9" x14ac:dyDescent="0.2">
      <c r="A87" s="52"/>
      <c r="B87" s="73"/>
      <c r="C87" s="73"/>
      <c r="D87" s="74"/>
      <c r="E87" s="74"/>
      <c r="F87" s="74"/>
      <c r="G87" s="19"/>
      <c r="I87" s="24"/>
    </row>
    <row r="88" spans="1:9" x14ac:dyDescent="0.2">
      <c r="A88" s="90" t="s">
        <v>5</v>
      </c>
      <c r="B88" s="91"/>
      <c r="C88" s="91"/>
      <c r="D88" s="91"/>
      <c r="E88" s="91"/>
      <c r="F88" s="91"/>
      <c r="G88" s="92"/>
      <c r="I88" s="24"/>
    </row>
    <row r="89" spans="1:9" x14ac:dyDescent="0.2">
      <c r="A89" s="26" t="s">
        <v>12</v>
      </c>
      <c r="B89" s="65" t="s">
        <v>2</v>
      </c>
      <c r="C89" s="65" t="s">
        <v>18</v>
      </c>
      <c r="D89" s="4" t="s">
        <v>13</v>
      </c>
      <c r="E89" s="4" t="s">
        <v>14</v>
      </c>
      <c r="F89" s="65" t="s">
        <v>15</v>
      </c>
      <c r="G89" s="12" t="s">
        <v>1</v>
      </c>
      <c r="I89" s="24"/>
    </row>
    <row r="90" spans="1:9" x14ac:dyDescent="0.2">
      <c r="A90" s="51">
        <v>1.4</v>
      </c>
      <c r="B90" s="2" t="s">
        <v>16</v>
      </c>
      <c r="C90" s="2">
        <v>16</v>
      </c>
      <c r="D90" s="5">
        <f>M3*POWER(2,(16/12))</f>
        <v>199.60778002958486</v>
      </c>
      <c r="E90" s="51">
        <v>199.679</v>
      </c>
      <c r="F90" s="5">
        <f>E90-D90</f>
        <v>7.1219970415143052E-2</v>
      </c>
      <c r="G90" s="45">
        <v>0.6174201882</v>
      </c>
      <c r="I90" s="24"/>
    </row>
    <row r="91" spans="1:9" x14ac:dyDescent="0.2">
      <c r="A91" s="51">
        <v>1.7</v>
      </c>
      <c r="B91" s="2" t="s">
        <v>16</v>
      </c>
      <c r="C91" s="2">
        <v>16</v>
      </c>
      <c r="D91" s="5">
        <f t="shared" ref="D91:D98" si="6">M4*POWER(2,(16/12))</f>
        <v>199.60778002958486</v>
      </c>
      <c r="E91" s="51">
        <v>198.262</v>
      </c>
      <c r="F91" s="5">
        <f t="shared" ref="F91:F128" si="7">E91-D91</f>
        <v>-1.3457800295848585</v>
      </c>
      <c r="G91" s="45">
        <v>-11.71189002</v>
      </c>
      <c r="I91" s="24"/>
    </row>
    <row r="92" spans="1:9" x14ac:dyDescent="0.2">
      <c r="A92" s="51">
        <v>2.4</v>
      </c>
      <c r="B92" s="2" t="s">
        <v>16</v>
      </c>
      <c r="C92" s="2">
        <v>16</v>
      </c>
      <c r="D92" s="5">
        <f t="shared" si="6"/>
        <v>200.70920301140293</v>
      </c>
      <c r="E92" s="51">
        <v>198.584</v>
      </c>
      <c r="F92" s="5">
        <f t="shared" si="7"/>
        <v>-2.125203011402931</v>
      </c>
      <c r="G92" s="45">
        <v>-18.42883046</v>
      </c>
      <c r="I92" s="24"/>
    </row>
    <row r="93" spans="1:9" x14ac:dyDescent="0.2">
      <c r="A93" s="51">
        <v>2.7</v>
      </c>
      <c r="B93" s="2" t="s">
        <v>16</v>
      </c>
      <c r="C93" s="2">
        <v>16</v>
      </c>
      <c r="D93" s="5">
        <f t="shared" si="6"/>
        <v>200.70920301140293</v>
      </c>
      <c r="E93" s="51">
        <v>197.16399999999999</v>
      </c>
      <c r="F93" s="5">
        <f t="shared" si="7"/>
        <v>-3.5452030114029469</v>
      </c>
      <c r="G93" s="45">
        <v>-30.852710810000001</v>
      </c>
      <c r="I93" s="24"/>
    </row>
    <row r="94" spans="1:9" x14ac:dyDescent="0.2">
      <c r="A94" s="51">
        <v>3.4</v>
      </c>
      <c r="B94" s="2" t="s">
        <v>16</v>
      </c>
      <c r="C94" s="2">
        <v>16</v>
      </c>
      <c r="D94" s="5">
        <f t="shared" si="6"/>
        <v>199.60778002958486</v>
      </c>
      <c r="E94" s="51">
        <v>199.679</v>
      </c>
      <c r="F94" s="5">
        <f t="shared" si="7"/>
        <v>7.1219970415143052E-2</v>
      </c>
      <c r="G94" s="45">
        <v>0.6174201882</v>
      </c>
      <c r="I94" s="24"/>
    </row>
    <row r="95" spans="1:9" x14ac:dyDescent="0.2">
      <c r="A95" s="51">
        <v>3.7</v>
      </c>
      <c r="B95" s="2" t="s">
        <v>16</v>
      </c>
      <c r="C95" s="2">
        <v>16</v>
      </c>
      <c r="D95" s="5">
        <f t="shared" si="6"/>
        <v>199.60778002958486</v>
      </c>
      <c r="E95" s="51">
        <v>198.262</v>
      </c>
      <c r="F95" s="5">
        <f t="shared" si="7"/>
        <v>-1.3457800295848585</v>
      </c>
      <c r="G95" s="45">
        <v>-11.71189002</v>
      </c>
      <c r="I95" s="24"/>
    </row>
    <row r="96" spans="1:9" x14ac:dyDescent="0.2">
      <c r="A96" s="51">
        <v>4.4000000000000004</v>
      </c>
      <c r="B96" s="2" t="s">
        <v>16</v>
      </c>
      <c r="C96" s="2">
        <v>16</v>
      </c>
      <c r="D96" s="5">
        <f t="shared" si="6"/>
        <v>200.70920301140293</v>
      </c>
      <c r="E96" s="51">
        <v>200.78100000000001</v>
      </c>
      <c r="F96" s="5">
        <f t="shared" si="7"/>
        <v>7.1796988597071731E-2</v>
      </c>
      <c r="G96" s="45">
        <v>0.61920617759999996</v>
      </c>
      <c r="I96" s="24"/>
    </row>
    <row r="97" spans="1:9" x14ac:dyDescent="0.2">
      <c r="A97" s="51">
        <v>4.7</v>
      </c>
      <c r="B97" s="2" t="s">
        <v>16</v>
      </c>
      <c r="C97" s="2">
        <v>16</v>
      </c>
      <c r="D97" s="5">
        <f t="shared" si="6"/>
        <v>200.70920301140293</v>
      </c>
      <c r="E97" s="51">
        <v>197.16399999999999</v>
      </c>
      <c r="F97" s="5">
        <f t="shared" si="7"/>
        <v>-3.5452030114029469</v>
      </c>
      <c r="G97" s="45">
        <v>-30.852710810000001</v>
      </c>
      <c r="I97" s="24"/>
    </row>
    <row r="98" spans="1:9" x14ac:dyDescent="0.2">
      <c r="A98" s="51" t="s">
        <v>53</v>
      </c>
      <c r="B98" s="2" t="s">
        <v>16</v>
      </c>
      <c r="C98" s="2">
        <v>16</v>
      </c>
      <c r="D98" s="5">
        <f t="shared" si="6"/>
        <v>198.78958729978314</v>
      </c>
      <c r="E98" s="51">
        <v>198.262</v>
      </c>
      <c r="F98" s="5">
        <f t="shared" si="7"/>
        <v>-0.52758729978313568</v>
      </c>
      <c r="G98" s="45">
        <v>-4.6009114279999999</v>
      </c>
      <c r="I98" s="24"/>
    </row>
    <row r="99" spans="1:9" x14ac:dyDescent="0.2">
      <c r="A99" s="51" t="s">
        <v>54</v>
      </c>
      <c r="B99" s="2" t="s">
        <v>70</v>
      </c>
      <c r="C99" s="25" t="s">
        <v>74</v>
      </c>
      <c r="D99" s="5">
        <f>M12*POWER(2,(12/12))</f>
        <v>157.77940000000001</v>
      </c>
      <c r="E99" s="51">
        <v>159.65600000000001</v>
      </c>
      <c r="F99" s="5">
        <f t="shared" si="7"/>
        <v>1.8765999999999963</v>
      </c>
      <c r="G99" s="45">
        <v>20.469498139999999</v>
      </c>
      <c r="I99" s="24"/>
    </row>
    <row r="100" spans="1:9" x14ac:dyDescent="0.2">
      <c r="A100" s="51" t="s">
        <v>59</v>
      </c>
      <c r="B100" s="2" t="s">
        <v>17</v>
      </c>
      <c r="C100" s="25" t="s">
        <v>8</v>
      </c>
      <c r="D100" s="5">
        <f>M13*POWER(2,(4/12))</f>
        <v>99.394793649891582</v>
      </c>
      <c r="E100" s="51">
        <f>199.679/2</f>
        <v>99.839500000000001</v>
      </c>
      <c r="F100" s="5">
        <f t="shared" si="7"/>
        <v>0.44470635010841875</v>
      </c>
      <c r="G100" s="45">
        <v>7.7283987759999997</v>
      </c>
      <c r="I100" s="24"/>
    </row>
    <row r="101" spans="1:9" x14ac:dyDescent="0.2">
      <c r="A101" s="51">
        <v>17.5</v>
      </c>
      <c r="B101" s="2" t="s">
        <v>16</v>
      </c>
      <c r="C101" s="2">
        <v>16</v>
      </c>
      <c r="D101" s="5">
        <f>M14*POWER(2,(16/12))</f>
        <v>200.70920301140293</v>
      </c>
      <c r="E101" s="51">
        <v>198.262</v>
      </c>
      <c r="F101" s="5">
        <f t="shared" si="7"/>
        <v>-2.4472030114029337</v>
      </c>
      <c r="G101" s="45">
        <v>-21.238270320000002</v>
      </c>
      <c r="I101" s="24"/>
    </row>
    <row r="102" spans="1:9" x14ac:dyDescent="0.2">
      <c r="A102" s="51" t="s">
        <v>55</v>
      </c>
      <c r="B102" s="2" t="s">
        <v>70</v>
      </c>
      <c r="C102" s="2">
        <v>12</v>
      </c>
      <c r="D102" s="5">
        <f>M15*POWER(2,(12/12))</f>
        <v>159.303</v>
      </c>
      <c r="E102" s="51">
        <v>159.346</v>
      </c>
      <c r="F102" s="5">
        <f t="shared" si="7"/>
        <v>4.3000000000006366E-2</v>
      </c>
      <c r="G102" s="45">
        <v>0.46724178989999998</v>
      </c>
      <c r="I102" s="24"/>
    </row>
    <row r="103" spans="1:9" x14ac:dyDescent="0.2">
      <c r="A103" s="51" t="s">
        <v>56</v>
      </c>
      <c r="B103" s="2" t="s">
        <v>16</v>
      </c>
      <c r="C103" s="2">
        <v>16</v>
      </c>
      <c r="D103" s="5">
        <f>M16*POWER(2,(16/12))</f>
        <v>198.51240466880625</v>
      </c>
      <c r="E103" s="51">
        <v>199.679</v>
      </c>
      <c r="F103" s="5">
        <f t="shared" si="7"/>
        <v>1.1665953311937471</v>
      </c>
      <c r="G103" s="45">
        <v>10.14418403</v>
      </c>
      <c r="I103" s="24"/>
    </row>
    <row r="104" spans="1:9" x14ac:dyDescent="0.2">
      <c r="A104" s="51" t="s">
        <v>57</v>
      </c>
      <c r="B104" s="2" t="s">
        <v>70</v>
      </c>
      <c r="C104" s="2">
        <v>12</v>
      </c>
      <c r="D104" s="5">
        <f>M17*POWER(2,(12/12))</f>
        <v>157.55940000000001</v>
      </c>
      <c r="E104" s="51">
        <v>158.77199999999999</v>
      </c>
      <c r="F104" s="5">
        <f t="shared" si="7"/>
        <v>1.2125999999999806</v>
      </c>
      <c r="G104" s="45">
        <v>13.27281889</v>
      </c>
      <c r="I104" s="24"/>
    </row>
    <row r="105" spans="1:9" x14ac:dyDescent="0.2">
      <c r="A105" s="51">
        <v>18.7</v>
      </c>
      <c r="B105" s="2" t="s">
        <v>16</v>
      </c>
      <c r="C105" s="2">
        <v>16</v>
      </c>
      <c r="D105" s="5">
        <f>M18*POWER(2,(16/12))</f>
        <v>198.51240466880625</v>
      </c>
      <c r="E105" s="51">
        <v>199.36600000000001</v>
      </c>
      <c r="F105" s="5">
        <f t="shared" si="7"/>
        <v>0.85359533119375897</v>
      </c>
      <c r="G105" s="45">
        <v>7.4283180570000003</v>
      </c>
      <c r="I105" s="24"/>
    </row>
    <row r="106" spans="1:9" x14ac:dyDescent="0.2">
      <c r="A106" s="67" t="s">
        <v>68</v>
      </c>
      <c r="B106" s="2" t="s">
        <v>16</v>
      </c>
      <c r="C106" s="2">
        <v>16</v>
      </c>
      <c r="D106" s="5">
        <f>M19*POWER(2,(16/12))</f>
        <v>199.60778002958486</v>
      </c>
      <c r="E106" s="69">
        <v>199.28700000000001</v>
      </c>
      <c r="F106" s="5">
        <f t="shared" si="7"/>
        <v>-0.32078002958485285</v>
      </c>
      <c r="G106" s="45">
        <v>-2.7845938459999999</v>
      </c>
      <c r="I106" s="24"/>
    </row>
    <row r="107" spans="1:9" x14ac:dyDescent="0.2">
      <c r="A107" s="67" t="s">
        <v>69</v>
      </c>
      <c r="B107" s="2" t="s">
        <v>70</v>
      </c>
      <c r="C107" s="2">
        <v>12</v>
      </c>
      <c r="D107" s="5">
        <f>M20*POWER(2,(12/12))</f>
        <v>158.4288</v>
      </c>
      <c r="E107" s="69">
        <v>159.19300000000001</v>
      </c>
      <c r="F107" s="5">
        <f t="shared" si="7"/>
        <v>0.76420000000001664</v>
      </c>
      <c r="G107" s="45">
        <v>8.3307355679999997</v>
      </c>
      <c r="I107" s="24"/>
    </row>
    <row r="108" spans="1:9" x14ac:dyDescent="0.2">
      <c r="A108" s="51" t="s">
        <v>60</v>
      </c>
      <c r="B108" s="2" t="s">
        <v>17</v>
      </c>
      <c r="C108" s="25" t="s">
        <v>8</v>
      </c>
      <c r="D108" s="5">
        <f>M21*POWER(2,(4/12))</f>
        <v>99.803890014792444</v>
      </c>
      <c r="E108" s="51">
        <v>100.364</v>
      </c>
      <c r="F108" s="5">
        <f t="shared" si="7"/>
        <v>0.56010998520756061</v>
      </c>
      <c r="G108" s="45">
        <v>9.688533692</v>
      </c>
      <c r="I108" s="24"/>
    </row>
    <row r="109" spans="1:9" x14ac:dyDescent="0.2">
      <c r="A109" s="51">
        <v>40.5</v>
      </c>
      <c r="B109" s="2" t="s">
        <v>17</v>
      </c>
      <c r="C109" s="25" t="s">
        <v>8</v>
      </c>
      <c r="D109" s="5">
        <f>M22*POWER(2,(4/12))</f>
        <v>199.66094869789046</v>
      </c>
      <c r="E109" s="51">
        <v>200.78100000000001</v>
      </c>
      <c r="F109" s="5">
        <f t="shared" si="7"/>
        <v>1.1200513021095446</v>
      </c>
      <c r="G109" s="45">
        <v>9.6851019619999992</v>
      </c>
      <c r="I109" s="24"/>
    </row>
    <row r="110" spans="1:9" x14ac:dyDescent="0.2">
      <c r="A110" s="76" t="s">
        <v>61</v>
      </c>
      <c r="B110" s="2" t="s">
        <v>70</v>
      </c>
      <c r="C110" s="2">
        <v>12</v>
      </c>
      <c r="D110" s="5">
        <f>M23*POWER(2,(12/12))</f>
        <v>158.471</v>
      </c>
      <c r="E110" s="51">
        <v>158.77199999999999</v>
      </c>
      <c r="F110" s="5">
        <f t="shared" si="7"/>
        <v>0.30099999999998772</v>
      </c>
      <c r="G110" s="45">
        <v>3.2851889879999998</v>
      </c>
      <c r="I110" s="24"/>
    </row>
    <row r="111" spans="1:9" x14ac:dyDescent="0.2">
      <c r="A111" s="51">
        <v>40.799999999999997</v>
      </c>
      <c r="B111" s="2" t="s">
        <v>17</v>
      </c>
      <c r="C111" s="25" t="s">
        <v>8</v>
      </c>
      <c r="D111" s="5">
        <f>M24*POWER(2,(4/12))</f>
        <v>199.66094869789046</v>
      </c>
      <c r="E111" s="51">
        <v>199.679</v>
      </c>
      <c r="F111" s="5">
        <f t="shared" si="7"/>
        <v>1.8051302109540757E-2</v>
      </c>
      <c r="G111" s="45">
        <v>0.1569356646</v>
      </c>
      <c r="I111" s="24"/>
    </row>
    <row r="112" spans="1:9" x14ac:dyDescent="0.2">
      <c r="A112" s="51" t="s">
        <v>62</v>
      </c>
      <c r="B112" s="2" t="s">
        <v>17</v>
      </c>
      <c r="C112" s="25" t="s">
        <v>8</v>
      </c>
      <c r="D112" s="5">
        <f>M25*POWER(2,(4/12))</f>
        <v>200.76337961654846</v>
      </c>
      <c r="E112" s="51">
        <v>198.262</v>
      </c>
      <c r="F112" s="5">
        <f t="shared" si="7"/>
        <v>-2.5013796165484621</v>
      </c>
      <c r="G112" s="45">
        <v>-21.705713859999999</v>
      </c>
      <c r="I112" s="24"/>
    </row>
    <row r="113" spans="1:9" x14ac:dyDescent="0.2">
      <c r="A113" s="76" t="s">
        <v>63</v>
      </c>
      <c r="B113" s="2" t="s">
        <v>70</v>
      </c>
      <c r="C113" s="2">
        <v>12</v>
      </c>
      <c r="D113" s="5">
        <f>M26*POWER(2,(12/12))</f>
        <v>159.346</v>
      </c>
      <c r="E113" s="51">
        <v>158.77199999999999</v>
      </c>
      <c r="F113" s="5">
        <f t="shared" si="7"/>
        <v>-0.57400000000001228</v>
      </c>
      <c r="G113" s="45">
        <v>-6.2475523080000004</v>
      </c>
      <c r="I113" s="24"/>
    </row>
    <row r="114" spans="1:9" x14ac:dyDescent="0.2">
      <c r="A114" s="51">
        <v>42.8</v>
      </c>
      <c r="B114" s="2" t="s">
        <v>17</v>
      </c>
      <c r="C114" s="25" t="s">
        <v>8</v>
      </c>
      <c r="D114" s="5">
        <f>M27*POWER(2,(4/12))</f>
        <v>200.76337961654846</v>
      </c>
      <c r="E114" s="51">
        <v>199.679</v>
      </c>
      <c r="F114" s="5">
        <f t="shared" si="7"/>
        <v>-1.0843796165484605</v>
      </c>
      <c r="G114" s="45">
        <v>-9.3764036569999991</v>
      </c>
      <c r="I114" s="24"/>
    </row>
    <row r="115" spans="1:9" x14ac:dyDescent="0.2">
      <c r="A115" s="51">
        <v>47.3</v>
      </c>
      <c r="B115" s="2" t="s">
        <v>16</v>
      </c>
      <c r="C115" s="2">
        <v>16</v>
      </c>
      <c r="D115" s="5">
        <f t="shared" ref="D115:D116" si="8">M28*POWER(2,(16/12))</f>
        <v>200.70920301140293</v>
      </c>
      <c r="E115" s="51">
        <v>200.78100000000001</v>
      </c>
      <c r="F115" s="5">
        <f t="shared" si="7"/>
        <v>7.1796988597071731E-2</v>
      </c>
      <c r="G115" s="45">
        <v>0.61920617759999996</v>
      </c>
      <c r="I115" s="24"/>
    </row>
    <row r="116" spans="1:9" x14ac:dyDescent="0.2">
      <c r="A116" s="51">
        <v>82.4</v>
      </c>
      <c r="B116" s="2" t="s">
        <v>16</v>
      </c>
      <c r="C116" s="2">
        <v>16</v>
      </c>
      <c r="D116" s="5">
        <f t="shared" si="8"/>
        <v>200.70920301140293</v>
      </c>
      <c r="E116" s="51">
        <v>198.584</v>
      </c>
      <c r="F116" s="5">
        <f t="shared" si="7"/>
        <v>-2.125203011402931</v>
      </c>
      <c r="G116" s="45">
        <v>-18.42883046</v>
      </c>
      <c r="I116" s="24"/>
    </row>
    <row r="117" spans="1:9" x14ac:dyDescent="0.2">
      <c r="A117" s="50">
        <v>82.6</v>
      </c>
      <c r="B117" s="2" t="s">
        <v>70</v>
      </c>
      <c r="C117" s="2">
        <v>12</v>
      </c>
      <c r="D117" s="5">
        <f>M30*POWER(2,(12/12))</f>
        <v>159.303</v>
      </c>
      <c r="E117" s="68">
        <v>159.65600000000001</v>
      </c>
      <c r="F117" s="5">
        <f t="shared" si="7"/>
        <v>0.35300000000000864</v>
      </c>
      <c r="G117" s="45">
        <v>3.832002664</v>
      </c>
      <c r="I117" s="24"/>
    </row>
    <row r="118" spans="1:9" x14ac:dyDescent="0.2">
      <c r="A118" s="51">
        <v>82.7</v>
      </c>
      <c r="B118" s="2" t="s">
        <v>16</v>
      </c>
      <c r="C118" s="2">
        <v>16</v>
      </c>
      <c r="D118" s="5">
        <f t="shared" ref="D118:D119" si="9">M31*POWER(2,(16/12))</f>
        <v>200.70920301140293</v>
      </c>
      <c r="E118" s="51">
        <v>199.36600000000001</v>
      </c>
      <c r="F118" s="5">
        <f t="shared" si="7"/>
        <v>-1.3432030114029203</v>
      </c>
      <c r="G118" s="45">
        <v>-11.624826089999999</v>
      </c>
    </row>
    <row r="119" spans="1:9" x14ac:dyDescent="0.2">
      <c r="A119" s="51">
        <v>83.4</v>
      </c>
      <c r="B119" s="2" t="s">
        <v>16</v>
      </c>
      <c r="C119" s="2">
        <v>16</v>
      </c>
      <c r="D119" s="5">
        <f t="shared" si="9"/>
        <v>199.60274034538529</v>
      </c>
      <c r="E119" s="51">
        <v>199.679</v>
      </c>
      <c r="F119" s="5">
        <f t="shared" si="7"/>
        <v>7.625965461471651E-2</v>
      </c>
      <c r="G119" s="45">
        <v>0.6616539629</v>
      </c>
    </row>
    <row r="120" spans="1:9" x14ac:dyDescent="0.2">
      <c r="A120" s="50">
        <v>83.6</v>
      </c>
      <c r="B120" s="2" t="s">
        <v>70</v>
      </c>
      <c r="C120" s="2">
        <v>12</v>
      </c>
      <c r="D120" s="5">
        <f>M33*POWER(2,(12/12))</f>
        <v>158.4248</v>
      </c>
      <c r="E120" s="68">
        <v>159.65600000000001</v>
      </c>
      <c r="F120" s="5">
        <f t="shared" si="7"/>
        <v>1.2312000000000012</v>
      </c>
      <c r="G120" s="45">
        <v>13.402292790000001</v>
      </c>
    </row>
    <row r="121" spans="1:9" x14ac:dyDescent="0.2">
      <c r="A121" s="51">
        <v>83.7</v>
      </c>
      <c r="B121" s="2" t="s">
        <v>16</v>
      </c>
      <c r="C121" s="2">
        <v>16</v>
      </c>
      <c r="D121" s="5">
        <f t="shared" ref="D121:D122" si="10">M34*POWER(2,(16/12))</f>
        <v>199.60274034538529</v>
      </c>
      <c r="E121" s="51">
        <v>198.262</v>
      </c>
      <c r="F121" s="5">
        <f t="shared" si="7"/>
        <v>-1.3407403453852851</v>
      </c>
      <c r="G121" s="45">
        <v>-11.667656239999999</v>
      </c>
    </row>
    <row r="122" spans="1:9" x14ac:dyDescent="0.2">
      <c r="A122" s="51">
        <v>84.4</v>
      </c>
      <c r="B122" s="2" t="s">
        <v>16</v>
      </c>
      <c r="C122" s="2">
        <v>16</v>
      </c>
      <c r="D122" s="5">
        <f t="shared" si="10"/>
        <v>200.70920301140293</v>
      </c>
      <c r="E122" s="51">
        <v>199.679</v>
      </c>
      <c r="F122" s="5">
        <f t="shared" si="7"/>
        <v>-1.0302030114029321</v>
      </c>
      <c r="G122" s="45">
        <v>-8.9089601199999997</v>
      </c>
    </row>
    <row r="123" spans="1:9" x14ac:dyDescent="0.2">
      <c r="A123" s="50">
        <v>84.6</v>
      </c>
      <c r="B123" s="2" t="s">
        <v>70</v>
      </c>
      <c r="C123" s="2">
        <v>12</v>
      </c>
      <c r="D123" s="5">
        <f>M36*POWER(2,(12/12))</f>
        <v>159.303</v>
      </c>
      <c r="E123" s="68">
        <v>158.77199999999999</v>
      </c>
      <c r="F123" s="5">
        <f t="shared" si="7"/>
        <v>-0.53100000000000591</v>
      </c>
      <c r="G123" s="45">
        <v>-5.7803105180000003</v>
      </c>
    </row>
    <row r="124" spans="1:9" x14ac:dyDescent="0.2">
      <c r="A124" s="51">
        <v>84.7</v>
      </c>
      <c r="B124" s="2" t="s">
        <v>16</v>
      </c>
      <c r="C124" s="2">
        <v>16</v>
      </c>
      <c r="D124" s="5">
        <f t="shared" ref="D124:D125" si="11">M37*POWER(2,(16/12))</f>
        <v>200.70920301140293</v>
      </c>
      <c r="E124" s="51">
        <v>198.262</v>
      </c>
      <c r="F124" s="5">
        <f t="shared" si="7"/>
        <v>-2.4472030114029337</v>
      </c>
      <c r="G124" s="45">
        <v>-21.238270320000002</v>
      </c>
    </row>
    <row r="125" spans="1:9" x14ac:dyDescent="0.2">
      <c r="A125" s="51">
        <v>85.4</v>
      </c>
      <c r="B125" s="2" t="s">
        <v>16</v>
      </c>
      <c r="C125" s="2">
        <v>16</v>
      </c>
      <c r="D125" s="5">
        <f t="shared" si="11"/>
        <v>200.70920301140293</v>
      </c>
      <c r="E125" s="81">
        <v>200.78100000000001</v>
      </c>
      <c r="F125" s="5">
        <f t="shared" si="7"/>
        <v>7.1796988597071731E-2</v>
      </c>
      <c r="G125" s="45">
        <v>0.61920617759999996</v>
      </c>
    </row>
    <row r="126" spans="1:9" x14ac:dyDescent="0.2">
      <c r="A126" s="50">
        <v>85.6</v>
      </c>
      <c r="B126" s="2" t="s">
        <v>70</v>
      </c>
      <c r="C126" s="2">
        <v>12</v>
      </c>
      <c r="D126" s="5">
        <f>M39*POWER(2,(12/12))</f>
        <v>159.303</v>
      </c>
      <c r="E126" s="68">
        <v>159.65600000000001</v>
      </c>
      <c r="F126" s="5">
        <f t="shared" si="7"/>
        <v>0.35300000000000864</v>
      </c>
      <c r="G126" s="45">
        <v>3.832002664</v>
      </c>
    </row>
    <row r="127" spans="1:9" x14ac:dyDescent="0.2">
      <c r="A127" s="51">
        <v>85.7</v>
      </c>
      <c r="B127" s="2" t="s">
        <v>16</v>
      </c>
      <c r="C127" s="2">
        <v>16</v>
      </c>
      <c r="D127" s="5">
        <f t="shared" ref="D127:D128" si="12">M40*POWER(2,(16/12))</f>
        <v>200.70920301140293</v>
      </c>
      <c r="E127" s="51">
        <v>199.36600000000001</v>
      </c>
      <c r="F127" s="5">
        <f t="shared" si="7"/>
        <v>-1.3432030114029203</v>
      </c>
      <c r="G127" s="45">
        <v>-11.624826089999999</v>
      </c>
    </row>
    <row r="128" spans="1:9" x14ac:dyDescent="0.2">
      <c r="A128" s="75" t="s">
        <v>64</v>
      </c>
      <c r="B128" s="2" t="s">
        <v>16</v>
      </c>
      <c r="C128" s="2">
        <v>16</v>
      </c>
      <c r="D128" s="5">
        <f t="shared" si="12"/>
        <v>200.70920301140293</v>
      </c>
      <c r="E128" s="51">
        <v>200.78100000000001</v>
      </c>
      <c r="F128" s="5">
        <f t="shared" si="7"/>
        <v>7.1796988597071731E-2</v>
      </c>
      <c r="G128" s="45">
        <v>0.61920617759999996</v>
      </c>
    </row>
  </sheetData>
  <mergeCells count="3">
    <mergeCell ref="A1:G1"/>
    <mergeCell ref="A45:G45"/>
    <mergeCell ref="A88:G88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8466-75AB-C34E-9E8F-6AE723318762}">
  <dimension ref="A1:U128"/>
  <sheetViews>
    <sheetView topLeftCell="A102" workbookViewId="0">
      <selection activeCell="G116" sqref="G116:G127"/>
    </sheetView>
  </sheetViews>
  <sheetFormatPr baseColWidth="10" defaultRowHeight="16" x14ac:dyDescent="0.2"/>
  <cols>
    <col min="1" max="1" width="11.5" bestFit="1" customWidth="1"/>
    <col min="2" max="2" width="12.6640625" bestFit="1" customWidth="1"/>
    <col min="3" max="3" width="23" bestFit="1" customWidth="1"/>
    <col min="4" max="4" width="28.6640625" bestFit="1" customWidth="1"/>
    <col min="5" max="5" width="25.33203125" bestFit="1" customWidth="1"/>
    <col min="6" max="9" width="23.1640625" customWidth="1"/>
    <col min="11" max="11" width="16.6640625" style="7" customWidth="1"/>
    <col min="12" max="12" width="19.6640625" style="7" customWidth="1"/>
    <col min="13" max="13" width="22.6640625" style="9" customWidth="1"/>
    <col min="14" max="14" width="19.1640625" style="23" customWidth="1"/>
    <col min="15" max="16" width="10.83203125" style="13"/>
  </cols>
  <sheetData>
    <row r="1" spans="1:21" x14ac:dyDescent="0.2">
      <c r="A1" s="89" t="s">
        <v>3</v>
      </c>
      <c r="B1" s="89"/>
      <c r="C1" s="89"/>
      <c r="D1" s="89"/>
      <c r="E1" s="89"/>
      <c r="F1" s="89"/>
      <c r="G1" s="89"/>
      <c r="H1" s="17"/>
      <c r="I1" s="24">
        <v>155.56299999999999</v>
      </c>
      <c r="J1">
        <v>440</v>
      </c>
      <c r="K1" s="31"/>
      <c r="L1" s="41"/>
      <c r="M1" s="39"/>
      <c r="N1" s="39"/>
      <c r="O1" s="32"/>
      <c r="P1" s="32"/>
      <c r="Q1" s="36"/>
      <c r="R1" s="36"/>
      <c r="S1" s="36"/>
      <c r="T1" s="36"/>
      <c r="U1" s="36"/>
    </row>
    <row r="2" spans="1:21" x14ac:dyDescent="0.2">
      <c r="A2" s="26" t="s">
        <v>12</v>
      </c>
      <c r="B2" s="65" t="s">
        <v>2</v>
      </c>
      <c r="C2" s="65" t="s">
        <v>0</v>
      </c>
      <c r="D2" s="4" t="s">
        <v>13</v>
      </c>
      <c r="E2" s="4" t="s">
        <v>14</v>
      </c>
      <c r="F2" s="65" t="s">
        <v>15</v>
      </c>
      <c r="G2" s="12" t="s">
        <v>1</v>
      </c>
      <c r="H2" s="18"/>
      <c r="I2" s="24" t="s">
        <v>28</v>
      </c>
      <c r="J2">
        <v>442</v>
      </c>
      <c r="L2" s="78" t="s">
        <v>12</v>
      </c>
      <c r="M2" s="12" t="s">
        <v>25</v>
      </c>
      <c r="N2" s="12" t="s">
        <v>25</v>
      </c>
      <c r="O2" s="34"/>
      <c r="P2" s="34"/>
      <c r="Q2" s="36"/>
      <c r="R2" s="36"/>
      <c r="S2" s="36"/>
      <c r="T2" s="36"/>
      <c r="U2" s="32"/>
    </row>
    <row r="3" spans="1:21" x14ac:dyDescent="0.2">
      <c r="A3" s="51">
        <v>1.4</v>
      </c>
      <c r="B3" s="2" t="s">
        <v>16</v>
      </c>
      <c r="C3" s="2" t="s">
        <v>71</v>
      </c>
      <c r="D3" s="5">
        <f>M3*2*84/64</f>
        <v>209.76716249999998</v>
      </c>
      <c r="E3" s="51">
        <v>199.679</v>
      </c>
      <c r="F3" s="5">
        <f>E3-D3</f>
        <v>-10.088162499999981</v>
      </c>
      <c r="G3" s="45">
        <v>-85.327795190000003</v>
      </c>
      <c r="H3" s="19"/>
      <c r="I3" s="24" t="s">
        <v>19</v>
      </c>
      <c r="J3" s="6">
        <f>(J2*I1)/J1</f>
        <v>156.27010454545453</v>
      </c>
      <c r="K3" s="33"/>
      <c r="L3" s="79">
        <v>1.4</v>
      </c>
      <c r="M3" s="51">
        <v>79.911299999999997</v>
      </c>
      <c r="N3" s="51">
        <v>199.679</v>
      </c>
      <c r="O3" s="34"/>
      <c r="P3" s="34"/>
      <c r="Q3" s="36"/>
      <c r="R3" s="36"/>
      <c r="S3" s="36"/>
      <c r="T3" s="36"/>
      <c r="U3" s="37"/>
    </row>
    <row r="4" spans="1:21" x14ac:dyDescent="0.2">
      <c r="A4" s="51">
        <v>1.7</v>
      </c>
      <c r="B4" s="2" t="s">
        <v>16</v>
      </c>
      <c r="C4" s="2" t="s">
        <v>71</v>
      </c>
      <c r="D4" s="5">
        <f t="shared" ref="D4:D41" si="0">M4*2*84/64</f>
        <v>209.76716249999998</v>
      </c>
      <c r="E4" s="51">
        <v>198.262</v>
      </c>
      <c r="F4" s="5">
        <f t="shared" ref="F4:F41" si="1">E4-D4</f>
        <v>-11.505162499999983</v>
      </c>
      <c r="G4" s="45">
        <v>-97.657105389999998</v>
      </c>
      <c r="H4" s="19"/>
      <c r="I4" s="24" t="s">
        <v>20</v>
      </c>
      <c r="J4">
        <v>78.135199999999998</v>
      </c>
      <c r="K4" s="33"/>
      <c r="L4" s="79">
        <v>1.7</v>
      </c>
      <c r="M4" s="51">
        <v>79.911299999999997</v>
      </c>
      <c r="N4" s="51">
        <v>198.262</v>
      </c>
      <c r="O4" s="34"/>
      <c r="P4" s="34"/>
      <c r="Q4" s="36"/>
      <c r="R4" s="36"/>
      <c r="S4" s="36"/>
      <c r="T4" s="36"/>
      <c r="U4" s="37"/>
    </row>
    <row r="5" spans="1:21" x14ac:dyDescent="0.2">
      <c r="A5" s="51">
        <v>2.4</v>
      </c>
      <c r="B5" s="2" t="s">
        <v>16</v>
      </c>
      <c r="C5" s="2" t="s">
        <v>71</v>
      </c>
      <c r="D5" s="5">
        <f t="shared" si="0"/>
        <v>208.38772500000002</v>
      </c>
      <c r="E5" s="51">
        <v>198.584</v>
      </c>
      <c r="F5" s="5">
        <f t="shared" si="1"/>
        <v>-9.8037250000000142</v>
      </c>
      <c r="G5" s="45">
        <v>-83.424883989999998</v>
      </c>
      <c r="H5" s="19"/>
      <c r="I5" s="24" t="s">
        <v>22</v>
      </c>
      <c r="J5">
        <f>(J8*J2)/J1</f>
        <v>65.703701818181827</v>
      </c>
      <c r="K5" s="33"/>
      <c r="L5" s="79">
        <v>2.4</v>
      </c>
      <c r="M5" s="51">
        <v>79.385800000000003</v>
      </c>
      <c r="N5" s="51">
        <v>198.584</v>
      </c>
      <c r="O5" s="34"/>
      <c r="P5" s="34"/>
      <c r="Q5" s="36"/>
      <c r="R5" s="36"/>
      <c r="S5" s="36"/>
      <c r="T5" s="36"/>
      <c r="U5" s="37"/>
    </row>
    <row r="6" spans="1:21" x14ac:dyDescent="0.2">
      <c r="A6" s="51">
        <v>2.7</v>
      </c>
      <c r="B6" s="2" t="s">
        <v>16</v>
      </c>
      <c r="C6" s="2" t="s">
        <v>71</v>
      </c>
      <c r="D6" s="5">
        <f t="shared" si="0"/>
        <v>208.38772500000002</v>
      </c>
      <c r="E6" s="51">
        <v>197.16399999999999</v>
      </c>
      <c r="F6" s="5">
        <f t="shared" si="1"/>
        <v>-11.22372500000003</v>
      </c>
      <c r="G6" s="45">
        <v>-95.848764340000002</v>
      </c>
      <c r="H6" s="19"/>
      <c r="I6" s="29" t="s">
        <v>21</v>
      </c>
      <c r="J6" s="29">
        <f>(J9*J2)/J1</f>
        <v>117.07073181818181</v>
      </c>
      <c r="K6" s="33"/>
      <c r="L6" s="79">
        <v>2.7</v>
      </c>
      <c r="M6" s="51">
        <v>79.385800000000003</v>
      </c>
      <c r="N6" s="51">
        <v>197.16399999999999</v>
      </c>
      <c r="O6" s="34"/>
      <c r="P6" s="34"/>
      <c r="Q6" s="36"/>
      <c r="R6" s="36"/>
      <c r="S6" s="36"/>
      <c r="T6" s="36"/>
      <c r="U6" s="37"/>
    </row>
    <row r="7" spans="1:21" x14ac:dyDescent="0.2">
      <c r="A7" s="51">
        <v>3.4</v>
      </c>
      <c r="B7" s="2" t="s">
        <v>16</v>
      </c>
      <c r="C7" s="2" t="s">
        <v>71</v>
      </c>
      <c r="D7" s="5">
        <f t="shared" si="0"/>
        <v>209.53275000000002</v>
      </c>
      <c r="E7" s="51">
        <v>200.78100000000001</v>
      </c>
      <c r="F7" s="5">
        <f t="shared" si="1"/>
        <v>-8.7517500000000155</v>
      </c>
      <c r="G7" s="45">
        <v>-73.864015710000004</v>
      </c>
      <c r="H7" s="19"/>
      <c r="I7" s="24" t="s">
        <v>27</v>
      </c>
      <c r="J7">
        <f>(J10*J2)/J1</f>
        <v>131.40760454545455</v>
      </c>
      <c r="K7" s="35"/>
      <c r="L7" s="79">
        <v>3.4</v>
      </c>
      <c r="M7" s="51">
        <v>79.822000000000003</v>
      </c>
      <c r="N7" s="51">
        <v>200.78100000000001</v>
      </c>
      <c r="O7" s="34"/>
      <c r="P7" s="34"/>
      <c r="Q7" s="36"/>
      <c r="R7" s="36"/>
      <c r="S7" s="36"/>
      <c r="T7" s="36"/>
      <c r="U7" s="37"/>
    </row>
    <row r="8" spans="1:21" x14ac:dyDescent="0.2">
      <c r="A8" s="51">
        <v>3.7</v>
      </c>
      <c r="B8" s="2" t="s">
        <v>16</v>
      </c>
      <c r="C8" s="2" t="s">
        <v>71</v>
      </c>
      <c r="D8" s="5">
        <f t="shared" si="0"/>
        <v>209.53275000000002</v>
      </c>
      <c r="E8" s="51">
        <v>197.16399999999999</v>
      </c>
      <c r="F8" s="5">
        <f t="shared" si="1"/>
        <v>-12.368750000000034</v>
      </c>
      <c r="G8" s="45">
        <v>-105.3359327</v>
      </c>
      <c r="H8" s="19"/>
      <c r="I8" s="30" t="s">
        <v>23</v>
      </c>
      <c r="J8">
        <v>65.406400000000005</v>
      </c>
      <c r="K8" s="35"/>
      <c r="L8" s="79">
        <v>3.7</v>
      </c>
      <c r="M8" s="51">
        <v>79.822000000000003</v>
      </c>
      <c r="N8" s="51">
        <v>197.16399999999999</v>
      </c>
      <c r="O8" s="34"/>
      <c r="P8" s="34"/>
      <c r="Q8" s="36"/>
      <c r="R8" s="36"/>
      <c r="S8" s="36"/>
      <c r="T8" s="36"/>
      <c r="U8" s="34"/>
    </row>
    <row r="9" spans="1:21" x14ac:dyDescent="0.2">
      <c r="A9" s="51">
        <v>4.4000000000000004</v>
      </c>
      <c r="B9" s="2" t="s">
        <v>16</v>
      </c>
      <c r="C9" s="2" t="s">
        <v>71</v>
      </c>
      <c r="D9" s="5">
        <f t="shared" si="0"/>
        <v>205.76272500000002</v>
      </c>
      <c r="E9" s="51">
        <v>200.78100000000001</v>
      </c>
      <c r="F9" s="5">
        <f t="shared" si="1"/>
        <v>-4.9817250000000115</v>
      </c>
      <c r="G9" s="45">
        <v>-42.430471169999997</v>
      </c>
      <c r="H9" s="19"/>
      <c r="I9" s="30" t="s">
        <v>24</v>
      </c>
      <c r="J9">
        <v>116.541</v>
      </c>
      <c r="K9" s="33"/>
      <c r="L9" s="79">
        <v>4.4000000000000004</v>
      </c>
      <c r="M9" s="51">
        <v>78.385800000000003</v>
      </c>
      <c r="N9" s="51">
        <v>200.78100000000001</v>
      </c>
      <c r="O9" s="34"/>
      <c r="P9" s="34"/>
      <c r="Q9" s="36"/>
      <c r="R9" s="34"/>
      <c r="S9" s="36"/>
      <c r="T9" s="36"/>
      <c r="U9" s="34"/>
    </row>
    <row r="10" spans="1:21" x14ac:dyDescent="0.2">
      <c r="A10" s="51">
        <v>4.7</v>
      </c>
      <c r="B10" s="2" t="s">
        <v>16</v>
      </c>
      <c r="C10" s="2" t="s">
        <v>71</v>
      </c>
      <c r="D10" s="5">
        <f t="shared" si="0"/>
        <v>205.76272500000002</v>
      </c>
      <c r="E10" s="51">
        <v>196.07300000000001</v>
      </c>
      <c r="F10" s="5">
        <f t="shared" si="1"/>
        <v>-9.6897250000000099</v>
      </c>
      <c r="G10" s="45">
        <v>-83.508713069999999</v>
      </c>
      <c r="H10" s="19"/>
      <c r="I10" s="30" t="s">
        <v>26</v>
      </c>
      <c r="J10">
        <v>130.81299999999999</v>
      </c>
      <c r="K10" s="33"/>
      <c r="L10" s="79">
        <v>4.7</v>
      </c>
      <c r="M10" s="51">
        <v>78.385800000000003</v>
      </c>
      <c r="N10" s="51">
        <v>196.07300000000001</v>
      </c>
      <c r="O10" s="34"/>
      <c r="P10" s="34"/>
      <c r="Q10" s="36"/>
      <c r="R10" s="34"/>
      <c r="S10" s="36"/>
      <c r="T10" s="36"/>
      <c r="U10" s="34"/>
    </row>
    <row r="11" spans="1:21" x14ac:dyDescent="0.2">
      <c r="A11" s="51" t="s">
        <v>53</v>
      </c>
      <c r="B11" s="2" t="s">
        <v>16</v>
      </c>
      <c r="C11" s="2" t="s">
        <v>71</v>
      </c>
      <c r="D11" s="5">
        <f t="shared" si="0"/>
        <v>207.24926250000001</v>
      </c>
      <c r="E11" s="51">
        <v>197.16399999999999</v>
      </c>
      <c r="F11" s="5">
        <f t="shared" si="1"/>
        <v>-10.085262500000027</v>
      </c>
      <c r="G11" s="45">
        <v>-86.365288280000001</v>
      </c>
      <c r="H11" s="19"/>
      <c r="I11" s="24" t="s">
        <v>11</v>
      </c>
      <c r="K11" s="33"/>
      <c r="L11" s="79" t="s">
        <v>53</v>
      </c>
      <c r="M11" s="51">
        <v>78.952100000000002</v>
      </c>
      <c r="N11" s="51">
        <v>197.16399999999999</v>
      </c>
      <c r="O11" s="34"/>
      <c r="P11" s="34"/>
      <c r="Q11" s="36"/>
      <c r="R11" s="34"/>
      <c r="S11" s="36"/>
      <c r="T11" s="36"/>
      <c r="U11" s="34"/>
    </row>
    <row r="12" spans="1:21" x14ac:dyDescent="0.2">
      <c r="A12" s="51" t="s">
        <v>54</v>
      </c>
      <c r="B12" s="2" t="s">
        <v>70</v>
      </c>
      <c r="C12" s="25" t="s">
        <v>73</v>
      </c>
      <c r="D12" s="5">
        <f>M12*2/1</f>
        <v>157.9042</v>
      </c>
      <c r="E12" s="51">
        <v>157.018</v>
      </c>
      <c r="F12" s="5">
        <f t="shared" si="1"/>
        <v>-0.88620000000000232</v>
      </c>
      <c r="G12" s="45">
        <v>-9.7435091210000007</v>
      </c>
      <c r="H12" s="19"/>
      <c r="I12" s="21"/>
      <c r="K12" s="35"/>
      <c r="L12" s="79" t="s">
        <v>54</v>
      </c>
      <c r="M12" s="51">
        <v>78.952100000000002</v>
      </c>
      <c r="N12" s="51">
        <v>157.018</v>
      </c>
      <c r="O12" s="34"/>
      <c r="P12" s="34"/>
      <c r="Q12" s="36"/>
      <c r="R12" s="34"/>
      <c r="S12" s="36"/>
      <c r="T12" s="36"/>
      <c r="U12" s="34"/>
    </row>
    <row r="13" spans="1:21" x14ac:dyDescent="0.2">
      <c r="A13" s="51" t="s">
        <v>59</v>
      </c>
      <c r="B13" s="2" t="s">
        <v>17</v>
      </c>
      <c r="C13" s="2" t="s">
        <v>6</v>
      </c>
      <c r="D13" s="5">
        <f>M13*84/64</f>
        <v>103.62463125000001</v>
      </c>
      <c r="E13" s="51">
        <f>196.41/2</f>
        <v>98.204999999999998</v>
      </c>
      <c r="F13" s="5">
        <f t="shared" si="1"/>
        <v>-5.419631250000009</v>
      </c>
      <c r="G13" s="45">
        <v>-92.997777650000003</v>
      </c>
      <c r="H13" s="19"/>
      <c r="I13" s="20"/>
      <c r="K13" s="33"/>
      <c r="L13" s="79" t="s">
        <v>59</v>
      </c>
      <c r="M13" s="51">
        <v>78.952100000000002</v>
      </c>
      <c r="N13" s="51">
        <f>196.41/2</f>
        <v>98.204999999999998</v>
      </c>
      <c r="O13" s="34"/>
      <c r="P13" s="34"/>
      <c r="Q13" s="36"/>
      <c r="R13" s="37"/>
      <c r="S13" s="36"/>
      <c r="T13" s="36"/>
      <c r="U13" s="34"/>
    </row>
    <row r="14" spans="1:21" x14ac:dyDescent="0.2">
      <c r="A14" s="51">
        <v>17.5</v>
      </c>
      <c r="B14" s="2" t="s">
        <v>16</v>
      </c>
      <c r="C14" s="2" t="s">
        <v>71</v>
      </c>
      <c r="D14" s="5">
        <f t="shared" si="0"/>
        <v>210.89250000000001</v>
      </c>
      <c r="E14" s="51">
        <v>197.16399999999999</v>
      </c>
      <c r="F14" s="5">
        <f t="shared" si="1"/>
        <v>-13.728500000000025</v>
      </c>
      <c r="G14" s="45">
        <v>-116.53396069999999</v>
      </c>
      <c r="H14" s="19"/>
      <c r="I14" s="20"/>
      <c r="K14" s="33"/>
      <c r="L14" s="79">
        <v>17.5</v>
      </c>
      <c r="M14">
        <v>80.34</v>
      </c>
      <c r="N14" s="51">
        <v>197.16399999999999</v>
      </c>
      <c r="O14" s="34"/>
      <c r="P14" s="34"/>
      <c r="Q14" s="36"/>
      <c r="R14" s="34"/>
      <c r="S14" s="36"/>
      <c r="T14" s="36"/>
      <c r="U14" s="34"/>
    </row>
    <row r="15" spans="1:21" x14ac:dyDescent="0.2">
      <c r="A15" s="51" t="s">
        <v>55</v>
      </c>
      <c r="B15" s="2" t="s">
        <v>70</v>
      </c>
      <c r="C15" s="25" t="s">
        <v>73</v>
      </c>
      <c r="D15" s="5">
        <f>M15*2/1</f>
        <v>160.68</v>
      </c>
      <c r="E15" s="51">
        <v>158.471</v>
      </c>
      <c r="F15" s="5">
        <f t="shared" si="1"/>
        <v>-2.2090000000000032</v>
      </c>
      <c r="G15" s="45">
        <v>-23.965816100000001</v>
      </c>
      <c r="H15" s="19"/>
      <c r="I15" s="20"/>
      <c r="K15" s="33"/>
      <c r="L15" s="79" t="s">
        <v>55</v>
      </c>
      <c r="M15">
        <v>80.34</v>
      </c>
      <c r="N15" s="51">
        <v>158.471</v>
      </c>
      <c r="O15" s="34"/>
      <c r="P15" s="34"/>
      <c r="Q15" s="36"/>
      <c r="R15" s="34"/>
      <c r="S15" s="36"/>
      <c r="T15" s="36"/>
      <c r="U15" s="34"/>
    </row>
    <row r="16" spans="1:21" x14ac:dyDescent="0.2">
      <c r="A16" s="51" t="s">
        <v>56</v>
      </c>
      <c r="B16" s="2" t="s">
        <v>16</v>
      </c>
      <c r="C16" s="2" t="s">
        <v>71</v>
      </c>
      <c r="D16" s="5">
        <f t="shared" si="0"/>
        <v>209.53275000000002</v>
      </c>
      <c r="E16" s="51">
        <v>197.494</v>
      </c>
      <c r="F16" s="5">
        <f t="shared" si="1"/>
        <v>-12.038750000000022</v>
      </c>
      <c r="G16" s="45">
        <v>-102.44073040000001</v>
      </c>
      <c r="H16" s="19"/>
      <c r="I16" s="21"/>
      <c r="K16" s="35"/>
      <c r="L16" s="79" t="s">
        <v>56</v>
      </c>
      <c r="M16" s="51">
        <v>79.822000000000003</v>
      </c>
      <c r="N16" s="51">
        <v>197.494</v>
      </c>
      <c r="O16" s="34"/>
      <c r="P16" s="34"/>
      <c r="Q16" s="36"/>
      <c r="R16" s="37"/>
      <c r="S16" s="36"/>
      <c r="T16" s="36"/>
      <c r="U16" s="37"/>
    </row>
    <row r="17" spans="1:21" x14ac:dyDescent="0.2">
      <c r="A17" s="51" t="s">
        <v>57</v>
      </c>
      <c r="B17" s="2" t="s">
        <v>70</v>
      </c>
      <c r="C17" s="25" t="s">
        <v>73</v>
      </c>
      <c r="D17" s="5">
        <f>M17*2/1</f>
        <v>159.64400000000001</v>
      </c>
      <c r="E17" s="51">
        <v>157.892</v>
      </c>
      <c r="F17" s="5">
        <f t="shared" si="1"/>
        <v>-1.7520000000000095</v>
      </c>
      <c r="G17" s="45">
        <v>-19.104308379999999</v>
      </c>
      <c r="H17" s="19"/>
      <c r="I17" s="21"/>
      <c r="K17" s="35"/>
      <c r="L17" s="79" t="s">
        <v>57</v>
      </c>
      <c r="M17" s="51">
        <v>79.822000000000003</v>
      </c>
      <c r="N17" s="51">
        <v>157.892</v>
      </c>
      <c r="O17" s="34"/>
      <c r="P17" s="34"/>
      <c r="Q17" s="36"/>
      <c r="R17" s="34"/>
      <c r="S17" s="36"/>
      <c r="T17" s="36"/>
      <c r="U17" s="34"/>
    </row>
    <row r="18" spans="1:21" x14ac:dyDescent="0.2">
      <c r="A18" s="51">
        <v>18.7</v>
      </c>
      <c r="B18" s="2" t="s">
        <v>16</v>
      </c>
      <c r="C18" s="2" t="s">
        <v>71</v>
      </c>
      <c r="D18" s="5">
        <f t="shared" si="0"/>
        <v>209.53275000000002</v>
      </c>
      <c r="E18" s="51">
        <v>196.07300000000001</v>
      </c>
      <c r="F18" s="5">
        <f t="shared" si="1"/>
        <v>-13.459750000000014</v>
      </c>
      <c r="G18" s="45">
        <v>-114.9422576</v>
      </c>
      <c r="H18" s="19"/>
      <c r="I18" s="21"/>
      <c r="K18" s="35"/>
      <c r="L18" s="79">
        <v>18.7</v>
      </c>
      <c r="M18" s="51">
        <v>79.822000000000003</v>
      </c>
      <c r="N18" s="51">
        <v>196.07300000000001</v>
      </c>
      <c r="O18" s="34"/>
      <c r="P18" s="34"/>
      <c r="Q18" s="36"/>
      <c r="R18" s="34"/>
      <c r="S18" s="36"/>
      <c r="T18" s="36"/>
      <c r="U18" s="34"/>
    </row>
    <row r="19" spans="1:21" x14ac:dyDescent="0.2">
      <c r="A19" s="67" t="s">
        <v>68</v>
      </c>
      <c r="B19" s="2" t="s">
        <v>16</v>
      </c>
      <c r="C19" s="2" t="s">
        <v>71</v>
      </c>
      <c r="D19" s="5">
        <f t="shared" si="0"/>
        <v>209.53275000000002</v>
      </c>
      <c r="E19" s="69">
        <v>198.19800000000001</v>
      </c>
      <c r="F19" s="5">
        <f t="shared" si="1"/>
        <v>-11.334750000000014</v>
      </c>
      <c r="G19" s="45">
        <v>-96.280433740000007</v>
      </c>
      <c r="H19" s="19"/>
      <c r="I19" s="21"/>
      <c r="K19" s="35"/>
      <c r="L19" s="67" t="s">
        <v>68</v>
      </c>
      <c r="M19" s="51">
        <v>79.822000000000003</v>
      </c>
      <c r="N19" s="69">
        <v>198.19800000000001</v>
      </c>
      <c r="O19" s="34"/>
      <c r="P19" s="34"/>
      <c r="Q19" s="36"/>
      <c r="R19" s="36"/>
      <c r="S19" s="36"/>
      <c r="T19" s="36"/>
      <c r="U19" s="34"/>
    </row>
    <row r="20" spans="1:21" x14ac:dyDescent="0.2">
      <c r="A20" s="67" t="s">
        <v>69</v>
      </c>
      <c r="B20" s="2" t="s">
        <v>70</v>
      </c>
      <c r="C20" s="25" t="s">
        <v>73</v>
      </c>
      <c r="D20" s="5">
        <f>M20*2/1</f>
        <v>159.64400000000001</v>
      </c>
      <c r="E20" s="69">
        <v>159.19300000000001</v>
      </c>
      <c r="F20" s="5">
        <f t="shared" si="1"/>
        <v>-0.45099999999999341</v>
      </c>
      <c r="G20" s="45">
        <v>-4.8977193789999998</v>
      </c>
      <c r="H20" s="19"/>
      <c r="I20" s="20"/>
      <c r="K20" s="33"/>
      <c r="L20" s="67" t="s">
        <v>69</v>
      </c>
      <c r="M20" s="51">
        <v>79.822000000000003</v>
      </c>
      <c r="N20" s="69">
        <v>159.19300000000001</v>
      </c>
      <c r="O20" s="34"/>
      <c r="P20" s="34"/>
      <c r="Q20" s="36"/>
      <c r="R20" s="36"/>
      <c r="S20" s="36"/>
      <c r="T20" s="36"/>
      <c r="U20" s="37"/>
    </row>
    <row r="21" spans="1:21" x14ac:dyDescent="0.2">
      <c r="A21" s="51" t="s">
        <v>60</v>
      </c>
      <c r="B21" s="2" t="s">
        <v>17</v>
      </c>
      <c r="C21" s="2" t="s">
        <v>6</v>
      </c>
      <c r="D21" s="5">
        <f t="shared" ref="D21:D22" si="2">M21*84/64</f>
        <v>104.76637500000001</v>
      </c>
      <c r="E21" s="51">
        <v>98.747</v>
      </c>
      <c r="F21" s="5">
        <f t="shared" si="1"/>
        <v>-6.0193750000000108</v>
      </c>
      <c r="G21" s="45">
        <v>-102.44073040000001</v>
      </c>
      <c r="H21" s="19"/>
      <c r="I21" s="22"/>
      <c r="K21" s="33"/>
      <c r="L21" s="79" t="s">
        <v>60</v>
      </c>
      <c r="M21" s="51">
        <v>79.822000000000003</v>
      </c>
      <c r="N21" s="51">
        <v>98.747</v>
      </c>
      <c r="O21" s="34"/>
      <c r="P21" s="34"/>
      <c r="Q21" s="36"/>
      <c r="R21" s="36"/>
      <c r="S21" s="36"/>
      <c r="T21" s="36"/>
      <c r="U21" s="37"/>
    </row>
    <row r="22" spans="1:21" x14ac:dyDescent="0.2">
      <c r="A22" s="51">
        <v>40.5</v>
      </c>
      <c r="B22" s="2" t="s">
        <v>17</v>
      </c>
      <c r="C22" s="2" t="s">
        <v>6</v>
      </c>
      <c r="D22" s="5">
        <f t="shared" si="2"/>
        <v>207.80025000000001</v>
      </c>
      <c r="E22" s="51">
        <v>200.78100000000001</v>
      </c>
      <c r="F22" s="5">
        <f t="shared" si="1"/>
        <v>-7.0192499999999995</v>
      </c>
      <c r="G22" s="45">
        <v>-59.489981059999998</v>
      </c>
      <c r="H22" s="19"/>
      <c r="I22" s="22"/>
      <c r="K22" s="33"/>
      <c r="L22" s="79">
        <v>40.5</v>
      </c>
      <c r="M22" s="51">
        <v>158.32400000000001</v>
      </c>
      <c r="N22" s="51">
        <v>200.78100000000001</v>
      </c>
      <c r="O22" s="34"/>
      <c r="P22" s="34"/>
      <c r="Q22" s="36"/>
      <c r="R22" s="36"/>
      <c r="S22" s="36"/>
      <c r="T22" s="36"/>
      <c r="U22" s="37"/>
    </row>
    <row r="23" spans="1:21" x14ac:dyDescent="0.2">
      <c r="A23" s="76" t="s">
        <v>61</v>
      </c>
      <c r="B23" s="2" t="s">
        <v>70</v>
      </c>
      <c r="C23" s="25" t="s">
        <v>73</v>
      </c>
      <c r="D23" s="5">
        <f>M23*2/1</f>
        <v>158.32400000000001</v>
      </c>
      <c r="E23" s="51">
        <v>158.77199999999999</v>
      </c>
      <c r="F23" s="5">
        <f t="shared" si="1"/>
        <v>0.44799999999997908</v>
      </c>
      <c r="G23" s="45">
        <v>4.8918521210000003</v>
      </c>
      <c r="H23" s="19"/>
      <c r="I23" s="20"/>
      <c r="K23" s="33"/>
      <c r="L23" s="79" t="s">
        <v>61</v>
      </c>
      <c r="M23">
        <v>79.162000000000006</v>
      </c>
      <c r="N23" s="51">
        <v>158.77199999999999</v>
      </c>
      <c r="Q23" s="36"/>
      <c r="R23" s="36"/>
      <c r="S23" s="36"/>
      <c r="T23" s="36"/>
      <c r="U23" s="37"/>
    </row>
    <row r="24" spans="1:21" x14ac:dyDescent="0.2">
      <c r="A24" s="51">
        <v>40.799999999999997</v>
      </c>
      <c r="B24" s="2" t="s">
        <v>17</v>
      </c>
      <c r="C24" s="2" t="s">
        <v>6</v>
      </c>
      <c r="D24" s="5">
        <f t="shared" ref="D24:D25" si="3">M24*84/64</f>
        <v>207.80025000000001</v>
      </c>
      <c r="E24" s="51">
        <v>200.78100000000001</v>
      </c>
      <c r="F24" s="5">
        <f t="shared" si="1"/>
        <v>-7.0192499999999995</v>
      </c>
      <c r="G24" s="45">
        <v>-59.489981059999998</v>
      </c>
      <c r="H24" s="23"/>
      <c r="I24" s="21"/>
      <c r="L24" s="79">
        <v>40.799999999999997</v>
      </c>
      <c r="M24" s="51">
        <v>158.32400000000001</v>
      </c>
      <c r="N24" s="51">
        <v>200.78100000000001</v>
      </c>
      <c r="Q24" s="36"/>
      <c r="R24" s="36"/>
      <c r="S24" s="36"/>
      <c r="T24" s="36"/>
      <c r="U24" s="36"/>
    </row>
    <row r="25" spans="1:21" x14ac:dyDescent="0.2">
      <c r="A25" s="51" t="s">
        <v>62</v>
      </c>
      <c r="B25" s="2" t="s">
        <v>17</v>
      </c>
      <c r="C25" s="2" t="s">
        <v>6</v>
      </c>
      <c r="D25" s="5">
        <f t="shared" si="3"/>
        <v>210.89250000000001</v>
      </c>
      <c r="E25" s="51">
        <v>194.98699999999999</v>
      </c>
      <c r="F25" s="5">
        <f t="shared" si="1"/>
        <v>-15.905500000000018</v>
      </c>
      <c r="G25" s="45">
        <v>-135.75581779999999</v>
      </c>
      <c r="H25" s="23"/>
      <c r="I25" s="21"/>
      <c r="L25" s="79" t="s">
        <v>62</v>
      </c>
      <c r="M25" s="51">
        <v>160.68</v>
      </c>
      <c r="N25" s="51">
        <v>194.98699999999999</v>
      </c>
      <c r="Q25" s="36"/>
      <c r="R25" s="36"/>
      <c r="S25" s="36"/>
      <c r="T25" s="36"/>
      <c r="U25" s="36"/>
    </row>
    <row r="26" spans="1:21" x14ac:dyDescent="0.2">
      <c r="A26" s="76" t="s">
        <v>63</v>
      </c>
      <c r="B26" s="2" t="s">
        <v>70</v>
      </c>
      <c r="C26" s="25" t="s">
        <v>73</v>
      </c>
      <c r="D26" s="5">
        <f>M26*2/1</f>
        <v>160.68</v>
      </c>
      <c r="E26" s="51">
        <v>157.018</v>
      </c>
      <c r="F26" s="5">
        <f t="shared" si="1"/>
        <v>-3.6620000000000061</v>
      </c>
      <c r="G26" s="45">
        <v>-39.912494799999997</v>
      </c>
      <c r="H26" s="9"/>
      <c r="I26" s="30"/>
      <c r="L26" s="79" t="s">
        <v>63</v>
      </c>
      <c r="M26" s="51">
        <v>80.34</v>
      </c>
      <c r="N26" s="51">
        <v>157.018</v>
      </c>
      <c r="Q26" s="36"/>
      <c r="R26" s="36"/>
      <c r="S26" s="36"/>
      <c r="T26" s="36"/>
      <c r="U26" s="36"/>
    </row>
    <row r="27" spans="1:21" x14ac:dyDescent="0.2">
      <c r="A27" s="51">
        <v>42.8</v>
      </c>
      <c r="B27" s="2" t="s">
        <v>17</v>
      </c>
      <c r="C27" s="2" t="s">
        <v>6</v>
      </c>
      <c r="D27" s="5">
        <f>M27*84/64</f>
        <v>210.89250000000001</v>
      </c>
      <c r="E27" s="51">
        <v>199.679</v>
      </c>
      <c r="F27" s="5">
        <f t="shared" si="1"/>
        <v>-11.21350000000001</v>
      </c>
      <c r="G27" s="45">
        <v>-94.590210020000001</v>
      </c>
      <c r="H27" s="9"/>
      <c r="I27" s="30"/>
      <c r="L27" s="79">
        <v>42.8</v>
      </c>
      <c r="M27" s="51">
        <v>160.68</v>
      </c>
      <c r="N27" s="51">
        <v>199.679</v>
      </c>
    </row>
    <row r="28" spans="1:21" x14ac:dyDescent="0.2">
      <c r="A28" s="51">
        <v>47.3</v>
      </c>
      <c r="B28" s="2" t="s">
        <v>16</v>
      </c>
      <c r="C28" s="2" t="s">
        <v>71</v>
      </c>
      <c r="D28" s="5">
        <f t="shared" si="0"/>
        <v>208.38772500000002</v>
      </c>
      <c r="E28" s="51">
        <v>197.494</v>
      </c>
      <c r="F28" s="5">
        <f t="shared" si="1"/>
        <v>-10.893725000000018</v>
      </c>
      <c r="G28" s="45">
        <v>-92.953562070000004</v>
      </c>
      <c r="H28" s="9"/>
      <c r="I28" s="30"/>
      <c r="L28" s="79">
        <v>47.3</v>
      </c>
      <c r="M28" s="51">
        <v>79.385800000000003</v>
      </c>
      <c r="N28" s="51">
        <v>197.494</v>
      </c>
    </row>
    <row r="29" spans="1:21" x14ac:dyDescent="0.2">
      <c r="A29" s="51">
        <v>82.4</v>
      </c>
      <c r="B29" s="2" t="s">
        <v>16</v>
      </c>
      <c r="C29" s="2" t="s">
        <v>71</v>
      </c>
      <c r="D29" s="5">
        <f t="shared" si="0"/>
        <v>209.53275000000002</v>
      </c>
      <c r="E29" s="51">
        <v>196.41</v>
      </c>
      <c r="F29" s="5">
        <f t="shared" si="1"/>
        <v>-13.122750000000025</v>
      </c>
      <c r="G29" s="45">
        <v>-111.9692574</v>
      </c>
      <c r="H29" s="9"/>
      <c r="I29" s="24"/>
      <c r="L29" s="79">
        <v>82.4</v>
      </c>
      <c r="M29" s="51">
        <v>79.822000000000003</v>
      </c>
      <c r="N29" s="51">
        <v>196.41</v>
      </c>
    </row>
    <row r="30" spans="1:21" x14ac:dyDescent="0.2">
      <c r="A30" s="50">
        <v>82.6</v>
      </c>
      <c r="B30" s="2" t="s">
        <v>70</v>
      </c>
      <c r="C30" s="25" t="s">
        <v>73</v>
      </c>
      <c r="D30" s="5">
        <f>M30*2/1</f>
        <v>159.64400000000001</v>
      </c>
      <c r="E30" s="68">
        <v>157.892</v>
      </c>
      <c r="F30" s="5">
        <f t="shared" si="1"/>
        <v>-1.7520000000000095</v>
      </c>
      <c r="G30" s="45">
        <v>-19.104308379999999</v>
      </c>
      <c r="H30" s="9"/>
      <c r="I30" s="30"/>
      <c r="L30" s="50">
        <v>82.6</v>
      </c>
      <c r="M30" s="51">
        <v>79.822000000000003</v>
      </c>
      <c r="N30" s="68">
        <v>157.892</v>
      </c>
    </row>
    <row r="31" spans="1:21" x14ac:dyDescent="0.2">
      <c r="A31" s="51">
        <v>82.7</v>
      </c>
      <c r="B31" s="2" t="s">
        <v>16</v>
      </c>
      <c r="C31" s="2" t="s">
        <v>71</v>
      </c>
      <c r="D31" s="5">
        <f t="shared" si="0"/>
        <v>209.53275000000002</v>
      </c>
      <c r="E31" s="51">
        <v>197.16399999999999</v>
      </c>
      <c r="F31" s="5">
        <f t="shared" si="1"/>
        <v>-12.368750000000034</v>
      </c>
      <c r="G31" s="45">
        <v>-105.3359327</v>
      </c>
      <c r="H31" s="9"/>
      <c r="I31" s="30"/>
      <c r="L31" s="79">
        <v>82.7</v>
      </c>
      <c r="M31" s="51">
        <v>79.822000000000003</v>
      </c>
      <c r="N31" s="51">
        <v>197.16399999999999</v>
      </c>
    </row>
    <row r="32" spans="1:21" x14ac:dyDescent="0.2">
      <c r="A32" s="51">
        <v>83.4</v>
      </c>
      <c r="B32" s="2" t="s">
        <v>16</v>
      </c>
      <c r="C32" s="77" t="s">
        <v>71</v>
      </c>
      <c r="D32" s="5">
        <f t="shared" si="0"/>
        <v>208.38772500000002</v>
      </c>
      <c r="E32" s="51">
        <v>197.494</v>
      </c>
      <c r="F32" s="5">
        <f t="shared" si="1"/>
        <v>-10.893725000000018</v>
      </c>
      <c r="G32" s="45">
        <v>-92.953562070000004</v>
      </c>
      <c r="H32" s="9"/>
      <c r="I32" s="30"/>
      <c r="L32" s="79">
        <v>83.4</v>
      </c>
      <c r="M32" s="51">
        <v>79.385800000000003</v>
      </c>
      <c r="N32" s="51">
        <v>197.494</v>
      </c>
    </row>
    <row r="33" spans="1:14" x14ac:dyDescent="0.2">
      <c r="A33" s="50">
        <v>83.6</v>
      </c>
      <c r="B33" s="2" t="s">
        <v>70</v>
      </c>
      <c r="C33" s="25" t="s">
        <v>73</v>
      </c>
      <c r="D33" s="5">
        <f>M33*2/1</f>
        <v>158.77160000000001</v>
      </c>
      <c r="E33" s="68">
        <v>157.018</v>
      </c>
      <c r="F33" s="5">
        <f t="shared" si="1"/>
        <v>-1.7536000000000058</v>
      </c>
      <c r="G33" s="45">
        <v>-19.227506129999998</v>
      </c>
      <c r="H33" s="9"/>
      <c r="I33" s="30"/>
      <c r="L33" s="50">
        <v>83.6</v>
      </c>
      <c r="M33" s="51">
        <v>79.385800000000003</v>
      </c>
      <c r="N33" s="68">
        <v>157.018</v>
      </c>
    </row>
    <row r="34" spans="1:14" x14ac:dyDescent="0.2">
      <c r="A34" s="51">
        <v>83.7</v>
      </c>
      <c r="B34" s="2" t="s">
        <v>16</v>
      </c>
      <c r="C34" s="77" t="s">
        <v>71</v>
      </c>
      <c r="D34" s="5">
        <f t="shared" si="0"/>
        <v>208.38772500000002</v>
      </c>
      <c r="E34" s="51">
        <v>198.262</v>
      </c>
      <c r="F34" s="5">
        <f t="shared" si="1"/>
        <v>-10.125725000000017</v>
      </c>
      <c r="G34" s="45">
        <v>-86.234323860000003</v>
      </c>
      <c r="H34" s="9"/>
      <c r="I34" s="30"/>
      <c r="L34" s="79">
        <v>83.7</v>
      </c>
      <c r="M34" s="51">
        <v>79.385800000000003</v>
      </c>
      <c r="N34" s="51">
        <v>198.262</v>
      </c>
    </row>
    <row r="35" spans="1:14" x14ac:dyDescent="0.2">
      <c r="A35" s="51">
        <v>84.4</v>
      </c>
      <c r="B35" s="2" t="s">
        <v>16</v>
      </c>
      <c r="C35" s="77" t="s">
        <v>71</v>
      </c>
      <c r="D35" s="5">
        <f t="shared" si="0"/>
        <v>209.53275000000002</v>
      </c>
      <c r="E35" s="51">
        <v>196.41</v>
      </c>
      <c r="F35" s="5">
        <f t="shared" si="1"/>
        <v>-13.122750000000025</v>
      </c>
      <c r="G35" s="45">
        <v>-111.9692574</v>
      </c>
      <c r="H35" s="9"/>
      <c r="I35" s="30"/>
      <c r="L35" s="79">
        <v>84.4</v>
      </c>
      <c r="M35" s="51">
        <v>79.822000000000003</v>
      </c>
      <c r="N35" s="51">
        <v>196.41</v>
      </c>
    </row>
    <row r="36" spans="1:14" x14ac:dyDescent="0.2">
      <c r="A36" s="50">
        <v>84.6</v>
      </c>
      <c r="B36" s="2" t="s">
        <v>70</v>
      </c>
      <c r="C36" s="25" t="s">
        <v>73</v>
      </c>
      <c r="D36" s="5">
        <f>M36*2/1</f>
        <v>159.64400000000001</v>
      </c>
      <c r="E36" s="68">
        <v>157.892</v>
      </c>
      <c r="F36" s="5">
        <f t="shared" si="1"/>
        <v>-1.7520000000000095</v>
      </c>
      <c r="G36" s="45">
        <v>-19.104308379999999</v>
      </c>
      <c r="H36" s="9"/>
      <c r="I36" s="30"/>
      <c r="L36" s="50">
        <v>84.6</v>
      </c>
      <c r="M36" s="51">
        <v>79.822000000000003</v>
      </c>
      <c r="N36" s="68">
        <v>157.892</v>
      </c>
    </row>
    <row r="37" spans="1:14" x14ac:dyDescent="0.2">
      <c r="A37" s="51">
        <v>84.7</v>
      </c>
      <c r="B37" s="2" t="s">
        <v>16</v>
      </c>
      <c r="C37" s="77" t="s">
        <v>71</v>
      </c>
      <c r="D37" s="5">
        <f t="shared" si="0"/>
        <v>209.53275000000002</v>
      </c>
      <c r="E37" s="51">
        <v>198.262</v>
      </c>
      <c r="F37" s="5">
        <f t="shared" si="1"/>
        <v>-11.270750000000021</v>
      </c>
      <c r="G37" s="45">
        <v>-95.721492209999994</v>
      </c>
      <c r="H37" s="9"/>
      <c r="I37" s="30"/>
      <c r="L37" s="79">
        <v>84.7</v>
      </c>
      <c r="M37" s="51">
        <v>79.822000000000003</v>
      </c>
      <c r="N37" s="51">
        <v>198.262</v>
      </c>
    </row>
    <row r="38" spans="1:14" x14ac:dyDescent="0.2">
      <c r="A38" s="51">
        <v>85.4</v>
      </c>
      <c r="B38" s="2" t="s">
        <v>16</v>
      </c>
      <c r="C38" s="77" t="s">
        <v>71</v>
      </c>
      <c r="D38" s="5">
        <f t="shared" si="0"/>
        <v>209.16997500000002</v>
      </c>
      <c r="E38" s="51">
        <v>198.584</v>
      </c>
      <c r="F38" s="5">
        <f t="shared" si="1"/>
        <v>-10.585975000000019</v>
      </c>
      <c r="G38" s="45">
        <v>-89.911872410000001</v>
      </c>
      <c r="I38" s="24"/>
      <c r="L38" s="79">
        <v>85.4</v>
      </c>
      <c r="M38" s="51">
        <v>79.683800000000005</v>
      </c>
      <c r="N38" s="51">
        <v>198.584</v>
      </c>
    </row>
    <row r="39" spans="1:14" x14ac:dyDescent="0.2">
      <c r="A39" s="50">
        <v>85.6</v>
      </c>
      <c r="B39" s="2" t="s">
        <v>70</v>
      </c>
      <c r="C39" s="25" t="s">
        <v>73</v>
      </c>
      <c r="D39" s="5">
        <f>M39*2/1</f>
        <v>159.36760000000001</v>
      </c>
      <c r="E39" s="68">
        <v>157.018</v>
      </c>
      <c r="F39" s="5">
        <f t="shared" si="1"/>
        <v>-2.3496000000000095</v>
      </c>
      <c r="G39" s="45">
        <v>-25.71407993</v>
      </c>
      <c r="I39" s="24"/>
      <c r="L39" s="50">
        <v>85.6</v>
      </c>
      <c r="M39" s="51">
        <v>79.683800000000005</v>
      </c>
      <c r="N39" s="68">
        <v>157.018</v>
      </c>
    </row>
    <row r="40" spans="1:14" x14ac:dyDescent="0.2">
      <c r="A40" s="51">
        <v>85.7</v>
      </c>
      <c r="B40" s="2" t="s">
        <v>16</v>
      </c>
      <c r="C40" s="77" t="s">
        <v>71</v>
      </c>
      <c r="D40" s="5">
        <f t="shared" si="0"/>
        <v>209.16997500000002</v>
      </c>
      <c r="E40" s="51">
        <v>197.16399999999999</v>
      </c>
      <c r="F40" s="5">
        <f t="shared" si="1"/>
        <v>-12.005975000000035</v>
      </c>
      <c r="G40" s="45">
        <v>-102.33575279999999</v>
      </c>
      <c r="I40" s="24"/>
      <c r="L40" s="79">
        <v>85.7</v>
      </c>
      <c r="M40" s="51">
        <v>79.683800000000005</v>
      </c>
      <c r="N40" s="51">
        <v>197.16399999999999</v>
      </c>
    </row>
    <row r="41" spans="1:14" x14ac:dyDescent="0.2">
      <c r="A41" s="75" t="s">
        <v>64</v>
      </c>
      <c r="B41" s="2" t="s">
        <v>16</v>
      </c>
      <c r="C41" s="77" t="s">
        <v>71</v>
      </c>
      <c r="D41" s="5">
        <f t="shared" si="0"/>
        <v>209.53275000000002</v>
      </c>
      <c r="E41" s="51">
        <v>199.679</v>
      </c>
      <c r="F41" s="5">
        <f t="shared" si="1"/>
        <v>-9.8537500000000193</v>
      </c>
      <c r="G41" s="45">
        <v>-83.392182000000005</v>
      </c>
      <c r="I41" s="24"/>
      <c r="L41" s="79" t="s">
        <v>64</v>
      </c>
      <c r="M41" s="51">
        <v>79.822000000000003</v>
      </c>
      <c r="N41" s="51">
        <v>199.679</v>
      </c>
    </row>
    <row r="42" spans="1:14" x14ac:dyDescent="0.2">
      <c r="A42" s="52"/>
      <c r="B42" s="73"/>
      <c r="C42" s="73"/>
      <c r="D42" s="74"/>
      <c r="E42" s="74"/>
      <c r="F42" s="74"/>
      <c r="G42" s="19"/>
      <c r="I42" s="24"/>
    </row>
    <row r="43" spans="1:14" x14ac:dyDescent="0.2">
      <c r="A43" s="27"/>
      <c r="I43" s="24"/>
    </row>
    <row r="44" spans="1:14" x14ac:dyDescent="0.2">
      <c r="A44" s="52"/>
      <c r="B44" s="73"/>
      <c r="C44" s="73"/>
      <c r="D44" s="74"/>
      <c r="E44" s="74"/>
      <c r="F44" s="74"/>
      <c r="G44" s="19"/>
      <c r="I44" s="24"/>
    </row>
    <row r="45" spans="1:14" x14ac:dyDescent="0.2">
      <c r="A45" s="90" t="s">
        <v>4</v>
      </c>
      <c r="B45" s="91"/>
      <c r="C45" s="91"/>
      <c r="D45" s="91"/>
      <c r="E45" s="91"/>
      <c r="F45" s="91"/>
      <c r="G45" s="92"/>
      <c r="I45" s="24"/>
    </row>
    <row r="46" spans="1:14" x14ac:dyDescent="0.2">
      <c r="A46" s="26" t="s">
        <v>12</v>
      </c>
      <c r="B46" s="65" t="s">
        <v>2</v>
      </c>
      <c r="C46" s="65" t="s">
        <v>0</v>
      </c>
      <c r="D46" s="4" t="s">
        <v>13</v>
      </c>
      <c r="E46" s="4" t="s">
        <v>14</v>
      </c>
      <c r="F46" s="65" t="s">
        <v>15</v>
      </c>
      <c r="G46" s="12" t="s">
        <v>1</v>
      </c>
      <c r="I46" s="24"/>
    </row>
    <row r="47" spans="1:14" x14ac:dyDescent="0.2">
      <c r="A47" s="51">
        <v>1.4</v>
      </c>
      <c r="B47" s="2" t="s">
        <v>16</v>
      </c>
      <c r="C47" s="2" t="s">
        <v>72</v>
      </c>
      <c r="D47" s="5">
        <f>M3*2*5/4</f>
        <v>199.77824999999999</v>
      </c>
      <c r="E47" s="51">
        <v>199.679</v>
      </c>
      <c r="F47" s="5">
        <f>E47-D47</f>
        <v>-9.9249999999983629E-2</v>
      </c>
      <c r="G47" s="45">
        <v>-0.86072551239999995</v>
      </c>
      <c r="I47" s="24"/>
    </row>
    <row r="48" spans="1:14" x14ac:dyDescent="0.2">
      <c r="A48" s="51">
        <v>1.7</v>
      </c>
      <c r="B48" s="2" t="s">
        <v>16</v>
      </c>
      <c r="C48" s="2" t="s">
        <v>72</v>
      </c>
      <c r="D48" s="5">
        <f t="shared" ref="D48:D85" si="4">M4*2*5/4</f>
        <v>199.77824999999999</v>
      </c>
      <c r="E48" s="51">
        <v>198.262</v>
      </c>
      <c r="F48" s="5">
        <f t="shared" ref="F48:F85" si="5">E48-D48</f>
        <v>-1.5162499999999852</v>
      </c>
      <c r="G48" s="45">
        <v>-13.190035719999999</v>
      </c>
      <c r="I48" s="24"/>
    </row>
    <row r="49" spans="1:16" x14ac:dyDescent="0.2">
      <c r="A49" s="51">
        <v>2.4</v>
      </c>
      <c r="B49" s="2" t="s">
        <v>16</v>
      </c>
      <c r="C49" s="2" t="s">
        <v>72</v>
      </c>
      <c r="D49" s="5">
        <f t="shared" si="4"/>
        <v>198.46450000000002</v>
      </c>
      <c r="E49" s="51">
        <v>198.584</v>
      </c>
      <c r="F49" s="5">
        <f t="shared" si="5"/>
        <v>0.11949999999998795</v>
      </c>
      <c r="G49" s="45">
        <v>1.042101784</v>
      </c>
      <c r="I49" s="24"/>
    </row>
    <row r="50" spans="1:16" x14ac:dyDescent="0.2">
      <c r="A50" s="51">
        <v>2.7</v>
      </c>
      <c r="B50" s="2" t="s">
        <v>16</v>
      </c>
      <c r="C50" s="2" t="s">
        <v>72</v>
      </c>
      <c r="D50" s="5">
        <f t="shared" si="4"/>
        <v>198.46450000000002</v>
      </c>
      <c r="E50" s="51">
        <v>197.16399999999999</v>
      </c>
      <c r="F50" s="5">
        <f t="shared" si="5"/>
        <v>-1.300500000000028</v>
      </c>
      <c r="G50" s="45">
        <v>-11.381778560000001</v>
      </c>
      <c r="I50" s="24"/>
    </row>
    <row r="51" spans="1:16" x14ac:dyDescent="0.2">
      <c r="A51" s="51">
        <v>3.4</v>
      </c>
      <c r="B51" s="2" t="s">
        <v>16</v>
      </c>
      <c r="C51" s="2" t="s">
        <v>72</v>
      </c>
      <c r="D51" s="5">
        <f t="shared" si="4"/>
        <v>199.55500000000001</v>
      </c>
      <c r="E51" s="51">
        <v>200.78100000000001</v>
      </c>
      <c r="F51" s="5">
        <f t="shared" si="5"/>
        <v>1.2259999999999991</v>
      </c>
      <c r="G51" s="45">
        <v>10.60359088</v>
      </c>
      <c r="I51" s="24"/>
    </row>
    <row r="52" spans="1:16" s="27" customFormat="1" x14ac:dyDescent="0.2">
      <c r="A52" s="51">
        <v>3.7</v>
      </c>
      <c r="B52" s="2" t="s">
        <v>16</v>
      </c>
      <c r="C52" s="2" t="s">
        <v>72</v>
      </c>
      <c r="D52" s="5">
        <f t="shared" si="4"/>
        <v>199.55500000000001</v>
      </c>
      <c r="E52" s="51">
        <v>197.16399999999999</v>
      </c>
      <c r="F52" s="5">
        <f t="shared" si="5"/>
        <v>-2.3910000000000196</v>
      </c>
      <c r="G52" s="45">
        <v>-20.868326100000001</v>
      </c>
      <c r="I52" s="28"/>
      <c r="K52" s="46"/>
      <c r="L52" s="46"/>
      <c r="M52" s="47"/>
      <c r="N52" s="48"/>
      <c r="O52" s="36"/>
      <c r="P52" s="36"/>
    </row>
    <row r="53" spans="1:16" x14ac:dyDescent="0.2">
      <c r="A53" s="51">
        <v>4.4000000000000004</v>
      </c>
      <c r="B53" s="2" t="s">
        <v>16</v>
      </c>
      <c r="C53" s="2" t="s">
        <v>72</v>
      </c>
      <c r="D53" s="5">
        <f t="shared" si="4"/>
        <v>195.96450000000002</v>
      </c>
      <c r="E53" s="51">
        <v>200.78100000000001</v>
      </c>
      <c r="F53" s="5">
        <f t="shared" si="5"/>
        <v>4.8164999999999907</v>
      </c>
      <c r="G53" s="45">
        <v>42.036511949999998</v>
      </c>
      <c r="I53" s="24"/>
    </row>
    <row r="54" spans="1:16" x14ac:dyDescent="0.2">
      <c r="A54" s="51">
        <v>4.7</v>
      </c>
      <c r="B54" s="2" t="s">
        <v>16</v>
      </c>
      <c r="C54" s="2" t="s">
        <v>72</v>
      </c>
      <c r="D54" s="5">
        <f t="shared" si="4"/>
        <v>195.96450000000002</v>
      </c>
      <c r="E54" s="51">
        <v>196.07300000000001</v>
      </c>
      <c r="F54" s="5">
        <f t="shared" si="5"/>
        <v>0.10849999999999227</v>
      </c>
      <c r="G54" s="45">
        <v>0.95827005899999995</v>
      </c>
      <c r="I54" s="24"/>
    </row>
    <row r="55" spans="1:16" x14ac:dyDescent="0.2">
      <c r="A55" s="51" t="s">
        <v>53</v>
      </c>
      <c r="B55" s="2" t="s">
        <v>16</v>
      </c>
      <c r="C55" s="2" t="s">
        <v>72</v>
      </c>
      <c r="D55" s="5">
        <f t="shared" si="4"/>
        <v>197.38024999999999</v>
      </c>
      <c r="E55" s="51">
        <v>197.16399999999999</v>
      </c>
      <c r="F55" s="5">
        <f t="shared" si="5"/>
        <v>-0.21625000000000227</v>
      </c>
      <c r="G55" s="45">
        <v>-1.89822011</v>
      </c>
      <c r="I55" s="24"/>
    </row>
    <row r="56" spans="1:16" x14ac:dyDescent="0.2">
      <c r="A56" s="51" t="s">
        <v>54</v>
      </c>
      <c r="B56" s="2" t="s">
        <v>70</v>
      </c>
      <c r="C56" s="25" t="s">
        <v>73</v>
      </c>
      <c r="D56" s="5">
        <f>M12*2/1</f>
        <v>157.9042</v>
      </c>
      <c r="E56" s="51">
        <v>157.018</v>
      </c>
      <c r="F56" s="5">
        <f t="shared" si="5"/>
        <v>-0.88620000000000232</v>
      </c>
      <c r="G56" s="45">
        <v>-9.7435091210000007</v>
      </c>
      <c r="I56" s="24"/>
    </row>
    <row r="57" spans="1:16" x14ac:dyDescent="0.2">
      <c r="A57" s="51" t="s">
        <v>59</v>
      </c>
      <c r="B57" s="2" t="s">
        <v>17</v>
      </c>
      <c r="C57" s="25" t="s">
        <v>7</v>
      </c>
      <c r="D57" s="5">
        <f>M13*5/4</f>
        <v>98.690124999999995</v>
      </c>
      <c r="E57" s="51">
        <f>196.41/2</f>
        <v>98.204999999999998</v>
      </c>
      <c r="F57" s="5">
        <f t="shared" si="5"/>
        <v>-0.48512499999999648</v>
      </c>
      <c r="G57" s="45">
        <v>-8.530667716</v>
      </c>
      <c r="I57" s="24"/>
    </row>
    <row r="58" spans="1:16" x14ac:dyDescent="0.2">
      <c r="A58" s="51">
        <v>17.5</v>
      </c>
      <c r="B58" s="2" t="s">
        <v>16</v>
      </c>
      <c r="C58" s="2" t="s">
        <v>72</v>
      </c>
      <c r="D58" s="5">
        <f t="shared" si="4"/>
        <v>200.85000000000002</v>
      </c>
      <c r="E58" s="51">
        <v>197.16399999999999</v>
      </c>
      <c r="F58" s="5">
        <f t="shared" si="5"/>
        <v>-3.6860000000000355</v>
      </c>
      <c r="G58" s="45">
        <v>-32.066767239999997</v>
      </c>
      <c r="I58" s="24"/>
    </row>
    <row r="59" spans="1:16" x14ac:dyDescent="0.2">
      <c r="A59" s="51" t="s">
        <v>55</v>
      </c>
      <c r="B59" s="2" t="s">
        <v>70</v>
      </c>
      <c r="C59" s="25" t="s">
        <v>73</v>
      </c>
      <c r="D59" s="5">
        <f>M15*2/1</f>
        <v>160.68</v>
      </c>
      <c r="E59" s="51">
        <v>158.471</v>
      </c>
      <c r="F59" s="5">
        <f t="shared" si="5"/>
        <v>-2.2090000000000032</v>
      </c>
      <c r="G59" s="45">
        <v>-23.965816100000001</v>
      </c>
      <c r="I59" s="24"/>
    </row>
    <row r="60" spans="1:16" x14ac:dyDescent="0.2">
      <c r="A60" s="51" t="s">
        <v>56</v>
      </c>
      <c r="B60" s="2" t="s">
        <v>16</v>
      </c>
      <c r="C60" s="2" t="s">
        <v>72</v>
      </c>
      <c r="D60" s="5">
        <f t="shared" si="4"/>
        <v>199.55500000000001</v>
      </c>
      <c r="E60" s="51">
        <v>197.494</v>
      </c>
      <c r="F60" s="5">
        <f t="shared" si="5"/>
        <v>-2.061000000000007</v>
      </c>
      <c r="G60" s="45">
        <v>-17.973123829999999</v>
      </c>
      <c r="I60" s="24"/>
    </row>
    <row r="61" spans="1:16" x14ac:dyDescent="0.2">
      <c r="A61" s="51" t="s">
        <v>57</v>
      </c>
      <c r="B61" s="2" t="s">
        <v>70</v>
      </c>
      <c r="C61" s="25" t="s">
        <v>73</v>
      </c>
      <c r="D61" s="5">
        <f>M17*2/1</f>
        <v>159.64400000000001</v>
      </c>
      <c r="E61" s="51">
        <v>157.892</v>
      </c>
      <c r="F61" s="5">
        <f t="shared" si="5"/>
        <v>-1.7520000000000095</v>
      </c>
      <c r="G61" s="45">
        <v>-19.104308379999999</v>
      </c>
      <c r="I61" s="24"/>
    </row>
    <row r="62" spans="1:16" x14ac:dyDescent="0.2">
      <c r="A62" s="51">
        <v>18.7</v>
      </c>
      <c r="B62" s="2" t="s">
        <v>16</v>
      </c>
      <c r="C62" s="2" t="s">
        <v>72</v>
      </c>
      <c r="D62" s="5">
        <f t="shared" si="4"/>
        <v>199.55500000000001</v>
      </c>
      <c r="E62" s="51">
        <v>196.07300000000001</v>
      </c>
      <c r="F62" s="5">
        <f t="shared" si="5"/>
        <v>-3.4819999999999993</v>
      </c>
      <c r="G62" s="45">
        <v>-30.474651009999999</v>
      </c>
      <c r="I62" s="24"/>
    </row>
    <row r="63" spans="1:16" x14ac:dyDescent="0.2">
      <c r="A63" s="67" t="s">
        <v>68</v>
      </c>
      <c r="B63" s="2" t="s">
        <v>16</v>
      </c>
      <c r="C63" s="2" t="s">
        <v>72</v>
      </c>
      <c r="D63" s="5">
        <f t="shared" si="4"/>
        <v>199.55500000000001</v>
      </c>
      <c r="E63" s="69">
        <v>198.19800000000001</v>
      </c>
      <c r="F63" s="5">
        <f t="shared" si="5"/>
        <v>-1.3569999999999993</v>
      </c>
      <c r="G63" s="45">
        <v>-11.81282715</v>
      </c>
      <c r="I63" s="24"/>
    </row>
    <row r="64" spans="1:16" x14ac:dyDescent="0.2">
      <c r="A64" s="67" t="s">
        <v>69</v>
      </c>
      <c r="B64" s="2" t="s">
        <v>70</v>
      </c>
      <c r="C64" s="25" t="s">
        <v>73</v>
      </c>
      <c r="D64" s="5">
        <f>M20*2/1</f>
        <v>159.64400000000001</v>
      </c>
      <c r="E64" s="69">
        <v>159.19300000000001</v>
      </c>
      <c r="F64" s="5">
        <f t="shared" si="5"/>
        <v>-0.45099999999999341</v>
      </c>
      <c r="G64" s="45">
        <v>-4.8977193789999998</v>
      </c>
      <c r="I64" s="24"/>
    </row>
    <row r="65" spans="1:9" x14ac:dyDescent="0.2">
      <c r="A65" s="51" t="s">
        <v>60</v>
      </c>
      <c r="B65" s="2" t="s">
        <v>17</v>
      </c>
      <c r="C65" s="25" t="s">
        <v>7</v>
      </c>
      <c r="D65" s="5">
        <f>M21*5/4</f>
        <v>99.777500000000003</v>
      </c>
      <c r="E65" s="51">
        <v>98.747</v>
      </c>
      <c r="F65" s="5">
        <f t="shared" si="5"/>
        <v>-1.0305000000000035</v>
      </c>
      <c r="G65" s="45">
        <v>-17.973123829999999</v>
      </c>
      <c r="I65" s="24"/>
    </row>
    <row r="66" spans="1:9" x14ac:dyDescent="0.2">
      <c r="A66" s="51">
        <v>40.5</v>
      </c>
      <c r="B66" s="2" t="s">
        <v>17</v>
      </c>
      <c r="C66" s="25" t="s">
        <v>7</v>
      </c>
      <c r="D66" s="5">
        <f>M22*5/4</f>
        <v>197.90500000000003</v>
      </c>
      <c r="E66" s="51">
        <v>200.78100000000001</v>
      </c>
      <c r="F66" s="5">
        <f t="shared" si="5"/>
        <v>2.8759999999999764</v>
      </c>
      <c r="G66" s="45">
        <v>24.977628979999999</v>
      </c>
      <c r="I66" s="24"/>
    </row>
    <row r="67" spans="1:9" x14ac:dyDescent="0.2">
      <c r="A67" s="76" t="s">
        <v>61</v>
      </c>
      <c r="B67" s="2" t="s">
        <v>70</v>
      </c>
      <c r="C67" s="25" t="s">
        <v>73</v>
      </c>
      <c r="D67" s="5">
        <f>M23*2/1</f>
        <v>158.32400000000001</v>
      </c>
      <c r="E67" s="51">
        <v>158.77199999999999</v>
      </c>
      <c r="F67" s="5">
        <f t="shared" si="5"/>
        <v>0.44799999999997908</v>
      </c>
      <c r="G67" s="45">
        <v>4.8918521210000003</v>
      </c>
      <c r="I67" s="24"/>
    </row>
    <row r="68" spans="1:9" x14ac:dyDescent="0.2">
      <c r="A68" s="51">
        <v>40.799999999999997</v>
      </c>
      <c r="B68" s="2" t="s">
        <v>17</v>
      </c>
      <c r="C68" s="25" t="s">
        <v>7</v>
      </c>
      <c r="D68" s="5">
        <f>M24*5/4</f>
        <v>197.90500000000003</v>
      </c>
      <c r="E68" s="51">
        <v>200.78100000000001</v>
      </c>
      <c r="F68" s="5">
        <f t="shared" si="5"/>
        <v>2.8759999999999764</v>
      </c>
      <c r="G68" s="45">
        <v>24.977628979999999</v>
      </c>
      <c r="I68" s="24"/>
    </row>
    <row r="69" spans="1:9" x14ac:dyDescent="0.2">
      <c r="A69" s="51" t="s">
        <v>62</v>
      </c>
      <c r="B69" s="2" t="s">
        <v>17</v>
      </c>
      <c r="C69" s="25" t="s">
        <v>7</v>
      </c>
      <c r="D69" s="5">
        <f>M25*5/4</f>
        <v>200.85000000000002</v>
      </c>
      <c r="E69" s="51">
        <v>194.98699999999999</v>
      </c>
      <c r="F69" s="5">
        <f t="shared" si="5"/>
        <v>-5.863000000000028</v>
      </c>
      <c r="G69" s="45">
        <v>-51.288624339999998</v>
      </c>
      <c r="I69" s="24"/>
    </row>
    <row r="70" spans="1:9" x14ac:dyDescent="0.2">
      <c r="A70" s="76" t="s">
        <v>63</v>
      </c>
      <c r="B70" s="2" t="s">
        <v>70</v>
      </c>
      <c r="C70" s="25" t="s">
        <v>73</v>
      </c>
      <c r="D70" s="5">
        <f>M26*2/1</f>
        <v>160.68</v>
      </c>
      <c r="E70" s="51">
        <v>157.018</v>
      </c>
      <c r="F70" s="5">
        <f t="shared" si="5"/>
        <v>-3.6620000000000061</v>
      </c>
      <c r="G70" s="45">
        <v>-39.912494799999997</v>
      </c>
      <c r="I70" s="24"/>
    </row>
    <row r="71" spans="1:9" x14ac:dyDescent="0.2">
      <c r="A71" s="51">
        <v>42.8</v>
      </c>
      <c r="B71" s="2" t="s">
        <v>17</v>
      </c>
      <c r="C71" s="25" t="s">
        <v>7</v>
      </c>
      <c r="D71" s="5">
        <f>M27*5/4</f>
        <v>200.85000000000002</v>
      </c>
      <c r="E71" s="51">
        <v>199.679</v>
      </c>
      <c r="F71" s="5">
        <f t="shared" si="5"/>
        <v>-1.1710000000000207</v>
      </c>
      <c r="G71" s="45">
        <v>-10.123016549999999</v>
      </c>
      <c r="I71" s="24"/>
    </row>
    <row r="72" spans="1:9" x14ac:dyDescent="0.2">
      <c r="A72" s="51">
        <v>47.3</v>
      </c>
      <c r="B72" s="2" t="s">
        <v>16</v>
      </c>
      <c r="C72" s="2" t="s">
        <v>72</v>
      </c>
      <c r="D72" s="5">
        <f t="shared" si="4"/>
        <v>198.46450000000002</v>
      </c>
      <c r="E72" s="51">
        <v>197.494</v>
      </c>
      <c r="F72" s="5">
        <f t="shared" si="5"/>
        <v>-0.97050000000001546</v>
      </c>
      <c r="G72" s="45">
        <v>-8.4865762910000004</v>
      </c>
      <c r="I72" s="24"/>
    </row>
    <row r="73" spans="1:9" x14ac:dyDescent="0.2">
      <c r="A73" s="51">
        <v>82.4</v>
      </c>
      <c r="B73" s="2" t="s">
        <v>16</v>
      </c>
      <c r="C73" s="2" t="s">
        <v>72</v>
      </c>
      <c r="D73" s="5">
        <f t="shared" si="4"/>
        <v>199.55500000000001</v>
      </c>
      <c r="E73" s="51">
        <v>196.41</v>
      </c>
      <c r="F73" s="5">
        <f t="shared" si="5"/>
        <v>-3.1450000000000102</v>
      </c>
      <c r="G73" s="45">
        <v>-27.501650819999998</v>
      </c>
      <c r="I73" s="24"/>
    </row>
    <row r="74" spans="1:9" x14ac:dyDescent="0.2">
      <c r="A74" s="50">
        <v>82.6</v>
      </c>
      <c r="B74" s="2" t="s">
        <v>70</v>
      </c>
      <c r="C74" s="25" t="s">
        <v>73</v>
      </c>
      <c r="D74" s="5">
        <f>M30*2/1</f>
        <v>159.64400000000001</v>
      </c>
      <c r="E74" s="68">
        <v>157.892</v>
      </c>
      <c r="F74" s="5">
        <f t="shared" si="5"/>
        <v>-1.7520000000000095</v>
      </c>
      <c r="G74" s="45">
        <v>-19.104308379999999</v>
      </c>
      <c r="I74" s="24"/>
    </row>
    <row r="75" spans="1:9" x14ac:dyDescent="0.2">
      <c r="A75" s="51">
        <v>82.7</v>
      </c>
      <c r="B75" s="2" t="s">
        <v>16</v>
      </c>
      <c r="C75" s="2" t="s">
        <v>72</v>
      </c>
      <c r="D75" s="5">
        <f t="shared" si="4"/>
        <v>199.55500000000001</v>
      </c>
      <c r="E75" s="51">
        <v>197.16399999999999</v>
      </c>
      <c r="F75" s="5">
        <f t="shared" si="5"/>
        <v>-2.3910000000000196</v>
      </c>
      <c r="G75" s="45">
        <v>-20.868326100000001</v>
      </c>
      <c r="I75" s="24"/>
    </row>
    <row r="76" spans="1:9" x14ac:dyDescent="0.2">
      <c r="A76" s="51">
        <v>83.4</v>
      </c>
      <c r="B76" s="2" t="s">
        <v>16</v>
      </c>
      <c r="C76" s="2" t="s">
        <v>72</v>
      </c>
      <c r="D76" s="5">
        <f t="shared" si="4"/>
        <v>198.46450000000002</v>
      </c>
      <c r="E76" s="51">
        <v>197.494</v>
      </c>
      <c r="F76" s="5">
        <f t="shared" si="5"/>
        <v>-0.97050000000001546</v>
      </c>
      <c r="G76" s="45">
        <v>-8.4865762910000004</v>
      </c>
      <c r="I76" s="24"/>
    </row>
    <row r="77" spans="1:9" x14ac:dyDescent="0.2">
      <c r="A77" s="50">
        <v>83.6</v>
      </c>
      <c r="B77" s="2" t="s">
        <v>70</v>
      </c>
      <c r="C77" s="25" t="s">
        <v>73</v>
      </c>
      <c r="D77" s="5">
        <f>M33*2/1</f>
        <v>158.77160000000001</v>
      </c>
      <c r="E77" s="68">
        <v>157.018</v>
      </c>
      <c r="F77" s="5">
        <f t="shared" si="5"/>
        <v>-1.7536000000000058</v>
      </c>
      <c r="G77" s="45">
        <v>-19.227506129999998</v>
      </c>
      <c r="I77" s="24"/>
    </row>
    <row r="78" spans="1:9" x14ac:dyDescent="0.2">
      <c r="A78" s="51">
        <v>83.7</v>
      </c>
      <c r="B78" s="2" t="s">
        <v>16</v>
      </c>
      <c r="C78" s="2" t="s">
        <v>72</v>
      </c>
      <c r="D78" s="5">
        <f t="shared" si="4"/>
        <v>198.46450000000002</v>
      </c>
      <c r="E78" s="51">
        <v>198.262</v>
      </c>
      <c r="F78" s="5">
        <f t="shared" si="5"/>
        <v>-0.20250000000001478</v>
      </c>
      <c r="G78" s="45">
        <v>-1.76733808</v>
      </c>
      <c r="I78" s="24"/>
    </row>
    <row r="79" spans="1:9" x14ac:dyDescent="0.2">
      <c r="A79" s="51">
        <v>84.4</v>
      </c>
      <c r="B79" s="2" t="s">
        <v>16</v>
      </c>
      <c r="C79" s="2" t="s">
        <v>72</v>
      </c>
      <c r="D79" s="5">
        <f t="shared" si="4"/>
        <v>199.55500000000001</v>
      </c>
      <c r="E79" s="51">
        <v>196.41</v>
      </c>
      <c r="F79" s="5">
        <f t="shared" si="5"/>
        <v>-3.1450000000000102</v>
      </c>
      <c r="G79" s="45">
        <v>-27.501650819999998</v>
      </c>
      <c r="I79" s="24"/>
    </row>
    <row r="80" spans="1:9" x14ac:dyDescent="0.2">
      <c r="A80" s="50">
        <v>84.6</v>
      </c>
      <c r="B80" s="2" t="s">
        <v>70</v>
      </c>
      <c r="C80" s="25" t="s">
        <v>73</v>
      </c>
      <c r="D80" s="5">
        <f>M36*2/1</f>
        <v>159.64400000000001</v>
      </c>
      <c r="E80" s="68">
        <v>157.892</v>
      </c>
      <c r="F80" s="5">
        <f t="shared" si="5"/>
        <v>-1.7520000000000095</v>
      </c>
      <c r="G80" s="45">
        <v>-19.104308379999999</v>
      </c>
      <c r="I80" s="24"/>
    </row>
    <row r="81" spans="1:17" s="15" customFormat="1" x14ac:dyDescent="0.2">
      <c r="A81" s="51">
        <v>84.7</v>
      </c>
      <c r="B81" s="2" t="s">
        <v>16</v>
      </c>
      <c r="C81" s="2" t="s">
        <v>72</v>
      </c>
      <c r="D81" s="5">
        <f t="shared" si="4"/>
        <v>199.55500000000001</v>
      </c>
      <c r="E81" s="51">
        <v>198.262</v>
      </c>
      <c r="F81" s="5">
        <f t="shared" si="5"/>
        <v>-1.2930000000000064</v>
      </c>
      <c r="G81" s="45">
        <v>-11.25388562</v>
      </c>
      <c r="H81"/>
      <c r="I81" s="24"/>
      <c r="J81"/>
      <c r="K81" s="7"/>
      <c r="L81" s="7"/>
      <c r="M81" s="16"/>
      <c r="N81" s="16"/>
      <c r="O81" s="16"/>
      <c r="P81" s="16"/>
      <c r="Q81" s="43"/>
    </row>
    <row r="82" spans="1:17" x14ac:dyDescent="0.2">
      <c r="A82" s="51">
        <v>85.4</v>
      </c>
      <c r="B82" s="2" t="s">
        <v>16</v>
      </c>
      <c r="C82" s="2" t="s">
        <v>72</v>
      </c>
      <c r="D82" s="5">
        <f t="shared" si="4"/>
        <v>199.20950000000002</v>
      </c>
      <c r="E82" s="51">
        <v>198.584</v>
      </c>
      <c r="F82" s="5">
        <f t="shared" si="5"/>
        <v>-0.6255000000000166</v>
      </c>
      <c r="G82" s="45">
        <v>-5.4444720200000001</v>
      </c>
      <c r="I82" s="24"/>
    </row>
    <row r="83" spans="1:17" x14ac:dyDescent="0.2">
      <c r="A83" s="50">
        <v>85.6</v>
      </c>
      <c r="B83" s="2" t="s">
        <v>70</v>
      </c>
      <c r="C83" s="25" t="s">
        <v>73</v>
      </c>
      <c r="D83" s="5">
        <f>M39*2/1</f>
        <v>159.36760000000001</v>
      </c>
      <c r="E83" s="68">
        <v>157.018</v>
      </c>
      <c r="F83" s="5">
        <f t="shared" si="5"/>
        <v>-2.3496000000000095</v>
      </c>
      <c r="G83" s="45">
        <v>-25.71407993</v>
      </c>
      <c r="I83" s="24"/>
    </row>
    <row r="84" spans="1:17" x14ac:dyDescent="0.2">
      <c r="A84" s="51">
        <v>85.7</v>
      </c>
      <c r="B84" s="2" t="s">
        <v>16</v>
      </c>
      <c r="C84" s="2" t="s">
        <v>72</v>
      </c>
      <c r="D84" s="5">
        <f t="shared" si="4"/>
        <v>199.20950000000002</v>
      </c>
      <c r="E84" s="51">
        <v>197.16399999999999</v>
      </c>
      <c r="F84" s="5">
        <f t="shared" si="5"/>
        <v>-2.0455000000000325</v>
      </c>
      <c r="G84" s="45">
        <v>-17.86835237</v>
      </c>
      <c r="I84" s="24"/>
    </row>
    <row r="85" spans="1:17" x14ac:dyDescent="0.2">
      <c r="A85" s="75" t="s">
        <v>64</v>
      </c>
      <c r="B85" s="2" t="s">
        <v>16</v>
      </c>
      <c r="C85" s="2" t="s">
        <v>72</v>
      </c>
      <c r="D85" s="5">
        <f t="shared" si="4"/>
        <v>199.55500000000001</v>
      </c>
      <c r="E85" s="51">
        <v>199.679</v>
      </c>
      <c r="F85" s="5">
        <f t="shared" si="5"/>
        <v>0.12399999999999523</v>
      </c>
      <c r="G85" s="45">
        <v>1.075424583</v>
      </c>
      <c r="I85" s="24"/>
    </row>
    <row r="86" spans="1:17" x14ac:dyDescent="0.2">
      <c r="A86" s="75"/>
      <c r="B86" s="73"/>
      <c r="C86" s="73"/>
      <c r="D86" s="74"/>
      <c r="E86" s="74"/>
      <c r="F86" s="74"/>
      <c r="G86" s="19"/>
      <c r="I86" s="24"/>
    </row>
    <row r="87" spans="1:17" x14ac:dyDescent="0.2">
      <c r="A87" s="52"/>
      <c r="B87" s="73"/>
      <c r="C87" s="73"/>
      <c r="D87" s="74"/>
      <c r="E87" s="74"/>
      <c r="F87" s="74"/>
      <c r="G87" s="19"/>
      <c r="I87" s="24"/>
    </row>
    <row r="88" spans="1:17" x14ac:dyDescent="0.2">
      <c r="A88" s="90" t="s">
        <v>5</v>
      </c>
      <c r="B88" s="91"/>
      <c r="C88" s="91"/>
      <c r="D88" s="91"/>
      <c r="E88" s="91"/>
      <c r="F88" s="91"/>
      <c r="G88" s="92"/>
      <c r="I88" s="24"/>
    </row>
    <row r="89" spans="1:17" x14ac:dyDescent="0.2">
      <c r="A89" s="26" t="s">
        <v>12</v>
      </c>
      <c r="B89" s="65" t="s">
        <v>2</v>
      </c>
      <c r="C89" s="65" t="s">
        <v>18</v>
      </c>
      <c r="D89" s="4" t="s">
        <v>13</v>
      </c>
      <c r="E89" s="4" t="s">
        <v>14</v>
      </c>
      <c r="F89" s="65" t="s">
        <v>15</v>
      </c>
      <c r="G89" s="12" t="s">
        <v>1</v>
      </c>
      <c r="I89" s="24"/>
    </row>
    <row r="90" spans="1:17" x14ac:dyDescent="0.2">
      <c r="A90" s="51">
        <v>1.4</v>
      </c>
      <c r="B90" s="2" t="s">
        <v>16</v>
      </c>
      <c r="C90" s="2">
        <v>16</v>
      </c>
      <c r="D90" s="5">
        <f>M3*POWER(2,(16/12))</f>
        <v>201.36385798892832</v>
      </c>
      <c r="E90" s="51">
        <v>199.679</v>
      </c>
      <c r="F90" s="5">
        <f>E90-D90</f>
        <v>-1.6848579889283144</v>
      </c>
      <c r="G90" s="45">
        <v>-14.546939549999999</v>
      </c>
      <c r="I90" s="24"/>
    </row>
    <row r="91" spans="1:17" x14ac:dyDescent="0.2">
      <c r="A91" s="51">
        <v>1.7</v>
      </c>
      <c r="B91" s="2" t="s">
        <v>16</v>
      </c>
      <c r="C91" s="2">
        <v>16</v>
      </c>
      <c r="D91" s="5">
        <f t="shared" ref="D91:D98" si="6">M4*POWER(2,(16/12))</f>
        <v>201.36385798892832</v>
      </c>
      <c r="E91" s="51">
        <v>198.262</v>
      </c>
      <c r="F91" s="5">
        <f t="shared" ref="F91:F128" si="7">E91-D91</f>
        <v>-3.101857988928316</v>
      </c>
      <c r="G91" s="45">
        <v>-26.876249749999999</v>
      </c>
      <c r="I91" s="24"/>
    </row>
    <row r="92" spans="1:17" s="27" customFormat="1" x14ac:dyDescent="0.2">
      <c r="A92" s="51">
        <v>2.4</v>
      </c>
      <c r="B92" s="2" t="s">
        <v>16</v>
      </c>
      <c r="C92" s="2">
        <v>16</v>
      </c>
      <c r="D92" s="5">
        <f t="shared" si="6"/>
        <v>200.03968096548883</v>
      </c>
      <c r="E92" s="51">
        <v>198.584</v>
      </c>
      <c r="F92" s="5">
        <f t="shared" si="7"/>
        <v>-1.4556809654888241</v>
      </c>
      <c r="G92" s="45">
        <v>-12.64434908</v>
      </c>
      <c r="I92" s="28"/>
      <c r="K92" s="46"/>
      <c r="L92" s="46"/>
      <c r="M92" s="47"/>
      <c r="N92" s="48"/>
      <c r="O92" s="36"/>
      <c r="P92" s="36"/>
    </row>
    <row r="93" spans="1:17" x14ac:dyDescent="0.2">
      <c r="A93" s="51">
        <v>2.7</v>
      </c>
      <c r="B93" s="2" t="s">
        <v>16</v>
      </c>
      <c r="C93" s="2">
        <v>16</v>
      </c>
      <c r="D93" s="5">
        <f t="shared" si="6"/>
        <v>200.03968096548883</v>
      </c>
      <c r="E93" s="51">
        <v>197.16399999999999</v>
      </c>
      <c r="F93" s="5">
        <f t="shared" si="7"/>
        <v>-2.87568096548884</v>
      </c>
      <c r="G93" s="45">
        <v>-25.068229429999999</v>
      </c>
      <c r="I93" s="24"/>
    </row>
    <row r="94" spans="1:17" x14ac:dyDescent="0.2">
      <c r="A94" s="51">
        <v>3.4</v>
      </c>
      <c r="B94" s="2" t="s">
        <v>16</v>
      </c>
      <c r="C94" s="2">
        <v>16</v>
      </c>
      <c r="D94" s="5">
        <f t="shared" si="6"/>
        <v>201.13883608941711</v>
      </c>
      <c r="E94" s="51">
        <v>200.78100000000001</v>
      </c>
      <c r="F94" s="5">
        <f t="shared" si="7"/>
        <v>-0.35783608941710554</v>
      </c>
      <c r="G94" s="45">
        <v>-3.0823846270000002</v>
      </c>
      <c r="I94" s="24"/>
    </row>
    <row r="95" spans="1:17" x14ac:dyDescent="0.2">
      <c r="A95" s="51">
        <v>3.7</v>
      </c>
      <c r="B95" s="2" t="s">
        <v>16</v>
      </c>
      <c r="C95" s="2">
        <v>16</v>
      </c>
      <c r="D95" s="5">
        <f t="shared" si="6"/>
        <v>201.13883608941711</v>
      </c>
      <c r="E95" s="51">
        <v>197.16399999999999</v>
      </c>
      <c r="F95" s="5">
        <f t="shared" si="7"/>
        <v>-3.9748360894171242</v>
      </c>
      <c r="G95" s="45">
        <v>-34.554301610000003</v>
      </c>
      <c r="I95" s="24"/>
    </row>
    <row r="96" spans="1:17" x14ac:dyDescent="0.2">
      <c r="A96" s="51">
        <v>4.4000000000000004</v>
      </c>
      <c r="B96" s="2" t="s">
        <v>16</v>
      </c>
      <c r="C96" s="2">
        <v>16</v>
      </c>
      <c r="D96" s="5">
        <f t="shared" si="6"/>
        <v>197.51983886569909</v>
      </c>
      <c r="E96" s="51">
        <v>200.78100000000001</v>
      </c>
      <c r="F96" s="5">
        <f t="shared" si="7"/>
        <v>3.2611611343009201</v>
      </c>
      <c r="G96" s="45">
        <v>28.35056647</v>
      </c>
      <c r="I96" s="24"/>
    </row>
    <row r="97" spans="1:9" x14ac:dyDescent="0.2">
      <c r="A97" s="51">
        <v>4.7</v>
      </c>
      <c r="B97" s="2" t="s">
        <v>16</v>
      </c>
      <c r="C97" s="2">
        <v>16</v>
      </c>
      <c r="D97" s="5">
        <f t="shared" si="6"/>
        <v>197.51983886569909</v>
      </c>
      <c r="E97" s="51">
        <v>196.07300000000001</v>
      </c>
      <c r="F97" s="5">
        <f t="shared" si="7"/>
        <v>-1.4468388656990783</v>
      </c>
      <c r="G97" s="45">
        <v>-12.727675420000001</v>
      </c>
      <c r="I97" s="24"/>
    </row>
    <row r="98" spans="1:9" x14ac:dyDescent="0.2">
      <c r="A98" s="51" t="s">
        <v>53</v>
      </c>
      <c r="B98" s="2" t="s">
        <v>16</v>
      </c>
      <c r="C98" s="2">
        <v>16</v>
      </c>
      <c r="D98" s="5">
        <f t="shared" si="6"/>
        <v>198.94682544681001</v>
      </c>
      <c r="E98" s="51">
        <v>197.16399999999999</v>
      </c>
      <c r="F98" s="5">
        <f t="shared" si="7"/>
        <v>-1.7828254468100226</v>
      </c>
      <c r="G98" s="45">
        <v>-15.583846250000001</v>
      </c>
      <c r="I98" s="24"/>
    </row>
    <row r="99" spans="1:9" x14ac:dyDescent="0.2">
      <c r="A99" s="51" t="s">
        <v>54</v>
      </c>
      <c r="B99" s="2" t="s">
        <v>70</v>
      </c>
      <c r="C99" s="25" t="s">
        <v>74</v>
      </c>
      <c r="D99" s="5">
        <f>M12*POWER(2,(12/12))</f>
        <v>157.9042</v>
      </c>
      <c r="E99" s="51">
        <v>157.018</v>
      </c>
      <c r="F99" s="5">
        <f t="shared" si="7"/>
        <v>-0.88620000000000232</v>
      </c>
      <c r="G99" s="45">
        <v>-9.7435091210000007</v>
      </c>
      <c r="I99" s="24"/>
    </row>
    <row r="100" spans="1:9" x14ac:dyDescent="0.2">
      <c r="A100" s="51" t="s">
        <v>59</v>
      </c>
      <c r="B100" s="2" t="s">
        <v>17</v>
      </c>
      <c r="C100" s="25" t="s">
        <v>8</v>
      </c>
      <c r="D100" s="5">
        <f>M13*POWER(2,(4/12))</f>
        <v>99.473412723405019</v>
      </c>
      <c r="E100" s="51">
        <f>196.41/2</f>
        <v>98.204999999999998</v>
      </c>
      <c r="F100" s="5">
        <f t="shared" si="7"/>
        <v>-1.2684127234050209</v>
      </c>
      <c r="G100" s="45">
        <v>-22.217170970000002</v>
      </c>
      <c r="I100" s="24"/>
    </row>
    <row r="101" spans="1:9" x14ac:dyDescent="0.2">
      <c r="A101" s="51">
        <v>17.5</v>
      </c>
      <c r="B101" s="2" t="s">
        <v>16</v>
      </c>
      <c r="C101" s="2">
        <v>16</v>
      </c>
      <c r="D101" s="5">
        <f>M14*POWER(2,(16/12))</f>
        <v>202.4441142971082</v>
      </c>
      <c r="E101" s="51">
        <v>197.16399999999999</v>
      </c>
      <c r="F101" s="5">
        <f t="shared" si="7"/>
        <v>-5.2801142971082129</v>
      </c>
      <c r="G101" s="45">
        <v>-45.752931109999999</v>
      </c>
      <c r="I101" s="24"/>
    </row>
    <row r="102" spans="1:9" x14ac:dyDescent="0.2">
      <c r="A102" s="51" t="s">
        <v>55</v>
      </c>
      <c r="B102" s="2" t="s">
        <v>70</v>
      </c>
      <c r="C102" s="2">
        <v>12</v>
      </c>
      <c r="D102" s="5">
        <f>M15*POWER(2,(12/12))</f>
        <v>160.68</v>
      </c>
      <c r="E102" s="51">
        <v>158.471</v>
      </c>
      <c r="F102" s="5">
        <f t="shared" si="7"/>
        <v>-2.2090000000000032</v>
      </c>
      <c r="G102" s="45">
        <v>-23.965816100000001</v>
      </c>
      <c r="I102" s="24"/>
    </row>
    <row r="103" spans="1:9" x14ac:dyDescent="0.2">
      <c r="A103" s="51" t="s">
        <v>56</v>
      </c>
      <c r="B103" s="2" t="s">
        <v>16</v>
      </c>
      <c r="C103" s="2">
        <v>16</v>
      </c>
      <c r="D103" s="5">
        <f>M16*POWER(2,(16/12))</f>
        <v>201.13883608941711</v>
      </c>
      <c r="E103" s="51">
        <v>197.494</v>
      </c>
      <c r="F103" s="5">
        <f t="shared" si="7"/>
        <v>-3.6448360894171117</v>
      </c>
      <c r="G103" s="45">
        <v>-31.659099340000001</v>
      </c>
      <c r="I103" s="24"/>
    </row>
    <row r="104" spans="1:9" x14ac:dyDescent="0.2">
      <c r="A104" s="51" t="s">
        <v>57</v>
      </c>
      <c r="B104" s="2" t="s">
        <v>70</v>
      </c>
      <c r="C104" s="2">
        <v>12</v>
      </c>
      <c r="D104" s="5">
        <f>M17*POWER(2,(12/12))</f>
        <v>159.64400000000001</v>
      </c>
      <c r="E104" s="51">
        <v>157.892</v>
      </c>
      <c r="F104" s="5">
        <f t="shared" si="7"/>
        <v>-1.7520000000000095</v>
      </c>
      <c r="G104" s="45">
        <v>-19.104308379999999</v>
      </c>
      <c r="I104" s="24"/>
    </row>
    <row r="105" spans="1:9" x14ac:dyDescent="0.2">
      <c r="A105" s="51">
        <v>18.7</v>
      </c>
      <c r="B105" s="2" t="s">
        <v>16</v>
      </c>
      <c r="C105" s="2">
        <v>16</v>
      </c>
      <c r="D105" s="5">
        <f>M18*POWER(2,(16/12))</f>
        <v>201.13883608941711</v>
      </c>
      <c r="E105" s="51">
        <v>196.07300000000001</v>
      </c>
      <c r="F105" s="5">
        <f t="shared" si="7"/>
        <v>-5.0658360894171039</v>
      </c>
      <c r="G105" s="45">
        <v>-44.160626520000001</v>
      </c>
      <c r="I105" s="24"/>
    </row>
    <row r="106" spans="1:9" x14ac:dyDescent="0.2">
      <c r="A106" s="67" t="s">
        <v>68</v>
      </c>
      <c r="B106" s="2" t="s">
        <v>16</v>
      </c>
      <c r="C106" s="2">
        <v>16</v>
      </c>
      <c r="D106" s="5">
        <f>M19*POWER(2,(16/12))</f>
        <v>201.13883608941711</v>
      </c>
      <c r="E106" s="69">
        <v>198.19800000000001</v>
      </c>
      <c r="F106" s="5">
        <f t="shared" si="7"/>
        <v>-2.9408360894171039</v>
      </c>
      <c r="G106" s="45">
        <v>-25.498802659999999</v>
      </c>
      <c r="I106" s="24"/>
    </row>
    <row r="107" spans="1:9" x14ac:dyDescent="0.2">
      <c r="A107" s="67" t="s">
        <v>69</v>
      </c>
      <c r="B107" s="2" t="s">
        <v>70</v>
      </c>
      <c r="C107" s="2">
        <v>12</v>
      </c>
      <c r="D107" s="5">
        <f>M20*POWER(2,(12/12))</f>
        <v>159.64400000000001</v>
      </c>
      <c r="E107" s="69">
        <v>159.19300000000001</v>
      </c>
      <c r="F107" s="5">
        <f t="shared" si="7"/>
        <v>-0.45099999999999341</v>
      </c>
      <c r="G107" s="45">
        <v>-4.8977193789999998</v>
      </c>
      <c r="I107" s="24"/>
    </row>
    <row r="108" spans="1:9" x14ac:dyDescent="0.2">
      <c r="A108" s="51" t="s">
        <v>60</v>
      </c>
      <c r="B108" s="2" t="s">
        <v>17</v>
      </c>
      <c r="C108" s="25" t="s">
        <v>8</v>
      </c>
      <c r="D108" s="5">
        <f>M21*POWER(2,(4/12))</f>
        <v>100.56941804470857</v>
      </c>
      <c r="E108" s="51">
        <v>98.747</v>
      </c>
      <c r="F108" s="5">
        <f t="shared" si="7"/>
        <v>-1.8224180447085701</v>
      </c>
      <c r="G108" s="45">
        <v>-31.659099340000001</v>
      </c>
      <c r="I108" s="24"/>
    </row>
    <row r="109" spans="1:9" x14ac:dyDescent="0.2">
      <c r="A109" s="51">
        <v>40.5</v>
      </c>
      <c r="B109" s="2" t="s">
        <v>17</v>
      </c>
      <c r="C109" s="25" t="s">
        <v>8</v>
      </c>
      <c r="D109" s="5">
        <f>M22*POWER(2,(4/12))</f>
        <v>199.47574030355591</v>
      </c>
      <c r="E109" s="51">
        <v>200.78100000000001</v>
      </c>
      <c r="F109" s="5">
        <f t="shared" si="7"/>
        <v>1.3052596964440966</v>
      </c>
      <c r="G109" s="45">
        <v>11.29169263</v>
      </c>
      <c r="I109" s="24"/>
    </row>
    <row r="110" spans="1:9" x14ac:dyDescent="0.2">
      <c r="A110" s="76" t="s">
        <v>61</v>
      </c>
      <c r="B110" s="2" t="s">
        <v>70</v>
      </c>
      <c r="C110" s="2">
        <v>12</v>
      </c>
      <c r="D110" s="5">
        <f>M23*POWER(2,(12/12))</f>
        <v>158.32400000000001</v>
      </c>
      <c r="E110" s="51">
        <v>158.77199999999999</v>
      </c>
      <c r="F110" s="5">
        <f t="shared" si="7"/>
        <v>0.44799999999997908</v>
      </c>
      <c r="G110" s="45">
        <v>4.8918521210000003</v>
      </c>
      <c r="I110" s="24"/>
    </row>
    <row r="111" spans="1:9" x14ac:dyDescent="0.2">
      <c r="A111" s="51">
        <v>40.799999999999997</v>
      </c>
      <c r="B111" s="2" t="s">
        <v>17</v>
      </c>
      <c r="C111" s="25" t="s">
        <v>8</v>
      </c>
      <c r="D111" s="5">
        <f>M24*POWER(2,(4/12))</f>
        <v>199.47574030355591</v>
      </c>
      <c r="E111" s="51">
        <v>200.78100000000001</v>
      </c>
      <c r="F111" s="5">
        <f t="shared" si="7"/>
        <v>1.3052596964440966</v>
      </c>
      <c r="G111" s="45">
        <v>11.29169263</v>
      </c>
      <c r="I111" s="24"/>
    </row>
    <row r="112" spans="1:9" x14ac:dyDescent="0.2">
      <c r="A112" s="51" t="s">
        <v>62</v>
      </c>
      <c r="B112" s="2" t="s">
        <v>17</v>
      </c>
      <c r="C112" s="25" t="s">
        <v>8</v>
      </c>
      <c r="D112" s="5">
        <f>M25*POWER(2,(4/12))</f>
        <v>202.44411429710823</v>
      </c>
      <c r="E112" s="51">
        <v>194.98699999999999</v>
      </c>
      <c r="F112" s="5">
        <f t="shared" si="7"/>
        <v>-7.4571142971082338</v>
      </c>
      <c r="G112" s="45">
        <v>-64.97478821</v>
      </c>
      <c r="I112" s="24"/>
    </row>
    <row r="113" spans="1:9" x14ac:dyDescent="0.2">
      <c r="A113" s="76" t="s">
        <v>63</v>
      </c>
      <c r="B113" s="2" t="s">
        <v>70</v>
      </c>
      <c r="C113" s="2">
        <v>12</v>
      </c>
      <c r="D113" s="5">
        <f>M26*POWER(2,(12/12))</f>
        <v>160.68</v>
      </c>
      <c r="E113" s="51">
        <v>157.018</v>
      </c>
      <c r="F113" s="5">
        <f t="shared" si="7"/>
        <v>-3.6620000000000061</v>
      </c>
      <c r="G113" s="45">
        <v>-39.912494799999997</v>
      </c>
      <c r="I113" s="24"/>
    </row>
    <row r="114" spans="1:9" x14ac:dyDescent="0.2">
      <c r="A114" s="51">
        <v>42.8</v>
      </c>
      <c r="B114" s="2" t="s">
        <v>17</v>
      </c>
      <c r="C114" s="25" t="s">
        <v>8</v>
      </c>
      <c r="D114" s="5">
        <f>M27*POWER(2,(4/12))</f>
        <v>202.44411429710823</v>
      </c>
      <c r="E114" s="51">
        <v>199.679</v>
      </c>
      <c r="F114" s="5">
        <f t="shared" si="7"/>
        <v>-2.7651142971082265</v>
      </c>
      <c r="G114" s="45">
        <v>-23.809180420000001</v>
      </c>
      <c r="I114" s="24"/>
    </row>
    <row r="115" spans="1:9" x14ac:dyDescent="0.2">
      <c r="A115" s="51">
        <v>47.3</v>
      </c>
      <c r="B115" s="2" t="s">
        <v>16</v>
      </c>
      <c r="C115" s="2">
        <v>16</v>
      </c>
      <c r="D115" s="5">
        <f t="shared" ref="D115:D116" si="8">M28*POWER(2,(16/12))</f>
        <v>200.03968096548883</v>
      </c>
      <c r="E115" s="51">
        <v>197.494</v>
      </c>
      <c r="F115" s="5">
        <f t="shared" si="7"/>
        <v>-2.5456809654888275</v>
      </c>
      <c r="G115" s="45">
        <v>-22.17302716</v>
      </c>
      <c r="I115" s="24"/>
    </row>
    <row r="116" spans="1:9" x14ac:dyDescent="0.2">
      <c r="A116" s="51">
        <v>82.4</v>
      </c>
      <c r="B116" s="2" t="s">
        <v>16</v>
      </c>
      <c r="C116" s="2">
        <v>16</v>
      </c>
      <c r="D116" s="5">
        <f t="shared" si="8"/>
        <v>201.13883608941711</v>
      </c>
      <c r="E116" s="51">
        <v>196.41</v>
      </c>
      <c r="F116" s="5">
        <f t="shared" si="7"/>
        <v>-4.7288360894171149</v>
      </c>
      <c r="G116" s="45">
        <v>-41.18762632</v>
      </c>
      <c r="I116" s="24"/>
    </row>
    <row r="117" spans="1:9" x14ac:dyDescent="0.2">
      <c r="A117" s="50">
        <v>82.6</v>
      </c>
      <c r="B117" s="2" t="s">
        <v>70</v>
      </c>
      <c r="C117" s="2">
        <v>12</v>
      </c>
      <c r="D117" s="5">
        <f>M30*POWER(2,(12/12))</f>
        <v>159.64400000000001</v>
      </c>
      <c r="E117" s="68">
        <v>157.892</v>
      </c>
      <c r="F117" s="5">
        <f t="shared" si="7"/>
        <v>-1.7520000000000095</v>
      </c>
      <c r="G117" s="45">
        <v>-19.104308379999999</v>
      </c>
      <c r="I117" s="24"/>
    </row>
    <row r="118" spans="1:9" x14ac:dyDescent="0.2">
      <c r="A118" s="51">
        <v>82.7</v>
      </c>
      <c r="B118" s="2" t="s">
        <v>16</v>
      </c>
      <c r="C118" s="2">
        <v>16</v>
      </c>
      <c r="D118" s="5">
        <f t="shared" ref="D118:D119" si="9">M31*POWER(2,(16/12))</f>
        <v>201.13883608941711</v>
      </c>
      <c r="E118" s="51">
        <v>197.16399999999999</v>
      </c>
      <c r="F118" s="5">
        <f t="shared" si="7"/>
        <v>-3.9748360894171242</v>
      </c>
      <c r="G118" s="45">
        <v>-34.554301610000003</v>
      </c>
    </row>
    <row r="119" spans="1:9" x14ac:dyDescent="0.2">
      <c r="A119" s="51">
        <v>83.4</v>
      </c>
      <c r="B119" s="2" t="s">
        <v>16</v>
      </c>
      <c r="C119" s="2">
        <v>16</v>
      </c>
      <c r="D119" s="5">
        <f t="shared" si="9"/>
        <v>200.03968096548883</v>
      </c>
      <c r="E119" s="51">
        <v>197.494</v>
      </c>
      <c r="F119" s="5">
        <f t="shared" si="7"/>
        <v>-2.5456809654888275</v>
      </c>
      <c r="G119" s="45">
        <v>-22.17302716</v>
      </c>
    </row>
    <row r="120" spans="1:9" x14ac:dyDescent="0.2">
      <c r="A120" s="50">
        <v>83.6</v>
      </c>
      <c r="B120" s="2" t="s">
        <v>70</v>
      </c>
      <c r="C120" s="2">
        <v>12</v>
      </c>
      <c r="D120" s="5">
        <f>M33*POWER(2,(12/12))</f>
        <v>158.77160000000001</v>
      </c>
      <c r="E120" s="68">
        <v>157.018</v>
      </c>
      <c r="F120" s="5">
        <f t="shared" si="7"/>
        <v>-1.7536000000000058</v>
      </c>
      <c r="G120" s="45">
        <v>-19.227506129999998</v>
      </c>
    </row>
    <row r="121" spans="1:9" x14ac:dyDescent="0.2">
      <c r="A121" s="51">
        <v>83.7</v>
      </c>
      <c r="B121" s="2" t="s">
        <v>16</v>
      </c>
      <c r="C121" s="2">
        <v>16</v>
      </c>
      <c r="D121" s="5">
        <f t="shared" ref="D121:D122" si="10">M34*POWER(2,(16/12))</f>
        <v>200.03968096548883</v>
      </c>
      <c r="E121" s="51">
        <v>198.262</v>
      </c>
      <c r="F121" s="5">
        <f t="shared" si="7"/>
        <v>-1.7776809654888268</v>
      </c>
      <c r="G121" s="45">
        <v>-15.45378895</v>
      </c>
    </row>
    <row r="122" spans="1:9" x14ac:dyDescent="0.2">
      <c r="A122" s="51">
        <v>84.4</v>
      </c>
      <c r="B122" s="2" t="s">
        <v>16</v>
      </c>
      <c r="C122" s="2">
        <v>16</v>
      </c>
      <c r="D122" s="5">
        <f t="shared" si="10"/>
        <v>201.13883608941711</v>
      </c>
      <c r="E122" s="51">
        <v>196.41</v>
      </c>
      <c r="F122" s="5">
        <f t="shared" si="7"/>
        <v>-4.7288360894171149</v>
      </c>
      <c r="G122" s="45">
        <v>-41.18762632</v>
      </c>
    </row>
    <row r="123" spans="1:9" x14ac:dyDescent="0.2">
      <c r="A123" s="50">
        <v>84.6</v>
      </c>
      <c r="B123" s="2" t="s">
        <v>70</v>
      </c>
      <c r="C123" s="2">
        <v>12</v>
      </c>
      <c r="D123" s="5">
        <f>M36*POWER(2,(12/12))</f>
        <v>159.64400000000001</v>
      </c>
      <c r="E123" s="68">
        <v>157.892</v>
      </c>
      <c r="F123" s="5">
        <f t="shared" si="7"/>
        <v>-1.7520000000000095</v>
      </c>
      <c r="G123" s="45">
        <v>-19.104308379999999</v>
      </c>
    </row>
    <row r="124" spans="1:9" x14ac:dyDescent="0.2">
      <c r="A124" s="51">
        <v>84.7</v>
      </c>
      <c r="B124" s="2" t="s">
        <v>16</v>
      </c>
      <c r="C124" s="2">
        <v>16</v>
      </c>
      <c r="D124" s="5">
        <f t="shared" ref="D124:D125" si="11">M37*POWER(2,(16/12))</f>
        <v>201.13883608941711</v>
      </c>
      <c r="E124" s="51">
        <v>198.262</v>
      </c>
      <c r="F124" s="5">
        <f t="shared" si="7"/>
        <v>-2.876836089417111</v>
      </c>
      <c r="G124" s="45">
        <v>-24.939861130000001</v>
      </c>
    </row>
    <row r="125" spans="1:9" x14ac:dyDescent="0.2">
      <c r="A125" s="51">
        <v>85.4</v>
      </c>
      <c r="B125" s="2" t="s">
        <v>16</v>
      </c>
      <c r="C125" s="2">
        <v>16</v>
      </c>
      <c r="D125" s="5">
        <f t="shared" si="11"/>
        <v>200.79059391122618</v>
      </c>
      <c r="E125" s="51">
        <v>198.584</v>
      </c>
      <c r="F125" s="5">
        <f t="shared" si="7"/>
        <v>-2.2065939112261788</v>
      </c>
      <c r="G125" s="45">
        <v>-19.130810650000001</v>
      </c>
    </row>
    <row r="126" spans="1:9" x14ac:dyDescent="0.2">
      <c r="A126" s="50">
        <v>85.6</v>
      </c>
      <c r="B126" s="2" t="s">
        <v>70</v>
      </c>
      <c r="C126" s="2">
        <v>12</v>
      </c>
      <c r="D126" s="5">
        <f>M39*POWER(2,(12/12))</f>
        <v>159.36760000000001</v>
      </c>
      <c r="E126" s="68">
        <v>157.018</v>
      </c>
      <c r="F126" s="5">
        <f t="shared" si="7"/>
        <v>-2.3496000000000095</v>
      </c>
      <c r="G126" s="45">
        <v>-25.71407993</v>
      </c>
    </row>
    <row r="127" spans="1:9" x14ac:dyDescent="0.2">
      <c r="A127" s="51">
        <v>85.7</v>
      </c>
      <c r="B127" s="2" t="s">
        <v>16</v>
      </c>
      <c r="C127" s="2">
        <v>16</v>
      </c>
      <c r="D127" s="5">
        <f t="shared" ref="D127:D128" si="12">M40*POWER(2,(16/12))</f>
        <v>200.79059391122618</v>
      </c>
      <c r="E127" s="51">
        <v>197.16399999999999</v>
      </c>
      <c r="F127" s="5">
        <f t="shared" si="7"/>
        <v>-3.6265939112261947</v>
      </c>
      <c r="G127" s="45">
        <v>-31.554690999999998</v>
      </c>
    </row>
    <row r="128" spans="1:9" x14ac:dyDescent="0.2">
      <c r="A128" s="75" t="s">
        <v>64</v>
      </c>
      <c r="B128" s="2" t="s">
        <v>16</v>
      </c>
      <c r="C128" s="2">
        <v>16</v>
      </c>
      <c r="D128" s="5">
        <f t="shared" si="12"/>
        <v>201.13883608941711</v>
      </c>
      <c r="E128" s="51">
        <v>199.679</v>
      </c>
      <c r="F128" s="5">
        <f t="shared" si="7"/>
        <v>-1.4598360894171094</v>
      </c>
      <c r="G128" s="45">
        <v>-12.61055092</v>
      </c>
    </row>
  </sheetData>
  <mergeCells count="3">
    <mergeCell ref="A1:G1"/>
    <mergeCell ref="A45:G45"/>
    <mergeCell ref="A88:G88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A6A1-EF8F-9246-9242-CB317A404D4B}">
  <dimension ref="A1:U128"/>
  <sheetViews>
    <sheetView topLeftCell="A90" zoomScaleNormal="100" workbookViewId="0">
      <selection activeCell="G116" sqref="G116:G127"/>
    </sheetView>
  </sheetViews>
  <sheetFormatPr baseColWidth="10" defaultRowHeight="16" x14ac:dyDescent="0.2"/>
  <cols>
    <col min="1" max="1" width="26.5" style="28" customWidth="1"/>
    <col min="2" max="2" width="16" customWidth="1"/>
    <col min="3" max="3" width="23.5" style="6" customWidth="1"/>
    <col min="4" max="4" width="31.5" style="3" customWidth="1"/>
    <col min="5" max="5" width="26.5" customWidth="1"/>
    <col min="6" max="6" width="16.6640625" style="7" customWidth="1"/>
    <col min="7" max="7" width="18.83203125" style="10" customWidth="1"/>
    <col min="8" max="8" width="5" style="9" customWidth="1"/>
    <col min="9" max="9" width="17.5" style="8" customWidth="1"/>
    <col min="11" max="11" width="16.6640625" style="7" customWidth="1"/>
    <col min="12" max="12" width="19.6640625" style="7" customWidth="1"/>
    <col min="13" max="13" width="27.6640625" style="9" customWidth="1"/>
    <col min="14" max="14" width="10.83203125" style="23"/>
    <col min="15" max="15" width="10.83203125" style="13"/>
    <col min="16" max="16" width="19.6640625" style="13" customWidth="1"/>
  </cols>
  <sheetData>
    <row r="1" spans="1:21" x14ac:dyDescent="0.2">
      <c r="A1" s="89" t="s">
        <v>3</v>
      </c>
      <c r="B1" s="89"/>
      <c r="C1" s="89"/>
      <c r="D1" s="89"/>
      <c r="E1" s="89"/>
      <c r="F1" s="89"/>
      <c r="G1" s="89"/>
      <c r="H1" s="17"/>
      <c r="I1" s="24"/>
      <c r="K1" s="31"/>
      <c r="L1" s="41"/>
      <c r="M1" s="39"/>
      <c r="N1" s="39"/>
      <c r="O1" s="32"/>
      <c r="P1" s="32"/>
      <c r="Q1" s="36"/>
      <c r="R1" s="36"/>
      <c r="S1" s="36"/>
      <c r="T1" s="36"/>
      <c r="U1" s="36"/>
    </row>
    <row r="2" spans="1:21" x14ac:dyDescent="0.2">
      <c r="A2" s="26" t="s">
        <v>12</v>
      </c>
      <c r="B2" s="65" t="s">
        <v>2</v>
      </c>
      <c r="C2" s="65" t="s">
        <v>0</v>
      </c>
      <c r="D2" s="4" t="s">
        <v>13</v>
      </c>
      <c r="E2" s="4" t="s">
        <v>14</v>
      </c>
      <c r="F2" s="65" t="s">
        <v>15</v>
      </c>
      <c r="G2" s="12" t="s">
        <v>1</v>
      </c>
      <c r="H2" s="18"/>
      <c r="I2" s="24" t="s">
        <v>32</v>
      </c>
      <c r="J2">
        <v>440</v>
      </c>
      <c r="L2" s="78" t="s">
        <v>12</v>
      </c>
      <c r="M2" s="12" t="s">
        <v>25</v>
      </c>
      <c r="N2" s="12" t="s">
        <v>25</v>
      </c>
      <c r="O2" s="34"/>
      <c r="P2" s="34"/>
      <c r="Q2" s="36"/>
      <c r="R2" s="36"/>
      <c r="S2" s="36"/>
      <c r="T2" s="36"/>
      <c r="U2" s="36"/>
    </row>
    <row r="3" spans="1:21" x14ac:dyDescent="0.2">
      <c r="A3" s="51">
        <v>1.4</v>
      </c>
      <c r="B3" s="2" t="s">
        <v>16</v>
      </c>
      <c r="C3" s="2" t="s">
        <v>71</v>
      </c>
      <c r="D3" s="5">
        <f>M3*2*84/64</f>
        <v>206.79671250000001</v>
      </c>
      <c r="E3" s="51">
        <v>197.494</v>
      </c>
      <c r="F3" s="5">
        <f>E3-D3</f>
        <v>-9.3027125000000126</v>
      </c>
      <c r="G3" s="45">
        <v>-79.685207790000007</v>
      </c>
      <c r="H3" s="19"/>
      <c r="I3" t="s">
        <v>31</v>
      </c>
      <c r="J3" s="24">
        <v>155.56299999999999</v>
      </c>
      <c r="K3" s="33"/>
      <c r="L3" s="79">
        <v>1.4</v>
      </c>
      <c r="M3" s="51">
        <v>78.779700000000005</v>
      </c>
      <c r="N3" s="51">
        <v>197.494</v>
      </c>
      <c r="O3" s="34"/>
      <c r="P3" s="34"/>
      <c r="Q3" s="36"/>
      <c r="R3" s="36"/>
      <c r="S3" s="36"/>
      <c r="T3" s="36"/>
      <c r="U3" s="36"/>
    </row>
    <row r="4" spans="1:21" x14ac:dyDescent="0.2">
      <c r="A4" s="51">
        <v>1.7</v>
      </c>
      <c r="B4" s="2" t="s">
        <v>16</v>
      </c>
      <c r="C4" s="2" t="s">
        <v>71</v>
      </c>
      <c r="D4" s="5">
        <f t="shared" ref="D4:D41" si="0">M4*2*84/64</f>
        <v>206.79671250000001</v>
      </c>
      <c r="E4" s="51">
        <v>195.298</v>
      </c>
      <c r="F4" s="5">
        <f t="shared" ref="F4:F41" si="1">E4-D4</f>
        <v>-11.498712500000011</v>
      </c>
      <c r="G4" s="45">
        <v>-99.043186480000003</v>
      </c>
      <c r="H4" s="19"/>
      <c r="I4" t="s">
        <v>30</v>
      </c>
      <c r="J4" s="44">
        <v>77.781700000000001</v>
      </c>
      <c r="K4" s="33"/>
      <c r="L4" s="79">
        <v>1.7</v>
      </c>
      <c r="M4" s="51">
        <v>78.779700000000005</v>
      </c>
      <c r="N4" s="51">
        <v>195.298</v>
      </c>
      <c r="O4" s="34"/>
      <c r="P4" s="34"/>
      <c r="Q4" s="36"/>
      <c r="R4" s="36"/>
      <c r="S4" s="36"/>
      <c r="T4" s="36"/>
      <c r="U4" s="36"/>
    </row>
    <row r="5" spans="1:21" x14ac:dyDescent="0.2">
      <c r="A5" s="51">
        <v>2.4</v>
      </c>
      <c r="B5" s="2" t="s">
        <v>16</v>
      </c>
      <c r="C5" s="2" t="s">
        <v>71</v>
      </c>
      <c r="D5" s="5">
        <f t="shared" si="0"/>
        <v>207.92756249999999</v>
      </c>
      <c r="E5" s="51">
        <v>196.41</v>
      </c>
      <c r="F5" s="5">
        <f t="shared" si="1"/>
        <v>-11.517562499999997</v>
      </c>
      <c r="G5" s="45">
        <v>-98.655464809999998</v>
      </c>
      <c r="H5" s="19"/>
      <c r="I5" s="30" t="s">
        <v>23</v>
      </c>
      <c r="J5">
        <v>65.406400000000005</v>
      </c>
      <c r="K5" s="33"/>
      <c r="L5" s="79">
        <v>2.4</v>
      </c>
      <c r="M5" s="51">
        <v>79.210499999999996</v>
      </c>
      <c r="N5" s="51">
        <v>196.41</v>
      </c>
      <c r="O5" s="34"/>
      <c r="P5" s="34"/>
      <c r="Q5" s="38"/>
      <c r="R5" s="36"/>
      <c r="S5" s="36"/>
      <c r="T5" s="38"/>
      <c r="U5" s="36"/>
    </row>
    <row r="6" spans="1:21" x14ac:dyDescent="0.2">
      <c r="A6" s="51">
        <v>2.7</v>
      </c>
      <c r="B6" s="2" t="s">
        <v>16</v>
      </c>
      <c r="C6" s="2" t="s">
        <v>71</v>
      </c>
      <c r="D6" s="5">
        <f t="shared" si="0"/>
        <v>207.92756249999999</v>
      </c>
      <c r="E6" s="51">
        <v>194.19300000000001</v>
      </c>
      <c r="F6" s="5">
        <f t="shared" si="1"/>
        <v>-13.734562499999981</v>
      </c>
      <c r="G6" s="45">
        <v>-118.3080896</v>
      </c>
      <c r="H6" s="19"/>
      <c r="I6" s="30" t="s">
        <v>24</v>
      </c>
      <c r="J6">
        <v>116.541</v>
      </c>
      <c r="K6" s="33"/>
      <c r="L6" s="79">
        <v>2.7</v>
      </c>
      <c r="M6" s="51">
        <v>79.210499999999996</v>
      </c>
      <c r="N6" s="51">
        <v>194.19300000000001</v>
      </c>
      <c r="O6" s="34"/>
      <c r="P6" s="34"/>
      <c r="Q6" s="36"/>
      <c r="R6" s="36"/>
      <c r="S6" s="36"/>
      <c r="T6" s="36"/>
      <c r="U6" s="36"/>
    </row>
    <row r="7" spans="1:21" x14ac:dyDescent="0.2">
      <c r="A7" s="51">
        <v>3.4</v>
      </c>
      <c r="B7" s="2" t="s">
        <v>16</v>
      </c>
      <c r="C7" s="2" t="s">
        <v>71</v>
      </c>
      <c r="D7" s="5">
        <f t="shared" si="0"/>
        <v>205.66848750000003</v>
      </c>
      <c r="E7" s="51">
        <v>198.584</v>
      </c>
      <c r="F7" s="5">
        <f t="shared" si="1"/>
        <v>-7.0844875000000229</v>
      </c>
      <c r="G7" s="45">
        <v>-60.685751940000003</v>
      </c>
      <c r="H7" s="19"/>
      <c r="I7" s="30" t="s">
        <v>26</v>
      </c>
      <c r="J7">
        <v>130.81299999999999</v>
      </c>
      <c r="K7" s="35"/>
      <c r="L7" s="79">
        <v>3.4</v>
      </c>
      <c r="M7" s="51">
        <v>78.349900000000005</v>
      </c>
      <c r="N7" s="51">
        <v>198.584</v>
      </c>
      <c r="O7" s="34"/>
      <c r="P7" s="34"/>
      <c r="Q7" s="36"/>
      <c r="R7" s="36"/>
      <c r="S7" s="36"/>
      <c r="T7" s="36"/>
      <c r="U7" s="36"/>
    </row>
    <row r="8" spans="1:21" x14ac:dyDescent="0.2">
      <c r="A8" s="51">
        <v>3.7</v>
      </c>
      <c r="B8" s="2" t="s">
        <v>16</v>
      </c>
      <c r="C8" s="2" t="s">
        <v>71</v>
      </c>
      <c r="D8" s="5">
        <f t="shared" si="0"/>
        <v>205.66848750000003</v>
      </c>
      <c r="E8" s="51">
        <v>195.21700000000001</v>
      </c>
      <c r="F8" s="5">
        <f t="shared" si="1"/>
        <v>-10.451487500000013</v>
      </c>
      <c r="G8" s="45">
        <v>-90.290588339999999</v>
      </c>
      <c r="H8" s="19"/>
      <c r="I8" s="30"/>
      <c r="K8" s="35"/>
      <c r="L8" s="79">
        <v>3.7</v>
      </c>
      <c r="M8" s="51">
        <v>78.349900000000005</v>
      </c>
      <c r="N8" s="51">
        <v>195.21700000000001</v>
      </c>
      <c r="O8" s="34"/>
      <c r="P8" s="34"/>
      <c r="Q8" s="36"/>
      <c r="R8" s="36"/>
      <c r="S8" s="36"/>
      <c r="T8" s="36"/>
      <c r="U8" s="36"/>
    </row>
    <row r="9" spans="1:21" x14ac:dyDescent="0.2">
      <c r="A9" s="51">
        <v>4.4000000000000004</v>
      </c>
      <c r="B9" s="2" t="s">
        <v>16</v>
      </c>
      <c r="C9" s="2" t="s">
        <v>71</v>
      </c>
      <c r="D9" s="5">
        <f t="shared" si="0"/>
        <v>206.79487499999999</v>
      </c>
      <c r="E9" s="51">
        <v>197.464</v>
      </c>
      <c r="F9" s="5">
        <f t="shared" si="1"/>
        <v>-9.3308749999999918</v>
      </c>
      <c r="G9" s="45">
        <v>-79.933138940000006</v>
      </c>
      <c r="H9" s="19"/>
      <c r="I9" s="30"/>
      <c r="K9" s="33"/>
      <c r="L9" s="79">
        <v>4.4000000000000004</v>
      </c>
      <c r="M9" s="51">
        <v>78.778999999999996</v>
      </c>
      <c r="N9" s="51">
        <v>197.464</v>
      </c>
      <c r="O9" s="34"/>
      <c r="P9" s="34"/>
      <c r="Q9" s="36"/>
      <c r="R9" s="36"/>
      <c r="S9" s="36"/>
      <c r="T9" s="36"/>
      <c r="U9" s="36"/>
    </row>
    <row r="10" spans="1:21" x14ac:dyDescent="0.2">
      <c r="A10" s="51">
        <v>4.7</v>
      </c>
      <c r="B10" s="2" t="s">
        <v>16</v>
      </c>
      <c r="C10" s="2" t="s">
        <v>71</v>
      </c>
      <c r="D10" s="5">
        <f t="shared" si="0"/>
        <v>206.79487499999999</v>
      </c>
      <c r="E10" s="51">
        <v>195.21700000000001</v>
      </c>
      <c r="F10" s="5">
        <f t="shared" si="1"/>
        <v>-11.577874999999977</v>
      </c>
      <c r="G10" s="45">
        <v>-99.746297040000002</v>
      </c>
      <c r="H10" s="19"/>
      <c r="I10" s="30"/>
      <c r="K10" s="33"/>
      <c r="L10" s="79">
        <v>4.7</v>
      </c>
      <c r="M10" s="51">
        <v>78.778999999999996</v>
      </c>
      <c r="N10" s="51">
        <v>195.21700000000001</v>
      </c>
      <c r="O10" s="34"/>
      <c r="P10" s="34"/>
      <c r="Q10" s="36"/>
      <c r="R10" s="36"/>
      <c r="S10" s="36"/>
      <c r="T10" s="36"/>
      <c r="U10" s="36"/>
    </row>
    <row r="11" spans="1:21" x14ac:dyDescent="0.2">
      <c r="A11" s="51" t="s">
        <v>53</v>
      </c>
      <c r="B11" s="2" t="s">
        <v>16</v>
      </c>
      <c r="C11" s="2" t="s">
        <v>71</v>
      </c>
      <c r="D11" s="5">
        <f t="shared" si="0"/>
        <v>209.06655000000001</v>
      </c>
      <c r="E11" s="51">
        <v>194.98699999999999</v>
      </c>
      <c r="F11" s="5">
        <f t="shared" si="1"/>
        <v>-14.079550000000012</v>
      </c>
      <c r="G11" s="45">
        <v>-120.70158910000001</v>
      </c>
      <c r="H11" s="19"/>
      <c r="I11" s="24" t="s">
        <v>11</v>
      </c>
      <c r="K11" s="33"/>
      <c r="L11" s="79" t="s">
        <v>53</v>
      </c>
      <c r="M11" s="51">
        <v>79.644400000000005</v>
      </c>
      <c r="N11" s="51">
        <v>194.98699999999999</v>
      </c>
      <c r="O11" s="34"/>
      <c r="P11" s="34"/>
      <c r="Q11" s="36"/>
      <c r="R11" s="36"/>
      <c r="S11" s="36"/>
      <c r="T11" s="36"/>
      <c r="U11" s="36"/>
    </row>
    <row r="12" spans="1:21" x14ac:dyDescent="0.2">
      <c r="A12" s="51" t="s">
        <v>54</v>
      </c>
      <c r="B12" s="2" t="s">
        <v>70</v>
      </c>
      <c r="C12" s="25" t="s">
        <v>73</v>
      </c>
      <c r="D12" s="5">
        <f>M12*2/1</f>
        <v>159.28880000000001</v>
      </c>
      <c r="E12" s="51">
        <v>155.28399999999999</v>
      </c>
      <c r="F12" s="5">
        <f t="shared" si="1"/>
        <v>-4.0048000000000172</v>
      </c>
      <c r="G12" s="45">
        <v>-44.082773379999999</v>
      </c>
      <c r="H12" s="19"/>
      <c r="I12" s="21"/>
      <c r="K12" s="35"/>
      <c r="L12" s="79" t="s">
        <v>54</v>
      </c>
      <c r="M12" s="51">
        <v>79.644400000000005</v>
      </c>
      <c r="N12" s="51">
        <v>155.28399999999999</v>
      </c>
      <c r="O12" s="34"/>
      <c r="P12" s="34"/>
      <c r="Q12" s="36"/>
      <c r="R12" s="36"/>
      <c r="S12" s="36"/>
      <c r="T12" s="36"/>
      <c r="U12" s="36"/>
    </row>
    <row r="13" spans="1:21" x14ac:dyDescent="0.2">
      <c r="A13" s="51" t="s">
        <v>59</v>
      </c>
      <c r="B13" s="2" t="s">
        <v>17</v>
      </c>
      <c r="C13" s="2" t="s">
        <v>6</v>
      </c>
      <c r="D13" s="5">
        <f>M13*84/64</f>
        <v>104.533275</v>
      </c>
      <c r="E13" s="51">
        <f>195.332/2</f>
        <v>97.665999999999997</v>
      </c>
      <c r="F13" s="5">
        <f t="shared" si="1"/>
        <v>-6.8672750000000065</v>
      </c>
      <c r="G13" s="45">
        <v>-117.6411391</v>
      </c>
      <c r="H13" s="19"/>
      <c r="I13" s="20"/>
      <c r="K13" s="33"/>
      <c r="L13" s="79" t="s">
        <v>59</v>
      </c>
      <c r="M13" s="51">
        <v>79.644400000000005</v>
      </c>
      <c r="N13" s="51">
        <f>195.332/2</f>
        <v>97.665999999999997</v>
      </c>
      <c r="O13" s="34"/>
      <c r="P13" s="34"/>
      <c r="Q13" s="36"/>
      <c r="R13" s="36"/>
      <c r="S13" s="36"/>
      <c r="T13" s="36"/>
      <c r="U13" s="36"/>
    </row>
    <row r="14" spans="1:21" x14ac:dyDescent="0.2">
      <c r="A14" s="51">
        <v>17.5</v>
      </c>
      <c r="B14" s="2" t="s">
        <v>16</v>
      </c>
      <c r="C14" s="2" t="s">
        <v>71</v>
      </c>
      <c r="D14" s="5">
        <f t="shared" si="0"/>
        <v>209.11799999999999</v>
      </c>
      <c r="E14" s="51">
        <v>195.21700000000001</v>
      </c>
      <c r="F14" s="5">
        <f t="shared" si="1"/>
        <v>-13.900999999999982</v>
      </c>
      <c r="G14" s="45">
        <v>-119.08626769999999</v>
      </c>
      <c r="H14" s="19"/>
      <c r="I14" s="20"/>
      <c r="K14" s="33"/>
      <c r="L14" s="79">
        <v>17.5</v>
      </c>
      <c r="M14">
        <v>79.664000000000001</v>
      </c>
      <c r="N14" s="51">
        <v>195.21700000000001</v>
      </c>
      <c r="O14" s="34"/>
      <c r="P14" s="34"/>
      <c r="Q14" s="36"/>
      <c r="R14" s="36"/>
      <c r="S14" s="36"/>
      <c r="T14" s="36"/>
      <c r="U14" s="36"/>
    </row>
    <row r="15" spans="1:21" x14ac:dyDescent="0.2">
      <c r="A15" s="51" t="s">
        <v>55</v>
      </c>
      <c r="B15" s="2" t="s">
        <v>70</v>
      </c>
      <c r="C15" s="25" t="s">
        <v>73</v>
      </c>
      <c r="D15" s="5">
        <f>M15*2/1</f>
        <v>159.328</v>
      </c>
      <c r="E15" s="51">
        <v>156.73699999999999</v>
      </c>
      <c r="F15" s="5">
        <f t="shared" si="1"/>
        <v>-2.5910000000000082</v>
      </c>
      <c r="G15" s="45">
        <v>-28.384844300000001</v>
      </c>
      <c r="H15" s="19"/>
      <c r="I15" s="20"/>
      <c r="K15" s="33"/>
      <c r="L15" s="79" t="s">
        <v>55</v>
      </c>
      <c r="M15">
        <v>79.664000000000001</v>
      </c>
      <c r="N15" s="51">
        <v>156.73699999999999</v>
      </c>
      <c r="O15" s="34"/>
      <c r="P15" s="34"/>
      <c r="Q15" s="36"/>
      <c r="R15" s="36"/>
      <c r="S15" s="36"/>
      <c r="T15" s="36"/>
      <c r="U15" s="36"/>
    </row>
    <row r="16" spans="1:21" x14ac:dyDescent="0.2">
      <c r="A16" s="51" t="s">
        <v>56</v>
      </c>
      <c r="B16" s="2" t="s">
        <v>16</v>
      </c>
      <c r="C16" s="2" t="s">
        <v>71</v>
      </c>
      <c r="D16" s="5">
        <f t="shared" si="0"/>
        <v>207.92756249999999</v>
      </c>
      <c r="E16" s="51">
        <v>196.41</v>
      </c>
      <c r="F16" s="5">
        <f t="shared" si="1"/>
        <v>-11.517562499999997</v>
      </c>
      <c r="G16" s="45">
        <v>-98.655464809999998</v>
      </c>
      <c r="H16" s="19"/>
      <c r="I16" s="21"/>
      <c r="K16" s="35"/>
      <c r="L16" s="79" t="s">
        <v>56</v>
      </c>
      <c r="M16" s="51">
        <v>79.210499999999996</v>
      </c>
      <c r="N16" s="51">
        <v>196.41</v>
      </c>
      <c r="O16" s="34"/>
      <c r="P16" s="34"/>
      <c r="Q16" s="36"/>
      <c r="R16" s="36"/>
      <c r="S16" s="36"/>
      <c r="T16" s="36"/>
      <c r="U16" s="36"/>
    </row>
    <row r="17" spans="1:21" x14ac:dyDescent="0.2">
      <c r="A17" s="51" t="s">
        <v>57</v>
      </c>
      <c r="B17" s="2" t="s">
        <v>70</v>
      </c>
      <c r="C17" s="25" t="s">
        <v>73</v>
      </c>
      <c r="D17" s="5">
        <f>M17*2/1</f>
        <v>158.42099999999999</v>
      </c>
      <c r="E17" s="63">
        <v>156.542</v>
      </c>
      <c r="F17" s="5">
        <f t="shared" si="1"/>
        <v>-1.8789999999999907</v>
      </c>
      <c r="G17" s="45">
        <v>-20.656568360000001</v>
      </c>
      <c r="H17" s="19"/>
      <c r="I17" s="21"/>
      <c r="K17" s="35"/>
      <c r="L17" s="79" t="s">
        <v>57</v>
      </c>
      <c r="M17" s="51">
        <v>79.210499999999996</v>
      </c>
      <c r="N17" s="63">
        <v>156.542</v>
      </c>
      <c r="O17" s="34"/>
      <c r="P17" s="34"/>
      <c r="Q17" s="36"/>
      <c r="R17" s="36"/>
      <c r="S17" s="36"/>
      <c r="T17" s="36"/>
      <c r="U17" s="36"/>
    </row>
    <row r="18" spans="1:21" x14ac:dyDescent="0.2">
      <c r="A18" s="51">
        <v>18.7</v>
      </c>
      <c r="B18" s="2" t="s">
        <v>16</v>
      </c>
      <c r="C18" s="2" t="s">
        <v>71</v>
      </c>
      <c r="D18" s="5">
        <f t="shared" si="0"/>
        <v>207.92756249999999</v>
      </c>
      <c r="E18" s="51">
        <v>196.298</v>
      </c>
      <c r="F18" s="5">
        <f t="shared" si="1"/>
        <v>-11.629562499999992</v>
      </c>
      <c r="G18" s="45">
        <v>-99.642957899999999</v>
      </c>
      <c r="H18" s="19"/>
      <c r="I18" s="21"/>
      <c r="K18" s="35"/>
      <c r="L18" s="79">
        <v>18.7</v>
      </c>
      <c r="M18" s="51">
        <v>79.210499999999996</v>
      </c>
      <c r="N18" s="51">
        <v>196.298</v>
      </c>
      <c r="O18" s="34"/>
      <c r="P18" s="34"/>
      <c r="Q18" s="36"/>
      <c r="R18" s="36"/>
      <c r="S18" s="36"/>
      <c r="T18" s="36"/>
      <c r="U18" s="36"/>
    </row>
    <row r="19" spans="1:21" x14ac:dyDescent="0.2">
      <c r="A19" s="67" t="s">
        <v>68</v>
      </c>
      <c r="B19" s="2" t="s">
        <v>16</v>
      </c>
      <c r="C19" s="2" t="s">
        <v>71</v>
      </c>
      <c r="D19" s="5">
        <f t="shared" si="0"/>
        <v>205.66848750000003</v>
      </c>
      <c r="E19" s="70">
        <v>196.03899999999999</v>
      </c>
      <c r="F19" s="5">
        <f t="shared" si="1"/>
        <v>-9.6294875000000388</v>
      </c>
      <c r="G19" s="45">
        <v>-83.007356479999999</v>
      </c>
      <c r="H19" s="19"/>
      <c r="I19" s="21"/>
      <c r="K19" s="35"/>
      <c r="L19" s="67" t="s">
        <v>68</v>
      </c>
      <c r="M19" s="51">
        <v>78.349900000000005</v>
      </c>
      <c r="N19" s="70">
        <v>196.03899999999999</v>
      </c>
      <c r="O19" s="34"/>
      <c r="P19" s="34"/>
      <c r="Q19" s="36"/>
      <c r="R19" s="36"/>
      <c r="S19" s="36"/>
      <c r="T19" s="36"/>
      <c r="U19" s="36"/>
    </row>
    <row r="20" spans="1:21" x14ac:dyDescent="0.2">
      <c r="A20" s="67" t="s">
        <v>69</v>
      </c>
      <c r="B20" s="2" t="s">
        <v>70</v>
      </c>
      <c r="C20" s="25" t="s">
        <v>73</v>
      </c>
      <c r="D20" s="5">
        <f>M20*2/1</f>
        <v>156.69980000000001</v>
      </c>
      <c r="E20" s="70">
        <v>154.04499999999999</v>
      </c>
      <c r="F20" s="5">
        <f t="shared" si="1"/>
        <v>-2.6548000000000229</v>
      </c>
      <c r="G20" s="45">
        <v>-29.525587300000002</v>
      </c>
      <c r="H20" s="19"/>
      <c r="I20" s="20"/>
      <c r="K20" s="33"/>
      <c r="L20" s="67" t="s">
        <v>69</v>
      </c>
      <c r="M20" s="51">
        <v>78.349900000000005</v>
      </c>
      <c r="N20" s="70">
        <v>154.04499999999999</v>
      </c>
      <c r="O20" s="34"/>
      <c r="P20" s="34"/>
      <c r="Q20" s="36"/>
      <c r="R20" s="36"/>
      <c r="S20" s="36"/>
      <c r="T20" s="36"/>
      <c r="U20" s="36"/>
    </row>
    <row r="21" spans="1:21" x14ac:dyDescent="0.2">
      <c r="A21" s="51" t="s">
        <v>60</v>
      </c>
      <c r="B21" s="2" t="s">
        <v>17</v>
      </c>
      <c r="C21" s="2" t="s">
        <v>6</v>
      </c>
      <c r="D21" s="5">
        <f t="shared" ref="D21:D22" si="2">M21*84/64</f>
        <v>102.83424375000001</v>
      </c>
      <c r="E21" s="51">
        <f>197.1038/2</f>
        <v>98.551900000000003</v>
      </c>
      <c r="F21" s="5">
        <f t="shared" si="1"/>
        <v>-4.2823437500000097</v>
      </c>
      <c r="G21" s="45">
        <v>-73.637468190000007</v>
      </c>
      <c r="H21" s="19"/>
      <c r="I21" s="22"/>
      <c r="K21" s="33"/>
      <c r="L21" s="79" t="s">
        <v>60</v>
      </c>
      <c r="M21" s="51">
        <v>78.349900000000005</v>
      </c>
      <c r="N21" s="51">
        <f>197.1038/2</f>
        <v>98.551900000000003</v>
      </c>
      <c r="O21" s="34"/>
      <c r="P21" s="34"/>
      <c r="Q21" s="36"/>
      <c r="R21" s="36"/>
      <c r="S21" s="36"/>
      <c r="T21" s="36"/>
      <c r="U21" s="36"/>
    </row>
    <row r="22" spans="1:21" x14ac:dyDescent="0.2">
      <c r="A22" s="51">
        <v>40.5</v>
      </c>
      <c r="B22" s="2" t="s">
        <v>17</v>
      </c>
      <c r="C22" s="2" t="s">
        <v>6</v>
      </c>
      <c r="D22" s="5">
        <f t="shared" si="2"/>
        <v>205.7895</v>
      </c>
      <c r="E22" s="51">
        <v>195.33199999999999</v>
      </c>
      <c r="F22" s="5">
        <f t="shared" si="1"/>
        <v>-10.45750000000001</v>
      </c>
      <c r="G22" s="45">
        <v>-90.28926878</v>
      </c>
      <c r="H22" s="19"/>
      <c r="I22" s="22"/>
      <c r="K22" s="33"/>
      <c r="L22" s="79">
        <v>40.5</v>
      </c>
      <c r="M22" s="51">
        <v>156.792</v>
      </c>
      <c r="N22" s="51">
        <v>195.33199999999999</v>
      </c>
      <c r="O22" s="34"/>
      <c r="P22" s="34"/>
      <c r="Q22" s="36"/>
      <c r="R22" s="36"/>
      <c r="S22" s="36"/>
      <c r="T22" s="36"/>
      <c r="U22" s="36"/>
    </row>
    <row r="23" spans="1:21" x14ac:dyDescent="0.2">
      <c r="A23" s="76" t="s">
        <v>61</v>
      </c>
      <c r="B23" s="2" t="s">
        <v>70</v>
      </c>
      <c r="C23" s="25" t="s">
        <v>73</v>
      </c>
      <c r="D23" s="5">
        <f>M23*2/1</f>
        <v>156.792</v>
      </c>
      <c r="E23" s="51">
        <v>156.07300000000001</v>
      </c>
      <c r="F23" s="5">
        <f t="shared" si="1"/>
        <v>-0.71899999999999409</v>
      </c>
      <c r="G23" s="45">
        <v>-7.9571666539999999</v>
      </c>
      <c r="H23" s="19"/>
      <c r="I23" s="20"/>
      <c r="K23" s="33"/>
      <c r="L23" s="79" t="s">
        <v>61</v>
      </c>
      <c r="M23">
        <v>78.396000000000001</v>
      </c>
      <c r="N23" s="51">
        <v>196.07300000000001</v>
      </c>
      <c r="Q23" s="36"/>
      <c r="R23" s="36"/>
      <c r="S23" s="36"/>
      <c r="T23" s="36"/>
      <c r="U23" s="36"/>
    </row>
    <row r="24" spans="1:21" x14ac:dyDescent="0.2">
      <c r="A24" s="51">
        <v>40.799999999999997</v>
      </c>
      <c r="B24" s="2" t="s">
        <v>17</v>
      </c>
      <c r="C24" s="2" t="s">
        <v>6</v>
      </c>
      <c r="D24" s="5">
        <f t="shared" ref="D24:D25" si="3">M24*84/64</f>
        <v>205.7895</v>
      </c>
      <c r="E24" s="51">
        <v>195.33199999999999</v>
      </c>
      <c r="F24" s="5">
        <f t="shared" si="1"/>
        <v>-10.45750000000001</v>
      </c>
      <c r="G24" s="45">
        <v>-90.28926878</v>
      </c>
      <c r="H24" s="23"/>
      <c r="I24" s="21"/>
      <c r="L24" s="79">
        <v>40.799999999999997</v>
      </c>
      <c r="M24" s="51">
        <v>156.792</v>
      </c>
      <c r="N24" s="51">
        <v>195.33199999999999</v>
      </c>
      <c r="Q24" s="36"/>
      <c r="R24" s="36"/>
      <c r="S24" s="36"/>
      <c r="T24" s="36"/>
      <c r="U24" s="36"/>
    </row>
    <row r="25" spans="1:21" x14ac:dyDescent="0.2">
      <c r="A25" s="51" t="s">
        <v>62</v>
      </c>
      <c r="B25" s="2" t="s">
        <v>17</v>
      </c>
      <c r="C25" s="2" t="s">
        <v>6</v>
      </c>
      <c r="D25" s="5">
        <f t="shared" si="3"/>
        <v>209.188875</v>
      </c>
      <c r="E25" s="51">
        <v>196.298</v>
      </c>
      <c r="F25" s="5">
        <f t="shared" si="1"/>
        <v>-12.890874999999994</v>
      </c>
      <c r="G25" s="45">
        <v>-110.1129928</v>
      </c>
      <c r="H25" s="23"/>
      <c r="I25" s="21"/>
      <c r="L25" s="79" t="s">
        <v>62</v>
      </c>
      <c r="M25" s="51">
        <v>159.38200000000001</v>
      </c>
      <c r="N25" s="51">
        <v>196.298</v>
      </c>
    </row>
    <row r="26" spans="1:21" x14ac:dyDescent="0.2">
      <c r="A26" s="76" t="s">
        <v>63</v>
      </c>
      <c r="B26" s="2" t="s">
        <v>70</v>
      </c>
      <c r="C26" s="25" t="s">
        <v>73</v>
      </c>
      <c r="D26" s="5">
        <f>M26*2/1</f>
        <v>159.38200000000001</v>
      </c>
      <c r="E26" s="51">
        <v>153.523</v>
      </c>
      <c r="F26" s="5">
        <f t="shared" si="1"/>
        <v>-5.8590000000000089</v>
      </c>
      <c r="G26" s="45">
        <v>-64.840676779999995</v>
      </c>
      <c r="I26" s="30"/>
      <c r="L26" s="79" t="s">
        <v>63</v>
      </c>
      <c r="M26" s="51">
        <v>79.691000000000003</v>
      </c>
      <c r="N26" s="51">
        <v>153.523</v>
      </c>
    </row>
    <row r="27" spans="1:21" x14ac:dyDescent="0.2">
      <c r="A27" s="51">
        <v>42.8</v>
      </c>
      <c r="B27" s="2" t="s">
        <v>17</v>
      </c>
      <c r="C27" s="2" t="s">
        <v>6</v>
      </c>
      <c r="D27" s="5">
        <f>M27*84/64</f>
        <v>209.188875</v>
      </c>
      <c r="E27" s="51">
        <v>197.49799999999999</v>
      </c>
      <c r="F27" s="5">
        <f t="shared" si="1"/>
        <v>-11.690875000000005</v>
      </c>
      <c r="G27" s="45">
        <v>-99.561909069999999</v>
      </c>
      <c r="I27" s="30"/>
      <c r="L27" s="79">
        <v>42.8</v>
      </c>
      <c r="M27" s="51">
        <v>159.38200000000001</v>
      </c>
      <c r="N27" s="51">
        <v>197.49799999999999</v>
      </c>
    </row>
    <row r="28" spans="1:21" x14ac:dyDescent="0.2">
      <c r="A28" s="51">
        <v>47.3</v>
      </c>
      <c r="B28" s="2" t="s">
        <v>16</v>
      </c>
      <c r="C28" s="2" t="s">
        <v>71</v>
      </c>
      <c r="D28" s="5">
        <f t="shared" si="0"/>
        <v>205.66848750000003</v>
      </c>
      <c r="E28" s="51">
        <v>196.41</v>
      </c>
      <c r="F28" s="5">
        <f t="shared" si="1"/>
        <v>-9.2584875000000295</v>
      </c>
      <c r="G28" s="45">
        <v>-79.742957000000004</v>
      </c>
      <c r="I28" s="30"/>
      <c r="L28" s="79">
        <v>47.3</v>
      </c>
      <c r="M28" s="51">
        <v>78.349900000000005</v>
      </c>
      <c r="N28" s="51">
        <v>196.41</v>
      </c>
    </row>
    <row r="29" spans="1:21" x14ac:dyDescent="0.2">
      <c r="A29" s="51">
        <v>82.4</v>
      </c>
      <c r="B29" s="2" t="s">
        <v>16</v>
      </c>
      <c r="C29" s="2" t="s">
        <v>71</v>
      </c>
      <c r="D29" s="5">
        <f t="shared" si="0"/>
        <v>209.797875</v>
      </c>
      <c r="E29" s="51">
        <v>195.33199999999999</v>
      </c>
      <c r="F29" s="5">
        <f t="shared" si="1"/>
        <v>-14.465875000000011</v>
      </c>
      <c r="G29" s="45">
        <v>-123.68630520000001</v>
      </c>
      <c r="I29" s="24"/>
      <c r="L29" s="79">
        <v>82.4</v>
      </c>
      <c r="M29" s="51">
        <v>79.923000000000002</v>
      </c>
      <c r="N29" s="51">
        <v>195.33199999999999</v>
      </c>
    </row>
    <row r="30" spans="1:21" x14ac:dyDescent="0.2">
      <c r="A30" s="50">
        <v>82.6</v>
      </c>
      <c r="B30" s="2" t="s">
        <v>70</v>
      </c>
      <c r="C30" s="25" t="s">
        <v>73</v>
      </c>
      <c r="D30" s="5">
        <f>M30*2/1</f>
        <v>159.846</v>
      </c>
      <c r="E30" s="68">
        <v>153.12299999999999</v>
      </c>
      <c r="F30" s="5">
        <f t="shared" si="1"/>
        <v>-6.7230000000000132</v>
      </c>
      <c r="G30" s="45">
        <v>-74.389970180000006</v>
      </c>
      <c r="I30" s="30"/>
      <c r="L30" s="50">
        <v>82.6</v>
      </c>
      <c r="M30" s="51">
        <v>79.923000000000002</v>
      </c>
      <c r="N30" s="68">
        <v>153.12299999999999</v>
      </c>
    </row>
    <row r="31" spans="1:21" x14ac:dyDescent="0.2">
      <c r="A31" s="51">
        <v>82.7</v>
      </c>
      <c r="B31" s="2" t="s">
        <v>16</v>
      </c>
      <c r="C31" s="2" t="s">
        <v>71</v>
      </c>
      <c r="D31" s="5">
        <f t="shared" si="0"/>
        <v>209.797875</v>
      </c>
      <c r="E31" s="51">
        <v>195.21700000000001</v>
      </c>
      <c r="F31" s="5">
        <f t="shared" si="1"/>
        <v>-14.580874999999992</v>
      </c>
      <c r="G31" s="45">
        <v>-124.7058542</v>
      </c>
      <c r="I31" s="30"/>
      <c r="L31" s="79">
        <v>82.7</v>
      </c>
      <c r="M31" s="51">
        <v>79.923000000000002</v>
      </c>
      <c r="N31" s="51">
        <v>195.21700000000001</v>
      </c>
    </row>
    <row r="32" spans="1:21" x14ac:dyDescent="0.2">
      <c r="A32" s="51">
        <v>83.4</v>
      </c>
      <c r="B32" s="2" t="s">
        <v>16</v>
      </c>
      <c r="C32" s="77" t="s">
        <v>71</v>
      </c>
      <c r="D32" s="5">
        <f t="shared" si="0"/>
        <v>205.66848750000003</v>
      </c>
      <c r="E32" s="51">
        <v>195.33199999999999</v>
      </c>
      <c r="F32" s="5">
        <f t="shared" si="1"/>
        <v>-10.336487500000032</v>
      </c>
      <c r="G32" s="45">
        <v>-89.271039340000002</v>
      </c>
      <c r="I32" s="30"/>
      <c r="L32" s="79">
        <v>83.4</v>
      </c>
      <c r="M32" s="51">
        <v>78.349900000000005</v>
      </c>
      <c r="N32" s="51">
        <v>195.33199999999999</v>
      </c>
    </row>
    <row r="33" spans="1:14" x14ac:dyDescent="0.2">
      <c r="A33" s="50">
        <v>83.6</v>
      </c>
      <c r="B33" s="2" t="s">
        <v>70</v>
      </c>
      <c r="C33" s="25" t="s">
        <v>73</v>
      </c>
      <c r="D33" s="5">
        <f>M33*2/1</f>
        <v>156.69980000000001</v>
      </c>
      <c r="E33" s="68">
        <v>153.971</v>
      </c>
      <c r="F33" s="5">
        <f t="shared" si="1"/>
        <v>-2.7288000000000068</v>
      </c>
      <c r="G33" s="45">
        <v>-30.41362736</v>
      </c>
      <c r="I33" s="30"/>
      <c r="L33" s="50">
        <v>83.6</v>
      </c>
      <c r="M33" s="51">
        <v>78.349900000000005</v>
      </c>
      <c r="N33" s="68">
        <v>153.971</v>
      </c>
    </row>
    <row r="34" spans="1:14" x14ac:dyDescent="0.2">
      <c r="A34" s="51">
        <v>83.7</v>
      </c>
      <c r="B34" s="2" t="s">
        <v>16</v>
      </c>
      <c r="C34" s="77" t="s">
        <v>71</v>
      </c>
      <c r="D34" s="5">
        <f t="shared" si="0"/>
        <v>205.66848750000003</v>
      </c>
      <c r="E34" s="51">
        <v>196.298</v>
      </c>
      <c r="F34" s="5">
        <f t="shared" si="1"/>
        <v>-9.3704875000000243</v>
      </c>
      <c r="G34" s="45">
        <v>-80.730450090000005</v>
      </c>
      <c r="I34" s="30"/>
      <c r="L34" s="79">
        <v>83.7</v>
      </c>
      <c r="M34" s="51">
        <v>78.349900000000005</v>
      </c>
      <c r="N34" s="51">
        <v>196.298</v>
      </c>
    </row>
    <row r="35" spans="1:14" x14ac:dyDescent="0.2">
      <c r="A35" s="51">
        <v>84.4</v>
      </c>
      <c r="B35" s="2" t="s">
        <v>16</v>
      </c>
      <c r="C35" s="77" t="s">
        <v>71</v>
      </c>
      <c r="D35" s="5">
        <f t="shared" si="0"/>
        <v>205.66848750000003</v>
      </c>
      <c r="E35" s="51">
        <v>196.41</v>
      </c>
      <c r="F35" s="5">
        <f t="shared" si="1"/>
        <v>-9.2584875000000295</v>
      </c>
      <c r="G35" s="45">
        <v>-79.742957000000004</v>
      </c>
      <c r="I35" s="30"/>
      <c r="L35" s="79">
        <v>84.4</v>
      </c>
      <c r="M35" s="51">
        <v>78.349900000000005</v>
      </c>
      <c r="N35" s="51">
        <v>196.41</v>
      </c>
    </row>
    <row r="36" spans="1:14" x14ac:dyDescent="0.2">
      <c r="A36" s="50">
        <v>84.6</v>
      </c>
      <c r="B36" s="2" t="s">
        <v>70</v>
      </c>
      <c r="C36" s="25" t="s">
        <v>73</v>
      </c>
      <c r="D36" s="5">
        <f>M36*2/1</f>
        <v>156.69980000000001</v>
      </c>
      <c r="E36" s="68">
        <v>153.971</v>
      </c>
      <c r="F36" s="5">
        <f t="shared" si="1"/>
        <v>-2.7288000000000068</v>
      </c>
      <c r="G36" s="45">
        <v>-30.41362736</v>
      </c>
      <c r="I36" s="30"/>
      <c r="L36" s="50">
        <v>84.6</v>
      </c>
      <c r="M36" s="51">
        <v>78.349900000000005</v>
      </c>
      <c r="N36" s="68">
        <v>153.971</v>
      </c>
    </row>
    <row r="37" spans="1:14" x14ac:dyDescent="0.2">
      <c r="A37" s="51">
        <v>84.7</v>
      </c>
      <c r="B37" s="2" t="s">
        <v>16</v>
      </c>
      <c r="C37" s="77" t="s">
        <v>71</v>
      </c>
      <c r="D37" s="5">
        <f t="shared" si="0"/>
        <v>205.66848750000003</v>
      </c>
      <c r="E37" s="51">
        <v>194.143</v>
      </c>
      <c r="F37" s="5">
        <f t="shared" si="1"/>
        <v>-11.525487500000025</v>
      </c>
      <c r="G37" s="45">
        <v>-99.841390090000004</v>
      </c>
      <c r="I37" s="30"/>
      <c r="L37" s="79">
        <v>84.7</v>
      </c>
      <c r="M37" s="51">
        <v>78.349900000000005</v>
      </c>
      <c r="N37" s="51">
        <v>194.143</v>
      </c>
    </row>
    <row r="38" spans="1:14" x14ac:dyDescent="0.2">
      <c r="A38" s="51">
        <v>85.4</v>
      </c>
      <c r="B38" s="2" t="s">
        <v>16</v>
      </c>
      <c r="C38" s="77" t="s">
        <v>71</v>
      </c>
      <c r="D38" s="5">
        <f t="shared" si="0"/>
        <v>209.06655000000001</v>
      </c>
      <c r="E38" s="51">
        <v>194.26</v>
      </c>
      <c r="F38" s="5">
        <f t="shared" si="1"/>
        <v>-14.806550000000016</v>
      </c>
      <c r="G38" s="45">
        <v>-127.1684783</v>
      </c>
      <c r="H38"/>
      <c r="I38" s="24"/>
      <c r="L38" s="79">
        <v>85.4</v>
      </c>
      <c r="M38" s="51">
        <v>79.644400000000005</v>
      </c>
      <c r="N38" s="51">
        <v>194.26</v>
      </c>
    </row>
    <row r="39" spans="1:14" x14ac:dyDescent="0.2">
      <c r="A39" s="50">
        <v>85.6</v>
      </c>
      <c r="B39" s="2" t="s">
        <v>70</v>
      </c>
      <c r="C39" s="25" t="s">
        <v>73</v>
      </c>
      <c r="D39" s="5">
        <f>M39*2/1</f>
        <v>159.28880000000001</v>
      </c>
      <c r="E39" s="68">
        <v>153.971</v>
      </c>
      <c r="F39" s="5">
        <f t="shared" si="1"/>
        <v>-5.3178000000000054</v>
      </c>
      <c r="G39" s="45">
        <v>-58.783418259999998</v>
      </c>
      <c r="H39"/>
      <c r="I39" s="24"/>
      <c r="L39" s="50">
        <v>85.6</v>
      </c>
      <c r="M39" s="51">
        <v>79.644400000000005</v>
      </c>
      <c r="N39" s="68">
        <v>153.971</v>
      </c>
    </row>
    <row r="40" spans="1:14" x14ac:dyDescent="0.2">
      <c r="A40" s="51">
        <v>85.7</v>
      </c>
      <c r="B40" s="2" t="s">
        <v>16</v>
      </c>
      <c r="C40" s="77" t="s">
        <v>71</v>
      </c>
      <c r="D40" s="5">
        <f t="shared" si="0"/>
        <v>209.06655000000001</v>
      </c>
      <c r="E40" s="51">
        <v>195.291</v>
      </c>
      <c r="F40" s="5">
        <f t="shared" si="1"/>
        <v>-13.77555000000001</v>
      </c>
      <c r="G40" s="45">
        <v>-118.0045616</v>
      </c>
      <c r="H40"/>
      <c r="I40" s="24"/>
      <c r="L40" s="79">
        <v>85.7</v>
      </c>
      <c r="M40" s="51">
        <v>79.644400000000005</v>
      </c>
      <c r="N40" s="51">
        <v>195.291</v>
      </c>
    </row>
    <row r="41" spans="1:14" x14ac:dyDescent="0.2">
      <c r="A41" s="75" t="s">
        <v>64</v>
      </c>
      <c r="B41" s="2" t="s">
        <v>16</v>
      </c>
      <c r="C41" s="77" t="s">
        <v>71</v>
      </c>
      <c r="D41" s="5">
        <f t="shared" si="0"/>
        <v>209.06655000000001</v>
      </c>
      <c r="E41" s="51">
        <v>194.26</v>
      </c>
      <c r="F41" s="5">
        <f t="shared" si="1"/>
        <v>-14.806550000000016</v>
      </c>
      <c r="G41" s="45">
        <v>-127.1684783</v>
      </c>
      <c r="H41"/>
      <c r="I41" s="24"/>
      <c r="L41" s="79" t="s">
        <v>64</v>
      </c>
      <c r="M41" s="51">
        <v>79.644400000000005</v>
      </c>
      <c r="N41" s="51">
        <v>194.26</v>
      </c>
    </row>
    <row r="42" spans="1:14" x14ac:dyDescent="0.2">
      <c r="A42" s="52"/>
      <c r="B42" s="73"/>
      <c r="C42" s="73"/>
      <c r="D42" s="74"/>
      <c r="E42" s="74"/>
      <c r="F42" s="74"/>
      <c r="G42" s="19"/>
      <c r="H42"/>
      <c r="I42" s="24"/>
    </row>
    <row r="43" spans="1:14" x14ac:dyDescent="0.2">
      <c r="A43" s="27"/>
      <c r="C43"/>
      <c r="D43"/>
      <c r="F43"/>
      <c r="G43"/>
      <c r="H43"/>
      <c r="I43" s="24"/>
    </row>
    <row r="44" spans="1:14" x14ac:dyDescent="0.2">
      <c r="A44" s="52"/>
      <c r="B44" s="73"/>
      <c r="C44" s="73"/>
      <c r="D44" s="74"/>
      <c r="E44" s="74"/>
      <c r="F44" s="74"/>
      <c r="G44" s="19"/>
      <c r="H44"/>
      <c r="I44" s="24"/>
    </row>
    <row r="45" spans="1:14" x14ac:dyDescent="0.2">
      <c r="A45" s="90" t="s">
        <v>4</v>
      </c>
      <c r="B45" s="91"/>
      <c r="C45" s="91"/>
      <c r="D45" s="91"/>
      <c r="E45" s="91"/>
      <c r="F45" s="91"/>
      <c r="G45" s="92"/>
      <c r="H45"/>
      <c r="I45" s="24"/>
    </row>
    <row r="46" spans="1:14" x14ac:dyDescent="0.2">
      <c r="A46" s="26" t="s">
        <v>12</v>
      </c>
      <c r="B46" s="65" t="s">
        <v>2</v>
      </c>
      <c r="C46" s="65" t="s">
        <v>0</v>
      </c>
      <c r="D46" s="4" t="s">
        <v>13</v>
      </c>
      <c r="E46" s="4" t="s">
        <v>14</v>
      </c>
      <c r="F46" s="65" t="s">
        <v>15</v>
      </c>
      <c r="G46" s="12" t="s">
        <v>1</v>
      </c>
      <c r="H46"/>
      <c r="I46" s="24"/>
    </row>
    <row r="47" spans="1:14" x14ac:dyDescent="0.2">
      <c r="A47" s="51">
        <v>1.4</v>
      </c>
      <c r="B47" s="2" t="s">
        <v>16</v>
      </c>
      <c r="C47" s="2" t="s">
        <v>72</v>
      </c>
      <c r="D47" s="5">
        <f>M3*2*5/4</f>
        <v>196.94925000000001</v>
      </c>
      <c r="E47" s="51">
        <v>197.494</v>
      </c>
      <c r="F47" s="5">
        <f>E47-D47</f>
        <v>0.54474999999999341</v>
      </c>
      <c r="G47" s="45">
        <v>4.7814415199999996</v>
      </c>
      <c r="H47"/>
      <c r="I47" s="24"/>
    </row>
    <row r="48" spans="1:14" x14ac:dyDescent="0.2">
      <c r="A48" s="51">
        <v>1.7</v>
      </c>
      <c r="B48" s="2" t="s">
        <v>16</v>
      </c>
      <c r="C48" s="2" t="s">
        <v>72</v>
      </c>
      <c r="D48" s="5">
        <f t="shared" ref="D48:D85" si="4">M4*2*5/4</f>
        <v>196.94925000000001</v>
      </c>
      <c r="E48" s="51">
        <v>195.298</v>
      </c>
      <c r="F48" s="5">
        <f t="shared" ref="F48:F85" si="5">E48-D48</f>
        <v>-1.6512500000000045</v>
      </c>
      <c r="G48" s="45">
        <v>-14.57653717</v>
      </c>
      <c r="H48"/>
      <c r="I48" s="24"/>
    </row>
    <row r="49" spans="1:9" x14ac:dyDescent="0.2">
      <c r="A49" s="51">
        <v>2.4</v>
      </c>
      <c r="B49" s="2" t="s">
        <v>16</v>
      </c>
      <c r="C49" s="2" t="s">
        <v>72</v>
      </c>
      <c r="D49" s="5">
        <f t="shared" si="4"/>
        <v>198.02625</v>
      </c>
      <c r="E49" s="51">
        <v>196.41</v>
      </c>
      <c r="F49" s="5">
        <f t="shared" si="5"/>
        <v>-1.616250000000008</v>
      </c>
      <c r="G49" s="45">
        <v>-14.18839623</v>
      </c>
      <c r="H49"/>
      <c r="I49" s="24"/>
    </row>
    <row r="50" spans="1:9" x14ac:dyDescent="0.2">
      <c r="A50" s="51">
        <v>2.7</v>
      </c>
      <c r="B50" s="2" t="s">
        <v>16</v>
      </c>
      <c r="C50" s="2" t="s">
        <v>72</v>
      </c>
      <c r="D50" s="5">
        <f t="shared" si="4"/>
        <v>198.02625</v>
      </c>
      <c r="E50" s="51">
        <v>194.19300000000001</v>
      </c>
      <c r="F50" s="5">
        <f t="shared" si="5"/>
        <v>-3.8332499999999925</v>
      </c>
      <c r="G50" s="45">
        <v>-33.84102103</v>
      </c>
      <c r="H50"/>
      <c r="I50" s="24"/>
    </row>
    <row r="51" spans="1:9" x14ac:dyDescent="0.2">
      <c r="A51" s="51">
        <v>3.4</v>
      </c>
      <c r="B51" s="2" t="s">
        <v>16</v>
      </c>
      <c r="C51" s="2" t="s">
        <v>72</v>
      </c>
      <c r="D51" s="5">
        <f t="shared" si="4"/>
        <v>195.87475000000001</v>
      </c>
      <c r="E51" s="51">
        <v>198.584</v>
      </c>
      <c r="F51" s="5">
        <f t="shared" si="5"/>
        <v>2.7092499999999973</v>
      </c>
      <c r="G51" s="45">
        <v>23.78110483</v>
      </c>
      <c r="H51"/>
      <c r="I51" s="24"/>
    </row>
    <row r="52" spans="1:9" x14ac:dyDescent="0.2">
      <c r="A52" s="51">
        <v>3.7</v>
      </c>
      <c r="B52" s="2" t="s">
        <v>16</v>
      </c>
      <c r="C52" s="2" t="s">
        <v>72</v>
      </c>
      <c r="D52" s="5">
        <f t="shared" si="4"/>
        <v>195.87475000000001</v>
      </c>
      <c r="E52" s="51">
        <v>195.21700000000001</v>
      </c>
      <c r="F52" s="5">
        <f t="shared" si="5"/>
        <v>-0.65774999999999295</v>
      </c>
      <c r="G52" s="45">
        <v>-5.8237315709999997</v>
      </c>
      <c r="H52"/>
      <c r="I52" s="24"/>
    </row>
    <row r="53" spans="1:9" x14ac:dyDescent="0.2">
      <c r="A53" s="51">
        <v>4.4000000000000004</v>
      </c>
      <c r="B53" s="2" t="s">
        <v>16</v>
      </c>
      <c r="C53" s="2" t="s">
        <v>72</v>
      </c>
      <c r="D53" s="5">
        <f t="shared" si="4"/>
        <v>196.94749999999999</v>
      </c>
      <c r="E53" s="51">
        <v>197.464</v>
      </c>
      <c r="F53" s="5">
        <f t="shared" si="5"/>
        <v>0.51650000000000773</v>
      </c>
      <c r="G53" s="45">
        <v>4.5342638209999997</v>
      </c>
      <c r="H53"/>
      <c r="I53" s="24"/>
    </row>
    <row r="54" spans="1:9" x14ac:dyDescent="0.2">
      <c r="A54" s="51">
        <v>4.7</v>
      </c>
      <c r="B54" s="2" t="s">
        <v>16</v>
      </c>
      <c r="C54" s="2" t="s">
        <v>72</v>
      </c>
      <c r="D54" s="5">
        <f t="shared" si="4"/>
        <v>196.94749999999999</v>
      </c>
      <c r="E54" s="51">
        <v>195.21700000000001</v>
      </c>
      <c r="F54" s="5">
        <f t="shared" si="5"/>
        <v>-1.7304999999999779</v>
      </c>
      <c r="G54" s="45">
        <v>-15.278894279999999</v>
      </c>
      <c r="H54"/>
      <c r="I54" s="24"/>
    </row>
    <row r="55" spans="1:9" x14ac:dyDescent="0.2">
      <c r="A55" s="51" t="s">
        <v>53</v>
      </c>
      <c r="B55" s="2" t="s">
        <v>16</v>
      </c>
      <c r="C55" s="2" t="s">
        <v>72</v>
      </c>
      <c r="D55" s="5">
        <f t="shared" si="4"/>
        <v>199.11100000000002</v>
      </c>
      <c r="E55" s="51">
        <v>194.98699999999999</v>
      </c>
      <c r="F55" s="5">
        <f t="shared" si="5"/>
        <v>-4.1240000000000236</v>
      </c>
      <c r="G55" s="45">
        <v>-36.2339816</v>
      </c>
      <c r="H55"/>
      <c r="I55" s="24"/>
    </row>
    <row r="56" spans="1:9" x14ac:dyDescent="0.2">
      <c r="A56" s="51" t="s">
        <v>54</v>
      </c>
      <c r="B56" s="2" t="s">
        <v>70</v>
      </c>
      <c r="C56" s="25" t="s">
        <v>73</v>
      </c>
      <c r="D56" s="5">
        <f>M12*2/1</f>
        <v>159.28880000000001</v>
      </c>
      <c r="E56" s="51">
        <v>155.28399999999999</v>
      </c>
      <c r="F56" s="5">
        <f t="shared" si="5"/>
        <v>-4.0048000000000172</v>
      </c>
      <c r="G56" s="45">
        <v>-44.082773379999999</v>
      </c>
      <c r="H56"/>
      <c r="I56" s="24"/>
    </row>
    <row r="57" spans="1:9" x14ac:dyDescent="0.2">
      <c r="A57" s="51" t="s">
        <v>59</v>
      </c>
      <c r="B57" s="2" t="s">
        <v>17</v>
      </c>
      <c r="C57" s="25" t="s">
        <v>7</v>
      </c>
      <c r="D57" s="5">
        <f>M13*5/4</f>
        <v>99.555500000000009</v>
      </c>
      <c r="E57" s="51">
        <f>195.332/2</f>
        <v>97.665999999999997</v>
      </c>
      <c r="F57" s="5">
        <f t="shared" si="5"/>
        <v>-1.8895000000000124</v>
      </c>
      <c r="G57" s="45">
        <v>-33.173531539999999</v>
      </c>
      <c r="H57"/>
      <c r="I57" s="24"/>
    </row>
    <row r="58" spans="1:9" x14ac:dyDescent="0.2">
      <c r="A58" s="51">
        <v>17.5</v>
      </c>
      <c r="B58" s="2" t="s">
        <v>16</v>
      </c>
      <c r="C58" s="2" t="s">
        <v>72</v>
      </c>
      <c r="D58" s="5">
        <f t="shared" si="4"/>
        <v>199.16</v>
      </c>
      <c r="E58" s="51">
        <v>195.21700000000001</v>
      </c>
      <c r="F58" s="5">
        <f t="shared" si="5"/>
        <v>-3.9429999999999836</v>
      </c>
      <c r="G58" s="45">
        <v>-34.619074249999997</v>
      </c>
      <c r="H58"/>
      <c r="I58" s="24"/>
    </row>
    <row r="59" spans="1:9" x14ac:dyDescent="0.2">
      <c r="A59" s="51" t="s">
        <v>55</v>
      </c>
      <c r="B59" s="2" t="s">
        <v>70</v>
      </c>
      <c r="C59" s="25" t="s">
        <v>73</v>
      </c>
      <c r="D59" s="5">
        <f>M15*2/1</f>
        <v>159.328</v>
      </c>
      <c r="E59" s="51">
        <v>156.73699999999999</v>
      </c>
      <c r="F59" s="5">
        <f t="shared" si="5"/>
        <v>-2.5910000000000082</v>
      </c>
      <c r="G59" s="45">
        <v>-28.384844300000001</v>
      </c>
      <c r="H59"/>
      <c r="I59" s="24"/>
    </row>
    <row r="60" spans="1:9" x14ac:dyDescent="0.2">
      <c r="A60" s="51" t="s">
        <v>56</v>
      </c>
      <c r="B60" s="2" t="s">
        <v>16</v>
      </c>
      <c r="C60" s="2" t="s">
        <v>72</v>
      </c>
      <c r="D60" s="5">
        <f t="shared" si="4"/>
        <v>198.02625</v>
      </c>
      <c r="E60" s="51">
        <v>196.41</v>
      </c>
      <c r="F60" s="5">
        <f t="shared" si="5"/>
        <v>-1.616250000000008</v>
      </c>
      <c r="G60" s="45">
        <v>-14.18839623</v>
      </c>
      <c r="H60"/>
      <c r="I60" s="24"/>
    </row>
    <row r="61" spans="1:9" x14ac:dyDescent="0.2">
      <c r="A61" s="51" t="s">
        <v>57</v>
      </c>
      <c r="B61" s="2" t="s">
        <v>70</v>
      </c>
      <c r="C61" s="25" t="s">
        <v>73</v>
      </c>
      <c r="D61" s="5">
        <f>M17*2/1</f>
        <v>158.42099999999999</v>
      </c>
      <c r="E61" s="63">
        <v>156.542</v>
      </c>
      <c r="F61" s="5">
        <f t="shared" si="5"/>
        <v>-1.8789999999999907</v>
      </c>
      <c r="G61" s="45">
        <v>-20.656568360000001</v>
      </c>
      <c r="H61"/>
      <c r="I61" s="24"/>
    </row>
    <row r="62" spans="1:9" x14ac:dyDescent="0.2">
      <c r="A62" s="51">
        <v>18.7</v>
      </c>
      <c r="B62" s="2" t="s">
        <v>16</v>
      </c>
      <c r="C62" s="2" t="s">
        <v>72</v>
      </c>
      <c r="D62" s="5">
        <f t="shared" si="4"/>
        <v>198.02625</v>
      </c>
      <c r="E62" s="51">
        <v>196.298</v>
      </c>
      <c r="F62" s="5">
        <f t="shared" si="5"/>
        <v>-1.7282500000000027</v>
      </c>
      <c r="G62" s="45">
        <v>-15.17588932</v>
      </c>
      <c r="H62"/>
      <c r="I62" s="24"/>
    </row>
    <row r="63" spans="1:9" x14ac:dyDescent="0.2">
      <c r="A63" s="67" t="s">
        <v>68</v>
      </c>
      <c r="B63" s="2" t="s">
        <v>16</v>
      </c>
      <c r="C63" s="2" t="s">
        <v>72</v>
      </c>
      <c r="D63" s="5">
        <f t="shared" si="4"/>
        <v>195.87475000000001</v>
      </c>
      <c r="E63" s="70">
        <v>196.03899999999999</v>
      </c>
      <c r="F63" s="5">
        <f t="shared" si="5"/>
        <v>0.16424999999998136</v>
      </c>
      <c r="G63" s="45">
        <v>1.459500289</v>
      </c>
      <c r="H63"/>
      <c r="I63" s="24"/>
    </row>
    <row r="64" spans="1:9" x14ac:dyDescent="0.2">
      <c r="A64" s="67" t="s">
        <v>69</v>
      </c>
      <c r="B64" s="2" t="s">
        <v>70</v>
      </c>
      <c r="C64" s="25" t="s">
        <v>73</v>
      </c>
      <c r="D64" s="5">
        <f>M20*2/1</f>
        <v>156.69980000000001</v>
      </c>
      <c r="E64" s="70">
        <v>154.04499999999999</v>
      </c>
      <c r="F64" s="5">
        <f t="shared" si="5"/>
        <v>-2.6548000000000229</v>
      </c>
      <c r="G64" s="45">
        <v>-29.525587300000002</v>
      </c>
      <c r="H64"/>
      <c r="I64" s="24"/>
    </row>
    <row r="65" spans="1:9" x14ac:dyDescent="0.2">
      <c r="A65" s="51" t="s">
        <v>60</v>
      </c>
      <c r="B65" s="2" t="s">
        <v>17</v>
      </c>
      <c r="C65" s="25" t="s">
        <v>7</v>
      </c>
      <c r="D65" s="5">
        <f>M21*5/4</f>
        <v>97.937375000000003</v>
      </c>
      <c r="E65" s="51">
        <f>197.1038/2</f>
        <v>98.551900000000003</v>
      </c>
      <c r="F65" s="5">
        <f t="shared" si="5"/>
        <v>0.61452500000000043</v>
      </c>
      <c r="G65" s="45">
        <v>10.828546810000001</v>
      </c>
      <c r="H65"/>
      <c r="I65" s="24"/>
    </row>
    <row r="66" spans="1:9" x14ac:dyDescent="0.2">
      <c r="A66" s="51">
        <v>40.5</v>
      </c>
      <c r="B66" s="2" t="s">
        <v>17</v>
      </c>
      <c r="C66" s="25" t="s">
        <v>7</v>
      </c>
      <c r="D66" s="5">
        <f>M22*5/4</f>
        <v>195.99</v>
      </c>
      <c r="E66" s="51">
        <v>195.33199999999999</v>
      </c>
      <c r="F66" s="5">
        <f t="shared" si="5"/>
        <v>-0.65800000000001546</v>
      </c>
      <c r="G66" s="45">
        <v>-5.822075313</v>
      </c>
      <c r="H66"/>
      <c r="I66" s="24"/>
    </row>
    <row r="67" spans="1:9" x14ac:dyDescent="0.2">
      <c r="A67" s="76" t="s">
        <v>61</v>
      </c>
      <c r="B67" s="2" t="s">
        <v>70</v>
      </c>
      <c r="C67" s="25" t="s">
        <v>73</v>
      </c>
      <c r="D67" s="5">
        <f>M23*2/1</f>
        <v>156.792</v>
      </c>
      <c r="E67" s="51">
        <v>156.07300000000001</v>
      </c>
      <c r="F67" s="5">
        <f t="shared" si="5"/>
        <v>-0.71899999999999409</v>
      </c>
      <c r="G67" s="45">
        <v>-7.9571666540699999</v>
      </c>
      <c r="H67"/>
      <c r="I67" s="24"/>
    </row>
    <row r="68" spans="1:9" x14ac:dyDescent="0.2">
      <c r="A68" s="51">
        <v>40.799999999999997</v>
      </c>
      <c r="B68" s="2" t="s">
        <v>17</v>
      </c>
      <c r="C68" s="25" t="s">
        <v>7</v>
      </c>
      <c r="D68" s="5">
        <f>M24*5/4</f>
        <v>195.99</v>
      </c>
      <c r="E68" s="51">
        <v>195.33199999999999</v>
      </c>
      <c r="F68" s="5">
        <f t="shared" si="5"/>
        <v>-0.65800000000001546</v>
      </c>
      <c r="G68" s="45">
        <v>-5.822075313</v>
      </c>
      <c r="H68"/>
      <c r="I68" s="24"/>
    </row>
    <row r="69" spans="1:9" x14ac:dyDescent="0.2">
      <c r="A69" s="51" t="s">
        <v>62</v>
      </c>
      <c r="B69" s="2" t="s">
        <v>17</v>
      </c>
      <c r="C69" s="25" t="s">
        <v>7</v>
      </c>
      <c r="D69" s="5">
        <f>M25*5/4</f>
        <v>199.22750000000002</v>
      </c>
      <c r="E69" s="51">
        <v>196.298</v>
      </c>
      <c r="F69" s="5">
        <f t="shared" si="5"/>
        <v>-2.9295000000000186</v>
      </c>
      <c r="G69" s="45">
        <v>-25.64559246</v>
      </c>
      <c r="H69"/>
      <c r="I69" s="24"/>
    </row>
    <row r="70" spans="1:9" x14ac:dyDescent="0.2">
      <c r="A70" s="76" t="s">
        <v>63</v>
      </c>
      <c r="B70" s="2" t="s">
        <v>70</v>
      </c>
      <c r="C70" s="25" t="s">
        <v>73</v>
      </c>
      <c r="D70" s="5">
        <f>M26*2/1</f>
        <v>159.38200000000001</v>
      </c>
      <c r="E70" s="51">
        <v>153.523</v>
      </c>
      <c r="F70" s="5">
        <f t="shared" si="5"/>
        <v>-5.8590000000000089</v>
      </c>
      <c r="G70" s="45">
        <v>-64.840676779999995</v>
      </c>
      <c r="H70"/>
      <c r="I70" s="24"/>
    </row>
    <row r="71" spans="1:9" x14ac:dyDescent="0.2">
      <c r="A71" s="51">
        <v>42.8</v>
      </c>
      <c r="B71" s="2" t="s">
        <v>17</v>
      </c>
      <c r="C71" s="25" t="s">
        <v>7</v>
      </c>
      <c r="D71" s="5">
        <f>M27*5/4</f>
        <v>199.22750000000002</v>
      </c>
      <c r="E71" s="51">
        <v>197.49799999999999</v>
      </c>
      <c r="F71" s="5">
        <f t="shared" si="5"/>
        <v>-1.72950000000003</v>
      </c>
      <c r="G71" s="45">
        <v>-15.0945087</v>
      </c>
      <c r="H71"/>
      <c r="I71" s="24"/>
    </row>
    <row r="72" spans="1:9" x14ac:dyDescent="0.2">
      <c r="A72" s="51">
        <v>47.3</v>
      </c>
      <c r="B72" s="2" t="s">
        <v>16</v>
      </c>
      <c r="C72" s="2" t="s">
        <v>72</v>
      </c>
      <c r="D72" s="5">
        <f t="shared" si="4"/>
        <v>195.87475000000001</v>
      </c>
      <c r="E72" s="51">
        <v>196.41</v>
      </c>
      <c r="F72" s="5">
        <f t="shared" si="5"/>
        <v>0.53524999999999068</v>
      </c>
      <c r="G72" s="45">
        <v>4.7238997679999999</v>
      </c>
      <c r="H72"/>
      <c r="I72" s="24"/>
    </row>
    <row r="73" spans="1:9" x14ac:dyDescent="0.2">
      <c r="A73" s="51">
        <v>82.4</v>
      </c>
      <c r="B73" s="2" t="s">
        <v>16</v>
      </c>
      <c r="C73" s="2" t="s">
        <v>72</v>
      </c>
      <c r="D73" s="5">
        <f t="shared" si="4"/>
        <v>199.8075</v>
      </c>
      <c r="E73" s="51">
        <v>195.33199999999999</v>
      </c>
      <c r="F73" s="5">
        <f t="shared" si="5"/>
        <v>-4.4755000000000109</v>
      </c>
      <c r="G73" s="45">
        <v>-39.21890543</v>
      </c>
      <c r="H73"/>
      <c r="I73" s="24"/>
    </row>
    <row r="74" spans="1:9" x14ac:dyDescent="0.2">
      <c r="A74" s="50">
        <v>82.6</v>
      </c>
      <c r="B74" s="2" t="s">
        <v>70</v>
      </c>
      <c r="C74" s="25" t="s">
        <v>73</v>
      </c>
      <c r="D74" s="5">
        <f>M30*2/1</f>
        <v>159.846</v>
      </c>
      <c r="E74" s="68">
        <v>153.12299999999999</v>
      </c>
      <c r="F74" s="5">
        <f t="shared" si="5"/>
        <v>-6.7230000000000132</v>
      </c>
      <c r="G74" s="45">
        <v>-74.389970180000006</v>
      </c>
      <c r="H74"/>
      <c r="I74" s="24"/>
    </row>
    <row r="75" spans="1:9" x14ac:dyDescent="0.2">
      <c r="A75" s="51">
        <v>82.7</v>
      </c>
      <c r="B75" s="2" t="s">
        <v>16</v>
      </c>
      <c r="C75" s="2" t="s">
        <v>72</v>
      </c>
      <c r="D75" s="5">
        <f t="shared" si="4"/>
        <v>199.8075</v>
      </c>
      <c r="E75" s="51">
        <v>195.21700000000001</v>
      </c>
      <c r="F75" s="5">
        <f t="shared" si="5"/>
        <v>-4.5904999999999916</v>
      </c>
      <c r="G75" s="45">
        <v>-40.238454429999997</v>
      </c>
      <c r="H75"/>
      <c r="I75" s="24"/>
    </row>
    <row r="76" spans="1:9" x14ac:dyDescent="0.2">
      <c r="A76" s="51">
        <v>83.4</v>
      </c>
      <c r="B76" s="2" t="s">
        <v>16</v>
      </c>
      <c r="C76" s="2" t="s">
        <v>72</v>
      </c>
      <c r="D76" s="5">
        <f t="shared" si="4"/>
        <v>195.87475000000001</v>
      </c>
      <c r="E76" s="51">
        <v>195.33199999999999</v>
      </c>
      <c r="F76" s="5">
        <f t="shared" si="5"/>
        <v>-0.54275000000001228</v>
      </c>
      <c r="G76" s="45">
        <v>-4.80418257</v>
      </c>
      <c r="H76"/>
      <c r="I76" s="24"/>
    </row>
    <row r="77" spans="1:9" x14ac:dyDescent="0.2">
      <c r="A77" s="50">
        <v>83.6</v>
      </c>
      <c r="B77" s="2" t="s">
        <v>70</v>
      </c>
      <c r="C77" s="25" t="s">
        <v>73</v>
      </c>
      <c r="D77" s="5">
        <f>M33*2/1</f>
        <v>156.69980000000001</v>
      </c>
      <c r="E77" s="68">
        <v>153.971</v>
      </c>
      <c r="F77" s="5">
        <f t="shared" si="5"/>
        <v>-2.7288000000000068</v>
      </c>
      <c r="G77" s="45">
        <v>-30.41362736</v>
      </c>
      <c r="H77"/>
      <c r="I77" s="24"/>
    </row>
    <row r="78" spans="1:9" x14ac:dyDescent="0.2">
      <c r="A78" s="51">
        <v>83.7</v>
      </c>
      <c r="B78" s="2" t="s">
        <v>16</v>
      </c>
      <c r="C78" s="2" t="s">
        <v>72</v>
      </c>
      <c r="D78" s="5">
        <f t="shared" si="4"/>
        <v>195.87475000000001</v>
      </c>
      <c r="E78" s="51">
        <v>196.298</v>
      </c>
      <c r="F78" s="5">
        <f t="shared" si="5"/>
        <v>0.42324999999999591</v>
      </c>
      <c r="G78" s="45">
        <v>3.7364066760000001</v>
      </c>
      <c r="H78"/>
      <c r="I78" s="24"/>
    </row>
    <row r="79" spans="1:9" x14ac:dyDescent="0.2">
      <c r="A79" s="51">
        <v>84.4</v>
      </c>
      <c r="B79" s="2" t="s">
        <v>16</v>
      </c>
      <c r="C79" s="2" t="s">
        <v>72</v>
      </c>
      <c r="D79" s="5">
        <f t="shared" si="4"/>
        <v>195.87475000000001</v>
      </c>
      <c r="E79" s="51">
        <v>196.41</v>
      </c>
      <c r="F79" s="5">
        <f t="shared" si="5"/>
        <v>0.53524999999999068</v>
      </c>
      <c r="G79" s="45">
        <v>4.7238997679999999</v>
      </c>
      <c r="H79"/>
      <c r="I79" s="24"/>
    </row>
    <row r="80" spans="1:9" x14ac:dyDescent="0.2">
      <c r="A80" s="50">
        <v>84.6</v>
      </c>
      <c r="B80" s="2" t="s">
        <v>70</v>
      </c>
      <c r="C80" s="25" t="s">
        <v>73</v>
      </c>
      <c r="D80" s="5">
        <f>M36*2/1</f>
        <v>156.69980000000001</v>
      </c>
      <c r="E80" s="68">
        <v>153.971</v>
      </c>
      <c r="F80" s="5">
        <f t="shared" si="5"/>
        <v>-2.7288000000000068</v>
      </c>
      <c r="G80" s="45">
        <v>-30.41362736</v>
      </c>
      <c r="H80"/>
      <c r="I80" s="24"/>
    </row>
    <row r="81" spans="1:9" x14ac:dyDescent="0.2">
      <c r="A81" s="51">
        <v>84.7</v>
      </c>
      <c r="B81" s="2" t="s">
        <v>16</v>
      </c>
      <c r="C81" s="2" t="s">
        <v>72</v>
      </c>
      <c r="D81" s="5">
        <f t="shared" si="4"/>
        <v>195.87475000000001</v>
      </c>
      <c r="E81" s="51">
        <v>194.143</v>
      </c>
      <c r="F81" s="5">
        <f t="shared" si="5"/>
        <v>-1.7317500000000052</v>
      </c>
      <c r="G81" s="45">
        <v>-15.374533319999999</v>
      </c>
      <c r="H81"/>
      <c r="I81" s="24"/>
    </row>
    <row r="82" spans="1:9" x14ac:dyDescent="0.2">
      <c r="A82" s="51">
        <v>85.4</v>
      </c>
      <c r="B82" s="2" t="s">
        <v>16</v>
      </c>
      <c r="C82" s="2" t="s">
        <v>72</v>
      </c>
      <c r="D82" s="5">
        <f t="shared" si="4"/>
        <v>199.11100000000002</v>
      </c>
      <c r="E82" s="51">
        <v>194.26</v>
      </c>
      <c r="F82" s="5">
        <f t="shared" si="5"/>
        <v>-4.8510000000000275</v>
      </c>
      <c r="G82" s="45">
        <v>-42.70087083</v>
      </c>
      <c r="H82"/>
      <c r="I82" s="24"/>
    </row>
    <row r="83" spans="1:9" x14ac:dyDescent="0.2">
      <c r="A83" s="50">
        <v>85.6</v>
      </c>
      <c r="B83" s="2" t="s">
        <v>70</v>
      </c>
      <c r="C83" s="25" t="s">
        <v>73</v>
      </c>
      <c r="D83" s="5">
        <f>M39*2/1</f>
        <v>159.28880000000001</v>
      </c>
      <c r="E83" s="68">
        <v>153.971</v>
      </c>
      <c r="F83" s="5">
        <f t="shared" si="5"/>
        <v>-5.3178000000000054</v>
      </c>
      <c r="G83" s="45">
        <v>-58.783418259999998</v>
      </c>
      <c r="H83"/>
      <c r="I83" s="24"/>
    </row>
    <row r="84" spans="1:9" x14ac:dyDescent="0.2">
      <c r="A84" s="51">
        <v>85.7</v>
      </c>
      <c r="B84" s="2" t="s">
        <v>16</v>
      </c>
      <c r="C84" s="2" t="s">
        <v>72</v>
      </c>
      <c r="D84" s="5">
        <f t="shared" si="4"/>
        <v>199.11100000000002</v>
      </c>
      <c r="E84" s="51">
        <v>195.291</v>
      </c>
      <c r="F84" s="5">
        <f t="shared" si="5"/>
        <v>-3.8200000000000216</v>
      </c>
      <c r="G84" s="45">
        <v>-33.536954059999999</v>
      </c>
      <c r="H84"/>
      <c r="I84" s="24"/>
    </row>
    <row r="85" spans="1:9" x14ac:dyDescent="0.2">
      <c r="A85" s="75" t="s">
        <v>64</v>
      </c>
      <c r="B85" s="2" t="s">
        <v>16</v>
      </c>
      <c r="C85" s="2" t="s">
        <v>72</v>
      </c>
      <c r="D85" s="5">
        <f t="shared" si="4"/>
        <v>199.11100000000002</v>
      </c>
      <c r="E85" s="51">
        <v>194.26</v>
      </c>
      <c r="F85" s="5">
        <f t="shared" si="5"/>
        <v>-4.8510000000000275</v>
      </c>
      <c r="G85" s="45">
        <v>-42.70087083</v>
      </c>
      <c r="H85"/>
      <c r="I85" s="24"/>
    </row>
    <row r="86" spans="1:9" x14ac:dyDescent="0.2">
      <c r="A86" s="75"/>
      <c r="B86" s="73"/>
      <c r="C86" s="73"/>
      <c r="D86" s="74"/>
      <c r="E86" s="74"/>
      <c r="F86" s="74"/>
      <c r="G86" s="19"/>
      <c r="H86"/>
      <c r="I86" s="24"/>
    </row>
    <row r="87" spans="1:9" x14ac:dyDescent="0.2">
      <c r="A87" s="52"/>
      <c r="B87" s="73"/>
      <c r="C87" s="73"/>
      <c r="D87" s="74"/>
      <c r="E87" s="74"/>
      <c r="F87" s="74"/>
      <c r="G87" s="19"/>
      <c r="H87"/>
      <c r="I87" s="24"/>
    </row>
    <row r="88" spans="1:9" x14ac:dyDescent="0.2">
      <c r="A88" s="90" t="s">
        <v>5</v>
      </c>
      <c r="B88" s="91"/>
      <c r="C88" s="91"/>
      <c r="D88" s="91"/>
      <c r="E88" s="91"/>
      <c r="F88" s="91"/>
      <c r="G88" s="92"/>
      <c r="H88"/>
      <c r="I88" s="24"/>
    </row>
    <row r="89" spans="1:9" x14ac:dyDescent="0.2">
      <c r="A89" s="26" t="s">
        <v>12</v>
      </c>
      <c r="B89" s="65" t="s">
        <v>2</v>
      </c>
      <c r="C89" s="65" t="s">
        <v>18</v>
      </c>
      <c r="D89" s="4" t="s">
        <v>13</v>
      </c>
      <c r="E89" s="4" t="s">
        <v>14</v>
      </c>
      <c r="F89" s="65" t="s">
        <v>15</v>
      </c>
      <c r="G89" s="12" t="s">
        <v>1</v>
      </c>
      <c r="H89"/>
      <c r="I89" s="24"/>
    </row>
    <row r="90" spans="1:9" x14ac:dyDescent="0.2">
      <c r="A90" s="51">
        <v>1.4</v>
      </c>
      <c r="B90" s="2" t="s">
        <v>16</v>
      </c>
      <c r="C90" s="2">
        <v>16</v>
      </c>
      <c r="D90" s="5">
        <f>M3*POWER(2,(16/12))</f>
        <v>198.51240466880625</v>
      </c>
      <c r="E90" s="51">
        <v>197.494</v>
      </c>
      <c r="F90" s="5">
        <f>E90-D90</f>
        <v>-1.0184046688062551</v>
      </c>
      <c r="G90" s="45">
        <v>-8.9043643859999992</v>
      </c>
      <c r="H90"/>
      <c r="I90" s="24"/>
    </row>
    <row r="91" spans="1:9" x14ac:dyDescent="0.2">
      <c r="A91" s="51">
        <v>1.7</v>
      </c>
      <c r="B91" s="2" t="s">
        <v>16</v>
      </c>
      <c r="C91" s="2">
        <v>16</v>
      </c>
      <c r="D91" s="5">
        <f t="shared" ref="D91:D98" si="6">M4*POWER(2,(16/12))</f>
        <v>198.51240466880625</v>
      </c>
      <c r="E91" s="51">
        <v>195.298</v>
      </c>
      <c r="F91" s="5">
        <f t="shared" ref="F91:F128" si="7">E91-D91</f>
        <v>-3.2144046688062531</v>
      </c>
      <c r="G91" s="45">
        <v>-28.26234307</v>
      </c>
      <c r="H91"/>
      <c r="I91" s="24"/>
    </row>
    <row r="92" spans="1:9" x14ac:dyDescent="0.2">
      <c r="A92" s="51">
        <v>2.4</v>
      </c>
      <c r="B92" s="2" t="s">
        <v>16</v>
      </c>
      <c r="C92" s="2">
        <v>16</v>
      </c>
      <c r="D92" s="5">
        <f t="shared" si="6"/>
        <v>199.59795264539565</v>
      </c>
      <c r="E92" s="51">
        <v>196.41</v>
      </c>
      <c r="F92" s="5">
        <f t="shared" si="7"/>
        <v>-3.1879526453956544</v>
      </c>
      <c r="G92" s="45">
        <v>-27.87465598</v>
      </c>
      <c r="H92"/>
      <c r="I92" s="24"/>
    </row>
    <row r="93" spans="1:9" x14ac:dyDescent="0.2">
      <c r="A93" s="51">
        <v>2.7</v>
      </c>
      <c r="B93" s="2" t="s">
        <v>16</v>
      </c>
      <c r="C93" s="2">
        <v>16</v>
      </c>
      <c r="D93" s="5">
        <f t="shared" si="6"/>
        <v>199.59795264539565</v>
      </c>
      <c r="E93" s="51">
        <v>194.19300000000001</v>
      </c>
      <c r="F93" s="5">
        <f t="shared" si="7"/>
        <v>-5.4049526453956389</v>
      </c>
      <c r="G93" s="45">
        <v>-47.527280779999998</v>
      </c>
      <c r="H93"/>
      <c r="I93" s="24"/>
    </row>
    <row r="94" spans="1:9" x14ac:dyDescent="0.2">
      <c r="A94" s="51">
        <v>3.4</v>
      </c>
      <c r="B94" s="2" t="s">
        <v>16</v>
      </c>
      <c r="C94" s="2">
        <v>16</v>
      </c>
      <c r="D94" s="5">
        <f t="shared" si="6"/>
        <v>197.42937653431662</v>
      </c>
      <c r="E94" s="51">
        <v>198.584</v>
      </c>
      <c r="F94" s="5">
        <f t="shared" si="7"/>
        <v>1.154623465683386</v>
      </c>
      <c r="G94" s="45">
        <v>10.09505485</v>
      </c>
      <c r="H94"/>
      <c r="I94" s="24"/>
    </row>
    <row r="95" spans="1:9" x14ac:dyDescent="0.2">
      <c r="A95" s="51">
        <v>3.7</v>
      </c>
      <c r="B95" s="2" t="s">
        <v>16</v>
      </c>
      <c r="C95" s="2">
        <v>16</v>
      </c>
      <c r="D95" s="5">
        <f t="shared" si="6"/>
        <v>197.42937653431662</v>
      </c>
      <c r="E95" s="51">
        <v>195.21700000000001</v>
      </c>
      <c r="F95" s="5">
        <f t="shared" si="7"/>
        <v>-2.2123765343166042</v>
      </c>
      <c r="G95" s="45">
        <v>-19.50978155</v>
      </c>
      <c r="H95"/>
      <c r="I95" s="24"/>
    </row>
    <row r="96" spans="1:9" x14ac:dyDescent="0.2">
      <c r="A96" s="51">
        <v>4.4000000000000004</v>
      </c>
      <c r="B96" s="2" t="s">
        <v>16</v>
      </c>
      <c r="C96" s="2">
        <v>16</v>
      </c>
      <c r="D96" s="5">
        <f t="shared" si="6"/>
        <v>198.5106407793364</v>
      </c>
      <c r="E96" s="51">
        <v>197.464</v>
      </c>
      <c r="F96" s="5">
        <f t="shared" si="7"/>
        <v>-1.0466407793363999</v>
      </c>
      <c r="G96" s="45">
        <v>-9.1516666729999994</v>
      </c>
      <c r="H96"/>
      <c r="I96" s="24"/>
    </row>
    <row r="97" spans="1:9" x14ac:dyDescent="0.2">
      <c r="A97" s="51">
        <v>4.7</v>
      </c>
      <c r="B97" s="2" t="s">
        <v>16</v>
      </c>
      <c r="C97" s="2">
        <v>16</v>
      </c>
      <c r="D97" s="5">
        <f t="shared" si="6"/>
        <v>198.5106407793364</v>
      </c>
      <c r="E97" s="51">
        <v>195.21700000000001</v>
      </c>
      <c r="F97" s="5">
        <f t="shared" si="7"/>
        <v>-3.2936407793363855</v>
      </c>
      <c r="G97" s="45">
        <v>-28.96482477</v>
      </c>
      <c r="H97"/>
      <c r="I97" s="24"/>
    </row>
    <row r="98" spans="1:9" x14ac:dyDescent="0.2">
      <c r="A98" s="51" t="s">
        <v>53</v>
      </c>
      <c r="B98" s="2" t="s">
        <v>16</v>
      </c>
      <c r="C98" s="2">
        <v>16</v>
      </c>
      <c r="D98" s="5">
        <f t="shared" si="6"/>
        <v>200.69131213249446</v>
      </c>
      <c r="E98" s="51">
        <v>194.98699999999999</v>
      </c>
      <c r="F98" s="5">
        <f t="shared" si="7"/>
        <v>-5.704312132494465</v>
      </c>
      <c r="G98" s="45">
        <v>-49.920163070000001</v>
      </c>
      <c r="H98"/>
      <c r="I98" s="24"/>
    </row>
    <row r="99" spans="1:9" x14ac:dyDescent="0.2">
      <c r="A99" s="51" t="s">
        <v>54</v>
      </c>
      <c r="B99" s="2" t="s">
        <v>70</v>
      </c>
      <c r="C99" s="25" t="s">
        <v>74</v>
      </c>
      <c r="D99" s="5">
        <f>M12*POWER(2,(12/12))</f>
        <v>159.28880000000001</v>
      </c>
      <c r="E99" s="51">
        <v>155.28399999999999</v>
      </c>
      <c r="F99" s="5">
        <f t="shared" si="7"/>
        <v>-4.0048000000000172</v>
      </c>
      <c r="G99" s="45">
        <v>-44.082773379999999</v>
      </c>
      <c r="H99"/>
      <c r="I99" s="24"/>
    </row>
    <row r="100" spans="1:9" x14ac:dyDescent="0.2">
      <c r="A100" s="51" t="s">
        <v>59</v>
      </c>
      <c r="B100" s="2" t="s">
        <v>17</v>
      </c>
      <c r="C100" s="25" t="s">
        <v>8</v>
      </c>
      <c r="D100" s="5">
        <f>M13*POWER(2,(4/12))</f>
        <v>100.34565606624724</v>
      </c>
      <c r="E100" s="51">
        <f>195.332/2</f>
        <v>97.665999999999997</v>
      </c>
      <c r="F100" s="5">
        <f t="shared" si="7"/>
        <v>-2.6796560662472473</v>
      </c>
      <c r="G100" s="45">
        <v>-46.860575660000002</v>
      </c>
      <c r="H100"/>
      <c r="I100" s="24"/>
    </row>
    <row r="101" spans="1:9" x14ac:dyDescent="0.2">
      <c r="A101" s="51">
        <v>17.5</v>
      </c>
      <c r="B101" s="2" t="s">
        <v>16</v>
      </c>
      <c r="C101" s="2">
        <v>16</v>
      </c>
      <c r="D101" s="5">
        <f>M14*POWER(2,(16/12))</f>
        <v>200.74070103765033</v>
      </c>
      <c r="E101" s="51">
        <v>195.21700000000001</v>
      </c>
      <c r="F101" s="5">
        <f t="shared" si="7"/>
        <v>-5.5237010376503122</v>
      </c>
      <c r="G101" s="45">
        <v>-48.305351430000002</v>
      </c>
      <c r="H101"/>
      <c r="I101" s="24"/>
    </row>
    <row r="102" spans="1:9" x14ac:dyDescent="0.2">
      <c r="A102" s="51" t="s">
        <v>55</v>
      </c>
      <c r="B102" s="2" t="s">
        <v>70</v>
      </c>
      <c r="C102" s="2">
        <v>12</v>
      </c>
      <c r="D102" s="5">
        <f>M15*POWER(2,(12/12))</f>
        <v>159.328</v>
      </c>
      <c r="E102" s="51">
        <v>156.73699999999999</v>
      </c>
      <c r="F102" s="5">
        <f t="shared" si="7"/>
        <v>-2.5910000000000082</v>
      </c>
      <c r="G102" s="45">
        <v>-28.384844300000001</v>
      </c>
      <c r="H102"/>
      <c r="I102" s="24"/>
    </row>
    <row r="103" spans="1:9" x14ac:dyDescent="0.2">
      <c r="A103" s="51" t="s">
        <v>56</v>
      </c>
      <c r="B103" s="2" t="s">
        <v>16</v>
      </c>
      <c r="C103" s="2">
        <v>16</v>
      </c>
      <c r="D103" s="5">
        <f>M16*POWER(2,(16/12))</f>
        <v>199.59795264539565</v>
      </c>
      <c r="E103" s="51">
        <v>196.41</v>
      </c>
      <c r="F103" s="5">
        <f t="shared" si="7"/>
        <v>-3.1879526453956544</v>
      </c>
      <c r="G103" s="45">
        <v>-27.87465598</v>
      </c>
      <c r="H103"/>
      <c r="I103" s="24"/>
    </row>
    <row r="104" spans="1:9" x14ac:dyDescent="0.2">
      <c r="A104" s="51" t="s">
        <v>57</v>
      </c>
      <c r="B104" s="2" t="s">
        <v>70</v>
      </c>
      <c r="C104" s="2">
        <v>12</v>
      </c>
      <c r="D104" s="5">
        <f>M17*POWER(2,(12/12))</f>
        <v>158.42099999999999</v>
      </c>
      <c r="E104" s="63">
        <v>156.542</v>
      </c>
      <c r="F104" s="5">
        <f t="shared" si="7"/>
        <v>-1.8789999999999907</v>
      </c>
      <c r="G104" s="45">
        <v>-20.656568360000001</v>
      </c>
      <c r="H104"/>
      <c r="I104" s="24"/>
    </row>
    <row r="105" spans="1:9" x14ac:dyDescent="0.2">
      <c r="A105" s="51">
        <v>18.7</v>
      </c>
      <c r="B105" s="2" t="s">
        <v>16</v>
      </c>
      <c r="C105" s="2">
        <v>16</v>
      </c>
      <c r="D105" s="5">
        <f>M18*POWER(2,(16/12))</f>
        <v>199.59795264539565</v>
      </c>
      <c r="E105" s="51">
        <v>196.298</v>
      </c>
      <c r="F105" s="5">
        <f t="shared" si="7"/>
        <v>-3.2999526453956491</v>
      </c>
      <c r="G105" s="45">
        <v>-28.862149070000001</v>
      </c>
      <c r="H105"/>
      <c r="I105" s="24"/>
    </row>
    <row r="106" spans="1:9" x14ac:dyDescent="0.2">
      <c r="A106" s="67" t="s">
        <v>68</v>
      </c>
      <c r="B106" s="2" t="s">
        <v>16</v>
      </c>
      <c r="C106" s="2">
        <v>16</v>
      </c>
      <c r="D106" s="5">
        <f>M19*POWER(2,(16/12))</f>
        <v>197.42937653431662</v>
      </c>
      <c r="E106" s="70">
        <v>196.03899999999999</v>
      </c>
      <c r="F106" s="5">
        <f t="shared" si="7"/>
        <v>-1.3903765343166299</v>
      </c>
      <c r="G106" s="45">
        <v>-12.226549690000001</v>
      </c>
      <c r="H106"/>
      <c r="I106" s="24"/>
    </row>
    <row r="107" spans="1:9" x14ac:dyDescent="0.2">
      <c r="A107" s="67" t="s">
        <v>69</v>
      </c>
      <c r="B107" s="2" t="s">
        <v>70</v>
      </c>
      <c r="C107" s="2">
        <v>12</v>
      </c>
      <c r="D107" s="5">
        <f>M20*POWER(2,(12/12))</f>
        <v>156.69980000000001</v>
      </c>
      <c r="E107" s="70">
        <v>154.04499999999999</v>
      </c>
      <c r="F107" s="5">
        <f t="shared" si="7"/>
        <v>-2.6548000000000229</v>
      </c>
      <c r="G107" s="45">
        <v>-29.525587300000002</v>
      </c>
      <c r="H107"/>
      <c r="I107" s="24"/>
    </row>
    <row r="108" spans="1:9" x14ac:dyDescent="0.2">
      <c r="A108" s="51" t="s">
        <v>60</v>
      </c>
      <c r="B108" s="2" t="s">
        <v>17</v>
      </c>
      <c r="C108" s="25" t="s">
        <v>8</v>
      </c>
      <c r="D108" s="5">
        <f>M21*POWER(2,(4/12))</f>
        <v>98.714688267158337</v>
      </c>
      <c r="E108" s="51">
        <f>197.1038/2</f>
        <v>98.551900000000003</v>
      </c>
      <c r="F108" s="5">
        <f t="shared" si="7"/>
        <v>-0.16278826715833361</v>
      </c>
      <c r="G108" s="45">
        <v>-2.857503168</v>
      </c>
      <c r="H108"/>
      <c r="I108" s="24"/>
    </row>
    <row r="109" spans="1:9" x14ac:dyDescent="0.2">
      <c r="A109" s="51">
        <v>40.5</v>
      </c>
      <c r="B109" s="2" t="s">
        <v>17</v>
      </c>
      <c r="C109" s="25" t="s">
        <v>8</v>
      </c>
      <c r="D109" s="5">
        <f>M22*POWER(2,(4/12))</f>
        <v>197.54554125511697</v>
      </c>
      <c r="E109" s="51">
        <v>195.33199999999999</v>
      </c>
      <c r="F109" s="5">
        <f t="shared" si="7"/>
        <v>-2.2135412551169793</v>
      </c>
      <c r="G109" s="45">
        <v>-19.507999900000002</v>
      </c>
      <c r="H109"/>
      <c r="I109" s="24"/>
    </row>
    <row r="110" spans="1:9" x14ac:dyDescent="0.2">
      <c r="A110" s="76" t="s">
        <v>61</v>
      </c>
      <c r="B110" s="2" t="s">
        <v>70</v>
      </c>
      <c r="C110" s="2">
        <v>12</v>
      </c>
      <c r="D110" s="5">
        <f>M23*POWER(2,(12/12))</f>
        <v>156.792</v>
      </c>
      <c r="E110" s="51">
        <v>156.07300000000001</v>
      </c>
      <c r="F110" s="5">
        <f t="shared" si="7"/>
        <v>-0.71899999999999409</v>
      </c>
      <c r="G110" s="45">
        <v>-7.95716</v>
      </c>
      <c r="H110"/>
      <c r="I110" s="24"/>
    </row>
    <row r="111" spans="1:9" x14ac:dyDescent="0.2">
      <c r="A111" s="51">
        <v>40.799999999999997</v>
      </c>
      <c r="B111" s="2" t="s">
        <v>17</v>
      </c>
      <c r="C111" s="25" t="s">
        <v>8</v>
      </c>
      <c r="D111" s="5">
        <f>M24*POWER(2,(4/12))</f>
        <v>197.54554125511697</v>
      </c>
      <c r="E111" s="51">
        <v>195.33199999999999</v>
      </c>
      <c r="F111" s="5">
        <f t="shared" si="7"/>
        <v>-2.2135412551169793</v>
      </c>
      <c r="G111" s="45">
        <v>-19.507999900000002</v>
      </c>
      <c r="H111"/>
      <c r="I111" s="24"/>
    </row>
    <row r="112" spans="1:9" x14ac:dyDescent="0.2">
      <c r="A112" s="51" t="s">
        <v>62</v>
      </c>
      <c r="B112" s="2" t="s">
        <v>17</v>
      </c>
      <c r="C112" s="25" t="s">
        <v>8</v>
      </c>
      <c r="D112" s="5">
        <f>M25*POWER(2,(4/12))</f>
        <v>200.80873677434468</v>
      </c>
      <c r="E112" s="51">
        <v>196.298</v>
      </c>
      <c r="F112" s="5">
        <f t="shared" si="7"/>
        <v>-4.5107367743446787</v>
      </c>
      <c r="G112" s="45">
        <v>-39.331561550000004</v>
      </c>
      <c r="H112"/>
      <c r="I112" s="24"/>
    </row>
    <row r="113" spans="1:9" x14ac:dyDescent="0.2">
      <c r="A113" s="76" t="s">
        <v>63</v>
      </c>
      <c r="B113" s="2" t="s">
        <v>70</v>
      </c>
      <c r="C113" s="2">
        <v>12</v>
      </c>
      <c r="D113" s="5">
        <f>M26*POWER(2,(12/12))</f>
        <v>159.38200000000001</v>
      </c>
      <c r="E113" s="51">
        <v>153.523</v>
      </c>
      <c r="F113" s="5">
        <f t="shared" si="7"/>
        <v>-5.8590000000000089</v>
      </c>
      <c r="G113" s="45">
        <v>-64.840676779999995</v>
      </c>
      <c r="H113"/>
      <c r="I113" s="24"/>
    </row>
    <row r="114" spans="1:9" x14ac:dyDescent="0.2">
      <c r="A114" s="51">
        <v>42.8</v>
      </c>
      <c r="B114" s="2" t="s">
        <v>17</v>
      </c>
      <c r="C114" s="25" t="s">
        <v>8</v>
      </c>
      <c r="D114" s="5">
        <f>M27*POWER(2,(4/12))</f>
        <v>200.80873677434468</v>
      </c>
      <c r="E114" s="51">
        <v>197.49799999999999</v>
      </c>
      <c r="F114" s="5">
        <f t="shared" si="7"/>
        <v>-3.31073677434469</v>
      </c>
      <c r="G114" s="45">
        <v>-28.780477789999999</v>
      </c>
      <c r="H114"/>
      <c r="I114" s="24"/>
    </row>
    <row r="115" spans="1:9" x14ac:dyDescent="0.2">
      <c r="A115" s="51">
        <v>47.3</v>
      </c>
      <c r="B115" s="2" t="s">
        <v>16</v>
      </c>
      <c r="C115" s="2">
        <v>16</v>
      </c>
      <c r="D115" s="5">
        <f t="shared" ref="D115:D116" si="8">M28*POWER(2,(16/12))</f>
        <v>197.42937653431662</v>
      </c>
      <c r="E115" s="51">
        <v>196.41</v>
      </c>
      <c r="F115" s="5">
        <f t="shared" si="7"/>
        <v>-1.0193765343166206</v>
      </c>
      <c r="G115" s="45">
        <v>-8.9621502110000009</v>
      </c>
      <c r="H115"/>
      <c r="I115" s="24"/>
    </row>
    <row r="116" spans="1:9" x14ac:dyDescent="0.2">
      <c r="A116" s="51">
        <v>82.4</v>
      </c>
      <c r="B116" s="2" t="s">
        <v>16</v>
      </c>
      <c r="C116" s="2">
        <v>16</v>
      </c>
      <c r="D116" s="5">
        <f t="shared" si="8"/>
        <v>201.39334014149586</v>
      </c>
      <c r="E116" s="51">
        <v>195.33199999999999</v>
      </c>
      <c r="F116" s="5">
        <f t="shared" si="7"/>
        <v>-6.0613401414958616</v>
      </c>
      <c r="G116" s="45">
        <v>-52.904846489999997</v>
      </c>
      <c r="H116"/>
      <c r="I116" s="24"/>
    </row>
    <row r="117" spans="1:9" x14ac:dyDescent="0.2">
      <c r="A117" s="50">
        <v>82.6</v>
      </c>
      <c r="B117" s="2" t="s">
        <v>70</v>
      </c>
      <c r="C117" s="2">
        <v>12</v>
      </c>
      <c r="D117" s="5">
        <f>M30*POWER(2,(12/12))</f>
        <v>159.846</v>
      </c>
      <c r="E117" s="68">
        <v>153.12299999999999</v>
      </c>
      <c r="F117" s="5">
        <f t="shared" si="7"/>
        <v>-6.7230000000000132</v>
      </c>
      <c r="G117" s="45">
        <v>-74.389970180000006</v>
      </c>
      <c r="H117"/>
      <c r="I117" s="24"/>
    </row>
    <row r="118" spans="1:9" x14ac:dyDescent="0.2">
      <c r="A118" s="51">
        <v>82.7</v>
      </c>
      <c r="B118" s="2" t="s">
        <v>16</v>
      </c>
      <c r="C118" s="2">
        <v>16</v>
      </c>
      <c r="D118" s="5">
        <f t="shared" ref="D118:D119" si="9">M31*POWER(2,(16/12))</f>
        <v>201.39334014149586</v>
      </c>
      <c r="E118" s="51">
        <v>195.21700000000001</v>
      </c>
      <c r="F118" s="5">
        <f t="shared" si="7"/>
        <v>-6.1763401414958423</v>
      </c>
      <c r="G118" s="45">
        <v>-53.924395490000002</v>
      </c>
    </row>
    <row r="119" spans="1:9" x14ac:dyDescent="0.2">
      <c r="A119" s="51">
        <v>83.4</v>
      </c>
      <c r="B119" s="2" t="s">
        <v>16</v>
      </c>
      <c r="C119" s="2">
        <v>16</v>
      </c>
      <c r="D119" s="5">
        <f t="shared" si="9"/>
        <v>197.42937653431662</v>
      </c>
      <c r="E119" s="51">
        <v>195.33199999999999</v>
      </c>
      <c r="F119" s="5">
        <f t="shared" si="7"/>
        <v>-2.0973765343166235</v>
      </c>
      <c r="G119" s="45">
        <v>-18.490232550000002</v>
      </c>
    </row>
    <row r="120" spans="1:9" x14ac:dyDescent="0.2">
      <c r="A120" s="50">
        <v>83.6</v>
      </c>
      <c r="B120" s="2" t="s">
        <v>70</v>
      </c>
      <c r="C120" s="2">
        <v>12</v>
      </c>
      <c r="D120" s="5">
        <f>M33*POWER(2,(12/12))</f>
        <v>156.69980000000001</v>
      </c>
      <c r="E120" s="68">
        <v>153.971</v>
      </c>
      <c r="F120" s="5">
        <f t="shared" si="7"/>
        <v>-2.7288000000000068</v>
      </c>
      <c r="G120" s="45">
        <v>-30.41362736</v>
      </c>
    </row>
    <row r="121" spans="1:9" x14ac:dyDescent="0.2">
      <c r="A121" s="51">
        <v>83.7</v>
      </c>
      <c r="B121" s="2" t="s">
        <v>16</v>
      </c>
      <c r="C121" s="2">
        <v>16</v>
      </c>
      <c r="D121" s="5">
        <f t="shared" ref="D121:D122" si="10">M34*POWER(2,(16/12))</f>
        <v>197.42937653431662</v>
      </c>
      <c r="E121" s="51">
        <v>196.298</v>
      </c>
      <c r="F121" s="5">
        <f t="shared" si="7"/>
        <v>-1.1313765343166153</v>
      </c>
      <c r="G121" s="45">
        <v>-9.9496433040000003</v>
      </c>
    </row>
    <row r="122" spans="1:9" x14ac:dyDescent="0.2">
      <c r="A122" s="51">
        <v>84.4</v>
      </c>
      <c r="B122" s="2" t="s">
        <v>16</v>
      </c>
      <c r="C122" s="2">
        <v>16</v>
      </c>
      <c r="D122" s="5">
        <f t="shared" si="10"/>
        <v>197.42937653431662</v>
      </c>
      <c r="E122" s="51">
        <v>196.41</v>
      </c>
      <c r="F122" s="5">
        <f t="shared" si="7"/>
        <v>-1.0193765343166206</v>
      </c>
      <c r="G122" s="45">
        <v>-8.9621502110000009</v>
      </c>
    </row>
    <row r="123" spans="1:9" x14ac:dyDescent="0.2">
      <c r="A123" s="50">
        <v>84.6</v>
      </c>
      <c r="B123" s="2" t="s">
        <v>70</v>
      </c>
      <c r="C123" s="2">
        <v>12</v>
      </c>
      <c r="D123" s="5">
        <f>M36*POWER(2,(12/12))</f>
        <v>156.69980000000001</v>
      </c>
      <c r="E123" s="68">
        <v>153.971</v>
      </c>
      <c r="F123" s="5">
        <f t="shared" si="7"/>
        <v>-2.7288000000000068</v>
      </c>
      <c r="G123" s="45">
        <v>-30.41362736</v>
      </c>
    </row>
    <row r="124" spans="1:9" x14ac:dyDescent="0.2">
      <c r="A124" s="51">
        <v>84.7</v>
      </c>
      <c r="B124" s="2" t="s">
        <v>16</v>
      </c>
      <c r="C124" s="2">
        <v>16</v>
      </c>
      <c r="D124" s="5">
        <f t="shared" ref="D124:D125" si="11">M37*POWER(2,(16/12))</f>
        <v>197.42937653431662</v>
      </c>
      <c r="E124" s="51">
        <v>194.143</v>
      </c>
      <c r="F124" s="5">
        <f t="shared" si="7"/>
        <v>-3.2863765343166165</v>
      </c>
      <c r="G124" s="45">
        <v>-29.060583300000001</v>
      </c>
    </row>
    <row r="125" spans="1:9" x14ac:dyDescent="0.2">
      <c r="A125" s="51">
        <v>85.4</v>
      </c>
      <c r="B125" s="2" t="s">
        <v>16</v>
      </c>
      <c r="C125" s="2">
        <v>16</v>
      </c>
      <c r="D125" s="5">
        <f t="shared" si="11"/>
        <v>200.69131213249446</v>
      </c>
      <c r="E125" s="51">
        <v>194.26</v>
      </c>
      <c r="F125" s="5">
        <f t="shared" si="7"/>
        <v>-6.4313121324944689</v>
      </c>
      <c r="G125" s="45">
        <v>-56.387052310000001</v>
      </c>
    </row>
    <row r="126" spans="1:9" x14ac:dyDescent="0.2">
      <c r="A126" s="50">
        <v>85.6</v>
      </c>
      <c r="B126" s="2" t="s">
        <v>70</v>
      </c>
      <c r="C126" s="2">
        <v>12</v>
      </c>
      <c r="D126" s="5">
        <f>M39*POWER(2,(12/12))</f>
        <v>159.28880000000001</v>
      </c>
      <c r="E126" s="68">
        <v>153.971</v>
      </c>
      <c r="F126" s="5">
        <f t="shared" si="7"/>
        <v>-5.3178000000000054</v>
      </c>
      <c r="G126" s="45">
        <v>-58.783418259999998</v>
      </c>
    </row>
    <row r="127" spans="1:9" x14ac:dyDescent="0.2">
      <c r="A127" s="51">
        <v>85.7</v>
      </c>
      <c r="B127" s="2" t="s">
        <v>16</v>
      </c>
      <c r="C127" s="2">
        <v>16</v>
      </c>
      <c r="D127" s="5">
        <f t="shared" ref="D127:D128" si="12">M40*POWER(2,(16/12))</f>
        <v>200.69131213249446</v>
      </c>
      <c r="E127" s="51">
        <v>195.291</v>
      </c>
      <c r="F127" s="5">
        <f t="shared" si="7"/>
        <v>-5.400312132494463</v>
      </c>
      <c r="G127" s="45">
        <v>-47.22313553</v>
      </c>
    </row>
    <row r="128" spans="1:9" x14ac:dyDescent="0.2">
      <c r="A128" s="75" t="s">
        <v>64</v>
      </c>
      <c r="B128" s="2" t="s">
        <v>16</v>
      </c>
      <c r="C128" s="2">
        <v>16</v>
      </c>
      <c r="D128" s="5">
        <f t="shared" si="12"/>
        <v>200.69131213249446</v>
      </c>
      <c r="E128" s="51">
        <v>194.26</v>
      </c>
      <c r="F128" s="5">
        <f t="shared" si="7"/>
        <v>-6.4313121324944689</v>
      </c>
      <c r="G128" s="45">
        <v>-56.387052310000001</v>
      </c>
    </row>
  </sheetData>
  <mergeCells count="3">
    <mergeCell ref="A1:G1"/>
    <mergeCell ref="A45:G45"/>
    <mergeCell ref="A88:G88"/>
  </mergeCells>
  <phoneticPr fontId="6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25F7-C413-644F-A9D2-D5181E4ADBD7}">
  <dimension ref="A1:AC103"/>
  <sheetViews>
    <sheetView zoomScale="110" zoomScaleNormal="110" workbookViewId="0">
      <selection activeCell="I24" sqref="I24"/>
    </sheetView>
  </sheetViews>
  <sheetFormatPr baseColWidth="10" defaultRowHeight="16" x14ac:dyDescent="0.2"/>
  <cols>
    <col min="4" max="4" width="12.1640625" bestFit="1" customWidth="1"/>
    <col min="5" max="5" width="12.6640625" bestFit="1" customWidth="1"/>
    <col min="6" max="6" width="13.1640625" bestFit="1" customWidth="1"/>
    <col min="12" max="12" width="10.83203125" style="13" customWidth="1"/>
    <col min="13" max="13" width="10.83203125" style="13"/>
    <col min="14" max="15" width="12.33203125" bestFit="1" customWidth="1"/>
    <col min="16" max="16" width="13.1640625" bestFit="1" customWidth="1"/>
  </cols>
  <sheetData>
    <row r="1" spans="1:29" x14ac:dyDescent="0.2">
      <c r="A1" s="93" t="s">
        <v>45</v>
      </c>
      <c r="B1" s="93"/>
      <c r="C1" s="93"/>
      <c r="D1" s="93"/>
      <c r="E1" s="93"/>
      <c r="F1" s="93"/>
      <c r="G1" s="93"/>
      <c r="H1" s="93"/>
      <c r="I1" s="93"/>
      <c r="K1" s="93" t="s">
        <v>65</v>
      </c>
      <c r="L1" s="93"/>
      <c r="M1" s="93"/>
      <c r="N1" s="93"/>
      <c r="O1" s="93"/>
      <c r="P1" s="93"/>
      <c r="Q1" s="93"/>
      <c r="R1" s="93"/>
      <c r="S1" s="93"/>
    </row>
    <row r="2" spans="1:29" x14ac:dyDescent="0.2">
      <c r="A2" s="62" t="s">
        <v>12</v>
      </c>
      <c r="B2" s="62" t="s">
        <v>46</v>
      </c>
      <c r="C2" s="62" t="s">
        <v>47</v>
      </c>
      <c r="D2" s="62" t="s">
        <v>48</v>
      </c>
      <c r="E2" s="62" t="s">
        <v>58</v>
      </c>
      <c r="F2" s="62" t="s">
        <v>49</v>
      </c>
      <c r="G2" s="62" t="s">
        <v>50</v>
      </c>
      <c r="H2" s="62" t="s">
        <v>51</v>
      </c>
      <c r="I2" s="62" t="s">
        <v>52</v>
      </c>
      <c r="K2" s="66" t="s">
        <v>12</v>
      </c>
      <c r="L2" s="66" t="s">
        <v>46</v>
      </c>
      <c r="M2" s="66" t="s">
        <v>47</v>
      </c>
      <c r="N2" s="66" t="s">
        <v>48</v>
      </c>
      <c r="O2" s="66" t="s">
        <v>58</v>
      </c>
      <c r="P2" s="66" t="s">
        <v>49</v>
      </c>
      <c r="Q2" s="66" t="s">
        <v>50</v>
      </c>
      <c r="R2" s="66" t="s">
        <v>51</v>
      </c>
      <c r="S2" s="66" t="s">
        <v>52</v>
      </c>
    </row>
    <row r="3" spans="1:29" x14ac:dyDescent="0.2">
      <c r="A3" s="51">
        <v>1.4</v>
      </c>
      <c r="B3" s="51">
        <v>196.15</v>
      </c>
      <c r="C3" s="51">
        <v>215.73400000000001</v>
      </c>
      <c r="D3" s="51">
        <v>198.00200000000001</v>
      </c>
      <c r="E3" s="51">
        <v>196.52099999999999</v>
      </c>
      <c r="F3" s="51">
        <v>190.15700000000001</v>
      </c>
      <c r="G3" s="51">
        <v>199.679</v>
      </c>
      <c r="H3" s="51">
        <v>199.679</v>
      </c>
      <c r="I3" s="51">
        <v>197.494</v>
      </c>
      <c r="K3" s="51">
        <v>1</v>
      </c>
      <c r="L3" s="51">
        <v>79.474000000000004</v>
      </c>
      <c r="M3" s="51">
        <v>88.9191</v>
      </c>
      <c r="N3" s="51">
        <v>79.306799999999996</v>
      </c>
      <c r="O3" s="51">
        <v>79.651499999999999</v>
      </c>
      <c r="P3" s="51">
        <v>75.153499999999994</v>
      </c>
      <c r="Q3" s="51">
        <v>79.214399999999998</v>
      </c>
      <c r="R3" s="51">
        <v>79.911299999999997</v>
      </c>
      <c r="S3" s="51">
        <v>78.779700000000005</v>
      </c>
    </row>
    <row r="4" spans="1:29" x14ac:dyDescent="0.2">
      <c r="A4" s="51">
        <v>1.7</v>
      </c>
      <c r="B4" s="51">
        <v>199.39099999999999</v>
      </c>
      <c r="C4" s="51">
        <v>219.99199999999999</v>
      </c>
      <c r="D4" s="51">
        <v>197.58199999999999</v>
      </c>
      <c r="E4" s="51">
        <v>198.79499999999999</v>
      </c>
      <c r="F4" s="51">
        <v>188.55199999999999</v>
      </c>
      <c r="G4" s="51">
        <v>198.262</v>
      </c>
      <c r="H4" s="51">
        <v>198.262</v>
      </c>
      <c r="I4" s="51">
        <v>195.298</v>
      </c>
      <c r="K4" s="51">
        <v>1</v>
      </c>
      <c r="L4" s="51">
        <v>79.474000000000004</v>
      </c>
      <c r="M4" s="51">
        <v>88.9191</v>
      </c>
      <c r="N4" s="51">
        <v>79.306799999999996</v>
      </c>
      <c r="O4" s="51">
        <v>79.651499999999999</v>
      </c>
      <c r="P4" s="51">
        <v>75.153499999999994</v>
      </c>
      <c r="Q4" s="51">
        <v>79.214399999999998</v>
      </c>
      <c r="R4" s="51">
        <v>79.911299999999997</v>
      </c>
      <c r="S4" s="51">
        <v>78.779700000000005</v>
      </c>
    </row>
    <row r="5" spans="1:29" x14ac:dyDescent="0.2">
      <c r="A5" s="51">
        <v>2.4</v>
      </c>
      <c r="B5" s="51">
        <v>198.30500000000001</v>
      </c>
      <c r="C5" s="51">
        <v>214.554</v>
      </c>
      <c r="D5" s="51">
        <v>200.29900000000001</v>
      </c>
      <c r="E5" s="51">
        <v>195.446</v>
      </c>
      <c r="F5" s="51">
        <v>189.11600000000001</v>
      </c>
      <c r="G5" s="51">
        <v>198.584</v>
      </c>
      <c r="H5" s="51">
        <v>198.584</v>
      </c>
      <c r="I5" s="51">
        <v>196.41</v>
      </c>
      <c r="K5" s="51">
        <v>2</v>
      </c>
      <c r="L5" s="51">
        <v>79.214399999999998</v>
      </c>
      <c r="M5" s="51">
        <v>89.554900000000004</v>
      </c>
      <c r="N5" s="51">
        <v>79.906899999999993</v>
      </c>
      <c r="O5" s="51">
        <v>79.331500000000005</v>
      </c>
      <c r="P5" s="51">
        <v>75.981499999999997</v>
      </c>
      <c r="Q5" s="51">
        <v>79.651499999999999</v>
      </c>
      <c r="R5" s="51">
        <v>79.385800000000003</v>
      </c>
      <c r="S5" s="51">
        <v>79.210499999999996</v>
      </c>
    </row>
    <row r="6" spans="1:29" x14ac:dyDescent="0.2">
      <c r="A6" s="51">
        <v>2.7</v>
      </c>
      <c r="B6" s="51">
        <v>198.30500000000001</v>
      </c>
      <c r="C6" s="51">
        <v>215.238</v>
      </c>
      <c r="D6" s="51">
        <v>199.79499999999999</v>
      </c>
      <c r="E6" s="51">
        <v>195.559</v>
      </c>
      <c r="F6" s="51">
        <v>189.441</v>
      </c>
      <c r="G6" s="51">
        <v>197.16399999999999</v>
      </c>
      <c r="H6" s="51">
        <v>197.16399999999999</v>
      </c>
      <c r="I6" s="51">
        <v>194.19300000000001</v>
      </c>
      <c r="K6" s="51">
        <v>2</v>
      </c>
      <c r="L6" s="51">
        <v>79.214399999999998</v>
      </c>
      <c r="M6" s="51">
        <v>89.554900000000004</v>
      </c>
      <c r="N6" s="51">
        <v>79.906899999999993</v>
      </c>
      <c r="O6" s="51">
        <v>79.331500000000005</v>
      </c>
      <c r="P6" s="51">
        <v>75.981499999999997</v>
      </c>
      <c r="Q6" s="51">
        <v>79.651499999999999</v>
      </c>
      <c r="R6" s="51">
        <v>79.385800000000003</v>
      </c>
      <c r="S6" s="51">
        <v>79.210499999999996</v>
      </c>
    </row>
    <row r="7" spans="1:29" x14ac:dyDescent="0.2">
      <c r="A7" s="51">
        <v>3.4</v>
      </c>
      <c r="B7" s="51">
        <v>199.39099999999999</v>
      </c>
      <c r="C7" s="51">
        <v>214.554</v>
      </c>
      <c r="D7" s="51">
        <v>200.22900000000001</v>
      </c>
      <c r="E7" s="51">
        <v>197.602</v>
      </c>
      <c r="F7" s="51">
        <v>189.11600000000001</v>
      </c>
      <c r="G7" s="51">
        <v>199.679</v>
      </c>
      <c r="H7" s="51">
        <v>200.78100000000001</v>
      </c>
      <c r="I7" s="51">
        <v>198.584</v>
      </c>
      <c r="K7" s="51">
        <v>3</v>
      </c>
      <c r="L7" s="51">
        <v>79.651499999999999</v>
      </c>
      <c r="M7" s="51">
        <v>88.596999999999994</v>
      </c>
      <c r="N7" s="51">
        <v>79.4619</v>
      </c>
      <c r="O7" s="51">
        <v>79.911299999999997</v>
      </c>
      <c r="P7" s="51">
        <v>75.153499999999994</v>
      </c>
      <c r="Q7" s="51">
        <v>79.214399999999998</v>
      </c>
      <c r="R7" s="51">
        <v>79.822000000000003</v>
      </c>
      <c r="S7" s="51">
        <v>78.349900000000005</v>
      </c>
    </row>
    <row r="8" spans="1:29" x14ac:dyDescent="0.2">
      <c r="A8" s="51">
        <v>3.7</v>
      </c>
      <c r="B8" s="51">
        <v>198.30500000000001</v>
      </c>
      <c r="C8" s="51">
        <v>218.79400000000001</v>
      </c>
      <c r="D8" s="51">
        <v>198.685</v>
      </c>
      <c r="E8" s="51">
        <v>198.79499999999999</v>
      </c>
      <c r="F8" s="51">
        <v>190.33500000000001</v>
      </c>
      <c r="G8" s="51">
        <v>198.262</v>
      </c>
      <c r="H8" s="51">
        <v>197.16399999999999</v>
      </c>
      <c r="I8" s="51">
        <v>195.21700000000001</v>
      </c>
      <c r="K8" s="51">
        <v>3</v>
      </c>
      <c r="L8" s="51">
        <v>79.651499999999999</v>
      </c>
      <c r="M8" s="51">
        <v>88.596999999999994</v>
      </c>
      <c r="N8" s="51">
        <v>79.4619</v>
      </c>
      <c r="O8" s="51">
        <v>79.911299999999997</v>
      </c>
      <c r="P8" s="51">
        <v>75.153499999999994</v>
      </c>
      <c r="Q8" s="51">
        <v>79.214399999999998</v>
      </c>
      <c r="R8" s="51">
        <v>79.822000000000003</v>
      </c>
      <c r="S8" s="51">
        <v>78.349900000000005</v>
      </c>
    </row>
    <row r="9" spans="1:29" x14ac:dyDescent="0.2">
      <c r="A9" s="51">
        <v>4.4000000000000004</v>
      </c>
      <c r="B9" s="51">
        <v>198.30500000000001</v>
      </c>
      <c r="C9" s="51">
        <v>218.11500000000001</v>
      </c>
      <c r="D9" s="51">
        <v>198.00200000000001</v>
      </c>
      <c r="E9" s="51">
        <v>198.68899999999999</v>
      </c>
      <c r="F9" s="51">
        <v>190.15700000000001</v>
      </c>
      <c r="G9" s="51">
        <v>200.78100000000001</v>
      </c>
      <c r="H9" s="51">
        <v>200.78100000000001</v>
      </c>
      <c r="I9" s="51">
        <v>197.464</v>
      </c>
      <c r="K9" s="51">
        <v>4</v>
      </c>
      <c r="L9" s="51">
        <v>79.651499999999999</v>
      </c>
      <c r="M9" s="51">
        <v>88.578999999999994</v>
      </c>
      <c r="N9" s="51">
        <v>79.4619</v>
      </c>
      <c r="O9" s="51">
        <v>78.606700000000004</v>
      </c>
      <c r="P9" s="51">
        <v>75.566400000000002</v>
      </c>
      <c r="Q9" s="51">
        <v>79.651499999999999</v>
      </c>
      <c r="R9" s="51">
        <v>78.385800000000003</v>
      </c>
      <c r="S9" s="51">
        <v>78.778999999999996</v>
      </c>
    </row>
    <row r="10" spans="1:29" x14ac:dyDescent="0.2">
      <c r="A10" s="51">
        <v>4.7</v>
      </c>
      <c r="B10" s="51">
        <v>199.39099999999999</v>
      </c>
      <c r="C10" s="51">
        <v>222.40899999999999</v>
      </c>
      <c r="D10" s="51">
        <v>198.685</v>
      </c>
      <c r="E10" s="51">
        <v>197.71</v>
      </c>
      <c r="F10" s="51">
        <v>187.666</v>
      </c>
      <c r="G10" s="51">
        <v>197.16399999999999</v>
      </c>
      <c r="H10" s="51">
        <v>196.07300000000001</v>
      </c>
      <c r="I10" s="51">
        <v>195.21700000000001</v>
      </c>
      <c r="K10" s="51">
        <v>4</v>
      </c>
      <c r="L10" s="51">
        <v>79.651499999999999</v>
      </c>
      <c r="M10" s="51">
        <v>88.578999999999994</v>
      </c>
      <c r="N10" s="51">
        <v>79.4619</v>
      </c>
      <c r="O10" s="51">
        <v>78.606700000000004</v>
      </c>
      <c r="P10" s="51">
        <v>75.566400000000002</v>
      </c>
      <c r="Q10" s="51">
        <v>79.651499999999999</v>
      </c>
      <c r="R10" s="51">
        <v>78.385800000000003</v>
      </c>
      <c r="S10" s="51">
        <v>78.778999999999996</v>
      </c>
    </row>
    <row r="11" spans="1:29" x14ac:dyDescent="0.2">
      <c r="A11" s="51" t="s">
        <v>53</v>
      </c>
      <c r="B11" s="51">
        <v>198.30500000000001</v>
      </c>
      <c r="C11" s="51">
        <v>219.99199999999999</v>
      </c>
      <c r="D11" s="51">
        <v>196.48400000000001</v>
      </c>
      <c r="E11" s="51">
        <v>199.88499999999999</v>
      </c>
      <c r="F11" s="51">
        <v>189.441</v>
      </c>
      <c r="G11" s="51">
        <v>198.262</v>
      </c>
      <c r="H11" s="51">
        <v>197.16399999999999</v>
      </c>
      <c r="I11" s="51">
        <v>194.98699999999999</v>
      </c>
      <c r="K11" s="51">
        <v>9</v>
      </c>
      <c r="L11" s="51">
        <v>78.347300000000004</v>
      </c>
      <c r="M11" s="51">
        <v>88.094999999999999</v>
      </c>
      <c r="N11" s="51">
        <v>79.906899999999993</v>
      </c>
      <c r="O11" s="51">
        <v>79.911299999999997</v>
      </c>
      <c r="P11" s="51">
        <v>75.566400000000002</v>
      </c>
      <c r="Q11" s="51">
        <v>78.889700000000005</v>
      </c>
      <c r="R11" s="51">
        <v>78.952100000000002</v>
      </c>
      <c r="S11" s="51">
        <v>79.644400000000005</v>
      </c>
      <c r="U11" s="51"/>
      <c r="V11" s="51">
        <v>158.471</v>
      </c>
      <c r="W11" s="51">
        <v>156.15600000000001</v>
      </c>
      <c r="X11" s="51">
        <v>155.327</v>
      </c>
      <c r="Y11" s="51">
        <v>158.66300000000001</v>
      </c>
      <c r="Z11" s="51">
        <v>149.88300000000001</v>
      </c>
      <c r="AA11" s="51">
        <v>159.303</v>
      </c>
      <c r="AB11" s="51">
        <v>160.68</v>
      </c>
      <c r="AC11" s="51">
        <v>159.328</v>
      </c>
    </row>
    <row r="12" spans="1:29" x14ac:dyDescent="0.2">
      <c r="A12" s="51" t="s">
        <v>54</v>
      </c>
      <c r="B12" s="51">
        <v>156.792</v>
      </c>
      <c r="C12" s="51">
        <v>174.892</v>
      </c>
      <c r="D12" s="51">
        <v>157.249</v>
      </c>
      <c r="E12" s="51">
        <v>157.98599999999999</v>
      </c>
      <c r="F12" s="51">
        <v>149.00299999999999</v>
      </c>
      <c r="G12" s="51">
        <v>159.65600000000001</v>
      </c>
      <c r="H12" s="51">
        <v>157.018</v>
      </c>
      <c r="I12" s="51">
        <v>155.28399999999999</v>
      </c>
      <c r="K12" s="51">
        <v>9</v>
      </c>
      <c r="L12" s="51">
        <v>78.347300000000004</v>
      </c>
      <c r="M12" s="51">
        <v>88.094999999999999</v>
      </c>
      <c r="N12" s="51">
        <v>79.906899999999993</v>
      </c>
      <c r="O12" s="51">
        <v>79.911299999999997</v>
      </c>
      <c r="P12" s="51">
        <v>75.566400000000002</v>
      </c>
      <c r="Q12" s="51">
        <v>78.889700000000005</v>
      </c>
      <c r="R12" s="51">
        <v>78.952100000000002</v>
      </c>
      <c r="S12" s="51">
        <v>79.644400000000005</v>
      </c>
      <c r="U12" s="51"/>
      <c r="V12" s="51">
        <v>158.471</v>
      </c>
      <c r="W12" s="51">
        <v>156.15600000000001</v>
      </c>
      <c r="X12" s="51">
        <v>155.327</v>
      </c>
      <c r="Y12" s="51">
        <v>158.66300000000001</v>
      </c>
      <c r="Z12" s="51">
        <v>149.88300000000001</v>
      </c>
      <c r="AA12" s="51">
        <v>159.303</v>
      </c>
      <c r="AB12" s="51">
        <v>160.68</v>
      </c>
      <c r="AC12" s="51">
        <v>159.328</v>
      </c>
    </row>
    <row r="13" spans="1:29" x14ac:dyDescent="0.2">
      <c r="A13" s="51" t="s">
        <v>59</v>
      </c>
      <c r="B13" s="51">
        <v>100.18300000000001</v>
      </c>
      <c r="C13" s="51">
        <v>108.06100000000001</v>
      </c>
      <c r="D13" s="51">
        <v>98.401499999999999</v>
      </c>
      <c r="E13" s="51">
        <v>99.523499999999999</v>
      </c>
      <c r="F13" s="51">
        <v>94.728200000000001</v>
      </c>
      <c r="G13" s="51">
        <f>199.679/2</f>
        <v>99.839500000000001</v>
      </c>
      <c r="H13" s="51">
        <f>196.41/2</f>
        <v>98.204999999999998</v>
      </c>
      <c r="I13" s="51">
        <f>195.332/2</f>
        <v>97.665999999999997</v>
      </c>
      <c r="K13" s="51">
        <v>9</v>
      </c>
      <c r="L13" s="51">
        <v>78.347300000000004</v>
      </c>
      <c r="M13" s="51">
        <v>88.094999999999999</v>
      </c>
      <c r="N13" s="51">
        <v>79.906899999999993</v>
      </c>
      <c r="O13" s="51">
        <v>79.911299999999997</v>
      </c>
      <c r="P13" s="51">
        <v>75.566400000000002</v>
      </c>
      <c r="Q13" s="51">
        <v>78.889700000000005</v>
      </c>
      <c r="R13" s="51">
        <v>78.952100000000002</v>
      </c>
      <c r="S13" s="51">
        <v>79.644400000000005</v>
      </c>
    </row>
    <row r="14" spans="1:29" x14ac:dyDescent="0.2">
      <c r="A14" s="51">
        <v>17.5</v>
      </c>
      <c r="B14" s="51">
        <v>199.39099999999999</v>
      </c>
      <c r="C14" s="51">
        <v>218.79400000000001</v>
      </c>
      <c r="D14" s="51">
        <v>199.79499999999999</v>
      </c>
      <c r="E14" s="51">
        <v>196.63200000000001</v>
      </c>
      <c r="F14" s="51">
        <v>190.33500000000001</v>
      </c>
      <c r="G14" s="51">
        <v>198.262</v>
      </c>
      <c r="H14" s="51">
        <v>197.16399999999999</v>
      </c>
      <c r="I14" s="51">
        <v>195.21700000000001</v>
      </c>
      <c r="K14" s="51">
        <v>17</v>
      </c>
      <c r="L14">
        <v>79.235500000000002</v>
      </c>
      <c r="M14">
        <v>78.078000000000003</v>
      </c>
      <c r="N14">
        <v>77.663499999999999</v>
      </c>
      <c r="O14">
        <v>79.331500000000005</v>
      </c>
      <c r="P14">
        <v>74.941500000000005</v>
      </c>
      <c r="Q14">
        <v>79.651499999999999</v>
      </c>
      <c r="R14">
        <v>80.34</v>
      </c>
      <c r="S14">
        <v>79.664000000000001</v>
      </c>
    </row>
    <row r="15" spans="1:29" x14ac:dyDescent="0.2">
      <c r="A15" s="51" t="s">
        <v>55</v>
      </c>
      <c r="B15" s="51">
        <v>158.51400000000001</v>
      </c>
      <c r="C15" s="51">
        <v>173.221</v>
      </c>
      <c r="D15" s="51">
        <v>157.44200000000001</v>
      </c>
      <c r="E15" s="51">
        <v>157.79400000000001</v>
      </c>
      <c r="F15" s="51">
        <v>150.191</v>
      </c>
      <c r="G15" s="51">
        <v>159.346</v>
      </c>
      <c r="H15" s="51">
        <v>158.471</v>
      </c>
      <c r="I15" s="51">
        <v>156.73699999999999</v>
      </c>
      <c r="K15" s="51">
        <v>17</v>
      </c>
      <c r="L15">
        <v>79.235500000000002</v>
      </c>
      <c r="M15">
        <v>78.078000000000003</v>
      </c>
      <c r="N15">
        <v>77.663499999999999</v>
      </c>
      <c r="O15">
        <v>79.331500000000005</v>
      </c>
      <c r="P15">
        <v>74.941500000000005</v>
      </c>
      <c r="Q15">
        <v>79.651499999999999</v>
      </c>
      <c r="R15">
        <v>80.34</v>
      </c>
      <c r="S15">
        <v>79.664000000000001</v>
      </c>
    </row>
    <row r="16" spans="1:29" x14ac:dyDescent="0.2">
      <c r="A16" s="51" t="s">
        <v>56</v>
      </c>
      <c r="B16" s="51">
        <v>200.483</v>
      </c>
      <c r="C16" s="51">
        <v>218.11500000000001</v>
      </c>
      <c r="D16" s="51">
        <v>198.00200000000001</v>
      </c>
      <c r="E16" s="51">
        <v>195.446</v>
      </c>
      <c r="F16" s="51">
        <v>190.15700000000001</v>
      </c>
      <c r="G16" s="51">
        <v>199.679</v>
      </c>
      <c r="H16" s="51">
        <v>197.494</v>
      </c>
      <c r="I16" s="51">
        <v>196.41</v>
      </c>
      <c r="K16" s="51">
        <v>18</v>
      </c>
      <c r="L16" s="51">
        <v>79.673000000000002</v>
      </c>
      <c r="M16" s="51">
        <v>89.065600000000003</v>
      </c>
      <c r="N16" s="51">
        <v>79.019300000000001</v>
      </c>
      <c r="O16" s="51">
        <v>79.474000000000004</v>
      </c>
      <c r="P16" s="51">
        <v>75.153499999999994</v>
      </c>
      <c r="Q16" s="51">
        <v>78.779700000000005</v>
      </c>
      <c r="R16" s="51">
        <v>79.822000000000003</v>
      </c>
      <c r="S16" s="51">
        <v>79.210499999999996</v>
      </c>
    </row>
    <row r="17" spans="1:28" x14ac:dyDescent="0.2">
      <c r="A17" s="51" t="s">
        <v>57</v>
      </c>
      <c r="B17" s="51">
        <v>158.51400000000001</v>
      </c>
      <c r="C17" s="51">
        <v>173.93899999999999</v>
      </c>
      <c r="D17" s="51">
        <v>158.12700000000001</v>
      </c>
      <c r="E17" s="51">
        <v>157.124</v>
      </c>
      <c r="F17" s="51">
        <v>149.70599999999999</v>
      </c>
      <c r="G17" s="51">
        <v>158.77199999999999</v>
      </c>
      <c r="H17" s="51">
        <v>157.892</v>
      </c>
      <c r="I17" s="63">
        <v>156.542</v>
      </c>
      <c r="K17" s="51">
        <v>18</v>
      </c>
      <c r="L17" s="51">
        <v>79.673000000000002</v>
      </c>
      <c r="M17" s="51">
        <v>89.065600000000003</v>
      </c>
      <c r="N17" s="51">
        <v>79.019300000000001</v>
      </c>
      <c r="O17" s="51">
        <v>79.474000000000004</v>
      </c>
      <c r="P17" s="51">
        <v>75.153499999999994</v>
      </c>
      <c r="Q17" s="51">
        <v>78.779700000000005</v>
      </c>
      <c r="R17" s="51">
        <v>79.822000000000003</v>
      </c>
      <c r="S17" s="51">
        <v>79.210499999999996</v>
      </c>
    </row>
    <row r="18" spans="1:28" ht="17" customHeight="1" x14ac:dyDescent="0.2">
      <c r="A18" s="51">
        <v>18.7</v>
      </c>
      <c r="B18" s="51">
        <v>199.39099999999999</v>
      </c>
      <c r="C18" s="51">
        <v>219.99199999999999</v>
      </c>
      <c r="D18" s="51">
        <v>198.685</v>
      </c>
      <c r="E18" s="51">
        <v>196.63200000000001</v>
      </c>
      <c r="F18" s="51">
        <v>189.441</v>
      </c>
      <c r="G18" s="51">
        <v>199.36600000000001</v>
      </c>
      <c r="H18" s="51">
        <v>196.07300000000001</v>
      </c>
      <c r="I18" s="51">
        <v>196.298</v>
      </c>
      <c r="K18" s="51">
        <v>18</v>
      </c>
      <c r="L18" s="51">
        <v>79.673000000000002</v>
      </c>
      <c r="M18" s="51">
        <v>89.065600000000003</v>
      </c>
      <c r="N18" s="51">
        <v>79.019300000000001</v>
      </c>
      <c r="O18" s="51">
        <v>79.474000000000004</v>
      </c>
      <c r="P18" s="51">
        <v>75.153499999999994</v>
      </c>
      <c r="Q18" s="51">
        <v>78.779700000000005</v>
      </c>
      <c r="R18" s="51">
        <v>79.822000000000003</v>
      </c>
      <c r="S18" s="51">
        <v>79.210499999999996</v>
      </c>
    </row>
    <row r="19" spans="1:28" x14ac:dyDescent="0.2">
      <c r="A19" s="67" t="s">
        <v>68</v>
      </c>
      <c r="B19" s="50">
        <v>200.982</v>
      </c>
      <c r="C19" s="50">
        <v>222.36600000000001</v>
      </c>
      <c r="D19" s="68">
        <v>197.49299999999999</v>
      </c>
      <c r="E19" s="69">
        <v>200.38200000000001</v>
      </c>
      <c r="F19" s="68">
        <v>188.66300000000001</v>
      </c>
      <c r="G19" s="69">
        <v>199.28700000000001</v>
      </c>
      <c r="H19" s="69">
        <v>198.19800000000001</v>
      </c>
      <c r="I19" s="70">
        <v>196.03899999999999</v>
      </c>
      <c r="K19" s="51">
        <v>39</v>
      </c>
      <c r="L19" s="51">
        <v>79.235500000000002</v>
      </c>
      <c r="M19" s="51">
        <v>89.554900000000004</v>
      </c>
      <c r="N19" s="51">
        <v>78.579099999999997</v>
      </c>
      <c r="O19" s="51">
        <v>79.039199999999994</v>
      </c>
      <c r="P19" s="51">
        <v>75.353350000000006</v>
      </c>
      <c r="Q19" s="51">
        <v>79.214399999999998</v>
      </c>
      <c r="R19" s="51">
        <v>79.822000000000003</v>
      </c>
      <c r="S19" s="51">
        <v>78.349900000000005</v>
      </c>
    </row>
    <row r="20" spans="1:28" x14ac:dyDescent="0.2">
      <c r="A20" s="67" t="s">
        <v>69</v>
      </c>
      <c r="B20" s="50">
        <v>159.72399999999999</v>
      </c>
      <c r="C20" s="50">
        <v>176.65799999999999</v>
      </c>
      <c r="D20" s="68">
        <v>156.197</v>
      </c>
      <c r="E20" s="69">
        <v>159.19300000000001</v>
      </c>
      <c r="F20" s="68">
        <v>150.70599999999999</v>
      </c>
      <c r="G20" s="69">
        <v>159.19300000000001</v>
      </c>
      <c r="H20" s="69">
        <v>159.19300000000001</v>
      </c>
      <c r="I20" s="70">
        <v>154.04499999999999</v>
      </c>
      <c r="K20" s="51">
        <v>39</v>
      </c>
      <c r="L20" s="51">
        <v>79.235500000000002</v>
      </c>
      <c r="M20" s="51">
        <v>89.554900000000004</v>
      </c>
      <c r="N20" s="51">
        <v>78.579099999999997</v>
      </c>
      <c r="O20" s="51">
        <v>79.039199999999994</v>
      </c>
      <c r="P20" s="51">
        <v>75.353350000000006</v>
      </c>
      <c r="Q20" s="51">
        <v>79.214399999999998</v>
      </c>
      <c r="R20" s="51">
        <v>79.822000000000003</v>
      </c>
      <c r="S20" s="51">
        <v>78.349900000000005</v>
      </c>
    </row>
    <row r="21" spans="1:28" x14ac:dyDescent="0.2">
      <c r="A21" s="51" t="s">
        <v>60</v>
      </c>
      <c r="B21" s="51">
        <v>100.73099999999999</v>
      </c>
      <c r="C21" s="51">
        <v>111.06699999999999</v>
      </c>
      <c r="D21" s="51">
        <v>100.06699999999999</v>
      </c>
      <c r="E21" s="51">
        <v>98.978899999999996</v>
      </c>
      <c r="F21" s="51">
        <v>95.249399999999994</v>
      </c>
      <c r="G21" s="51">
        <v>100.364</v>
      </c>
      <c r="H21" s="51">
        <v>98.747</v>
      </c>
      <c r="I21" s="51">
        <v>197.10380000000001</v>
      </c>
      <c r="K21" s="51">
        <v>39</v>
      </c>
      <c r="L21" s="51">
        <v>79.235500000000002</v>
      </c>
      <c r="M21" s="51">
        <v>89.554900000000004</v>
      </c>
      <c r="N21" s="51">
        <v>78.579099999999997</v>
      </c>
      <c r="O21" s="51">
        <v>79.039199999999994</v>
      </c>
      <c r="P21" s="51">
        <v>75.353350000000006</v>
      </c>
      <c r="Q21" s="51">
        <v>79.214399999999998</v>
      </c>
      <c r="R21" s="51">
        <v>79.822000000000003</v>
      </c>
      <c r="S21" s="51">
        <v>78.349900000000005</v>
      </c>
    </row>
    <row r="22" spans="1:28" x14ac:dyDescent="0.2">
      <c r="A22" s="51">
        <v>40.5</v>
      </c>
      <c r="B22" s="51">
        <v>199.39099999999999</v>
      </c>
      <c r="C22" s="51">
        <v>218.11500000000001</v>
      </c>
      <c r="D22" s="51">
        <v>198.00200000000001</v>
      </c>
      <c r="E22" s="51">
        <v>199.78299999999999</v>
      </c>
      <c r="F22" s="51">
        <v>189.11600000000001</v>
      </c>
      <c r="G22" s="51">
        <v>200.78100000000001</v>
      </c>
      <c r="H22" s="51">
        <v>200.78100000000001</v>
      </c>
      <c r="I22" s="51">
        <v>195.33199999999999</v>
      </c>
      <c r="K22" s="51" t="s">
        <v>66</v>
      </c>
      <c r="L22" s="51">
        <v>155.02099999999999</v>
      </c>
      <c r="M22" s="51">
        <v>171.88399999999999</v>
      </c>
      <c r="N22" s="51">
        <v>152.74600000000001</v>
      </c>
      <c r="O22" s="51">
        <v>157.79400000000001</v>
      </c>
      <c r="P22" s="51">
        <v>150.70599999999999</v>
      </c>
      <c r="Q22" s="51">
        <v>158.471</v>
      </c>
      <c r="R22" s="51">
        <v>158.32400000000001</v>
      </c>
      <c r="S22" s="51">
        <v>156.792</v>
      </c>
      <c r="U22" s="51">
        <v>155.02099999999999</v>
      </c>
      <c r="V22" s="51">
        <v>171.88399999999999</v>
      </c>
      <c r="W22" s="51">
        <v>152.74600000000001</v>
      </c>
      <c r="X22" s="51">
        <v>157.79400000000001</v>
      </c>
      <c r="Y22" s="51">
        <v>150.70599999999999</v>
      </c>
      <c r="Z22" s="51">
        <v>158.471</v>
      </c>
      <c r="AA22" s="51">
        <v>158.32400000000001</v>
      </c>
      <c r="AB22" s="51">
        <v>156.792</v>
      </c>
    </row>
    <row r="23" spans="1:28" x14ac:dyDescent="0.2">
      <c r="A23" s="51" t="s">
        <v>61</v>
      </c>
      <c r="B23" s="51">
        <v>156.792</v>
      </c>
      <c r="C23" s="51">
        <v>174.892</v>
      </c>
      <c r="D23" s="51">
        <v>155.50700000000001</v>
      </c>
      <c r="E23" s="51">
        <v>159.72399999999999</v>
      </c>
      <c r="F23" s="51">
        <v>149.70599999999999</v>
      </c>
      <c r="G23" s="51">
        <v>158.77199999999999</v>
      </c>
      <c r="H23" s="51">
        <v>158.77199999999999</v>
      </c>
      <c r="I23" s="51">
        <v>156.07300000000001</v>
      </c>
      <c r="K23" s="51">
        <v>40</v>
      </c>
      <c r="L23">
        <v>77.510499999999993</v>
      </c>
      <c r="M23">
        <v>85.941999999999993</v>
      </c>
      <c r="N23">
        <v>76.373000000000005</v>
      </c>
      <c r="O23">
        <v>78.897000000000006</v>
      </c>
      <c r="P23">
        <v>75.352999999999994</v>
      </c>
      <c r="Q23">
        <v>79.235500000000002</v>
      </c>
      <c r="R23">
        <v>79.162000000000006</v>
      </c>
      <c r="S23">
        <v>78.396000000000001</v>
      </c>
      <c r="U23" cm="1">
        <f t="array" ref="U23:AB23">U22:AB22/2</f>
        <v>77.510499999999993</v>
      </c>
      <c r="V23">
        <v>85.941999999999993</v>
      </c>
      <c r="W23">
        <v>76.373000000000005</v>
      </c>
      <c r="X23">
        <v>78.897000000000006</v>
      </c>
      <c r="Y23">
        <v>75.352999999999994</v>
      </c>
      <c r="Z23">
        <v>79.235500000000002</v>
      </c>
      <c r="AA23">
        <v>79.162000000000006</v>
      </c>
      <c r="AB23">
        <v>78.396000000000001</v>
      </c>
    </row>
    <row r="24" spans="1:28" x14ac:dyDescent="0.2">
      <c r="A24" s="51">
        <v>40.799999999999997</v>
      </c>
      <c r="B24" s="51">
        <v>199.39099999999999</v>
      </c>
      <c r="C24" s="51">
        <v>216.92099999999999</v>
      </c>
      <c r="D24" s="51">
        <v>199.113</v>
      </c>
      <c r="E24" s="51">
        <v>198.68899999999999</v>
      </c>
      <c r="F24" s="51">
        <v>189.11600000000001</v>
      </c>
      <c r="G24" s="51">
        <v>199.679</v>
      </c>
      <c r="H24" s="51">
        <v>200.78100000000001</v>
      </c>
      <c r="I24" s="51">
        <v>195.33199999999999</v>
      </c>
      <c r="K24" s="51" t="s">
        <v>66</v>
      </c>
      <c r="L24" s="51">
        <v>155.02099999999999</v>
      </c>
      <c r="M24" s="51">
        <v>171.88399999999999</v>
      </c>
      <c r="N24" s="51">
        <v>152.74600000000001</v>
      </c>
      <c r="O24" s="51">
        <v>157.79400000000001</v>
      </c>
      <c r="P24" s="51">
        <v>150.70599999999999</v>
      </c>
      <c r="Q24" s="51">
        <v>158.471</v>
      </c>
      <c r="R24" s="51">
        <v>158.32400000000001</v>
      </c>
      <c r="S24" s="51">
        <v>156.792</v>
      </c>
    </row>
    <row r="25" spans="1:28" x14ac:dyDescent="0.2">
      <c r="A25" s="51" t="s">
        <v>62</v>
      </c>
      <c r="B25" s="51">
        <v>200.483</v>
      </c>
      <c r="C25" s="51">
        <v>221.197</v>
      </c>
      <c r="D25" s="51">
        <v>196.48400000000001</v>
      </c>
      <c r="E25" s="51">
        <v>196.63200000000001</v>
      </c>
      <c r="F25" s="51">
        <v>190.33500000000001</v>
      </c>
      <c r="G25" s="51">
        <v>198.262</v>
      </c>
      <c r="H25" s="51">
        <v>194.98699999999999</v>
      </c>
      <c r="I25" s="51">
        <v>196.298</v>
      </c>
      <c r="K25" s="51" t="s">
        <v>67</v>
      </c>
      <c r="L25" s="51">
        <v>158.417</v>
      </c>
      <c r="M25" s="51">
        <v>173.77799999999999</v>
      </c>
      <c r="N25" s="51">
        <v>157.072</v>
      </c>
      <c r="O25" s="51">
        <v>156.072</v>
      </c>
      <c r="P25" s="51">
        <v>151.53399999999999</v>
      </c>
      <c r="Q25" s="51">
        <v>159.346</v>
      </c>
      <c r="R25" s="51">
        <v>160.68</v>
      </c>
      <c r="S25" s="51">
        <v>159.38200000000001</v>
      </c>
      <c r="U25" s="51">
        <v>158.417</v>
      </c>
      <c r="V25" s="51">
        <v>173.77799999999999</v>
      </c>
      <c r="W25" s="51">
        <v>157.072</v>
      </c>
      <c r="X25" s="51">
        <v>156.072</v>
      </c>
      <c r="Y25" s="51">
        <v>151.53399999999999</v>
      </c>
      <c r="Z25" s="51">
        <v>159.346</v>
      </c>
      <c r="AA25" s="51">
        <v>160.68</v>
      </c>
      <c r="AB25" s="51">
        <v>159.38200000000001</v>
      </c>
    </row>
    <row r="26" spans="1:28" x14ac:dyDescent="0.2">
      <c r="A26" s="51" t="s">
        <v>63</v>
      </c>
      <c r="B26" s="51">
        <v>159.328</v>
      </c>
      <c r="C26" s="51">
        <v>175.85</v>
      </c>
      <c r="D26" s="51">
        <v>158.12700000000001</v>
      </c>
      <c r="E26" s="51">
        <v>154.56700000000001</v>
      </c>
      <c r="F26" s="51">
        <v>149.70599999999999</v>
      </c>
      <c r="G26" s="51">
        <v>158.77199999999999</v>
      </c>
      <c r="H26" s="51">
        <v>157.018</v>
      </c>
      <c r="I26" s="51">
        <v>193.523</v>
      </c>
      <c r="K26" s="51" t="s">
        <v>67</v>
      </c>
      <c r="L26" s="51">
        <v>79.208500000000001</v>
      </c>
      <c r="M26" s="51">
        <v>86.888999999999996</v>
      </c>
      <c r="N26" s="51">
        <v>78.536000000000001</v>
      </c>
      <c r="O26" s="51">
        <v>78.036000000000001</v>
      </c>
      <c r="P26" s="51">
        <v>75.766999999999996</v>
      </c>
      <c r="Q26" s="51">
        <v>79.673000000000002</v>
      </c>
      <c r="R26" s="51">
        <v>80.34</v>
      </c>
      <c r="S26" s="51">
        <v>79.691000000000003</v>
      </c>
      <c r="U26" cm="1">
        <f t="array" ref="U26:AB26">U25:AB25/2</f>
        <v>79.208500000000001</v>
      </c>
      <c r="V26">
        <v>86.888999999999996</v>
      </c>
      <c r="W26">
        <v>78.536000000000001</v>
      </c>
      <c r="X26">
        <v>78.036000000000001</v>
      </c>
      <c r="Y26">
        <v>75.766999999999996</v>
      </c>
      <c r="Z26">
        <v>79.673000000000002</v>
      </c>
      <c r="AA26">
        <v>80.34</v>
      </c>
      <c r="AB26">
        <v>79.691000000000003</v>
      </c>
    </row>
    <row r="27" spans="1:28" x14ac:dyDescent="0.2">
      <c r="A27" s="51">
        <v>42.8</v>
      </c>
      <c r="B27" s="51">
        <v>200.483</v>
      </c>
      <c r="C27" s="51">
        <v>215.73400000000001</v>
      </c>
      <c r="D27" s="51">
        <v>198.00200000000001</v>
      </c>
      <c r="E27" s="51">
        <v>196.52099999999999</v>
      </c>
      <c r="F27" s="51">
        <v>190.15700000000001</v>
      </c>
      <c r="G27" s="51">
        <v>199.679</v>
      </c>
      <c r="H27" s="51">
        <v>199.679</v>
      </c>
      <c r="I27" s="51">
        <v>197.49799999999999</v>
      </c>
      <c r="K27" s="51" t="s">
        <v>67</v>
      </c>
      <c r="L27" s="51">
        <v>158.417</v>
      </c>
      <c r="M27" s="51">
        <v>173.77799999999999</v>
      </c>
      <c r="N27" s="51">
        <v>157.072</v>
      </c>
      <c r="O27" s="51">
        <v>156.072</v>
      </c>
      <c r="P27" s="51">
        <v>151.53399999999999</v>
      </c>
      <c r="Q27" s="51">
        <v>159.346</v>
      </c>
      <c r="R27" s="51">
        <v>160.68</v>
      </c>
      <c r="S27" s="51">
        <v>159.38200000000001</v>
      </c>
    </row>
    <row r="28" spans="1:28" x14ac:dyDescent="0.2">
      <c r="A28" s="51">
        <v>47.3</v>
      </c>
      <c r="B28" s="51">
        <v>198.30500000000001</v>
      </c>
      <c r="C28" s="51">
        <v>218.11500000000001</v>
      </c>
      <c r="D28" s="51">
        <v>198.00200000000001</v>
      </c>
      <c r="E28" s="51">
        <v>199.78299999999999</v>
      </c>
      <c r="F28" s="51">
        <v>188.08099999999999</v>
      </c>
      <c r="G28" s="51">
        <v>200.78100000000001</v>
      </c>
      <c r="H28" s="51">
        <v>197.494</v>
      </c>
      <c r="I28" s="51">
        <v>196.41</v>
      </c>
      <c r="K28" s="51">
        <v>47</v>
      </c>
      <c r="L28" s="51">
        <v>79.651499999999999</v>
      </c>
      <c r="M28" s="51">
        <v>87.135000000000005</v>
      </c>
      <c r="N28" s="51">
        <v>78.579099999999997</v>
      </c>
      <c r="O28" s="51">
        <v>79.474000000000004</v>
      </c>
      <c r="P28" s="51">
        <v>75.153499999999994</v>
      </c>
      <c r="Q28" s="51">
        <v>79.651499999999999</v>
      </c>
      <c r="R28" s="51">
        <v>79.385800000000003</v>
      </c>
      <c r="S28" s="51">
        <v>78.349900000000005</v>
      </c>
    </row>
    <row r="29" spans="1:28" x14ac:dyDescent="0.2">
      <c r="A29" s="51">
        <v>82.4</v>
      </c>
      <c r="B29" s="51">
        <v>199.39099999999999</v>
      </c>
      <c r="C29" s="51">
        <v>218.11500000000001</v>
      </c>
      <c r="D29" s="51">
        <v>196.89699999999999</v>
      </c>
      <c r="E29" s="51">
        <v>198.68899999999999</v>
      </c>
      <c r="F29" s="51">
        <v>187.666</v>
      </c>
      <c r="G29" s="51">
        <v>198.584</v>
      </c>
      <c r="H29" s="51">
        <v>196.41</v>
      </c>
      <c r="I29" s="51">
        <v>195.33199999999999</v>
      </c>
      <c r="K29" s="51">
        <v>82</v>
      </c>
      <c r="L29" s="51">
        <v>79.214399999999998</v>
      </c>
      <c r="M29" s="51">
        <v>89.065600000000003</v>
      </c>
      <c r="N29" s="51">
        <v>79.4619</v>
      </c>
      <c r="O29" s="51">
        <v>79.911299999999997</v>
      </c>
      <c r="P29" s="51">
        <v>74.742900000000006</v>
      </c>
      <c r="Q29" s="51">
        <v>79.651499999999999</v>
      </c>
      <c r="R29" s="51">
        <v>79.822000000000003</v>
      </c>
      <c r="S29" s="51">
        <v>79.923000000000002</v>
      </c>
    </row>
    <row r="30" spans="1:28" x14ac:dyDescent="0.2">
      <c r="A30" s="50">
        <v>82.6</v>
      </c>
      <c r="B30" s="68">
        <v>158.51400000000001</v>
      </c>
      <c r="C30" s="68">
        <v>174.892</v>
      </c>
      <c r="D30" s="68">
        <v>158.12700000000001</v>
      </c>
      <c r="E30" s="68">
        <v>158.85300000000001</v>
      </c>
      <c r="F30" s="68">
        <v>149.70599999999999</v>
      </c>
      <c r="G30" s="68">
        <v>159.65600000000001</v>
      </c>
      <c r="H30" s="68">
        <v>157.892</v>
      </c>
      <c r="I30" s="68">
        <v>153.12299999999999</v>
      </c>
      <c r="K30" s="51">
        <v>82</v>
      </c>
      <c r="L30" s="51">
        <v>79.214399999999998</v>
      </c>
      <c r="M30" s="51">
        <v>89.065600000000003</v>
      </c>
      <c r="N30" s="51">
        <v>79.4619</v>
      </c>
      <c r="O30" s="51">
        <v>79.911299999999997</v>
      </c>
      <c r="P30" s="51">
        <v>74.742900000000006</v>
      </c>
      <c r="Q30" s="51">
        <v>79.651499999999999</v>
      </c>
      <c r="R30" s="51">
        <v>79.822000000000003</v>
      </c>
      <c r="S30" s="51">
        <v>79.923000000000002</v>
      </c>
    </row>
    <row r="31" spans="1:28" x14ac:dyDescent="0.2">
      <c r="A31" s="51">
        <v>82.7</v>
      </c>
      <c r="B31" s="51">
        <v>200.483</v>
      </c>
      <c r="C31" s="51">
        <v>219.99199999999999</v>
      </c>
      <c r="D31" s="51">
        <v>196.48400000000001</v>
      </c>
      <c r="E31" s="51">
        <v>199.88499999999999</v>
      </c>
      <c r="F31" s="51">
        <v>190.33500000000001</v>
      </c>
      <c r="G31" s="51">
        <v>199.36600000000001</v>
      </c>
      <c r="H31" s="51">
        <v>197.16399999999999</v>
      </c>
      <c r="I31" s="51">
        <v>195.21700000000001</v>
      </c>
      <c r="K31" s="51">
        <v>82</v>
      </c>
      <c r="L31" s="51">
        <v>79.214399999999998</v>
      </c>
      <c r="M31" s="51">
        <v>89.065600000000003</v>
      </c>
      <c r="N31" s="51">
        <v>79.4619</v>
      </c>
      <c r="O31" s="51">
        <v>79.911299999999997</v>
      </c>
      <c r="P31" s="51">
        <v>74.742900000000006</v>
      </c>
      <c r="Q31" s="51">
        <v>79.651499999999999</v>
      </c>
      <c r="R31" s="51">
        <v>79.822000000000003</v>
      </c>
      <c r="S31" s="51">
        <v>79.923000000000002</v>
      </c>
    </row>
    <row r="32" spans="1:28" x14ac:dyDescent="0.2">
      <c r="A32" s="51">
        <v>83.4</v>
      </c>
      <c r="B32" s="51">
        <v>197.22499999999999</v>
      </c>
      <c r="C32" s="51">
        <v>214.554</v>
      </c>
      <c r="D32" s="51">
        <v>198.00200000000001</v>
      </c>
      <c r="E32" s="51">
        <v>199.78299999999999</v>
      </c>
      <c r="F32" s="51">
        <v>189.441</v>
      </c>
      <c r="G32" s="51">
        <v>199.679</v>
      </c>
      <c r="H32" s="51">
        <v>197.494</v>
      </c>
      <c r="I32" s="51">
        <v>195.33199999999999</v>
      </c>
      <c r="K32" s="51">
        <v>83</v>
      </c>
      <c r="L32" s="51">
        <v>79.651499999999999</v>
      </c>
      <c r="M32" s="51">
        <v>85.472499999999997</v>
      </c>
      <c r="N32" s="51">
        <v>78.536000000000001</v>
      </c>
      <c r="O32" s="51">
        <v>79.474000000000004</v>
      </c>
      <c r="P32" s="51">
        <v>75.153499999999994</v>
      </c>
      <c r="Q32" s="51">
        <v>79.212400000000002</v>
      </c>
      <c r="R32" s="51">
        <v>79.385800000000003</v>
      </c>
      <c r="S32" s="51">
        <v>78.349900000000005</v>
      </c>
    </row>
    <row r="33" spans="1:19" s="71" customFormat="1" x14ac:dyDescent="0.2">
      <c r="A33" s="50">
        <v>83.6</v>
      </c>
      <c r="B33" s="68">
        <v>157.74350000000001</v>
      </c>
      <c r="C33" s="68">
        <v>175.85</v>
      </c>
      <c r="D33" s="68">
        <v>159.01</v>
      </c>
      <c r="E33" s="68">
        <v>159.72399999999999</v>
      </c>
      <c r="F33" s="68">
        <v>149.70599999999999</v>
      </c>
      <c r="G33" s="68">
        <v>159.65600000000001</v>
      </c>
      <c r="H33" s="68">
        <v>157.018</v>
      </c>
      <c r="I33" s="68">
        <v>153.971</v>
      </c>
      <c r="K33" s="51">
        <v>83</v>
      </c>
      <c r="L33" s="51">
        <v>79.651499999999999</v>
      </c>
      <c r="M33" s="51">
        <v>85.472499999999997</v>
      </c>
      <c r="N33" s="51">
        <v>78.536000000000001</v>
      </c>
      <c r="O33" s="51">
        <v>79.474000000000004</v>
      </c>
      <c r="P33" s="51">
        <v>75.153499999999994</v>
      </c>
      <c r="Q33" s="51">
        <v>79.212400000000002</v>
      </c>
      <c r="R33" s="51">
        <v>79.385800000000003</v>
      </c>
      <c r="S33" s="51">
        <v>78.349900000000005</v>
      </c>
    </row>
    <row r="34" spans="1:19" x14ac:dyDescent="0.2">
      <c r="A34" s="51">
        <v>83.7</v>
      </c>
      <c r="B34" s="51">
        <v>199.39099999999999</v>
      </c>
      <c r="C34" s="51">
        <v>218.92699999999999</v>
      </c>
      <c r="D34" s="51">
        <v>196.48400000000001</v>
      </c>
      <c r="E34" s="51">
        <v>199.88499999999999</v>
      </c>
      <c r="F34" s="51">
        <v>189.441</v>
      </c>
      <c r="G34" s="51">
        <v>198.262</v>
      </c>
      <c r="H34" s="51">
        <v>198.262</v>
      </c>
      <c r="I34" s="51">
        <v>196.298</v>
      </c>
      <c r="K34" s="51">
        <v>83</v>
      </c>
      <c r="L34" s="51">
        <v>79.651499999999999</v>
      </c>
      <c r="M34" s="51">
        <v>85.472499999999997</v>
      </c>
      <c r="N34" s="51">
        <v>78.536000000000001</v>
      </c>
      <c r="O34" s="51">
        <v>79.474000000000004</v>
      </c>
      <c r="P34" s="51">
        <v>75.153499999999994</v>
      </c>
      <c r="Q34" s="51">
        <v>79.212400000000002</v>
      </c>
      <c r="R34" s="51">
        <v>79.385800000000003</v>
      </c>
      <c r="S34" s="51">
        <v>78.349900000000005</v>
      </c>
    </row>
    <row r="35" spans="1:19" x14ac:dyDescent="0.2">
      <c r="A35" s="51">
        <v>84.4</v>
      </c>
      <c r="B35" s="51">
        <v>200.483</v>
      </c>
      <c r="C35" s="51">
        <v>218.11500000000001</v>
      </c>
      <c r="D35" s="51">
        <v>195.79900000000001</v>
      </c>
      <c r="E35" s="51">
        <v>197.602</v>
      </c>
      <c r="F35" s="51">
        <v>190.33500000000001</v>
      </c>
      <c r="G35" s="51">
        <v>199.679</v>
      </c>
      <c r="H35" s="51">
        <v>196.41</v>
      </c>
      <c r="I35" s="51">
        <v>196.41</v>
      </c>
      <c r="K35" s="51">
        <v>84</v>
      </c>
      <c r="L35" s="51">
        <v>79.651499999999999</v>
      </c>
      <c r="M35" s="51">
        <v>89.554900000000004</v>
      </c>
      <c r="N35" s="51">
        <v>79.019300000000001</v>
      </c>
      <c r="O35" s="51">
        <v>79.911299999999997</v>
      </c>
      <c r="P35" s="51">
        <v>75.566400000000002</v>
      </c>
      <c r="Q35" s="51">
        <v>79.651499999999999</v>
      </c>
      <c r="R35" s="51">
        <v>79.822000000000003</v>
      </c>
      <c r="S35" s="51">
        <v>78.349900000000005</v>
      </c>
    </row>
    <row r="36" spans="1:19" s="71" customFormat="1" x14ac:dyDescent="0.2">
      <c r="A36" s="50">
        <v>84.6</v>
      </c>
      <c r="B36" s="68">
        <v>155.93799999999999</v>
      </c>
      <c r="C36" s="68">
        <v>173.93899999999999</v>
      </c>
      <c r="D36" s="68">
        <v>158.12700000000001</v>
      </c>
      <c r="E36" s="68">
        <v>159.72399999999999</v>
      </c>
      <c r="F36" s="68">
        <v>150.41300000000001</v>
      </c>
      <c r="G36" s="68">
        <v>158.77199999999999</v>
      </c>
      <c r="H36" s="68">
        <v>157.892</v>
      </c>
      <c r="I36" s="68">
        <v>153.971</v>
      </c>
      <c r="K36" s="51">
        <v>84</v>
      </c>
      <c r="L36" s="51">
        <v>79.651499999999999</v>
      </c>
      <c r="M36" s="51">
        <v>89.554900000000004</v>
      </c>
      <c r="N36" s="51">
        <v>79.019300000000001</v>
      </c>
      <c r="O36" s="51">
        <v>79.911299999999997</v>
      </c>
      <c r="P36" s="51">
        <v>75.566400000000002</v>
      </c>
      <c r="Q36" s="51">
        <v>79.651499999999999</v>
      </c>
      <c r="R36" s="51">
        <v>79.822000000000003</v>
      </c>
      <c r="S36" s="51">
        <v>78.349900000000005</v>
      </c>
    </row>
    <row r="37" spans="1:19" x14ac:dyDescent="0.2">
      <c r="A37" s="51">
        <v>84.7</v>
      </c>
      <c r="B37" s="51">
        <v>200.483</v>
      </c>
      <c r="C37" s="51">
        <v>217.73</v>
      </c>
      <c r="D37" s="51">
        <v>198.685</v>
      </c>
      <c r="E37" s="51">
        <v>197.71</v>
      </c>
      <c r="F37" s="51">
        <v>189.441</v>
      </c>
      <c r="G37" s="51">
        <v>198.262</v>
      </c>
      <c r="H37" s="51">
        <v>198.262</v>
      </c>
      <c r="I37" s="51">
        <v>194.143</v>
      </c>
      <c r="K37" s="51">
        <v>84</v>
      </c>
      <c r="L37" s="51">
        <v>79.651499999999999</v>
      </c>
      <c r="M37" s="51">
        <v>89.554900000000004</v>
      </c>
      <c r="N37" s="51">
        <v>79.019300000000001</v>
      </c>
      <c r="O37" s="51">
        <v>79.911299999999997</v>
      </c>
      <c r="P37" s="51">
        <v>75.566400000000002</v>
      </c>
      <c r="Q37" s="51">
        <v>79.651499999999999</v>
      </c>
      <c r="R37" s="51">
        <v>79.822000000000003</v>
      </c>
      <c r="S37" s="51">
        <v>78.349900000000005</v>
      </c>
    </row>
    <row r="38" spans="1:19" x14ac:dyDescent="0.2">
      <c r="A38" s="51">
        <v>85.4</v>
      </c>
      <c r="B38" s="51">
        <v>201.58099999999999</v>
      </c>
      <c r="C38" s="51">
        <v>219.315</v>
      </c>
      <c r="D38" s="51">
        <v>196.89699999999999</v>
      </c>
      <c r="E38" s="51">
        <v>198.68899999999999</v>
      </c>
      <c r="F38" s="51">
        <v>189.441</v>
      </c>
      <c r="G38" s="64">
        <v>200781</v>
      </c>
      <c r="H38" s="51">
        <v>198.584</v>
      </c>
      <c r="I38" s="51">
        <v>194.26</v>
      </c>
      <c r="K38" s="51">
        <v>85</v>
      </c>
      <c r="L38" s="51">
        <v>79.214399999999998</v>
      </c>
      <c r="M38" s="51">
        <v>87.366500000000002</v>
      </c>
      <c r="N38" s="51">
        <v>79.418000000000006</v>
      </c>
      <c r="O38" s="51">
        <v>79.039199999999994</v>
      </c>
      <c r="P38" s="51">
        <v>75.153499999999994</v>
      </c>
      <c r="Q38" s="51">
        <v>79.651499999999999</v>
      </c>
      <c r="R38" s="51">
        <v>79.683800000000005</v>
      </c>
      <c r="S38" s="51">
        <v>79.644400000000005</v>
      </c>
    </row>
    <row r="39" spans="1:19" s="71" customFormat="1" x14ac:dyDescent="0.2">
      <c r="A39" s="50">
        <v>85.6</v>
      </c>
      <c r="B39" s="68">
        <v>158.51400000000001</v>
      </c>
      <c r="C39" s="68">
        <v>174.892</v>
      </c>
      <c r="D39" s="68">
        <v>159.898</v>
      </c>
      <c r="E39" s="68">
        <v>159.72399999999999</v>
      </c>
      <c r="F39" s="68">
        <v>150.703</v>
      </c>
      <c r="G39" s="68">
        <v>159.65600000000001</v>
      </c>
      <c r="H39" s="68">
        <v>157.018</v>
      </c>
      <c r="I39" s="68">
        <v>153.971</v>
      </c>
      <c r="K39" s="51">
        <v>85</v>
      </c>
      <c r="L39" s="51">
        <v>79.214399999999998</v>
      </c>
      <c r="M39" s="51">
        <v>87.366500000000002</v>
      </c>
      <c r="N39" s="51">
        <v>79.418000000000006</v>
      </c>
      <c r="O39" s="51">
        <v>79.039199999999994</v>
      </c>
      <c r="P39" s="51">
        <v>75.153499999999994</v>
      </c>
      <c r="Q39" s="51">
        <v>79.651499999999999</v>
      </c>
      <c r="R39" s="51">
        <v>79.683800000000005</v>
      </c>
      <c r="S39" s="51">
        <v>79.644400000000005</v>
      </c>
    </row>
    <row r="40" spans="1:19" x14ac:dyDescent="0.2">
      <c r="A40" s="51">
        <v>85.7</v>
      </c>
      <c r="B40" s="51">
        <v>199.39099999999999</v>
      </c>
      <c r="C40" s="51">
        <v>219.99199999999999</v>
      </c>
      <c r="D40" s="51">
        <v>198.685</v>
      </c>
      <c r="E40" s="51">
        <v>199.88499999999999</v>
      </c>
      <c r="F40" s="51">
        <v>190.33500000000001</v>
      </c>
      <c r="G40" s="51">
        <v>199.36600000000001</v>
      </c>
      <c r="H40" s="51">
        <v>197.16399999999999</v>
      </c>
      <c r="I40" s="51">
        <v>195.291</v>
      </c>
      <c r="K40" s="51">
        <v>85</v>
      </c>
      <c r="L40" s="51">
        <v>79.214399999999998</v>
      </c>
      <c r="M40" s="51">
        <v>87.366500000000002</v>
      </c>
      <c r="N40" s="51">
        <v>79.418000000000006</v>
      </c>
      <c r="O40" s="51">
        <v>79.039199999999994</v>
      </c>
      <c r="P40" s="51">
        <v>75.153499999999994</v>
      </c>
      <c r="Q40" s="51">
        <v>79.651499999999999</v>
      </c>
      <c r="R40" s="51">
        <v>79.683800000000005</v>
      </c>
      <c r="S40" s="51">
        <v>79.644400000000005</v>
      </c>
    </row>
    <row r="41" spans="1:19" x14ac:dyDescent="0.2">
      <c r="A41" s="51" t="s">
        <v>64</v>
      </c>
      <c r="B41" s="51">
        <v>201.58099999999999</v>
      </c>
      <c r="C41" s="51">
        <v>216.92099999999999</v>
      </c>
      <c r="D41" s="51">
        <v>199.113</v>
      </c>
      <c r="E41" s="51">
        <v>200.88200000000001</v>
      </c>
      <c r="F41" s="51">
        <v>189.441</v>
      </c>
      <c r="G41" s="51">
        <v>200.78100000000001</v>
      </c>
      <c r="H41" s="51">
        <v>199.679</v>
      </c>
      <c r="I41" s="51">
        <v>194.26</v>
      </c>
      <c r="K41" s="51">
        <v>91</v>
      </c>
      <c r="L41" s="51">
        <v>79.694500000000005</v>
      </c>
      <c r="M41" s="51">
        <v>89.302000000000007</v>
      </c>
      <c r="N41" s="51">
        <v>79.4619</v>
      </c>
      <c r="O41" s="51">
        <v>79.911299999999997</v>
      </c>
      <c r="P41" s="51">
        <v>75.352999999999994</v>
      </c>
      <c r="Q41" s="51">
        <v>79.651499999999999</v>
      </c>
      <c r="R41" s="51">
        <v>79.822000000000003</v>
      </c>
      <c r="S41" s="51">
        <v>79.644400000000005</v>
      </c>
    </row>
    <row r="42" spans="1:19" x14ac:dyDescent="0.2">
      <c r="A42" s="54"/>
      <c r="B42" s="54"/>
      <c r="C42" s="54"/>
      <c r="D42" s="54"/>
      <c r="E42" s="54"/>
      <c r="F42" s="54"/>
      <c r="G42" s="54"/>
      <c r="H42" s="54"/>
      <c r="I42" s="54"/>
      <c r="K42" s="49"/>
      <c r="L42" s="52"/>
      <c r="M42" s="23"/>
    </row>
    <row r="43" spans="1:19" x14ac:dyDescent="0.2">
      <c r="A43" s="54"/>
      <c r="B43" s="54"/>
      <c r="C43" s="54"/>
      <c r="D43" s="54"/>
      <c r="E43" s="54"/>
      <c r="F43" s="54"/>
      <c r="G43" s="54"/>
      <c r="H43" s="54"/>
      <c r="I43" s="54"/>
      <c r="K43" s="41"/>
      <c r="L43" s="39"/>
      <c r="M43" s="53"/>
    </row>
    <row r="44" spans="1:19" x14ac:dyDescent="0.2">
      <c r="A44" s="54"/>
      <c r="B44" s="54"/>
      <c r="C44" s="54"/>
      <c r="D44" s="54"/>
      <c r="E44" s="54"/>
      <c r="F44" s="54"/>
      <c r="G44" s="54"/>
      <c r="H44" s="54"/>
      <c r="I44" s="54"/>
      <c r="K44" s="41"/>
      <c r="L44" s="39"/>
      <c r="M44" s="19"/>
    </row>
    <row r="45" spans="1:19" x14ac:dyDescent="0.2">
      <c r="A45" s="94"/>
      <c r="B45" s="94"/>
      <c r="C45" s="94"/>
      <c r="D45" s="94"/>
      <c r="E45" s="94"/>
      <c r="F45" s="94"/>
      <c r="G45" s="94"/>
      <c r="H45" s="94"/>
      <c r="I45" s="94"/>
      <c r="K45" s="52"/>
      <c r="L45" s="19"/>
      <c r="M45" s="34"/>
    </row>
    <row r="46" spans="1:19" x14ac:dyDescent="0.2">
      <c r="A46" s="72"/>
      <c r="B46" s="72"/>
      <c r="C46" s="72"/>
      <c r="D46" s="72"/>
      <c r="E46" s="72"/>
      <c r="F46" s="72"/>
      <c r="G46" s="72"/>
      <c r="H46" s="72"/>
      <c r="I46" s="72"/>
      <c r="K46" s="52"/>
      <c r="L46" s="19"/>
      <c r="M46" s="34"/>
    </row>
    <row r="47" spans="1:19" x14ac:dyDescent="0.2">
      <c r="A47" s="55"/>
      <c r="B47" s="55"/>
      <c r="C47" s="55"/>
      <c r="D47" s="55"/>
      <c r="E47" s="55"/>
      <c r="F47" s="55"/>
      <c r="G47" s="55"/>
      <c r="H47" s="55"/>
      <c r="I47" s="55"/>
      <c r="K47" s="52"/>
      <c r="L47" s="19"/>
      <c r="M47" s="34"/>
    </row>
    <row r="48" spans="1:19" x14ac:dyDescent="0.2">
      <c r="A48" s="55"/>
      <c r="B48" s="55"/>
      <c r="C48" s="55"/>
      <c r="D48" s="55"/>
      <c r="E48" s="55"/>
      <c r="F48" s="55"/>
      <c r="G48" s="55"/>
      <c r="H48" s="55"/>
      <c r="I48" s="55"/>
      <c r="K48" s="52"/>
      <c r="L48" s="19"/>
      <c r="M48" s="34"/>
    </row>
    <row r="49" spans="1:13" x14ac:dyDescent="0.2">
      <c r="A49" s="55"/>
      <c r="B49" s="55"/>
      <c r="C49" s="55"/>
      <c r="D49" s="55"/>
      <c r="E49" s="55"/>
      <c r="F49" s="55"/>
      <c r="G49" s="55"/>
      <c r="H49" s="55"/>
      <c r="I49" s="55"/>
      <c r="K49" s="52"/>
      <c r="L49" s="19"/>
      <c r="M49" s="34"/>
    </row>
    <row r="50" spans="1:13" x14ac:dyDescent="0.2">
      <c r="A50" s="55"/>
      <c r="B50" s="55"/>
      <c r="C50" s="55"/>
      <c r="D50" s="55"/>
      <c r="E50" s="55"/>
      <c r="F50" s="55"/>
      <c r="G50" s="55"/>
      <c r="H50" s="55"/>
      <c r="I50" s="55"/>
      <c r="K50" s="52"/>
      <c r="L50" s="19"/>
      <c r="M50" s="34"/>
    </row>
    <row r="51" spans="1:13" x14ac:dyDescent="0.2">
      <c r="A51" s="55"/>
      <c r="B51" s="55"/>
      <c r="C51" s="55"/>
      <c r="D51" s="55"/>
      <c r="E51" s="55"/>
      <c r="F51" s="55"/>
      <c r="G51" s="55"/>
      <c r="H51" s="55"/>
      <c r="I51" s="55"/>
      <c r="K51" s="52"/>
      <c r="L51" s="19"/>
      <c r="M51" s="34"/>
    </row>
    <row r="52" spans="1:13" x14ac:dyDescent="0.2">
      <c r="A52" s="55"/>
      <c r="B52" s="55"/>
      <c r="C52" s="55"/>
      <c r="D52" s="55"/>
      <c r="E52" s="55"/>
      <c r="F52" s="55"/>
      <c r="G52" s="55"/>
      <c r="H52" s="55"/>
      <c r="I52" s="55"/>
      <c r="K52" s="52"/>
      <c r="L52" s="19"/>
      <c r="M52" s="34"/>
    </row>
    <row r="53" spans="1:13" x14ac:dyDescent="0.2">
      <c r="A53" s="55"/>
      <c r="B53" s="55"/>
      <c r="C53" s="55"/>
      <c r="D53" s="55"/>
      <c r="E53" s="55"/>
      <c r="F53" s="55"/>
      <c r="G53" s="55"/>
      <c r="H53" s="55"/>
      <c r="I53" s="55"/>
      <c r="K53" s="52"/>
      <c r="L53" s="19"/>
      <c r="M53" s="23"/>
    </row>
    <row r="54" spans="1:13" x14ac:dyDescent="0.2">
      <c r="A54" s="55"/>
      <c r="B54" s="55"/>
      <c r="C54" s="55"/>
      <c r="D54" s="55"/>
      <c r="E54" s="55"/>
      <c r="F54" s="55"/>
      <c r="G54" s="55"/>
      <c r="H54" s="55"/>
      <c r="I54" s="55"/>
      <c r="K54" s="52"/>
      <c r="L54" s="19"/>
      <c r="M54" s="23"/>
    </row>
    <row r="55" spans="1:13" x14ac:dyDescent="0.2">
      <c r="A55" s="55"/>
      <c r="B55" s="55"/>
      <c r="C55" s="55"/>
      <c r="D55" s="55"/>
      <c r="E55" s="55"/>
      <c r="F55" s="55"/>
      <c r="G55" s="55"/>
      <c r="H55" s="55"/>
      <c r="I55" s="55"/>
      <c r="K55" s="52"/>
      <c r="L55" s="34"/>
      <c r="M55" s="19"/>
    </row>
    <row r="56" spans="1:13" x14ac:dyDescent="0.2">
      <c r="A56" s="55"/>
      <c r="B56" s="55"/>
      <c r="C56" s="55"/>
      <c r="D56" s="55"/>
      <c r="E56" s="55"/>
      <c r="F56" s="55"/>
      <c r="G56" s="55"/>
      <c r="H56" s="55"/>
      <c r="I56" s="55"/>
      <c r="K56" s="52"/>
      <c r="L56" s="34"/>
    </row>
    <row r="57" spans="1:13" x14ac:dyDescent="0.2">
      <c r="A57" s="55"/>
      <c r="B57" s="55"/>
      <c r="C57" s="55"/>
      <c r="D57" s="55"/>
      <c r="E57" s="55"/>
      <c r="F57" s="55"/>
      <c r="G57" s="55"/>
      <c r="H57" s="55"/>
      <c r="I57" s="55"/>
      <c r="K57" s="52"/>
      <c r="L57" s="34"/>
    </row>
    <row r="58" spans="1:13" x14ac:dyDescent="0.2">
      <c r="A58" s="55"/>
      <c r="B58" s="55"/>
      <c r="C58" s="55"/>
      <c r="D58" s="55"/>
      <c r="E58" s="55"/>
      <c r="F58" s="55"/>
      <c r="G58" s="55"/>
      <c r="H58" s="55"/>
      <c r="I58" s="55"/>
      <c r="K58" s="52"/>
      <c r="L58" s="19"/>
    </row>
    <row r="59" spans="1:13" x14ac:dyDescent="0.2">
      <c r="A59" s="55"/>
      <c r="B59" s="55"/>
      <c r="C59" s="55"/>
      <c r="D59" s="55"/>
      <c r="E59" s="55"/>
      <c r="F59" s="55"/>
      <c r="G59" s="55"/>
      <c r="H59" s="55"/>
      <c r="I59" s="55"/>
      <c r="K59" s="52"/>
      <c r="L59" s="19"/>
    </row>
    <row r="60" spans="1:13" x14ac:dyDescent="0.2">
      <c r="A60" s="55"/>
      <c r="B60" s="55"/>
      <c r="C60" s="55"/>
      <c r="D60" s="55"/>
      <c r="E60" s="55"/>
      <c r="F60" s="55"/>
      <c r="G60" s="55"/>
      <c r="H60" s="55"/>
      <c r="I60" s="55"/>
      <c r="K60" s="52"/>
      <c r="L60" s="34"/>
    </row>
    <row r="61" spans="1:13" x14ac:dyDescent="0.2">
      <c r="A61" s="55"/>
      <c r="B61" s="55"/>
      <c r="C61" s="55"/>
      <c r="D61" s="55"/>
      <c r="E61" s="55"/>
      <c r="F61" s="55"/>
      <c r="G61" s="55"/>
      <c r="H61" s="55"/>
      <c r="I61" s="55"/>
      <c r="K61" s="52"/>
      <c r="L61" s="34"/>
    </row>
    <row r="62" spans="1:13" x14ac:dyDescent="0.2">
      <c r="A62" s="55"/>
      <c r="B62" s="55"/>
      <c r="C62" s="55"/>
      <c r="D62" s="55"/>
      <c r="E62" s="55"/>
      <c r="F62" s="55"/>
      <c r="G62" s="55"/>
      <c r="H62" s="55"/>
      <c r="I62" s="55"/>
      <c r="K62" s="52"/>
      <c r="L62" s="19"/>
    </row>
    <row r="63" spans="1:13" x14ac:dyDescent="0.2">
      <c r="A63" s="55"/>
      <c r="B63" s="55"/>
      <c r="C63" s="55"/>
      <c r="D63" s="55"/>
      <c r="E63" s="55"/>
      <c r="F63" s="55"/>
      <c r="G63" s="55"/>
      <c r="H63" s="55"/>
      <c r="I63" s="55"/>
      <c r="K63" s="52"/>
      <c r="L63" s="19"/>
    </row>
    <row r="64" spans="1:13" x14ac:dyDescent="0.2">
      <c r="A64" s="55"/>
      <c r="B64" s="55"/>
      <c r="C64" s="55"/>
      <c r="D64" s="55"/>
      <c r="E64" s="55"/>
      <c r="F64" s="55"/>
      <c r="G64" s="55"/>
      <c r="H64" s="55"/>
      <c r="I64" s="55"/>
      <c r="K64" s="52"/>
      <c r="L64" s="34"/>
    </row>
    <row r="65" spans="1:12" x14ac:dyDescent="0.2">
      <c r="A65" s="55"/>
      <c r="B65" s="55"/>
      <c r="C65" s="55"/>
      <c r="D65" s="55"/>
      <c r="E65" s="55"/>
      <c r="F65" s="55"/>
      <c r="G65" s="55"/>
      <c r="H65" s="55"/>
      <c r="I65" s="55"/>
      <c r="K65" s="52"/>
      <c r="L65" s="34"/>
    </row>
    <row r="66" spans="1:12" x14ac:dyDescent="0.2">
      <c r="A66" s="55"/>
      <c r="B66" s="55"/>
      <c r="C66" s="55"/>
      <c r="D66" s="55"/>
      <c r="E66" s="55"/>
      <c r="F66" s="55"/>
      <c r="G66" s="55"/>
      <c r="H66" s="55"/>
      <c r="I66" s="55"/>
      <c r="K66" s="52"/>
      <c r="L66" s="23"/>
    </row>
    <row r="67" spans="1:12" x14ac:dyDescent="0.2">
      <c r="A67" s="55"/>
      <c r="B67" s="55"/>
      <c r="C67" s="55"/>
      <c r="D67" s="55"/>
      <c r="E67" s="55"/>
      <c r="F67" s="55"/>
      <c r="G67" s="55"/>
      <c r="H67" s="55"/>
      <c r="I67" s="55"/>
      <c r="K67" s="52"/>
      <c r="L67" s="53"/>
    </row>
    <row r="68" spans="1:12" x14ac:dyDescent="0.2">
      <c r="A68" s="55"/>
      <c r="B68" s="55"/>
      <c r="C68" s="55"/>
      <c r="D68" s="55"/>
      <c r="E68" s="55"/>
      <c r="F68" s="55"/>
      <c r="G68" s="55"/>
      <c r="H68" s="55"/>
      <c r="I68" s="55"/>
      <c r="K68" s="52"/>
      <c r="L68" s="19"/>
    </row>
    <row r="69" spans="1:12" x14ac:dyDescent="0.2">
      <c r="A69" s="55"/>
      <c r="B69" s="56"/>
      <c r="C69" s="56"/>
      <c r="D69" s="56"/>
      <c r="E69" s="56"/>
      <c r="F69" s="56"/>
      <c r="G69" s="56"/>
      <c r="H69" s="56"/>
      <c r="I69" s="57"/>
      <c r="K69" s="52"/>
      <c r="L69" s="34"/>
    </row>
    <row r="70" spans="1:12" x14ac:dyDescent="0.2">
      <c r="A70" s="58"/>
      <c r="B70" s="56"/>
      <c r="C70" s="56"/>
      <c r="D70" s="56"/>
      <c r="E70" s="56"/>
      <c r="F70" s="56"/>
      <c r="G70" s="56"/>
      <c r="H70" s="56"/>
      <c r="I70" s="57"/>
      <c r="K70" s="52"/>
      <c r="L70" s="34"/>
    </row>
    <row r="71" spans="1:12" x14ac:dyDescent="0.2">
      <c r="A71" s="55"/>
      <c r="B71" s="56"/>
      <c r="C71" s="56"/>
      <c r="D71" s="56"/>
      <c r="E71" s="56"/>
      <c r="F71" s="56"/>
      <c r="G71" s="56"/>
      <c r="H71" s="56"/>
      <c r="I71" s="57"/>
      <c r="K71" s="52"/>
      <c r="L71" s="34"/>
    </row>
    <row r="72" spans="1:12" x14ac:dyDescent="0.2">
      <c r="A72" s="59"/>
      <c r="B72" s="56"/>
      <c r="C72" s="56"/>
      <c r="D72" s="56"/>
      <c r="E72" s="56"/>
      <c r="F72" s="56"/>
      <c r="G72" s="56"/>
      <c r="H72" s="56"/>
      <c r="I72" s="57"/>
      <c r="K72" s="52"/>
      <c r="L72" s="34"/>
    </row>
    <row r="73" spans="1:12" x14ac:dyDescent="0.2">
      <c r="A73" s="60"/>
      <c r="B73" s="56"/>
      <c r="C73" s="56"/>
      <c r="D73" s="56"/>
      <c r="E73" s="56"/>
      <c r="F73" s="56"/>
      <c r="G73" s="56"/>
      <c r="H73" s="56"/>
      <c r="I73" s="57"/>
      <c r="K73" s="52"/>
      <c r="L73" s="34"/>
    </row>
    <row r="74" spans="1:12" x14ac:dyDescent="0.2">
      <c r="A74" s="61"/>
      <c r="B74" s="56"/>
      <c r="C74" s="56"/>
      <c r="D74" s="56"/>
      <c r="E74" s="56"/>
      <c r="F74" s="56"/>
      <c r="G74" s="56"/>
      <c r="H74" s="56"/>
      <c r="I74" s="57"/>
      <c r="K74" s="52"/>
      <c r="L74" s="34"/>
    </row>
    <row r="75" spans="1:12" x14ac:dyDescent="0.2">
      <c r="A75" s="58"/>
      <c r="B75" s="56"/>
      <c r="C75" s="56"/>
      <c r="D75" s="56"/>
      <c r="E75" s="56"/>
      <c r="F75" s="56"/>
      <c r="G75" s="56"/>
      <c r="H75" s="56"/>
      <c r="I75" s="57"/>
      <c r="K75" s="52"/>
      <c r="L75" s="34"/>
    </row>
    <row r="76" spans="1:12" x14ac:dyDescent="0.2">
      <c r="A76" s="58"/>
      <c r="B76" s="56"/>
      <c r="C76" s="56"/>
      <c r="D76" s="56"/>
      <c r="E76" s="56"/>
      <c r="F76" s="56"/>
      <c r="G76" s="56"/>
      <c r="H76" s="56"/>
      <c r="I76" s="57"/>
      <c r="K76" s="52"/>
      <c r="L76" s="34"/>
    </row>
    <row r="77" spans="1:12" x14ac:dyDescent="0.2">
      <c r="A77" s="61"/>
      <c r="B77" s="56"/>
      <c r="C77" s="56"/>
      <c r="D77" s="56"/>
      <c r="E77" s="56"/>
      <c r="F77" s="56"/>
      <c r="G77" s="56"/>
      <c r="H77" s="56"/>
      <c r="I77" s="57"/>
      <c r="K77" s="52"/>
      <c r="L77" s="23"/>
    </row>
    <row r="78" spans="1:12" x14ac:dyDescent="0.2">
      <c r="A78" s="61"/>
      <c r="B78" s="56"/>
      <c r="C78" s="56"/>
      <c r="D78" s="56"/>
      <c r="E78" s="56"/>
      <c r="F78" s="56"/>
      <c r="G78" s="56"/>
      <c r="H78" s="56"/>
      <c r="I78" s="57"/>
      <c r="K78" s="52"/>
      <c r="L78" s="23"/>
    </row>
    <row r="79" spans="1:12" x14ac:dyDescent="0.2">
      <c r="A79" s="61"/>
      <c r="B79" s="56"/>
      <c r="C79" s="56"/>
      <c r="D79" s="56"/>
      <c r="E79" s="56"/>
      <c r="F79" s="56"/>
      <c r="G79" s="56"/>
      <c r="H79" s="56"/>
      <c r="I79" s="57"/>
      <c r="K79" s="52"/>
      <c r="L79" s="19"/>
    </row>
    <row r="80" spans="1:12" x14ac:dyDescent="0.2">
      <c r="A80" s="58"/>
      <c r="B80" s="56"/>
      <c r="C80" s="56"/>
      <c r="D80" s="56"/>
      <c r="E80" s="56"/>
      <c r="F80" s="56"/>
      <c r="G80" s="56"/>
      <c r="H80" s="56"/>
      <c r="I80" s="57"/>
      <c r="K80" s="13"/>
    </row>
    <row r="81" spans="1:9" x14ac:dyDescent="0.2">
      <c r="A81" s="61"/>
      <c r="B81" s="56"/>
      <c r="C81" s="56"/>
      <c r="D81" s="56"/>
      <c r="E81" s="56"/>
      <c r="F81" s="56"/>
      <c r="G81" s="56"/>
      <c r="H81" s="56"/>
      <c r="I81" s="57"/>
    </row>
    <row r="82" spans="1:9" x14ac:dyDescent="0.2">
      <c r="A82" s="58"/>
      <c r="B82" s="56"/>
      <c r="C82" s="56"/>
      <c r="D82" s="56"/>
      <c r="E82" s="56"/>
      <c r="F82" s="56"/>
      <c r="G82" s="56"/>
      <c r="H82" s="56"/>
      <c r="I82" s="57"/>
    </row>
    <row r="83" spans="1:9" x14ac:dyDescent="0.2">
      <c r="A83" s="61"/>
      <c r="B83" s="56"/>
      <c r="C83" s="56"/>
      <c r="D83" s="56"/>
      <c r="E83" s="56"/>
      <c r="F83" s="56"/>
      <c r="G83" s="56"/>
      <c r="H83" s="56"/>
      <c r="I83" s="57"/>
    </row>
    <row r="84" spans="1:9" x14ac:dyDescent="0.2">
      <c r="A84" s="58"/>
      <c r="B84" s="56"/>
      <c r="C84" s="56"/>
      <c r="D84" s="56"/>
      <c r="E84" s="56"/>
      <c r="F84" s="56"/>
      <c r="G84" s="56"/>
      <c r="H84" s="56"/>
      <c r="I84" s="57"/>
    </row>
    <row r="85" spans="1:9" x14ac:dyDescent="0.2">
      <c r="A85" s="61"/>
      <c r="B85" s="56"/>
      <c r="C85" s="56"/>
      <c r="D85" s="56"/>
      <c r="E85" s="56"/>
      <c r="F85" s="56"/>
      <c r="G85" s="56"/>
      <c r="H85" s="56"/>
      <c r="I85" s="57"/>
    </row>
    <row r="86" spans="1:9" x14ac:dyDescent="0.2">
      <c r="A86" s="58"/>
      <c r="B86" s="56"/>
      <c r="C86" s="56"/>
      <c r="D86" s="56"/>
      <c r="E86" s="56"/>
      <c r="F86" s="56"/>
      <c r="G86" s="56"/>
      <c r="H86" s="56"/>
      <c r="I86" s="57"/>
    </row>
    <row r="87" spans="1:9" x14ac:dyDescent="0.2">
      <c r="A87" s="61"/>
      <c r="B87" s="56"/>
      <c r="C87" s="56"/>
      <c r="D87" s="56"/>
      <c r="E87" s="56"/>
      <c r="F87" s="56"/>
      <c r="G87" s="56"/>
      <c r="H87" s="56"/>
      <c r="I87" s="57"/>
    </row>
    <row r="88" spans="1:9" x14ac:dyDescent="0.2">
      <c r="A88" s="61"/>
      <c r="B88" s="56"/>
      <c r="C88" s="56"/>
      <c r="D88" s="56"/>
      <c r="E88" s="56"/>
      <c r="F88" s="56"/>
      <c r="G88" s="56"/>
      <c r="H88" s="56"/>
      <c r="I88" s="57"/>
    </row>
    <row r="89" spans="1:9" x14ac:dyDescent="0.2">
      <c r="A89" s="61"/>
      <c r="B89" s="56"/>
      <c r="C89" s="56"/>
      <c r="D89" s="56"/>
      <c r="E89" s="56"/>
      <c r="F89" s="56"/>
      <c r="G89" s="56"/>
      <c r="H89" s="56"/>
      <c r="I89" s="57"/>
    </row>
    <row r="90" spans="1:9" x14ac:dyDescent="0.2">
      <c r="A90" s="13"/>
      <c r="B90" s="13"/>
      <c r="C90" s="13"/>
      <c r="D90" s="13"/>
      <c r="E90" s="13"/>
      <c r="F90" s="13"/>
      <c r="G90" s="13"/>
      <c r="H90" s="13"/>
      <c r="I90" s="13"/>
    </row>
    <row r="91" spans="1:9" x14ac:dyDescent="0.2">
      <c r="A91" s="13"/>
      <c r="B91" s="13"/>
      <c r="C91" s="13"/>
      <c r="D91" s="13"/>
      <c r="E91" s="13"/>
      <c r="F91" s="13"/>
      <c r="G91" s="13"/>
      <c r="H91" s="13"/>
      <c r="I91" s="13"/>
    </row>
    <row r="92" spans="1:9" x14ac:dyDescent="0.2">
      <c r="A92" s="13"/>
      <c r="B92" s="13"/>
      <c r="C92" s="13"/>
      <c r="D92" s="13"/>
      <c r="E92" s="13"/>
      <c r="F92" s="13"/>
      <c r="G92" s="13"/>
      <c r="H92" s="13"/>
      <c r="I92" s="13"/>
    </row>
    <row r="93" spans="1:9" x14ac:dyDescent="0.2">
      <c r="A93" s="13"/>
      <c r="B93" s="13"/>
      <c r="C93" s="13"/>
      <c r="D93" s="13"/>
      <c r="E93" s="13"/>
      <c r="F93" s="13"/>
      <c r="G93" s="13"/>
      <c r="H93" s="13"/>
      <c r="I93" s="13"/>
    </row>
    <row r="94" spans="1:9" x14ac:dyDescent="0.2">
      <c r="A94" s="13"/>
      <c r="B94" s="13"/>
      <c r="C94" s="13"/>
      <c r="D94" s="13"/>
      <c r="E94" s="13"/>
      <c r="F94" s="13"/>
      <c r="G94" s="13"/>
      <c r="H94" s="13"/>
      <c r="I94" s="13"/>
    </row>
    <row r="95" spans="1:9" x14ac:dyDescent="0.2">
      <c r="A95" s="13"/>
      <c r="B95" s="13"/>
      <c r="C95" s="13"/>
      <c r="D95" s="13"/>
      <c r="E95" s="13"/>
      <c r="F95" s="13"/>
      <c r="G95" s="13"/>
      <c r="H95" s="13"/>
      <c r="I95" s="13"/>
    </row>
    <row r="96" spans="1:9" x14ac:dyDescent="0.2">
      <c r="A96" s="13"/>
      <c r="B96" s="13"/>
      <c r="C96" s="13"/>
      <c r="D96" s="13"/>
      <c r="E96" s="13"/>
      <c r="F96" s="13"/>
      <c r="G96" s="13"/>
      <c r="H96" s="13"/>
      <c r="I96" s="13"/>
    </row>
    <row r="97" spans="1:9" x14ac:dyDescent="0.2">
      <c r="A97" s="13"/>
      <c r="B97" s="13"/>
      <c r="C97" s="13"/>
      <c r="D97" s="13"/>
      <c r="E97" s="13"/>
      <c r="F97" s="13"/>
      <c r="G97" s="13"/>
      <c r="H97" s="13"/>
      <c r="I97" s="13"/>
    </row>
    <row r="98" spans="1:9" x14ac:dyDescent="0.2">
      <c r="A98" s="13"/>
      <c r="B98" s="13"/>
      <c r="C98" s="13"/>
      <c r="D98" s="13"/>
      <c r="E98" s="13"/>
      <c r="F98" s="13"/>
      <c r="G98" s="13"/>
      <c r="H98" s="13"/>
      <c r="I98" s="13"/>
    </row>
    <row r="99" spans="1:9" x14ac:dyDescent="0.2">
      <c r="A99" s="13"/>
      <c r="B99" s="13"/>
      <c r="C99" s="13"/>
      <c r="D99" s="13"/>
      <c r="E99" s="13"/>
      <c r="F99" s="13"/>
      <c r="G99" s="13"/>
      <c r="H99" s="13"/>
      <c r="I99" s="13"/>
    </row>
    <row r="100" spans="1:9" x14ac:dyDescent="0.2">
      <c r="A100" s="13"/>
      <c r="B100" s="13"/>
      <c r="C100" s="13"/>
      <c r="D100" s="13"/>
      <c r="E100" s="13"/>
      <c r="F100" s="13"/>
      <c r="G100" s="13"/>
      <c r="H100" s="13"/>
      <c r="I100" s="13"/>
    </row>
    <row r="101" spans="1:9" x14ac:dyDescent="0.2">
      <c r="A101" s="13"/>
      <c r="B101" s="13"/>
      <c r="C101" s="13"/>
      <c r="D101" s="13"/>
      <c r="E101" s="13"/>
      <c r="F101" s="13"/>
      <c r="G101" s="13"/>
      <c r="H101" s="13"/>
      <c r="I101" s="13"/>
    </row>
    <row r="102" spans="1:9" x14ac:dyDescent="0.2">
      <c r="A102" s="13"/>
      <c r="B102" s="13"/>
      <c r="C102" s="13"/>
      <c r="D102" s="13"/>
      <c r="E102" s="13"/>
      <c r="F102" s="13"/>
      <c r="G102" s="13"/>
      <c r="H102" s="13"/>
      <c r="I102" s="13"/>
    </row>
    <row r="103" spans="1:9" x14ac:dyDescent="0.2">
      <c r="A103" s="13"/>
      <c r="B103" s="13"/>
      <c r="C103" s="13"/>
      <c r="D103" s="13"/>
      <c r="E103" s="13"/>
      <c r="F103" s="13"/>
      <c r="G103" s="13"/>
      <c r="H103" s="13"/>
      <c r="I103" s="13"/>
    </row>
  </sheetData>
  <mergeCells count="3">
    <mergeCell ref="A1:I1"/>
    <mergeCell ref="A45:I45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CASALS</vt:lpstr>
      <vt:lpstr>CASSADÓ</vt:lpstr>
      <vt:lpstr>CLARET 1993</vt:lpstr>
      <vt:lpstr>CLARET 2003</vt:lpstr>
      <vt:lpstr>GUTIÉRREZ</vt:lpstr>
      <vt:lpstr>FANLO</vt:lpstr>
      <vt:lpstr>TOMÁS</vt:lpstr>
      <vt:lpstr>POLO</vt:lpstr>
      <vt:lpstr>Notas reales 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Carlota Martinez Escamilla</cp:lastModifiedBy>
  <dcterms:created xsi:type="dcterms:W3CDTF">2022-08-13T16:30:53Z</dcterms:created>
  <dcterms:modified xsi:type="dcterms:W3CDTF">2022-08-31T15:59:37Z</dcterms:modified>
</cp:coreProperties>
</file>