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70" windowHeight="13110"/>
  </bookViews>
  <sheets>
    <sheet name="VaR" sheetId="3" r:id="rId1"/>
  </sheets>
  <definedNames>
    <definedName name="covar">VaR!$H$4</definedName>
    <definedName name="var_aapl">VaR!$H$2</definedName>
    <definedName name="var_gld">VaR!$I$2</definedName>
    <definedName name="var_stockA">VaR!$H$2</definedName>
    <definedName name="var_stockB">VaR!$I$2</definedName>
  </definedNames>
  <calcPr calcId="144525" concurrentCalc="0"/>
</workbook>
</file>

<file path=xl/sharedStrings.xml><?xml version="1.0" encoding="utf-8"?>
<sst xmlns="http://schemas.openxmlformats.org/spreadsheetml/2006/main" count="26" uniqueCount="18">
  <si>
    <t>Date</t>
  </si>
  <si>
    <t>STOCK A</t>
  </si>
  <si>
    <t>STOCK A Perf(%)</t>
  </si>
  <si>
    <t>STOCK B</t>
  </si>
  <si>
    <t>STOCK B Perf(%)</t>
  </si>
  <si>
    <t>Variance</t>
  </si>
  <si>
    <t>St Dev</t>
  </si>
  <si>
    <t>Covariance</t>
  </si>
  <si>
    <t>Value at Risk - single security</t>
  </si>
  <si>
    <t>Portfolio value</t>
  </si>
  <si>
    <t>Expected volatility</t>
  </si>
  <si>
    <t>Time (days)</t>
  </si>
  <si>
    <t>Confidence level</t>
  </si>
  <si>
    <t>Deviation From Mean</t>
  </si>
  <si>
    <t>VaR</t>
  </si>
  <si>
    <t>Value at Risk - Portfolio</t>
  </si>
  <si>
    <t>Weight Stock A</t>
  </si>
  <si>
    <t>Weight Stock B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</si>
</sst>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0.0000"/>
    <numFmt numFmtId="178" formatCode="_ * #,##0_ ;_ * \-#,##0_ ;_ * &quot;-&quot;_ ;_ @_ "/>
    <numFmt numFmtId="44" formatCode="_(&quot;$&quot;* #,##0.00_);_(&quot;$&quot;* \(#,##0.00\);_(&quot;$&quot;* &quot;-&quot;??_);_(@_)"/>
    <numFmt numFmtId="179" formatCode="_ * #,##0.00_ ;_ * \-#,##0.00_ ;_ * &quot;-&quot;??_ ;_ @_ "/>
    <numFmt numFmtId="42" formatCode="_(&quot;$&quot;* #,##0_);_(&quot;$&quot;* \(#,##0\);_(&quot;$&quot;* &quot;-&quot;_);_(@_)"/>
    <numFmt numFmtId="180" formatCode="0.0000000"/>
  </numFmts>
  <fonts count="23">
    <font>
      <sz val="12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2"/>
      <color rgb="FF3F3F76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2"/>
      <color rgb="FFFA7D00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9" fillId="31" borderId="0" applyNumberFormat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1" fillId="15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27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26" borderId="8" applyNumberFormat="0" applyAlignment="0" applyProtection="0"/>
    <xf numFmtId="0" fontId="3" fillId="30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5" fillId="9" borderId="3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35" borderId="8" applyNumberFormat="0" applyAlignment="0" applyProtection="0"/>
    <xf numFmtId="0" fontId="4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/>
    <xf numFmtId="0" fontId="1" fillId="3" borderId="0" xfId="0" applyFont="1" applyFill="1"/>
    <xf numFmtId="0" fontId="1" fillId="3" borderId="0" xfId="0" applyFont="1" applyFill="1"/>
    <xf numFmtId="58" fontId="1" fillId="4" borderId="1" xfId="0" applyNumberFormat="1" applyFont="1" applyFill="1" applyBorder="1"/>
    <xf numFmtId="2" fontId="1" fillId="4" borderId="1" xfId="0" applyNumberFormat="1" applyFont="1" applyFill="1" applyBorder="1"/>
    <xf numFmtId="0" fontId="1" fillId="4" borderId="1" xfId="0" applyFont="1" applyFill="1" applyBorder="1"/>
    <xf numFmtId="0" fontId="2" fillId="0" borderId="0" xfId="0" applyFont="1"/>
    <xf numFmtId="177" fontId="1" fillId="0" borderId="0" xfId="0" applyNumberFormat="1" applyFont="1"/>
    <xf numFmtId="180" fontId="1" fillId="5" borderId="1" xfId="0" applyNumberFormat="1" applyFont="1" applyFill="1" applyBorder="1"/>
    <xf numFmtId="180" fontId="1" fillId="0" borderId="0" xfId="0" applyNumberFormat="1" applyFont="1"/>
    <xf numFmtId="0" fontId="2" fillId="0" borderId="0" xfId="0" applyFont="1"/>
    <xf numFmtId="0" fontId="1" fillId="6" borderId="0" xfId="0" applyFont="1" applyFill="1" applyAlignment="1">
      <alignment horizontal="center"/>
    </xf>
    <xf numFmtId="0" fontId="1" fillId="7" borderId="1" xfId="0" applyFont="1" applyFill="1" applyBorder="1"/>
    <xf numFmtId="0" fontId="2" fillId="7" borderId="1" xfId="0" applyFont="1" applyFill="1" applyBorder="1"/>
    <xf numFmtId="0" fontId="1" fillId="7" borderId="1" xfId="0" applyFont="1" applyFill="1" applyBorder="1"/>
    <xf numFmtId="176" fontId="2" fillId="7" borderId="1" xfId="5" applyNumberFormat="1" applyFont="1" applyFill="1" applyBorder="1"/>
    <xf numFmtId="10" fontId="2" fillId="7" borderId="1" xfId="6" applyNumberFormat="1" applyFont="1" applyFill="1" applyBorder="1"/>
    <xf numFmtId="0" fontId="2" fillId="7" borderId="1" xfId="21" applyFont="1" applyFill="1" applyBorder="1"/>
    <xf numFmtId="2" fontId="2" fillId="7" borderId="1" xfId="0" applyNumberFormat="1" applyFont="1" applyFill="1" applyBorder="1"/>
    <xf numFmtId="0" fontId="1" fillId="7" borderId="0" xfId="0" applyFont="1" applyFill="1" applyBorder="1"/>
    <xf numFmtId="0" fontId="2" fillId="7" borderId="0" xfId="0" applyFont="1" applyFill="1" applyBorder="1"/>
    <xf numFmtId="179" fontId="2" fillId="7" borderId="1" xfId="2" applyFont="1" applyFill="1" applyBorder="1"/>
    <xf numFmtId="0" fontId="1" fillId="7" borderId="0" xfId="0" applyFont="1" applyFill="1"/>
    <xf numFmtId="9" fontId="2" fillId="7" borderId="1" xfId="21" applyNumberFormat="1" applyFont="1" applyFill="1" applyBorder="1"/>
    <xf numFmtId="9" fontId="2" fillId="7" borderId="1" xfId="26" applyNumberFormat="1" applyFont="1" applyFill="1" applyBorder="1"/>
    <xf numFmtId="0" fontId="2" fillId="7" borderId="1" xfId="26" applyFont="1" applyFill="1" applyBorder="1"/>
    <xf numFmtId="2" fontId="2" fillId="7" borderId="1" xfId="26" applyNumberFormat="1" applyFont="1" applyFill="1" applyBorder="1"/>
    <xf numFmtId="9" fontId="1" fillId="7" borderId="0" xfId="0" applyNumberFormat="1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2"/>
  <sheetViews>
    <sheetView tabSelected="1" zoomScale="110" zoomScaleNormal="110" workbookViewId="0">
      <selection activeCell="G39" sqref="G39"/>
    </sheetView>
  </sheetViews>
  <sheetFormatPr defaultColWidth="11" defaultRowHeight="12.75"/>
  <cols>
    <col min="1" max="2" width="11" style="1"/>
    <col min="3" max="3" width="14" style="1" customWidth="1"/>
    <col min="4" max="4" width="12.6666666666667" style="1" customWidth="1"/>
    <col min="5" max="6" width="17.125" style="1" customWidth="1"/>
    <col min="7" max="7" width="27.5" style="1" customWidth="1"/>
    <col min="8" max="8" width="12.625" style="1"/>
    <col min="9" max="9" width="12" style="1" customWidth="1"/>
    <col min="10" max="16384" width="11" style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/>
      <c r="H1" s="5" t="s">
        <v>1</v>
      </c>
      <c r="I1" s="5" t="s">
        <v>3</v>
      </c>
    </row>
    <row r="2" spans="1:9">
      <c r="A2" s="6">
        <v>43831</v>
      </c>
      <c r="B2" s="7">
        <v>175.029999</v>
      </c>
      <c r="C2" s="8"/>
      <c r="D2" s="7">
        <v>125.720001</v>
      </c>
      <c r="E2" s="8"/>
      <c r="G2" s="9" t="s">
        <v>5</v>
      </c>
      <c r="H2" s="10">
        <f>VAR(C3:C92)*365</f>
        <v>0.0738648609276753</v>
      </c>
      <c r="I2" s="10">
        <f>VAR(E3:E92)*365</f>
        <v>0.0119707102914691</v>
      </c>
    </row>
    <row r="3" spans="1:9">
      <c r="A3" s="6">
        <v>43832</v>
      </c>
      <c r="B3" s="7">
        <v>176.940002</v>
      </c>
      <c r="C3" s="11">
        <f>(B3/B2)-1</f>
        <v>0.0109124322168339</v>
      </c>
      <c r="D3" s="7">
        <v>125.419998</v>
      </c>
      <c r="E3" s="11">
        <f>(D3/D2)-1</f>
        <v>-0.00238627901379029</v>
      </c>
      <c r="F3" s="12"/>
      <c r="G3" s="9" t="s">
        <v>6</v>
      </c>
      <c r="H3" s="1">
        <f>SQRT(H2)</f>
        <v>0.271780906113132</v>
      </c>
      <c r="I3" s="10">
        <f>SQRT(I2)</f>
        <v>0.109410741207018</v>
      </c>
    </row>
    <row r="4" spans="1:8">
      <c r="A4" s="6">
        <v>43833</v>
      </c>
      <c r="B4" s="7">
        <v>179.979996</v>
      </c>
      <c r="C4" s="11">
        <f t="shared" ref="C4:C67" si="0">(B4/B3)-1</f>
        <v>0.0171809311949709</v>
      </c>
      <c r="D4" s="7">
        <v>125.540001</v>
      </c>
      <c r="E4" s="11">
        <f t="shared" ref="E4:E67" si="1">(D4/D3)-1</f>
        <v>0.000956809136609893</v>
      </c>
      <c r="F4" s="12"/>
      <c r="G4" s="9" t="s">
        <v>7</v>
      </c>
      <c r="H4" s="10">
        <f>COVAR(C3:C92,E3:E92)*365</f>
        <v>-0.000549421745386557</v>
      </c>
    </row>
    <row r="5" spans="1:7">
      <c r="A5" s="6">
        <v>43834</v>
      </c>
      <c r="B5" s="7">
        <v>181.720001</v>
      </c>
      <c r="C5" s="11">
        <f t="shared" si="0"/>
        <v>0.00966776885582332</v>
      </c>
      <c r="D5" s="7">
        <v>125.540001</v>
      </c>
      <c r="E5" s="11">
        <f t="shared" si="1"/>
        <v>0</v>
      </c>
      <c r="F5" s="12"/>
      <c r="G5" s="13"/>
    </row>
    <row r="6" spans="1:6">
      <c r="A6" s="6">
        <v>43835</v>
      </c>
      <c r="B6" s="7">
        <v>179.970001</v>
      </c>
      <c r="C6" s="11">
        <f t="shared" si="0"/>
        <v>-0.00963020025517169</v>
      </c>
      <c r="D6" s="7">
        <v>125.779999</v>
      </c>
      <c r="E6" s="11">
        <f t="shared" si="1"/>
        <v>0.00191172533127504</v>
      </c>
      <c r="F6" s="12"/>
    </row>
    <row r="7" spans="1:6">
      <c r="A7" s="6">
        <v>43836</v>
      </c>
      <c r="B7" s="7">
        <v>178.440002</v>
      </c>
      <c r="C7" s="11">
        <f t="shared" si="0"/>
        <v>-0.00850141129909754</v>
      </c>
      <c r="D7" s="7">
        <v>125.699997</v>
      </c>
      <c r="E7" s="11">
        <f t="shared" si="1"/>
        <v>-0.000636047071363111</v>
      </c>
      <c r="F7" s="12"/>
    </row>
    <row r="8" spans="1:6">
      <c r="A8" s="6">
        <v>43837</v>
      </c>
      <c r="B8" s="7">
        <v>178.649994</v>
      </c>
      <c r="C8" s="11">
        <f t="shared" si="0"/>
        <v>0.00117682132731645</v>
      </c>
      <c r="D8" s="7">
        <v>124.900002</v>
      </c>
      <c r="E8" s="11">
        <f t="shared" si="1"/>
        <v>-0.00636431996096221</v>
      </c>
      <c r="F8" s="12"/>
    </row>
    <row r="9" spans="1:6">
      <c r="A9" s="6">
        <v>43838</v>
      </c>
      <c r="B9" s="7">
        <v>178.020004</v>
      </c>
      <c r="C9" s="11">
        <f t="shared" si="0"/>
        <v>-0.00352639250578424</v>
      </c>
      <c r="D9" s="7">
        <v>124.599998</v>
      </c>
      <c r="E9" s="11">
        <f t="shared" si="1"/>
        <v>-0.00240195352438821</v>
      </c>
      <c r="F9" s="12"/>
    </row>
    <row r="10" spans="1:11">
      <c r="A10" s="6">
        <v>43839</v>
      </c>
      <c r="B10" s="7">
        <v>175.300003</v>
      </c>
      <c r="C10" s="11">
        <f>(B10/B9)-1</f>
        <v>-0.0152791873884016</v>
      </c>
      <c r="D10" s="7">
        <v>124.870003</v>
      </c>
      <c r="E10" s="11">
        <f t="shared" si="1"/>
        <v>0.00216697435259983</v>
      </c>
      <c r="F10" s="12"/>
      <c r="G10" s="14" t="s">
        <v>8</v>
      </c>
      <c r="H10" s="14"/>
      <c r="I10" s="14"/>
      <c r="J10" s="14"/>
      <c r="K10" s="14"/>
    </row>
    <row r="11" spans="1:11">
      <c r="A11" s="6">
        <v>43840</v>
      </c>
      <c r="B11" s="7">
        <v>175.240005</v>
      </c>
      <c r="C11" s="11">
        <f t="shared" si="0"/>
        <v>-0.000342258978740628</v>
      </c>
      <c r="D11" s="7">
        <v>124.309998</v>
      </c>
      <c r="E11" s="11">
        <f t="shared" si="1"/>
        <v>-0.00448470398451106</v>
      </c>
      <c r="F11" s="12"/>
      <c r="G11" s="15"/>
      <c r="H11" s="16"/>
      <c r="I11" s="22"/>
      <c r="J11" s="22"/>
      <c r="K11" s="22"/>
    </row>
    <row r="12" spans="1:11">
      <c r="A12" s="6">
        <v>43841</v>
      </c>
      <c r="B12" s="7">
        <v>171.270004</v>
      </c>
      <c r="C12" s="11">
        <f t="shared" si="0"/>
        <v>-0.0226546501182764</v>
      </c>
      <c r="D12" s="7">
        <v>126.480003</v>
      </c>
      <c r="E12" s="11">
        <f t="shared" si="1"/>
        <v>0.0174563996051227</v>
      </c>
      <c r="F12" s="12"/>
      <c r="G12" s="17" t="s">
        <v>9</v>
      </c>
      <c r="H12" s="18">
        <v>2000000</v>
      </c>
      <c r="I12" s="22"/>
      <c r="J12" s="22"/>
      <c r="K12" s="22"/>
    </row>
    <row r="13" spans="1:11">
      <c r="A13" s="6">
        <v>43842</v>
      </c>
      <c r="B13" s="7">
        <v>168.850006</v>
      </c>
      <c r="C13" s="11">
        <f t="shared" si="0"/>
        <v>-0.0141297246656221</v>
      </c>
      <c r="D13" s="7">
        <v>125.980003</v>
      </c>
      <c r="E13" s="11">
        <f t="shared" si="1"/>
        <v>-0.00395319408713168</v>
      </c>
      <c r="F13" s="12"/>
      <c r="G13" s="17" t="s">
        <v>10</v>
      </c>
      <c r="H13" s="19">
        <f>H3</f>
        <v>0.271780906113132</v>
      </c>
      <c r="I13" s="30"/>
      <c r="J13" s="22"/>
      <c r="K13" s="22"/>
    </row>
    <row r="14" spans="1:11">
      <c r="A14" s="6">
        <v>43843</v>
      </c>
      <c r="B14" s="7">
        <v>164.940002</v>
      </c>
      <c r="C14" s="11">
        <f t="shared" si="0"/>
        <v>-0.0231566707791531</v>
      </c>
      <c r="D14" s="7">
        <v>127.610001</v>
      </c>
      <c r="E14" s="11">
        <f t="shared" si="1"/>
        <v>0.0129385454928113</v>
      </c>
      <c r="F14" s="12"/>
      <c r="G14" s="17" t="s">
        <v>11</v>
      </c>
      <c r="H14" s="20">
        <v>30</v>
      </c>
      <c r="I14" s="22"/>
      <c r="J14" s="22"/>
      <c r="K14" s="22"/>
    </row>
    <row r="15" spans="1:11">
      <c r="A15" s="6">
        <v>43844</v>
      </c>
      <c r="B15" s="7">
        <v>172.770004</v>
      </c>
      <c r="C15" s="11">
        <f t="shared" si="0"/>
        <v>0.0474718194801527</v>
      </c>
      <c r="D15" s="7">
        <v>128.279999</v>
      </c>
      <c r="E15" s="11">
        <f t="shared" si="1"/>
        <v>0.0052503565139852</v>
      </c>
      <c r="F15" s="12"/>
      <c r="G15" s="17" t="s">
        <v>12</v>
      </c>
      <c r="H15" s="20">
        <v>0.99</v>
      </c>
      <c r="I15" s="22"/>
      <c r="J15" s="22"/>
      <c r="K15" s="22"/>
    </row>
    <row r="16" spans="1:11">
      <c r="A16" s="6">
        <v>43845</v>
      </c>
      <c r="B16" s="7">
        <v>168.339996</v>
      </c>
      <c r="C16" s="11">
        <f t="shared" si="0"/>
        <v>-0.0256410713517145</v>
      </c>
      <c r="D16" s="7">
        <v>127.489998</v>
      </c>
      <c r="E16" s="11">
        <f t="shared" si="1"/>
        <v>-0.00615841133581552</v>
      </c>
      <c r="F16" s="12"/>
      <c r="G16" s="17" t="s">
        <v>13</v>
      </c>
      <c r="H16" s="21">
        <f>NORMSINV(H15)</f>
        <v>2.32634787404084</v>
      </c>
      <c r="I16" s="22"/>
      <c r="J16" s="22"/>
      <c r="K16" s="22"/>
    </row>
    <row r="17" ht="13.5" spans="1:11">
      <c r="A17" s="6">
        <v>43846</v>
      </c>
      <c r="B17" s="7">
        <v>166.479996</v>
      </c>
      <c r="C17" s="11">
        <f t="shared" si="0"/>
        <v>-0.0110490676262105</v>
      </c>
      <c r="D17" s="7">
        <v>125.730003</v>
      </c>
      <c r="E17" s="11">
        <f t="shared" si="1"/>
        <v>-0.013804965311867</v>
      </c>
      <c r="F17" s="12"/>
      <c r="G17" s="22"/>
      <c r="H17" s="23"/>
      <c r="I17" s="22"/>
      <c r="J17" s="22"/>
      <c r="K17" s="22"/>
    </row>
    <row r="18" ht="13.5" spans="1:11">
      <c r="A18" s="6">
        <v>43847</v>
      </c>
      <c r="B18" s="7">
        <v>167.779999</v>
      </c>
      <c r="C18" s="11">
        <f t="shared" si="0"/>
        <v>0.00780876400309372</v>
      </c>
      <c r="D18" s="7">
        <v>125.790001</v>
      </c>
      <c r="E18" s="11">
        <f t="shared" si="1"/>
        <v>0.000477197157149556</v>
      </c>
      <c r="F18" s="12"/>
      <c r="G18" s="17" t="s">
        <v>14</v>
      </c>
      <c r="H18" s="24">
        <f>H12*H16*H13*SQRT(H14/365)</f>
        <v>362524.858063557</v>
      </c>
      <c r="I18" s="22"/>
      <c r="J18" s="22"/>
      <c r="K18" s="22"/>
    </row>
    <row r="19" spans="1:6">
      <c r="A19" s="6">
        <v>43848</v>
      </c>
      <c r="B19" s="7">
        <v>166.679993</v>
      </c>
      <c r="C19" s="11">
        <f t="shared" si="0"/>
        <v>-0.00655624035377422</v>
      </c>
      <c r="D19" s="7">
        <v>127.260002</v>
      </c>
      <c r="E19" s="11">
        <f t="shared" si="1"/>
        <v>0.0116861514294764</v>
      </c>
      <c r="F19" s="12"/>
    </row>
    <row r="20" spans="1:6">
      <c r="A20" s="6">
        <v>43849</v>
      </c>
      <c r="B20" s="7">
        <v>168.389999</v>
      </c>
      <c r="C20" s="11">
        <f t="shared" si="0"/>
        <v>0.0102592156936314</v>
      </c>
      <c r="D20" s="7">
        <v>126.300003</v>
      </c>
      <c r="E20" s="11">
        <f t="shared" si="1"/>
        <v>-0.0075436035275247</v>
      </c>
      <c r="F20" s="12"/>
    </row>
    <row r="21" spans="1:6">
      <c r="A21" s="6">
        <v>43850</v>
      </c>
      <c r="B21" s="7">
        <v>171.610001</v>
      </c>
      <c r="C21" s="11">
        <f t="shared" si="0"/>
        <v>0.0191222876603261</v>
      </c>
      <c r="D21" s="7">
        <v>126.449997</v>
      </c>
      <c r="E21" s="11">
        <f t="shared" si="1"/>
        <v>0.00118760092190962</v>
      </c>
      <c r="F21" s="12"/>
    </row>
    <row r="22" spans="1:6">
      <c r="A22" s="6">
        <v>43851</v>
      </c>
      <c r="B22" s="7">
        <v>172.800003</v>
      </c>
      <c r="C22" s="11">
        <f t="shared" si="0"/>
        <v>0.00693433945029809</v>
      </c>
      <c r="D22" s="7">
        <v>125.800003</v>
      </c>
      <c r="E22" s="11">
        <f t="shared" si="1"/>
        <v>-0.0051403243607826</v>
      </c>
      <c r="F22" s="12"/>
    </row>
    <row r="23" spans="1:11">
      <c r="A23" s="6">
        <v>43852</v>
      </c>
      <c r="B23" s="7">
        <v>168.380005</v>
      </c>
      <c r="C23" s="11">
        <f t="shared" si="0"/>
        <v>-0.025578691685555</v>
      </c>
      <c r="D23" s="7">
        <v>126.389999</v>
      </c>
      <c r="E23" s="11">
        <f t="shared" si="1"/>
        <v>0.0046899521934034</v>
      </c>
      <c r="F23" s="12"/>
      <c r="G23" s="14" t="s">
        <v>15</v>
      </c>
      <c r="H23" s="14"/>
      <c r="I23" s="14"/>
      <c r="J23" s="14"/>
      <c r="K23" s="14"/>
    </row>
    <row r="24" spans="1:11">
      <c r="A24" s="6">
        <v>43853</v>
      </c>
      <c r="B24" s="7">
        <v>170.050003</v>
      </c>
      <c r="C24" s="11">
        <f t="shared" si="0"/>
        <v>0.00991803035045624</v>
      </c>
      <c r="D24" s="7">
        <v>126.82</v>
      </c>
      <c r="E24" s="11">
        <f t="shared" si="1"/>
        <v>0.00340217583196578</v>
      </c>
      <c r="F24" s="12"/>
      <c r="G24" s="25"/>
      <c r="H24" s="25"/>
      <c r="I24" s="25"/>
      <c r="J24" s="25"/>
      <c r="K24" s="25"/>
    </row>
    <row r="25" spans="1:11">
      <c r="A25" s="6">
        <v>43854</v>
      </c>
      <c r="B25" s="7">
        <v>173.25</v>
      </c>
      <c r="C25" s="11">
        <f t="shared" si="0"/>
        <v>0.0188179767335845</v>
      </c>
      <c r="D25" s="7">
        <v>127.120003</v>
      </c>
      <c r="E25" s="11">
        <f t="shared" si="1"/>
        <v>0.00236558113862162</v>
      </c>
      <c r="F25" s="12"/>
      <c r="G25" s="17" t="s">
        <v>9</v>
      </c>
      <c r="H25" s="18">
        <v>2000000</v>
      </c>
      <c r="I25" s="25"/>
      <c r="J25" s="25"/>
      <c r="K25" s="25"/>
    </row>
    <row r="26" spans="1:11">
      <c r="A26" s="6">
        <v>43855</v>
      </c>
      <c r="B26" s="7">
        <v>172.440002</v>
      </c>
      <c r="C26" s="11">
        <f t="shared" si="0"/>
        <v>-0.0046753131313132</v>
      </c>
      <c r="D26" s="7">
        <v>128.110001</v>
      </c>
      <c r="E26" s="11">
        <f t="shared" si="1"/>
        <v>0.00778790101192817</v>
      </c>
      <c r="F26" s="12"/>
      <c r="G26" s="17" t="s">
        <v>16</v>
      </c>
      <c r="H26" s="26">
        <v>0.45</v>
      </c>
      <c r="I26" s="25"/>
      <c r="J26" s="25"/>
      <c r="K26" s="25"/>
    </row>
    <row r="27" spans="1:11">
      <c r="A27" s="6">
        <v>43856</v>
      </c>
      <c r="B27" s="7">
        <v>174.139999</v>
      </c>
      <c r="C27" s="11">
        <f t="shared" si="0"/>
        <v>0.00985848399607425</v>
      </c>
      <c r="D27" s="7">
        <v>126.620003</v>
      </c>
      <c r="E27" s="11">
        <f t="shared" si="1"/>
        <v>-0.0116306142250363</v>
      </c>
      <c r="F27" s="12"/>
      <c r="G27" s="17" t="s">
        <v>17</v>
      </c>
      <c r="H27" s="27">
        <f>1-H26</f>
        <v>0.55</v>
      </c>
      <c r="I27" s="25"/>
      <c r="J27" s="25"/>
      <c r="K27" s="25"/>
    </row>
    <row r="28" spans="1:11">
      <c r="A28" s="6">
        <v>43857</v>
      </c>
      <c r="B28" s="7">
        <v>174.729996</v>
      </c>
      <c r="C28" s="11">
        <f t="shared" si="0"/>
        <v>0.00338806134942038</v>
      </c>
      <c r="D28" s="7">
        <v>127.449997</v>
      </c>
      <c r="E28" s="11">
        <f t="shared" si="1"/>
        <v>0.00655499905492807</v>
      </c>
      <c r="F28" s="12"/>
      <c r="G28" s="17" t="s">
        <v>10</v>
      </c>
      <c r="H28" s="28">
        <f>SQRT(H26^2*var_stockA+H27^2*var_stockB+2*covar)</f>
        <v>0.132211689007631</v>
      </c>
      <c r="I28" s="25"/>
      <c r="J28" s="25"/>
      <c r="K28" s="25"/>
    </row>
    <row r="29" spans="1:11">
      <c r="A29" s="6">
        <v>43858</v>
      </c>
      <c r="B29" s="7">
        <v>175.820007</v>
      </c>
      <c r="C29" s="11">
        <f t="shared" si="0"/>
        <v>0.00623825917102416</v>
      </c>
      <c r="D29" s="7">
        <v>127.629997</v>
      </c>
      <c r="E29" s="11">
        <f t="shared" si="1"/>
        <v>0.00141231858954072</v>
      </c>
      <c r="F29" s="12"/>
      <c r="G29" s="17" t="s">
        <v>11</v>
      </c>
      <c r="H29" s="20">
        <v>30</v>
      </c>
      <c r="I29" s="25"/>
      <c r="J29" s="25"/>
      <c r="K29" s="25"/>
    </row>
    <row r="30" spans="1:11">
      <c r="A30" s="6">
        <v>43859</v>
      </c>
      <c r="B30" s="7">
        <v>178.240005</v>
      </c>
      <c r="C30" s="11">
        <f t="shared" si="0"/>
        <v>0.0137640649735613</v>
      </c>
      <c r="D30" s="7">
        <v>127.75</v>
      </c>
      <c r="E30" s="11">
        <f t="shared" si="1"/>
        <v>0.000940241344673742</v>
      </c>
      <c r="F30" s="12"/>
      <c r="G30" s="17" t="s">
        <v>12</v>
      </c>
      <c r="H30" s="20">
        <v>0.99</v>
      </c>
      <c r="I30" s="25"/>
      <c r="J30" s="25"/>
      <c r="K30" s="25"/>
    </row>
    <row r="31" spans="1:11">
      <c r="A31" s="6">
        <v>43860</v>
      </c>
      <c r="B31" s="7">
        <v>177.839996</v>
      </c>
      <c r="C31" s="11">
        <f t="shared" si="0"/>
        <v>-0.00224421560131793</v>
      </c>
      <c r="D31" s="7">
        <v>127.849998</v>
      </c>
      <c r="E31" s="11">
        <f t="shared" si="1"/>
        <v>0.0007827632093933</v>
      </c>
      <c r="F31" s="12"/>
      <c r="G31" s="17" t="s">
        <v>13</v>
      </c>
      <c r="H31" s="29">
        <f>NORMSINV(H30)</f>
        <v>2.32634787404084</v>
      </c>
      <c r="I31" s="25"/>
      <c r="J31" s="25"/>
      <c r="K31" s="25"/>
    </row>
    <row r="32" spans="1:11">
      <c r="A32" s="6">
        <v>43861</v>
      </c>
      <c r="B32" s="7">
        <v>172.800003</v>
      </c>
      <c r="C32" s="11">
        <f t="shared" si="0"/>
        <v>-0.0283400422478642</v>
      </c>
      <c r="D32" s="7">
        <v>127.599998</v>
      </c>
      <c r="E32" s="11">
        <f t="shared" si="1"/>
        <v>-0.00195541653430453</v>
      </c>
      <c r="F32" s="12"/>
      <c r="G32" s="25"/>
      <c r="H32" s="25"/>
      <c r="I32" s="25"/>
      <c r="J32" s="25"/>
      <c r="K32" s="25"/>
    </row>
    <row r="33" ht="13.5" spans="1:11">
      <c r="A33" s="6">
        <v>43862</v>
      </c>
      <c r="B33" s="7">
        <v>165.720001</v>
      </c>
      <c r="C33" s="11">
        <f t="shared" si="0"/>
        <v>-0.0409722330849729</v>
      </c>
      <c r="D33" s="7">
        <v>126.629997</v>
      </c>
      <c r="E33" s="11">
        <f t="shared" si="1"/>
        <v>-0.00760188883388535</v>
      </c>
      <c r="F33" s="12"/>
      <c r="G33" s="25"/>
      <c r="H33" s="25"/>
      <c r="I33" s="25"/>
      <c r="J33" s="25"/>
      <c r="K33" s="25"/>
    </row>
    <row r="34" ht="13.5" spans="1:11">
      <c r="A34" s="6">
        <v>43863</v>
      </c>
      <c r="B34" s="7">
        <v>165.240005</v>
      </c>
      <c r="C34" s="11">
        <f t="shared" si="0"/>
        <v>-0.00289642769191145</v>
      </c>
      <c r="D34" s="7">
        <v>125.620003</v>
      </c>
      <c r="E34" s="11">
        <f t="shared" si="1"/>
        <v>-0.00797594585744166</v>
      </c>
      <c r="F34" s="12"/>
      <c r="G34" s="17" t="s">
        <v>14</v>
      </c>
      <c r="H34" s="24">
        <f>H25*H31*H28*SQRT(H29/365)</f>
        <v>176355.375649101</v>
      </c>
      <c r="I34" s="25"/>
      <c r="J34" s="25"/>
      <c r="K34" s="25"/>
    </row>
    <row r="35" spans="1:6">
      <c r="A35" s="6">
        <v>43864</v>
      </c>
      <c r="B35" s="7">
        <v>162.940002</v>
      </c>
      <c r="C35" s="11">
        <f t="shared" si="0"/>
        <v>-0.013919165640306</v>
      </c>
      <c r="D35" s="7">
        <v>126.230003</v>
      </c>
      <c r="E35" s="11">
        <f t="shared" si="1"/>
        <v>0.0048559145473035</v>
      </c>
      <c r="F35" s="12"/>
    </row>
    <row r="36" spans="1:6">
      <c r="A36" s="6">
        <v>43865</v>
      </c>
      <c r="B36" s="7">
        <v>163.649994</v>
      </c>
      <c r="C36" s="11">
        <f t="shared" si="0"/>
        <v>0.00435738303231403</v>
      </c>
      <c r="D36" s="7">
        <v>125.410004</v>
      </c>
      <c r="E36" s="11">
        <f t="shared" si="1"/>
        <v>-0.00649607051027323</v>
      </c>
      <c r="F36" s="12"/>
    </row>
    <row r="37" spans="1:6">
      <c r="A37" s="6">
        <v>43866</v>
      </c>
      <c r="B37" s="7">
        <v>164.220001</v>
      </c>
      <c r="C37" s="11">
        <f t="shared" si="0"/>
        <v>0.00348308598165925</v>
      </c>
      <c r="D37" s="7">
        <v>124.970001</v>
      </c>
      <c r="E37" s="11">
        <f t="shared" si="1"/>
        <v>-0.00350851595539381</v>
      </c>
      <c r="F37" s="12"/>
    </row>
    <row r="38" spans="1:6">
      <c r="A38" s="6">
        <v>43867</v>
      </c>
      <c r="B38" s="7">
        <v>162.320007</v>
      </c>
      <c r="C38" s="11">
        <f t="shared" si="0"/>
        <v>-0.0115698087226292</v>
      </c>
      <c r="D38" s="7">
        <v>125.5</v>
      </c>
      <c r="E38" s="11">
        <f t="shared" si="1"/>
        <v>0.00424100980842601</v>
      </c>
      <c r="F38" s="12"/>
    </row>
    <row r="39" spans="1:6">
      <c r="A39" s="6">
        <v>43868</v>
      </c>
      <c r="B39" s="7">
        <v>165.259995</v>
      </c>
      <c r="C39" s="11">
        <f t="shared" si="0"/>
        <v>0.0181122959167936</v>
      </c>
      <c r="D39" s="7">
        <v>124.589996</v>
      </c>
      <c r="E39" s="11">
        <f t="shared" si="1"/>
        <v>-0.00725102788844623</v>
      </c>
      <c r="F39" s="12"/>
    </row>
    <row r="40" spans="1:6">
      <c r="A40" s="6">
        <v>43869</v>
      </c>
      <c r="B40" s="7">
        <v>169.100006</v>
      </c>
      <c r="C40" s="11">
        <f t="shared" si="0"/>
        <v>0.0232361800567644</v>
      </c>
      <c r="D40" s="7">
        <v>123.709999</v>
      </c>
      <c r="E40" s="11">
        <f t="shared" si="1"/>
        <v>-0.0070631433361632</v>
      </c>
      <c r="F40" s="12"/>
    </row>
    <row r="41" spans="1:6">
      <c r="A41" s="6">
        <v>43870</v>
      </c>
      <c r="B41" s="7">
        <v>176.570007</v>
      </c>
      <c r="C41" s="11">
        <f t="shared" si="0"/>
        <v>0.0441750486986972</v>
      </c>
      <c r="D41" s="7">
        <v>123.650002</v>
      </c>
      <c r="E41" s="11">
        <f t="shared" si="1"/>
        <v>-0.000484981007881191</v>
      </c>
      <c r="F41" s="12"/>
    </row>
    <row r="42" spans="1:6">
      <c r="A42" s="6">
        <v>43871</v>
      </c>
      <c r="B42" s="7">
        <v>176.889999</v>
      </c>
      <c r="C42" s="11">
        <f t="shared" si="0"/>
        <v>0.00181226701769344</v>
      </c>
      <c r="D42" s="7">
        <v>124.279999</v>
      </c>
      <c r="E42" s="11">
        <f t="shared" si="1"/>
        <v>0.0050950019394258</v>
      </c>
      <c r="F42" s="12"/>
    </row>
    <row r="43" spans="1:6">
      <c r="A43" s="6">
        <v>43872</v>
      </c>
      <c r="B43" s="7">
        <v>183.830002</v>
      </c>
      <c r="C43" s="11">
        <f t="shared" si="0"/>
        <v>0.0392334390821045</v>
      </c>
      <c r="D43" s="7">
        <v>124.540001</v>
      </c>
      <c r="E43" s="11">
        <f t="shared" si="1"/>
        <v>0.00209206631873249</v>
      </c>
      <c r="F43" s="12"/>
    </row>
    <row r="44" spans="1:6">
      <c r="A44" s="6">
        <v>43873</v>
      </c>
      <c r="B44" s="7">
        <v>185.160004</v>
      </c>
      <c r="C44" s="11">
        <f t="shared" si="0"/>
        <v>0.00723495613082781</v>
      </c>
      <c r="D44" s="7">
        <v>124.57</v>
      </c>
      <c r="E44" s="11">
        <f t="shared" si="1"/>
        <v>0.000240878430697755</v>
      </c>
      <c r="F44" s="12"/>
    </row>
    <row r="45" spans="1:6">
      <c r="A45" s="6">
        <v>43874</v>
      </c>
      <c r="B45" s="7">
        <v>186.050003</v>
      </c>
      <c r="C45" s="11">
        <f t="shared" si="0"/>
        <v>0.00480664820033172</v>
      </c>
      <c r="D45" s="7">
        <v>124.589996</v>
      </c>
      <c r="E45" s="11">
        <f t="shared" si="1"/>
        <v>0.000160520189451674</v>
      </c>
      <c r="F45" s="12"/>
    </row>
    <row r="46" spans="1:6">
      <c r="A46" s="6">
        <v>43875</v>
      </c>
      <c r="B46" s="7">
        <v>187.360001</v>
      </c>
      <c r="C46" s="11">
        <f t="shared" si="0"/>
        <v>0.00704110711570372</v>
      </c>
      <c r="D46" s="7">
        <v>124.330002</v>
      </c>
      <c r="E46" s="11">
        <f t="shared" si="1"/>
        <v>-0.00208679676015089</v>
      </c>
      <c r="F46" s="12"/>
    </row>
    <row r="47" spans="1:6">
      <c r="A47" s="6">
        <v>43876</v>
      </c>
      <c r="B47" s="7">
        <v>190.039993</v>
      </c>
      <c r="C47" s="11">
        <f t="shared" si="0"/>
        <v>0.0143039708886423</v>
      </c>
      <c r="D47" s="7">
        <v>125.18</v>
      </c>
      <c r="E47" s="11">
        <f t="shared" si="1"/>
        <v>0.0068366282178618</v>
      </c>
      <c r="F47" s="12"/>
    </row>
    <row r="48" spans="1:6">
      <c r="A48" s="6">
        <v>43877</v>
      </c>
      <c r="B48" s="7">
        <v>188.589996</v>
      </c>
      <c r="C48" s="11">
        <f t="shared" si="0"/>
        <v>-0.00762995713223369</v>
      </c>
      <c r="D48" s="7">
        <v>125</v>
      </c>
      <c r="E48" s="11">
        <f t="shared" si="1"/>
        <v>-0.00143792938169041</v>
      </c>
      <c r="F48" s="12"/>
    </row>
    <row r="49" spans="1:6">
      <c r="A49" s="6">
        <v>43878</v>
      </c>
      <c r="B49" s="7">
        <v>188.149994</v>
      </c>
      <c r="C49" s="11">
        <f t="shared" si="0"/>
        <v>-0.00233311421248461</v>
      </c>
      <c r="D49" s="7">
        <v>124.489998</v>
      </c>
      <c r="E49" s="11">
        <f t="shared" si="1"/>
        <v>-0.00408001599999996</v>
      </c>
      <c r="F49" s="12"/>
    </row>
    <row r="50" spans="1:6">
      <c r="A50" s="6">
        <v>43879</v>
      </c>
      <c r="B50" s="7">
        <v>186.440002</v>
      </c>
      <c r="C50" s="11">
        <f t="shared" si="0"/>
        <v>-0.00908845099405109</v>
      </c>
      <c r="D50" s="7">
        <v>122.480003</v>
      </c>
      <c r="E50" s="11">
        <f t="shared" si="1"/>
        <v>-0.0161458352662196</v>
      </c>
      <c r="F50" s="12"/>
    </row>
    <row r="51" spans="1:6">
      <c r="A51" s="6">
        <v>43880</v>
      </c>
      <c r="B51" s="7">
        <v>188.179993</v>
      </c>
      <c r="C51" s="11">
        <f t="shared" si="0"/>
        <v>0.00933271283702308</v>
      </c>
      <c r="D51" s="7">
        <v>122.290001</v>
      </c>
      <c r="E51" s="11">
        <f t="shared" si="1"/>
        <v>-0.0015512899685346</v>
      </c>
      <c r="F51" s="12"/>
    </row>
    <row r="52" spans="1:6">
      <c r="A52" s="6">
        <v>43881</v>
      </c>
      <c r="B52" s="7">
        <v>186.990005</v>
      </c>
      <c r="C52" s="11">
        <f t="shared" si="0"/>
        <v>-0.00632366906294868</v>
      </c>
      <c r="D52" s="7">
        <v>122.360001</v>
      </c>
      <c r="E52" s="11">
        <f t="shared" si="1"/>
        <v>0.000572409840768451</v>
      </c>
      <c r="F52" s="12"/>
    </row>
    <row r="53" spans="1:6">
      <c r="A53" s="6">
        <v>43882</v>
      </c>
      <c r="B53" s="7">
        <v>186.309998</v>
      </c>
      <c r="C53" s="11">
        <f t="shared" si="0"/>
        <v>-0.00363659544262807</v>
      </c>
      <c r="D53" s="7">
        <v>122.410004</v>
      </c>
      <c r="E53" s="11">
        <f t="shared" si="1"/>
        <v>0.000408654785807094</v>
      </c>
      <c r="F53" s="12"/>
    </row>
    <row r="54" spans="1:6">
      <c r="A54" s="6">
        <v>43883</v>
      </c>
      <c r="B54" s="7">
        <v>187.630005</v>
      </c>
      <c r="C54" s="11">
        <f t="shared" si="0"/>
        <v>0.00708500356486508</v>
      </c>
      <c r="D54" s="7">
        <v>122.480003</v>
      </c>
      <c r="E54" s="11">
        <f t="shared" si="1"/>
        <v>0.000571840517217925</v>
      </c>
      <c r="F54" s="12"/>
    </row>
    <row r="55" spans="1:6">
      <c r="A55" s="6">
        <v>43884</v>
      </c>
      <c r="B55" s="7">
        <v>187.160004</v>
      </c>
      <c r="C55" s="11">
        <f t="shared" si="0"/>
        <v>-0.00250493517814498</v>
      </c>
      <c r="D55" s="7">
        <v>122.410004</v>
      </c>
      <c r="E55" s="11">
        <f t="shared" si="1"/>
        <v>-0.000571513702526616</v>
      </c>
      <c r="F55" s="12"/>
    </row>
    <row r="56" spans="1:6">
      <c r="A56" s="6">
        <v>43885</v>
      </c>
      <c r="B56" s="7">
        <v>188.360001</v>
      </c>
      <c r="C56" s="11">
        <f t="shared" si="0"/>
        <v>0.00641161024980552</v>
      </c>
      <c r="D56" s="7">
        <v>122.540001</v>
      </c>
      <c r="E56" s="11">
        <f t="shared" si="1"/>
        <v>0.00106198019567105</v>
      </c>
      <c r="F56" s="12"/>
    </row>
    <row r="57" spans="1:6">
      <c r="A57" s="6">
        <v>43886</v>
      </c>
      <c r="B57" s="7">
        <v>188.149994</v>
      </c>
      <c r="C57" s="11">
        <f t="shared" si="0"/>
        <v>-0.00111492354472864</v>
      </c>
      <c r="D57" s="7">
        <v>123.589996</v>
      </c>
      <c r="E57" s="11">
        <f t="shared" si="1"/>
        <v>0.00856858977828789</v>
      </c>
      <c r="F57" s="12"/>
    </row>
    <row r="58" spans="1:6">
      <c r="A58" s="6">
        <v>43887</v>
      </c>
      <c r="B58" s="7">
        <v>188.580002</v>
      </c>
      <c r="C58" s="11">
        <f t="shared" si="0"/>
        <v>0.00228545316881612</v>
      </c>
      <c r="D58" s="7">
        <v>123.209999</v>
      </c>
      <c r="E58" s="11">
        <f t="shared" si="1"/>
        <v>-0.00307465824337438</v>
      </c>
      <c r="F58" s="12"/>
    </row>
    <row r="59" spans="1:6">
      <c r="A59" s="6">
        <v>43888</v>
      </c>
      <c r="B59" s="7">
        <v>187.899994</v>
      </c>
      <c r="C59" s="11">
        <f t="shared" si="0"/>
        <v>-0.00360593908573625</v>
      </c>
      <c r="D59" s="7">
        <v>123.190002</v>
      </c>
      <c r="E59" s="11">
        <f t="shared" si="1"/>
        <v>-0.00016230013929297</v>
      </c>
      <c r="F59" s="12"/>
    </row>
    <row r="60" spans="1:6">
      <c r="A60" s="6">
        <v>43889</v>
      </c>
      <c r="B60" s="7">
        <v>187.5</v>
      </c>
      <c r="C60" s="11">
        <f t="shared" si="0"/>
        <v>-0.00212876004668738</v>
      </c>
      <c r="D60" s="7">
        <v>123.370003</v>
      </c>
      <c r="E60" s="11">
        <f t="shared" si="1"/>
        <v>0.00146116565531007</v>
      </c>
      <c r="F60" s="12"/>
    </row>
    <row r="61" spans="1:6">
      <c r="A61" s="6">
        <v>43890</v>
      </c>
      <c r="B61" s="7">
        <v>186.869995</v>
      </c>
      <c r="C61" s="11">
        <f t="shared" si="0"/>
        <v>-0.00336002666666668</v>
      </c>
      <c r="D61" s="7">
        <v>123.099998</v>
      </c>
      <c r="E61" s="11">
        <f t="shared" si="1"/>
        <v>-0.00218857901786706</v>
      </c>
      <c r="F61" s="12"/>
    </row>
    <row r="62" spans="1:6">
      <c r="A62" s="6">
        <v>43891</v>
      </c>
      <c r="B62" s="7">
        <v>190.240005</v>
      </c>
      <c r="C62" s="11">
        <f t="shared" si="0"/>
        <v>0.0180339813248243</v>
      </c>
      <c r="D62" s="7">
        <v>122.489998</v>
      </c>
      <c r="E62" s="11">
        <f t="shared" si="1"/>
        <v>-0.00495532095784434</v>
      </c>
      <c r="F62" s="12"/>
    </row>
    <row r="63" spans="1:6">
      <c r="A63" s="6">
        <v>43892</v>
      </c>
      <c r="B63" s="7">
        <v>191.830002</v>
      </c>
      <c r="C63" s="11">
        <f t="shared" si="0"/>
        <v>0.00835784776183113</v>
      </c>
      <c r="D63" s="7">
        <v>122.370003</v>
      </c>
      <c r="E63" s="11">
        <f t="shared" si="1"/>
        <v>-0.000979631006280179</v>
      </c>
      <c r="F63" s="12"/>
    </row>
    <row r="64" spans="1:6">
      <c r="A64" s="6">
        <v>43893</v>
      </c>
      <c r="B64" s="7">
        <v>193.309998</v>
      </c>
      <c r="C64" s="11">
        <f t="shared" si="0"/>
        <v>0.00771514353630676</v>
      </c>
      <c r="D64" s="7">
        <v>122.849998</v>
      </c>
      <c r="E64" s="11">
        <f t="shared" si="1"/>
        <v>0.00392248907601966</v>
      </c>
      <c r="F64" s="12"/>
    </row>
    <row r="65" spans="1:6">
      <c r="A65" s="6">
        <v>43894</v>
      </c>
      <c r="B65" s="7">
        <v>193.979996</v>
      </c>
      <c r="C65" s="11">
        <f t="shared" si="0"/>
        <v>0.00346592523372746</v>
      </c>
      <c r="D65" s="7">
        <v>122.919998</v>
      </c>
      <c r="E65" s="11">
        <f t="shared" si="1"/>
        <v>0.000569800579077073</v>
      </c>
      <c r="F65" s="12"/>
    </row>
    <row r="66" spans="1:6">
      <c r="A66" s="6">
        <v>43895</v>
      </c>
      <c r="B66" s="7">
        <v>193.460007</v>
      </c>
      <c r="C66" s="11">
        <f t="shared" si="0"/>
        <v>-0.00268063207919655</v>
      </c>
      <c r="D66" s="7">
        <v>122.860001</v>
      </c>
      <c r="E66" s="11">
        <f t="shared" si="1"/>
        <v>-0.000488097957827893</v>
      </c>
      <c r="F66" s="12"/>
    </row>
    <row r="67" spans="1:6">
      <c r="A67" s="6">
        <v>43896</v>
      </c>
      <c r="B67" s="7">
        <v>191.699997</v>
      </c>
      <c r="C67" s="11">
        <f t="shared" si="0"/>
        <v>-0.00909753921388001</v>
      </c>
      <c r="D67" s="7">
        <v>123.010002</v>
      </c>
      <c r="E67" s="11">
        <f t="shared" si="1"/>
        <v>0.00122090996890023</v>
      </c>
      <c r="F67" s="12"/>
    </row>
    <row r="68" spans="1:6">
      <c r="A68" s="6">
        <v>43897</v>
      </c>
      <c r="B68" s="7">
        <v>191.229996</v>
      </c>
      <c r="C68" s="11">
        <f t="shared" ref="C68:C131" si="2">(B68/B67)-1</f>
        <v>-0.0024517527770227</v>
      </c>
      <c r="D68" s="7">
        <v>123.230003</v>
      </c>
      <c r="E68" s="11">
        <f t="shared" ref="E68:E131" si="3">(D68/D67)-1</f>
        <v>0.00178848058225367</v>
      </c>
      <c r="F68" s="12"/>
    </row>
    <row r="69" spans="1:6">
      <c r="A69" s="6">
        <v>43898</v>
      </c>
      <c r="B69" s="7">
        <v>192.279999</v>
      </c>
      <c r="C69" s="11">
        <f t="shared" si="2"/>
        <v>0.00549078607939735</v>
      </c>
      <c r="D69" s="7">
        <v>122.82</v>
      </c>
      <c r="E69" s="11">
        <f t="shared" si="3"/>
        <v>-0.00332713616829172</v>
      </c>
      <c r="F69" s="12"/>
    </row>
    <row r="70" spans="1:6">
      <c r="A70" s="6">
        <v>43899</v>
      </c>
      <c r="B70" s="7">
        <v>190.699997</v>
      </c>
      <c r="C70" s="11">
        <f t="shared" si="2"/>
        <v>-0.00821719371862495</v>
      </c>
      <c r="D70" s="7">
        <v>123.190002</v>
      </c>
      <c r="E70" s="11">
        <f t="shared" si="3"/>
        <v>0.00301255495847585</v>
      </c>
      <c r="F70" s="12"/>
    </row>
    <row r="71" spans="1:6">
      <c r="A71" s="6">
        <v>43900</v>
      </c>
      <c r="B71" s="7">
        <v>190.800003</v>
      </c>
      <c r="C71" s="11">
        <f t="shared" si="2"/>
        <v>0.000524415320258376</v>
      </c>
      <c r="D71" s="7">
        <v>123.379997</v>
      </c>
      <c r="E71" s="11">
        <f t="shared" si="3"/>
        <v>0.00154229236882375</v>
      </c>
      <c r="F71" s="12"/>
    </row>
    <row r="72" spans="1:6">
      <c r="A72" s="6">
        <v>43901</v>
      </c>
      <c r="B72" s="7">
        <v>188.839996</v>
      </c>
      <c r="C72" s="11">
        <f t="shared" si="2"/>
        <v>-0.0102725732137435</v>
      </c>
      <c r="D72" s="7">
        <v>121.339996</v>
      </c>
      <c r="E72" s="11">
        <f t="shared" si="3"/>
        <v>-0.0165342928319248</v>
      </c>
      <c r="F72" s="12"/>
    </row>
    <row r="73" spans="1:6">
      <c r="A73" s="6">
        <v>43902</v>
      </c>
      <c r="B73" s="7">
        <v>188.740005</v>
      </c>
      <c r="C73" s="11">
        <f t="shared" si="2"/>
        <v>-0.000529501176223413</v>
      </c>
      <c r="D73" s="7">
        <v>121.110001</v>
      </c>
      <c r="E73" s="11">
        <f t="shared" si="3"/>
        <v>-0.00189545910319633</v>
      </c>
      <c r="F73" s="12"/>
    </row>
    <row r="74" spans="1:6">
      <c r="A74" s="6">
        <v>43903</v>
      </c>
      <c r="B74" s="7">
        <v>185.690002</v>
      </c>
      <c r="C74" s="11">
        <f t="shared" si="2"/>
        <v>-0.016159812012297</v>
      </c>
      <c r="D74" s="7">
        <v>120.800003</v>
      </c>
      <c r="E74" s="11">
        <f t="shared" si="3"/>
        <v>-0.0025596399755623</v>
      </c>
      <c r="F74" s="12"/>
    </row>
    <row r="75" spans="1:6">
      <c r="A75" s="6">
        <v>43904</v>
      </c>
      <c r="B75" s="7">
        <v>186.5</v>
      </c>
      <c r="C75" s="11">
        <f t="shared" si="2"/>
        <v>0.00436209807354082</v>
      </c>
      <c r="D75" s="7">
        <v>120.260002</v>
      </c>
      <c r="E75" s="11">
        <f t="shared" si="3"/>
        <v>-0.00447020684262733</v>
      </c>
      <c r="F75" s="12"/>
    </row>
    <row r="76" spans="1:6">
      <c r="A76" s="6">
        <v>43905</v>
      </c>
      <c r="B76" s="7">
        <v>185.460007</v>
      </c>
      <c r="C76" s="11">
        <f t="shared" si="2"/>
        <v>-0.00557636997319044</v>
      </c>
      <c r="D76" s="7">
        <v>120.050003</v>
      </c>
      <c r="E76" s="11">
        <f t="shared" si="3"/>
        <v>-0.0017462081864924</v>
      </c>
      <c r="F76" s="12"/>
    </row>
    <row r="77" spans="1:6">
      <c r="A77" s="6">
        <v>43906</v>
      </c>
      <c r="B77" s="7">
        <v>184.919998</v>
      </c>
      <c r="C77" s="11">
        <f t="shared" si="2"/>
        <v>-0.00291172748634694</v>
      </c>
      <c r="D77" s="7">
        <v>120.339996</v>
      </c>
      <c r="E77" s="11">
        <f t="shared" si="3"/>
        <v>0.00241560177220479</v>
      </c>
      <c r="F77" s="12"/>
    </row>
    <row r="78" spans="1:6">
      <c r="A78" s="6">
        <v>43907</v>
      </c>
      <c r="B78" s="7">
        <v>182.169998</v>
      </c>
      <c r="C78" s="11">
        <f t="shared" si="2"/>
        <v>-0.0148712958562762</v>
      </c>
      <c r="D78" s="7">
        <v>119.889999</v>
      </c>
      <c r="E78" s="11">
        <f t="shared" si="3"/>
        <v>-0.00373938021403952</v>
      </c>
      <c r="F78" s="12"/>
    </row>
    <row r="79" spans="1:6">
      <c r="A79" s="6">
        <v>43908</v>
      </c>
      <c r="B79" s="7">
        <v>184.429993</v>
      </c>
      <c r="C79" s="11">
        <f t="shared" si="2"/>
        <v>0.0124059670901462</v>
      </c>
      <c r="D79" s="7">
        <v>119.260002</v>
      </c>
      <c r="E79" s="11">
        <f t="shared" si="3"/>
        <v>-0.00525479193639833</v>
      </c>
      <c r="F79" s="12"/>
    </row>
    <row r="80" spans="1:6">
      <c r="A80" s="6">
        <v>43909</v>
      </c>
      <c r="B80" s="7">
        <v>184.160004</v>
      </c>
      <c r="C80" s="11">
        <f t="shared" si="2"/>
        <v>-0.00146391048228267</v>
      </c>
      <c r="D80" s="7">
        <v>118.580002</v>
      </c>
      <c r="E80" s="11">
        <f t="shared" si="3"/>
        <v>-0.00570182784333684</v>
      </c>
      <c r="F80" s="12"/>
    </row>
    <row r="81" spans="1:6">
      <c r="A81" s="6">
        <v>43910</v>
      </c>
      <c r="B81" s="7">
        <v>185.5</v>
      </c>
      <c r="C81" s="11">
        <f t="shared" si="2"/>
        <v>0.00727625961606737</v>
      </c>
      <c r="D81" s="7">
        <v>118.220001</v>
      </c>
      <c r="E81" s="11">
        <f t="shared" si="3"/>
        <v>-0.0030359334957677</v>
      </c>
      <c r="F81" s="12"/>
    </row>
    <row r="82" spans="1:6">
      <c r="A82" s="6">
        <v>43911</v>
      </c>
      <c r="B82" s="7">
        <v>185.110001</v>
      </c>
      <c r="C82" s="11">
        <f t="shared" si="2"/>
        <v>-0.00210242048517517</v>
      </c>
      <c r="D82" s="7">
        <v>118.650002</v>
      </c>
      <c r="E82" s="11">
        <f t="shared" si="3"/>
        <v>0.00363729484319664</v>
      </c>
      <c r="F82" s="12"/>
    </row>
    <row r="83" spans="1:6">
      <c r="A83" s="6">
        <v>43912</v>
      </c>
      <c r="B83" s="7">
        <v>187.179993</v>
      </c>
      <c r="C83" s="11">
        <f t="shared" si="2"/>
        <v>0.0111824968333287</v>
      </c>
      <c r="D83" s="7">
        <v>117.459999</v>
      </c>
      <c r="E83" s="11">
        <f t="shared" si="3"/>
        <v>-0.0100295236404632</v>
      </c>
      <c r="F83" s="12"/>
    </row>
    <row r="84" spans="1:6">
      <c r="A84" s="6">
        <v>43913</v>
      </c>
      <c r="B84" s="7">
        <v>183.919998</v>
      </c>
      <c r="C84" s="11">
        <f t="shared" si="2"/>
        <v>-0.0174163645790926</v>
      </c>
      <c r="D84" s="7">
        <v>118.650002</v>
      </c>
      <c r="E84" s="11">
        <f t="shared" si="3"/>
        <v>0.0101311340893167</v>
      </c>
      <c r="F84" s="12"/>
    </row>
    <row r="85" spans="1:6">
      <c r="A85" s="6">
        <v>43914</v>
      </c>
      <c r="B85" s="7">
        <v>185.399994</v>
      </c>
      <c r="C85" s="11">
        <f t="shared" si="2"/>
        <v>0.00804695528541699</v>
      </c>
      <c r="D85" s="7">
        <v>119.050003</v>
      </c>
      <c r="E85" s="11">
        <f t="shared" si="3"/>
        <v>0.0033712683797511</v>
      </c>
      <c r="F85" s="12"/>
    </row>
    <row r="86" spans="1:6">
      <c r="A86" s="6">
        <v>43915</v>
      </c>
      <c r="B86" s="7">
        <v>187.970001</v>
      </c>
      <c r="C86" s="11">
        <f t="shared" si="2"/>
        <v>0.0138619583774098</v>
      </c>
      <c r="D86" s="7">
        <v>118.860001</v>
      </c>
      <c r="E86" s="11">
        <f t="shared" si="3"/>
        <v>-0.00159598484008439</v>
      </c>
      <c r="F86" s="12"/>
    </row>
    <row r="87" spans="1:6">
      <c r="A87" s="6">
        <v>43916</v>
      </c>
      <c r="B87" s="7">
        <v>190.580002</v>
      </c>
      <c r="C87" s="11">
        <f t="shared" si="2"/>
        <v>0.0138851996920508</v>
      </c>
      <c r="D87" s="7">
        <v>119.150002</v>
      </c>
      <c r="E87" s="11">
        <f t="shared" si="3"/>
        <v>0.00243985358876109</v>
      </c>
      <c r="F87" s="12"/>
    </row>
    <row r="88" spans="1:6">
      <c r="A88" s="6">
        <v>43917</v>
      </c>
      <c r="B88" s="7">
        <v>190.350006</v>
      </c>
      <c r="C88" s="11">
        <f t="shared" si="2"/>
        <v>-0.00120682126973637</v>
      </c>
      <c r="D88" s="7">
        <v>118.93</v>
      </c>
      <c r="E88" s="11">
        <f t="shared" si="3"/>
        <v>-0.00184642884017738</v>
      </c>
      <c r="F88" s="12"/>
    </row>
    <row r="89" spans="1:6">
      <c r="A89" s="6">
        <v>43918</v>
      </c>
      <c r="B89" s="7">
        <v>187.880005</v>
      </c>
      <c r="C89" s="11">
        <f t="shared" si="2"/>
        <v>-0.0129761015085021</v>
      </c>
      <c r="D89" s="7">
        <v>117.639999</v>
      </c>
      <c r="E89" s="11">
        <f t="shared" si="3"/>
        <v>-0.0108467249642648</v>
      </c>
      <c r="F89" s="12"/>
    </row>
    <row r="90" spans="1:6">
      <c r="A90" s="6">
        <v>43919</v>
      </c>
      <c r="B90" s="7">
        <v>191.029999</v>
      </c>
      <c r="C90" s="11">
        <f t="shared" si="2"/>
        <v>0.016765988482915</v>
      </c>
      <c r="D90" s="7">
        <v>118.129997</v>
      </c>
      <c r="E90" s="11">
        <f t="shared" si="3"/>
        <v>0.00416523294938154</v>
      </c>
      <c r="F90" s="12"/>
    </row>
    <row r="91" spans="1:6">
      <c r="A91" s="6">
        <v>43920</v>
      </c>
      <c r="B91" s="7">
        <v>191.330002</v>
      </c>
      <c r="C91" s="11">
        <f t="shared" si="2"/>
        <v>0.00157044967581244</v>
      </c>
      <c r="D91" s="7">
        <v>117.610001</v>
      </c>
      <c r="E91" s="11">
        <f t="shared" si="3"/>
        <v>-0.00440189632782273</v>
      </c>
      <c r="F91" s="12"/>
    </row>
    <row r="92" spans="1:6">
      <c r="A92" s="6">
        <v>43921</v>
      </c>
      <c r="B92" s="7">
        <v>190.910004</v>
      </c>
      <c r="C92" s="11">
        <f t="shared" si="2"/>
        <v>-0.00219514971833856</v>
      </c>
      <c r="D92" s="7">
        <v>117.550003</v>
      </c>
      <c r="E92" s="11">
        <f t="shared" si="3"/>
        <v>-0.00051014369092639</v>
      </c>
      <c r="F92" s="12"/>
    </row>
  </sheetData>
  <mergeCells count="2">
    <mergeCell ref="G10:K10"/>
    <mergeCell ref="G23:K2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Macarty</dc:creator>
  <cp:lastModifiedBy>carlvinm</cp:lastModifiedBy>
  <dcterms:created xsi:type="dcterms:W3CDTF">2019-03-07T21:43:00Z</dcterms:created>
  <cp:lastPrinted>2019-03-11T17:22:00Z</cp:lastPrinted>
  <dcterms:modified xsi:type="dcterms:W3CDTF">2020-02-26T12:09:37Z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1033-11.2.0.9150</vt:lpwstr>
  </property>
</Properties>
</file>