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Actuariado\Pensiones I\"/>
    </mc:Choice>
  </mc:AlternateContent>
  <xr:revisionPtr revIDLastSave="0" documentId="13_ncr:1_{D42B508F-F91D-4BD8-BBBD-B49DAA27B6E5}" xr6:coauthVersionLast="47" xr6:coauthVersionMax="47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EEFF" sheetId="27" r:id="rId1"/>
    <sheet name="Activo-EEFF" sheetId="13" r:id="rId2"/>
    <sheet name="Datos Historicos Fondo A" sheetId="7" r:id="rId3"/>
    <sheet name="Datos Historicos Fondo B" sheetId="23" r:id="rId4"/>
    <sheet name="Datos Historicos Fondo C" sheetId="24" r:id="rId5"/>
    <sheet name="Datos Historicos Fondo D" sheetId="25" r:id="rId6"/>
    <sheet name="Datos Historicos Fondo E" sheetId="26" r:id="rId7"/>
  </sheets>
  <externalReferences>
    <externalReference r:id="rId8"/>
    <externalReference r:id="rId9"/>
    <externalReference r:id="rId10"/>
  </externalReferences>
  <definedNames>
    <definedName name="_xlnm._FilterDatabase" localSheetId="2" hidden="1">'Datos Historicos Fondo A'!$B$3:$I$92</definedName>
    <definedName name="_xlnm._FilterDatabase" localSheetId="3" hidden="1">'Datos Historicos Fondo B'!$B$3:$I$92</definedName>
    <definedName name="_xlnm._FilterDatabase" localSheetId="4" hidden="1">'Datos Historicos Fondo C'!$B$3:$I$92</definedName>
    <definedName name="_xlnm._FilterDatabase" localSheetId="5" hidden="1">'Datos Historicos Fondo D'!$B$3:$I$92</definedName>
    <definedName name="_xlnm._FilterDatabase" localSheetId="6" hidden="1">'Datos Historicos Fondo E'!$B$3:$I$92</definedName>
    <definedName name="atras">'[1]Bal año ant'!#REF!</definedName>
    <definedName name="bact">'[2]Blnc act'!$A:$I</definedName>
    <definedName name="bant">'[2]Blnc ant'!$A:$I</definedName>
    <definedName name="cata">[3]Ctas!$A:$B</definedName>
    <definedName name="nota">'[1]Bal act'!#REF!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27" l="1"/>
  <c r="B57" i="27"/>
  <c r="B62" i="27"/>
  <c r="B79" i="27"/>
  <c r="B92" i="27"/>
  <c r="B88" i="27"/>
  <c r="B84" i="27"/>
  <c r="B81" i="27"/>
  <c r="B75" i="27"/>
  <c r="A40" i="27"/>
  <c r="A28" i="27"/>
  <c r="A22" i="27"/>
  <c r="A11" i="27"/>
  <c r="C6" i="27"/>
  <c r="A6" i="27"/>
  <c r="B74" i="27" l="1"/>
  <c r="D124" i="26" l="1"/>
  <c r="C124" i="26"/>
  <c r="B124" i="26"/>
  <c r="D123" i="26"/>
  <c r="C123" i="26"/>
  <c r="B123" i="26"/>
  <c r="D122" i="26"/>
  <c r="C122" i="26"/>
  <c r="B122" i="26"/>
  <c r="D121" i="26"/>
  <c r="C121" i="26"/>
  <c r="B121" i="26"/>
  <c r="D120" i="26"/>
  <c r="C120" i="26"/>
  <c r="B120" i="26"/>
  <c r="D119" i="26"/>
  <c r="C119" i="26"/>
  <c r="B119" i="26"/>
  <c r="D118" i="26"/>
  <c r="C118" i="26"/>
  <c r="B118" i="26"/>
  <c r="D117" i="26"/>
  <c r="C117" i="26"/>
  <c r="B117" i="26"/>
  <c r="D116" i="26"/>
  <c r="C116" i="26"/>
  <c r="B116" i="26"/>
  <c r="D115" i="26"/>
  <c r="C115" i="26"/>
  <c r="B115" i="26"/>
  <c r="D114" i="26"/>
  <c r="C114" i="26"/>
  <c r="B114" i="26"/>
  <c r="D113" i="26"/>
  <c r="C113" i="26"/>
  <c r="B113" i="26"/>
  <c r="D112" i="26"/>
  <c r="C112" i="26"/>
  <c r="B112" i="26"/>
  <c r="D111" i="26"/>
  <c r="C111" i="26"/>
  <c r="B111" i="26"/>
  <c r="D110" i="26"/>
  <c r="C110" i="26"/>
  <c r="B110" i="26"/>
  <c r="D109" i="26"/>
  <c r="C109" i="26"/>
  <c r="B109" i="26"/>
  <c r="D108" i="26"/>
  <c r="C108" i="26"/>
  <c r="B108" i="26"/>
  <c r="D107" i="26"/>
  <c r="C107" i="26"/>
  <c r="B107" i="26"/>
  <c r="D106" i="26"/>
  <c r="C106" i="26"/>
  <c r="B106" i="26"/>
  <c r="D105" i="26"/>
  <c r="C105" i="26"/>
  <c r="B105" i="26"/>
  <c r="D104" i="26"/>
  <c r="C104" i="26"/>
  <c r="B104" i="26"/>
  <c r="D103" i="26"/>
  <c r="C103" i="26"/>
  <c r="B103" i="26"/>
  <c r="D102" i="26"/>
  <c r="C102" i="26"/>
  <c r="B102" i="26"/>
  <c r="D101" i="26"/>
  <c r="C101" i="26"/>
  <c r="B101" i="26"/>
  <c r="D100" i="26"/>
  <c r="C100" i="26"/>
  <c r="B100" i="26"/>
  <c r="D99" i="26"/>
  <c r="C99" i="26"/>
  <c r="B99" i="26"/>
  <c r="D98" i="26"/>
  <c r="C98" i="26"/>
  <c r="B98" i="26"/>
  <c r="D97" i="26"/>
  <c r="C97" i="26"/>
  <c r="B97" i="26"/>
  <c r="D96" i="26"/>
  <c r="C96" i="26"/>
  <c r="B96" i="26"/>
  <c r="D95" i="26"/>
  <c r="C95" i="26"/>
  <c r="B95" i="26"/>
  <c r="D94" i="26"/>
  <c r="C94" i="26"/>
  <c r="B94" i="26"/>
  <c r="D93" i="26"/>
  <c r="C93" i="26"/>
  <c r="B93" i="26"/>
  <c r="D92" i="26"/>
  <c r="C92" i="26"/>
  <c r="B92" i="26"/>
  <c r="D91" i="26"/>
  <c r="C91" i="26"/>
  <c r="B91" i="26"/>
  <c r="D90" i="26"/>
  <c r="C90" i="26"/>
  <c r="B90" i="26"/>
  <c r="D89" i="26"/>
  <c r="C89" i="26"/>
  <c r="B89" i="26"/>
  <c r="D88" i="26"/>
  <c r="C88" i="26"/>
  <c r="B88" i="26"/>
  <c r="D87" i="26"/>
  <c r="C87" i="26"/>
  <c r="B87" i="26"/>
  <c r="D86" i="26"/>
  <c r="C86" i="26"/>
  <c r="B86" i="26"/>
  <c r="D85" i="26"/>
  <c r="C85" i="26"/>
  <c r="B85" i="26"/>
  <c r="D84" i="26"/>
  <c r="C84" i="26"/>
  <c r="B84" i="26"/>
  <c r="D83" i="26"/>
  <c r="C83" i="26"/>
  <c r="B83" i="26"/>
  <c r="D82" i="26"/>
  <c r="C82" i="26"/>
  <c r="B82" i="26"/>
  <c r="D81" i="26"/>
  <c r="C81" i="26"/>
  <c r="B81" i="26"/>
  <c r="D80" i="26"/>
  <c r="C80" i="26"/>
  <c r="B80" i="26"/>
  <c r="D79" i="26"/>
  <c r="C79" i="26"/>
  <c r="B79" i="26"/>
  <c r="D78" i="26"/>
  <c r="C78" i="26"/>
  <c r="B78" i="26"/>
  <c r="D77" i="26"/>
  <c r="C77" i="26"/>
  <c r="B77" i="26"/>
  <c r="D76" i="26"/>
  <c r="C76" i="26"/>
  <c r="B76" i="26"/>
  <c r="D75" i="26"/>
  <c r="C75" i="26"/>
  <c r="B75" i="26"/>
  <c r="D74" i="26"/>
  <c r="C74" i="26"/>
  <c r="B74" i="26"/>
  <c r="D73" i="26"/>
  <c r="C73" i="26"/>
  <c r="B73" i="26"/>
  <c r="D72" i="26"/>
  <c r="C72" i="26"/>
  <c r="B72" i="26"/>
  <c r="D71" i="26"/>
  <c r="C71" i="26"/>
  <c r="B71" i="26"/>
  <c r="D70" i="26"/>
  <c r="C70" i="26"/>
  <c r="B70" i="26"/>
  <c r="D69" i="26"/>
  <c r="C69" i="26"/>
  <c r="B69" i="26"/>
  <c r="D68" i="26"/>
  <c r="C68" i="26"/>
  <c r="B68" i="26"/>
  <c r="D67" i="26"/>
  <c r="C67" i="26"/>
  <c r="B67" i="26"/>
  <c r="D66" i="26"/>
  <c r="C66" i="26"/>
  <c r="B66" i="26"/>
  <c r="D65" i="26"/>
  <c r="C65" i="26"/>
  <c r="B65" i="26"/>
  <c r="D64" i="26"/>
  <c r="C64" i="26"/>
  <c r="B64" i="26"/>
  <c r="D63" i="26"/>
  <c r="C63" i="26"/>
  <c r="B63" i="26"/>
  <c r="D62" i="26"/>
  <c r="C62" i="26"/>
  <c r="B62" i="26"/>
  <c r="D61" i="26"/>
  <c r="C61" i="26"/>
  <c r="B61" i="26"/>
  <c r="D60" i="26"/>
  <c r="C60" i="26"/>
  <c r="B60" i="26"/>
  <c r="D59" i="26"/>
  <c r="C59" i="26"/>
  <c r="B59" i="26"/>
  <c r="D58" i="26"/>
  <c r="C58" i="26"/>
  <c r="B58" i="26"/>
  <c r="D57" i="26"/>
  <c r="C57" i="26"/>
  <c r="B57" i="26"/>
  <c r="D56" i="26"/>
  <c r="C56" i="26"/>
  <c r="B56" i="26"/>
  <c r="D55" i="26"/>
  <c r="C55" i="26"/>
  <c r="B55" i="26"/>
  <c r="D54" i="26"/>
  <c r="C54" i="26"/>
  <c r="B54" i="26"/>
  <c r="D53" i="26"/>
  <c r="C53" i="26"/>
  <c r="B53" i="26"/>
  <c r="D52" i="26"/>
  <c r="C52" i="26"/>
  <c r="B52" i="26"/>
  <c r="D51" i="26"/>
  <c r="C51" i="26"/>
  <c r="B51" i="26"/>
  <c r="D50" i="26"/>
  <c r="C50" i="26"/>
  <c r="B50" i="26"/>
  <c r="D49" i="26"/>
  <c r="C49" i="26"/>
  <c r="B49" i="26"/>
  <c r="D48" i="26"/>
  <c r="C48" i="26"/>
  <c r="B48" i="26"/>
  <c r="D47" i="26"/>
  <c r="C47" i="26"/>
  <c r="B47" i="26"/>
  <c r="D46" i="26"/>
  <c r="C46" i="26"/>
  <c r="B46" i="26"/>
  <c r="D45" i="26"/>
  <c r="C45" i="26"/>
  <c r="B45" i="26"/>
  <c r="D44" i="26"/>
  <c r="C44" i="26"/>
  <c r="B44" i="26"/>
  <c r="D43" i="26"/>
  <c r="C43" i="26"/>
  <c r="B43" i="26"/>
  <c r="D42" i="26"/>
  <c r="C42" i="26"/>
  <c r="B42" i="26"/>
  <c r="D41" i="26"/>
  <c r="C41" i="26"/>
  <c r="B41" i="26"/>
  <c r="D40" i="26"/>
  <c r="C40" i="26"/>
  <c r="B40" i="26"/>
  <c r="D39" i="26"/>
  <c r="C39" i="26"/>
  <c r="B39" i="26"/>
  <c r="D38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C32" i="26"/>
  <c r="B32" i="26"/>
  <c r="D31" i="26"/>
  <c r="C31" i="26"/>
  <c r="B31" i="26"/>
  <c r="D30" i="26"/>
  <c r="C30" i="26"/>
  <c r="B30" i="26"/>
  <c r="D29" i="26"/>
  <c r="C29" i="26"/>
  <c r="B29" i="26"/>
  <c r="D28" i="26"/>
  <c r="C28" i="26"/>
  <c r="B28" i="26"/>
  <c r="D27" i="26"/>
  <c r="C27" i="26"/>
  <c r="B27" i="26"/>
  <c r="D26" i="26"/>
  <c r="C26" i="26"/>
  <c r="B26" i="26"/>
  <c r="D25" i="26"/>
  <c r="C25" i="26"/>
  <c r="B25" i="26"/>
  <c r="D24" i="26"/>
  <c r="C24" i="26"/>
  <c r="B24" i="26"/>
  <c r="D23" i="26"/>
  <c r="C23" i="26"/>
  <c r="B23" i="26"/>
  <c r="D22" i="26"/>
  <c r="C22" i="26"/>
  <c r="B22" i="26"/>
  <c r="D21" i="26"/>
  <c r="C21" i="26"/>
  <c r="B21" i="26"/>
  <c r="D20" i="26"/>
  <c r="C20" i="26"/>
  <c r="B20" i="26"/>
  <c r="D19" i="26"/>
  <c r="C19" i="26"/>
  <c r="B19" i="26"/>
  <c r="D18" i="26"/>
  <c r="C18" i="26"/>
  <c r="B18" i="26"/>
  <c r="D17" i="26"/>
  <c r="C17" i="26"/>
  <c r="B17" i="26"/>
  <c r="D16" i="26"/>
  <c r="C16" i="26"/>
  <c r="B16" i="26"/>
  <c r="D15" i="26"/>
  <c r="C15" i="26"/>
  <c r="B15" i="26"/>
  <c r="D14" i="26"/>
  <c r="C14" i="26"/>
  <c r="B14" i="26"/>
  <c r="D13" i="26"/>
  <c r="C13" i="26"/>
  <c r="B13" i="26"/>
  <c r="D12" i="26"/>
  <c r="C12" i="26"/>
  <c r="B12" i="26"/>
  <c r="D11" i="26"/>
  <c r="C11" i="26"/>
  <c r="B11" i="26"/>
  <c r="D10" i="26"/>
  <c r="C10" i="26"/>
  <c r="B10" i="26"/>
  <c r="D9" i="26"/>
  <c r="C9" i="26"/>
  <c r="B9" i="26"/>
  <c r="D8" i="26"/>
  <c r="C8" i="26"/>
  <c r="B8" i="26"/>
  <c r="D7" i="26"/>
  <c r="C7" i="26"/>
  <c r="B7" i="26"/>
  <c r="D6" i="26"/>
  <c r="C6" i="26"/>
  <c r="B6" i="26"/>
  <c r="D5" i="26"/>
  <c r="C5" i="26"/>
  <c r="B5" i="26"/>
  <c r="D4" i="26"/>
  <c r="C4" i="26"/>
  <c r="B4" i="26"/>
  <c r="D124" i="25"/>
  <c r="C124" i="25"/>
  <c r="B124" i="25"/>
  <c r="D123" i="25"/>
  <c r="C123" i="25"/>
  <c r="B123" i="25"/>
  <c r="D122" i="25"/>
  <c r="C122" i="25"/>
  <c r="B122" i="25"/>
  <c r="D121" i="25"/>
  <c r="C121" i="25"/>
  <c r="B121" i="25"/>
  <c r="D120" i="25"/>
  <c r="C120" i="25"/>
  <c r="B120" i="25"/>
  <c r="D119" i="25"/>
  <c r="C119" i="25"/>
  <c r="B119" i="25"/>
  <c r="D118" i="25"/>
  <c r="C118" i="25"/>
  <c r="B118" i="25"/>
  <c r="D117" i="25"/>
  <c r="C117" i="25"/>
  <c r="B117" i="25"/>
  <c r="D116" i="25"/>
  <c r="C116" i="25"/>
  <c r="B116" i="25"/>
  <c r="D115" i="25"/>
  <c r="C115" i="25"/>
  <c r="B115" i="25"/>
  <c r="D114" i="25"/>
  <c r="C114" i="25"/>
  <c r="B114" i="25"/>
  <c r="D113" i="25"/>
  <c r="C113" i="25"/>
  <c r="B113" i="25"/>
  <c r="D112" i="25"/>
  <c r="C112" i="25"/>
  <c r="B112" i="25"/>
  <c r="D111" i="25"/>
  <c r="C111" i="25"/>
  <c r="B111" i="25"/>
  <c r="D110" i="25"/>
  <c r="C110" i="25"/>
  <c r="B110" i="25"/>
  <c r="D109" i="25"/>
  <c r="C109" i="25"/>
  <c r="B109" i="25"/>
  <c r="D108" i="25"/>
  <c r="C108" i="25"/>
  <c r="B108" i="25"/>
  <c r="D107" i="25"/>
  <c r="C107" i="25"/>
  <c r="B107" i="25"/>
  <c r="D106" i="25"/>
  <c r="C106" i="25"/>
  <c r="B106" i="25"/>
  <c r="D105" i="25"/>
  <c r="C105" i="25"/>
  <c r="B105" i="25"/>
  <c r="D104" i="25"/>
  <c r="C104" i="25"/>
  <c r="B104" i="25"/>
  <c r="D103" i="25"/>
  <c r="C103" i="25"/>
  <c r="B103" i="25"/>
  <c r="D102" i="25"/>
  <c r="C102" i="25"/>
  <c r="B102" i="25"/>
  <c r="D101" i="25"/>
  <c r="C101" i="25"/>
  <c r="B101" i="25"/>
  <c r="D100" i="25"/>
  <c r="C100" i="25"/>
  <c r="B100" i="25"/>
  <c r="D99" i="25"/>
  <c r="C99" i="25"/>
  <c r="B99" i="25"/>
  <c r="D98" i="25"/>
  <c r="C98" i="25"/>
  <c r="B98" i="25"/>
  <c r="D97" i="25"/>
  <c r="C97" i="25"/>
  <c r="B97" i="25"/>
  <c r="D96" i="25"/>
  <c r="C96" i="25"/>
  <c r="B96" i="25"/>
  <c r="D95" i="25"/>
  <c r="C95" i="25"/>
  <c r="B95" i="25"/>
  <c r="D94" i="25"/>
  <c r="C94" i="25"/>
  <c r="B94" i="25"/>
  <c r="D93" i="25"/>
  <c r="C93" i="25"/>
  <c r="B93" i="25"/>
  <c r="D92" i="25"/>
  <c r="C92" i="25"/>
  <c r="B92" i="25"/>
  <c r="D91" i="25"/>
  <c r="C91" i="25"/>
  <c r="B91" i="25"/>
  <c r="D90" i="25"/>
  <c r="C90" i="25"/>
  <c r="B90" i="25"/>
  <c r="D89" i="25"/>
  <c r="C89" i="25"/>
  <c r="B89" i="25"/>
  <c r="D88" i="25"/>
  <c r="C88" i="25"/>
  <c r="B88" i="25"/>
  <c r="D87" i="25"/>
  <c r="C87" i="25"/>
  <c r="B87" i="25"/>
  <c r="D86" i="25"/>
  <c r="C86" i="25"/>
  <c r="B86" i="25"/>
  <c r="D85" i="25"/>
  <c r="C85" i="25"/>
  <c r="B85" i="25"/>
  <c r="D84" i="25"/>
  <c r="C84" i="25"/>
  <c r="B84" i="25"/>
  <c r="D83" i="25"/>
  <c r="C83" i="25"/>
  <c r="B83" i="25"/>
  <c r="D82" i="25"/>
  <c r="C82" i="25"/>
  <c r="B82" i="25"/>
  <c r="D81" i="25"/>
  <c r="C81" i="25"/>
  <c r="B81" i="25"/>
  <c r="D80" i="25"/>
  <c r="C80" i="25"/>
  <c r="B80" i="25"/>
  <c r="D79" i="25"/>
  <c r="C79" i="25"/>
  <c r="B79" i="25"/>
  <c r="D78" i="25"/>
  <c r="C78" i="25"/>
  <c r="B78" i="25"/>
  <c r="D77" i="25"/>
  <c r="C77" i="25"/>
  <c r="B77" i="25"/>
  <c r="D76" i="25"/>
  <c r="C76" i="25"/>
  <c r="B76" i="25"/>
  <c r="D75" i="25"/>
  <c r="C75" i="25"/>
  <c r="B75" i="25"/>
  <c r="D74" i="25"/>
  <c r="C74" i="25"/>
  <c r="B74" i="25"/>
  <c r="D73" i="25"/>
  <c r="C73" i="25"/>
  <c r="B73" i="25"/>
  <c r="D72" i="25"/>
  <c r="C72" i="25"/>
  <c r="B72" i="25"/>
  <c r="D71" i="25"/>
  <c r="C71" i="25"/>
  <c r="B71" i="25"/>
  <c r="D70" i="25"/>
  <c r="C70" i="25"/>
  <c r="B70" i="25"/>
  <c r="D69" i="25"/>
  <c r="C69" i="25"/>
  <c r="B69" i="25"/>
  <c r="D68" i="25"/>
  <c r="C68" i="25"/>
  <c r="B68" i="25"/>
  <c r="D67" i="25"/>
  <c r="C67" i="25"/>
  <c r="B67" i="25"/>
  <c r="D66" i="25"/>
  <c r="C66" i="25"/>
  <c r="B66" i="25"/>
  <c r="D65" i="25"/>
  <c r="C65" i="25"/>
  <c r="B65" i="25"/>
  <c r="D64" i="25"/>
  <c r="C64" i="25"/>
  <c r="B64" i="25"/>
  <c r="D63" i="25"/>
  <c r="C63" i="25"/>
  <c r="B63" i="25"/>
  <c r="D62" i="25"/>
  <c r="C62" i="25"/>
  <c r="B62" i="25"/>
  <c r="D61" i="25"/>
  <c r="C61" i="25"/>
  <c r="B61" i="25"/>
  <c r="D60" i="25"/>
  <c r="C60" i="25"/>
  <c r="B60" i="25"/>
  <c r="D59" i="25"/>
  <c r="C59" i="25"/>
  <c r="B59" i="25"/>
  <c r="D58" i="25"/>
  <c r="C58" i="25"/>
  <c r="B58" i="25"/>
  <c r="D57" i="25"/>
  <c r="C57" i="25"/>
  <c r="B57" i="25"/>
  <c r="D56" i="25"/>
  <c r="C56" i="25"/>
  <c r="B56" i="25"/>
  <c r="D55" i="25"/>
  <c r="C55" i="25"/>
  <c r="B55" i="25"/>
  <c r="D54" i="25"/>
  <c r="C54" i="25"/>
  <c r="B54" i="25"/>
  <c r="D53" i="25"/>
  <c r="C53" i="25"/>
  <c r="B53" i="25"/>
  <c r="D52" i="25"/>
  <c r="C52" i="25"/>
  <c r="B52" i="25"/>
  <c r="D51" i="25"/>
  <c r="C51" i="25"/>
  <c r="B51" i="25"/>
  <c r="D50" i="25"/>
  <c r="C50" i="25"/>
  <c r="B50" i="25"/>
  <c r="D49" i="25"/>
  <c r="C49" i="25"/>
  <c r="B49" i="25"/>
  <c r="D48" i="25"/>
  <c r="C48" i="25"/>
  <c r="B48" i="25"/>
  <c r="D47" i="25"/>
  <c r="C47" i="25"/>
  <c r="B47" i="25"/>
  <c r="D46" i="25"/>
  <c r="C46" i="25"/>
  <c r="B46" i="25"/>
  <c r="D45" i="25"/>
  <c r="C45" i="25"/>
  <c r="B45" i="25"/>
  <c r="D44" i="25"/>
  <c r="C44" i="25"/>
  <c r="B44" i="25"/>
  <c r="D43" i="25"/>
  <c r="C43" i="25"/>
  <c r="B43" i="25"/>
  <c r="D42" i="25"/>
  <c r="C42" i="25"/>
  <c r="B42" i="25"/>
  <c r="D41" i="25"/>
  <c r="C41" i="25"/>
  <c r="B41" i="25"/>
  <c r="D40" i="25"/>
  <c r="C40" i="25"/>
  <c r="B40" i="25"/>
  <c r="D39" i="25"/>
  <c r="C39" i="25"/>
  <c r="B39" i="25"/>
  <c r="D38" i="25"/>
  <c r="C38" i="25"/>
  <c r="B38" i="25"/>
  <c r="D37" i="25"/>
  <c r="C37" i="25"/>
  <c r="B37" i="25"/>
  <c r="D36" i="25"/>
  <c r="C36" i="25"/>
  <c r="B36" i="25"/>
  <c r="D35" i="25"/>
  <c r="C35" i="25"/>
  <c r="B35" i="25"/>
  <c r="D34" i="25"/>
  <c r="C34" i="25"/>
  <c r="B34" i="25"/>
  <c r="D33" i="25"/>
  <c r="C33" i="25"/>
  <c r="B33" i="25"/>
  <c r="D32" i="25"/>
  <c r="C32" i="25"/>
  <c r="B32" i="25"/>
  <c r="D31" i="25"/>
  <c r="C31" i="25"/>
  <c r="B31" i="25"/>
  <c r="D30" i="25"/>
  <c r="C30" i="25"/>
  <c r="B30" i="25"/>
  <c r="D29" i="25"/>
  <c r="C29" i="25"/>
  <c r="B29" i="25"/>
  <c r="D28" i="25"/>
  <c r="C28" i="25"/>
  <c r="B28" i="25"/>
  <c r="D27" i="25"/>
  <c r="C27" i="25"/>
  <c r="B27" i="25"/>
  <c r="D26" i="25"/>
  <c r="C26" i="25"/>
  <c r="B26" i="25"/>
  <c r="D25" i="25"/>
  <c r="C25" i="25"/>
  <c r="B25" i="25"/>
  <c r="D24" i="25"/>
  <c r="C24" i="25"/>
  <c r="B24" i="25"/>
  <c r="D23" i="25"/>
  <c r="C23" i="25"/>
  <c r="B23" i="25"/>
  <c r="D22" i="25"/>
  <c r="C22" i="25"/>
  <c r="B22" i="25"/>
  <c r="D21" i="25"/>
  <c r="C21" i="25"/>
  <c r="B21" i="25"/>
  <c r="D20" i="25"/>
  <c r="C20" i="25"/>
  <c r="B20" i="25"/>
  <c r="D19" i="25"/>
  <c r="C19" i="25"/>
  <c r="B19" i="25"/>
  <c r="D18" i="25"/>
  <c r="C18" i="25"/>
  <c r="B18" i="25"/>
  <c r="D17" i="25"/>
  <c r="C17" i="25"/>
  <c r="B17" i="25"/>
  <c r="D16" i="25"/>
  <c r="C16" i="25"/>
  <c r="B16" i="25"/>
  <c r="D15" i="25"/>
  <c r="C15" i="25"/>
  <c r="B15" i="25"/>
  <c r="D14" i="25"/>
  <c r="C14" i="25"/>
  <c r="B14" i="25"/>
  <c r="D13" i="25"/>
  <c r="C13" i="25"/>
  <c r="B13" i="25"/>
  <c r="D12" i="25"/>
  <c r="C12" i="25"/>
  <c r="B12" i="25"/>
  <c r="D11" i="25"/>
  <c r="C11" i="25"/>
  <c r="B11" i="25"/>
  <c r="D10" i="25"/>
  <c r="C10" i="25"/>
  <c r="B10" i="25"/>
  <c r="D9" i="25"/>
  <c r="C9" i="25"/>
  <c r="B9" i="25"/>
  <c r="D8" i="25"/>
  <c r="C8" i="25"/>
  <c r="B8" i="25"/>
  <c r="D7" i="25"/>
  <c r="C7" i="25"/>
  <c r="B7" i="25"/>
  <c r="D6" i="25"/>
  <c r="C6" i="25"/>
  <c r="B6" i="25"/>
  <c r="D5" i="25"/>
  <c r="C5" i="25"/>
  <c r="B5" i="25"/>
  <c r="D4" i="25"/>
  <c r="C4" i="25"/>
  <c r="B4" i="25"/>
  <c r="D124" i="24"/>
  <c r="C124" i="24"/>
  <c r="B124" i="24"/>
  <c r="D123" i="24"/>
  <c r="C123" i="24"/>
  <c r="B123" i="24"/>
  <c r="D122" i="24"/>
  <c r="C122" i="24"/>
  <c r="B122" i="24"/>
  <c r="D121" i="24"/>
  <c r="C121" i="24"/>
  <c r="B121" i="24"/>
  <c r="D120" i="24"/>
  <c r="C120" i="24"/>
  <c r="B120" i="24"/>
  <c r="D119" i="24"/>
  <c r="C119" i="24"/>
  <c r="B119" i="24"/>
  <c r="D118" i="24"/>
  <c r="C118" i="24"/>
  <c r="B118" i="24"/>
  <c r="D117" i="24"/>
  <c r="C117" i="24"/>
  <c r="B117" i="24"/>
  <c r="D116" i="24"/>
  <c r="C116" i="24"/>
  <c r="B116" i="24"/>
  <c r="D115" i="24"/>
  <c r="C115" i="24"/>
  <c r="B115" i="24"/>
  <c r="D114" i="24"/>
  <c r="C114" i="24"/>
  <c r="B114" i="24"/>
  <c r="D113" i="24"/>
  <c r="C113" i="24"/>
  <c r="B113" i="24"/>
  <c r="D112" i="24"/>
  <c r="C112" i="24"/>
  <c r="B112" i="24"/>
  <c r="D111" i="24"/>
  <c r="C111" i="24"/>
  <c r="B111" i="24"/>
  <c r="D110" i="24"/>
  <c r="C110" i="24"/>
  <c r="B110" i="24"/>
  <c r="D109" i="24"/>
  <c r="C109" i="24"/>
  <c r="B109" i="24"/>
  <c r="D108" i="24"/>
  <c r="C108" i="24"/>
  <c r="B108" i="24"/>
  <c r="D107" i="24"/>
  <c r="C107" i="24"/>
  <c r="B107" i="24"/>
  <c r="D106" i="24"/>
  <c r="C106" i="24"/>
  <c r="B106" i="24"/>
  <c r="D105" i="24"/>
  <c r="C105" i="24"/>
  <c r="B105" i="24"/>
  <c r="D104" i="24"/>
  <c r="C104" i="24"/>
  <c r="B104" i="24"/>
  <c r="D103" i="24"/>
  <c r="C103" i="24"/>
  <c r="B103" i="24"/>
  <c r="D102" i="24"/>
  <c r="C102" i="24"/>
  <c r="B102" i="24"/>
  <c r="D101" i="24"/>
  <c r="C101" i="24"/>
  <c r="B101" i="24"/>
  <c r="D100" i="24"/>
  <c r="C100" i="24"/>
  <c r="B100" i="24"/>
  <c r="D99" i="24"/>
  <c r="C99" i="24"/>
  <c r="B99" i="24"/>
  <c r="D98" i="24"/>
  <c r="C98" i="24"/>
  <c r="B98" i="24"/>
  <c r="D97" i="24"/>
  <c r="C97" i="24"/>
  <c r="B97" i="24"/>
  <c r="D96" i="24"/>
  <c r="C96" i="24"/>
  <c r="B96" i="24"/>
  <c r="D95" i="24"/>
  <c r="C95" i="24"/>
  <c r="B95" i="24"/>
  <c r="D94" i="24"/>
  <c r="C94" i="24"/>
  <c r="B94" i="24"/>
  <c r="D93" i="24"/>
  <c r="C93" i="24"/>
  <c r="B93" i="24"/>
  <c r="D92" i="24"/>
  <c r="C92" i="24"/>
  <c r="B92" i="24"/>
  <c r="D91" i="24"/>
  <c r="C91" i="24"/>
  <c r="B91" i="24"/>
  <c r="D90" i="24"/>
  <c r="C90" i="24"/>
  <c r="B90" i="24"/>
  <c r="D89" i="24"/>
  <c r="C89" i="24"/>
  <c r="B89" i="24"/>
  <c r="D88" i="24"/>
  <c r="C88" i="24"/>
  <c r="B88" i="24"/>
  <c r="D87" i="24"/>
  <c r="C87" i="24"/>
  <c r="B87" i="24"/>
  <c r="D86" i="24"/>
  <c r="C86" i="24"/>
  <c r="B86" i="24"/>
  <c r="D85" i="24"/>
  <c r="C85" i="24"/>
  <c r="B85" i="24"/>
  <c r="D84" i="24"/>
  <c r="C84" i="24"/>
  <c r="B84" i="24"/>
  <c r="D83" i="24"/>
  <c r="C83" i="24"/>
  <c r="B83" i="24"/>
  <c r="D82" i="24"/>
  <c r="C82" i="24"/>
  <c r="B82" i="24"/>
  <c r="D81" i="24"/>
  <c r="C81" i="24"/>
  <c r="B81" i="24"/>
  <c r="D80" i="24"/>
  <c r="C80" i="24"/>
  <c r="B80" i="24"/>
  <c r="D79" i="24"/>
  <c r="C79" i="24"/>
  <c r="B79" i="24"/>
  <c r="D78" i="24"/>
  <c r="C78" i="24"/>
  <c r="B78" i="24"/>
  <c r="D77" i="24"/>
  <c r="C77" i="24"/>
  <c r="B77" i="24"/>
  <c r="D76" i="24"/>
  <c r="C76" i="24"/>
  <c r="B76" i="24"/>
  <c r="D75" i="24"/>
  <c r="C75" i="24"/>
  <c r="B75" i="24"/>
  <c r="D74" i="24"/>
  <c r="C74" i="24"/>
  <c r="B74" i="24"/>
  <c r="D73" i="24"/>
  <c r="C73" i="24"/>
  <c r="B73" i="24"/>
  <c r="D72" i="24"/>
  <c r="C72" i="24"/>
  <c r="B72" i="24"/>
  <c r="D71" i="24"/>
  <c r="C71" i="24"/>
  <c r="B71" i="24"/>
  <c r="D70" i="24"/>
  <c r="C70" i="24"/>
  <c r="B70" i="24"/>
  <c r="D69" i="24"/>
  <c r="C69" i="24"/>
  <c r="B69" i="24"/>
  <c r="D68" i="24"/>
  <c r="C68" i="24"/>
  <c r="B68" i="24"/>
  <c r="D67" i="24"/>
  <c r="C67" i="24"/>
  <c r="B67" i="24"/>
  <c r="D66" i="24"/>
  <c r="C66" i="24"/>
  <c r="B66" i="24"/>
  <c r="D65" i="24"/>
  <c r="C65" i="24"/>
  <c r="B65" i="24"/>
  <c r="D64" i="24"/>
  <c r="C64" i="24"/>
  <c r="B64" i="24"/>
  <c r="D63" i="24"/>
  <c r="C63" i="24"/>
  <c r="B63" i="24"/>
  <c r="D62" i="24"/>
  <c r="C62" i="24"/>
  <c r="B62" i="24"/>
  <c r="D61" i="24"/>
  <c r="C61" i="24"/>
  <c r="B61" i="24"/>
  <c r="D60" i="24"/>
  <c r="C60" i="24"/>
  <c r="B60" i="24"/>
  <c r="D59" i="24"/>
  <c r="C59" i="24"/>
  <c r="B59" i="24"/>
  <c r="D58" i="24"/>
  <c r="C58" i="24"/>
  <c r="B58" i="24"/>
  <c r="D57" i="24"/>
  <c r="C57" i="24"/>
  <c r="B57" i="24"/>
  <c r="D56" i="24"/>
  <c r="C56" i="24"/>
  <c r="B56" i="24"/>
  <c r="D55" i="24"/>
  <c r="C55" i="24"/>
  <c r="B55" i="24"/>
  <c r="D54" i="24"/>
  <c r="C54" i="24"/>
  <c r="B54" i="24"/>
  <c r="D53" i="24"/>
  <c r="C53" i="24"/>
  <c r="B53" i="24"/>
  <c r="D52" i="24"/>
  <c r="C52" i="24"/>
  <c r="B52" i="24"/>
  <c r="D51" i="24"/>
  <c r="C51" i="24"/>
  <c r="B51" i="24"/>
  <c r="D50" i="24"/>
  <c r="C50" i="24"/>
  <c r="B50" i="24"/>
  <c r="D49" i="24"/>
  <c r="C49" i="24"/>
  <c r="B49" i="24"/>
  <c r="D48" i="24"/>
  <c r="C48" i="24"/>
  <c r="B48" i="24"/>
  <c r="D47" i="24"/>
  <c r="C47" i="24"/>
  <c r="B47" i="24"/>
  <c r="D46" i="24"/>
  <c r="C46" i="24"/>
  <c r="B46" i="24"/>
  <c r="D45" i="24"/>
  <c r="C45" i="24"/>
  <c r="B45" i="24"/>
  <c r="D44" i="24"/>
  <c r="C44" i="24"/>
  <c r="B44" i="24"/>
  <c r="D43" i="24"/>
  <c r="C43" i="24"/>
  <c r="B43" i="24"/>
  <c r="D42" i="24"/>
  <c r="C42" i="24"/>
  <c r="B42" i="24"/>
  <c r="D41" i="24"/>
  <c r="C41" i="24"/>
  <c r="B41" i="24"/>
  <c r="D40" i="24"/>
  <c r="C40" i="24"/>
  <c r="B40" i="24"/>
  <c r="D39" i="24"/>
  <c r="C39" i="24"/>
  <c r="B39" i="24"/>
  <c r="D38" i="24"/>
  <c r="C38" i="24"/>
  <c r="B38" i="24"/>
  <c r="D37" i="24"/>
  <c r="C37" i="24"/>
  <c r="B37" i="24"/>
  <c r="D36" i="24"/>
  <c r="C36" i="24"/>
  <c r="B36" i="24"/>
  <c r="D35" i="24"/>
  <c r="C35" i="24"/>
  <c r="B35" i="24"/>
  <c r="D34" i="24"/>
  <c r="C34" i="24"/>
  <c r="B34" i="24"/>
  <c r="D33" i="24"/>
  <c r="C33" i="24"/>
  <c r="B33" i="24"/>
  <c r="D32" i="24"/>
  <c r="C32" i="24"/>
  <c r="B32" i="24"/>
  <c r="D31" i="24"/>
  <c r="C31" i="24"/>
  <c r="B31" i="24"/>
  <c r="D30" i="24"/>
  <c r="C30" i="24"/>
  <c r="B30" i="24"/>
  <c r="D29" i="24"/>
  <c r="C29" i="24"/>
  <c r="B29" i="24"/>
  <c r="D28" i="24"/>
  <c r="C28" i="24"/>
  <c r="B28" i="24"/>
  <c r="D27" i="24"/>
  <c r="C27" i="24"/>
  <c r="B27" i="24"/>
  <c r="D26" i="24"/>
  <c r="C26" i="24"/>
  <c r="B26" i="24"/>
  <c r="D25" i="24"/>
  <c r="C25" i="24"/>
  <c r="B25" i="24"/>
  <c r="D24" i="24"/>
  <c r="C24" i="24"/>
  <c r="B24" i="24"/>
  <c r="D23" i="24"/>
  <c r="C23" i="24"/>
  <c r="B23" i="24"/>
  <c r="D22" i="24"/>
  <c r="C22" i="24"/>
  <c r="B22" i="24"/>
  <c r="D21" i="24"/>
  <c r="C21" i="24"/>
  <c r="B21" i="24"/>
  <c r="D20" i="24"/>
  <c r="C20" i="24"/>
  <c r="B20" i="24"/>
  <c r="D19" i="24"/>
  <c r="C19" i="24"/>
  <c r="B19" i="24"/>
  <c r="D18" i="24"/>
  <c r="C18" i="24"/>
  <c r="B18" i="24"/>
  <c r="D17" i="24"/>
  <c r="C17" i="24"/>
  <c r="B17" i="24"/>
  <c r="D16" i="24"/>
  <c r="C16" i="24"/>
  <c r="B16" i="24"/>
  <c r="D15" i="24"/>
  <c r="C15" i="24"/>
  <c r="B15" i="24"/>
  <c r="D14" i="24"/>
  <c r="C14" i="24"/>
  <c r="B14" i="24"/>
  <c r="D13" i="24"/>
  <c r="C13" i="24"/>
  <c r="B13" i="24"/>
  <c r="D12" i="24"/>
  <c r="C12" i="24"/>
  <c r="B12" i="24"/>
  <c r="D11" i="24"/>
  <c r="C11" i="24"/>
  <c r="B11" i="24"/>
  <c r="D10" i="24"/>
  <c r="C10" i="24"/>
  <c r="B10" i="24"/>
  <c r="D9" i="24"/>
  <c r="C9" i="24"/>
  <c r="B9" i="24"/>
  <c r="D8" i="24"/>
  <c r="C8" i="24"/>
  <c r="B8" i="24"/>
  <c r="D7" i="24"/>
  <c r="C7" i="24"/>
  <c r="B7" i="24"/>
  <c r="D6" i="24"/>
  <c r="C6" i="24"/>
  <c r="B6" i="24"/>
  <c r="D5" i="24"/>
  <c r="C5" i="24"/>
  <c r="B5" i="24"/>
  <c r="D4" i="24"/>
  <c r="C4" i="24"/>
  <c r="B4" i="24"/>
  <c r="D124" i="23"/>
  <c r="C124" i="23"/>
  <c r="B124" i="23"/>
  <c r="D123" i="23"/>
  <c r="C123" i="23"/>
  <c r="B123" i="23"/>
  <c r="D122" i="23"/>
  <c r="C122" i="23"/>
  <c r="B122" i="23"/>
  <c r="D121" i="23"/>
  <c r="C121" i="23"/>
  <c r="B121" i="23"/>
  <c r="D120" i="23"/>
  <c r="C120" i="23"/>
  <c r="B120" i="23"/>
  <c r="D119" i="23"/>
  <c r="C119" i="23"/>
  <c r="B119" i="23"/>
  <c r="D118" i="23"/>
  <c r="C118" i="23"/>
  <c r="B118" i="23"/>
  <c r="D117" i="23"/>
  <c r="C117" i="23"/>
  <c r="B117" i="23"/>
  <c r="D116" i="23"/>
  <c r="C116" i="23"/>
  <c r="B116" i="23"/>
  <c r="D115" i="23"/>
  <c r="C115" i="23"/>
  <c r="B115" i="23"/>
  <c r="D114" i="23"/>
  <c r="C114" i="23"/>
  <c r="B114" i="23"/>
  <c r="D113" i="23"/>
  <c r="C113" i="23"/>
  <c r="B113" i="23"/>
  <c r="D112" i="23"/>
  <c r="C112" i="23"/>
  <c r="B112" i="23"/>
  <c r="D111" i="23"/>
  <c r="C111" i="23"/>
  <c r="B111" i="23"/>
  <c r="D110" i="23"/>
  <c r="C110" i="23"/>
  <c r="B110" i="23"/>
  <c r="D109" i="23"/>
  <c r="C109" i="23"/>
  <c r="B109" i="23"/>
  <c r="D108" i="23"/>
  <c r="C108" i="23"/>
  <c r="B108" i="23"/>
  <c r="D107" i="23"/>
  <c r="C107" i="23"/>
  <c r="B107" i="23"/>
  <c r="D106" i="23"/>
  <c r="C106" i="23"/>
  <c r="B106" i="23"/>
  <c r="D105" i="23"/>
  <c r="C105" i="23"/>
  <c r="B105" i="23"/>
  <c r="D104" i="23"/>
  <c r="C104" i="23"/>
  <c r="B104" i="23"/>
  <c r="D103" i="23"/>
  <c r="C103" i="23"/>
  <c r="B103" i="23"/>
  <c r="D102" i="23"/>
  <c r="C102" i="23"/>
  <c r="B102" i="23"/>
  <c r="D101" i="23"/>
  <c r="C101" i="23"/>
  <c r="B101" i="23"/>
  <c r="D100" i="23"/>
  <c r="C100" i="23"/>
  <c r="B100" i="23"/>
  <c r="D99" i="23"/>
  <c r="C99" i="23"/>
  <c r="B99" i="23"/>
  <c r="D98" i="23"/>
  <c r="C98" i="23"/>
  <c r="B98" i="23"/>
  <c r="D97" i="23"/>
  <c r="C97" i="23"/>
  <c r="B97" i="23"/>
  <c r="D96" i="23"/>
  <c r="C96" i="23"/>
  <c r="B96" i="23"/>
  <c r="D95" i="23"/>
  <c r="C95" i="23"/>
  <c r="B95" i="23"/>
  <c r="D94" i="23"/>
  <c r="C94" i="23"/>
  <c r="B94" i="23"/>
  <c r="D93" i="23"/>
  <c r="C93" i="23"/>
  <c r="B93" i="23"/>
  <c r="D92" i="23"/>
  <c r="C92" i="23"/>
  <c r="B92" i="23"/>
  <c r="D91" i="23"/>
  <c r="C91" i="23"/>
  <c r="B91" i="23"/>
  <c r="D90" i="23"/>
  <c r="C90" i="23"/>
  <c r="B90" i="23"/>
  <c r="D89" i="23"/>
  <c r="C89" i="23"/>
  <c r="B89" i="23"/>
  <c r="D88" i="23"/>
  <c r="C88" i="23"/>
  <c r="B88" i="23"/>
  <c r="D87" i="23"/>
  <c r="C87" i="23"/>
  <c r="B87" i="23"/>
  <c r="D86" i="23"/>
  <c r="C86" i="23"/>
  <c r="B86" i="23"/>
  <c r="D85" i="23"/>
  <c r="C85" i="23"/>
  <c r="B85" i="23"/>
  <c r="D84" i="23"/>
  <c r="C84" i="23"/>
  <c r="B84" i="23"/>
  <c r="D83" i="23"/>
  <c r="C83" i="23"/>
  <c r="B83" i="23"/>
  <c r="D82" i="23"/>
  <c r="C82" i="23"/>
  <c r="B82" i="23"/>
  <c r="D81" i="23"/>
  <c r="C81" i="23"/>
  <c r="B81" i="23"/>
  <c r="D80" i="23"/>
  <c r="C80" i="23"/>
  <c r="B80" i="23"/>
  <c r="D79" i="23"/>
  <c r="C79" i="23"/>
  <c r="B79" i="23"/>
  <c r="D78" i="23"/>
  <c r="C78" i="23"/>
  <c r="B78" i="23"/>
  <c r="D77" i="23"/>
  <c r="C77" i="23"/>
  <c r="B77" i="23"/>
  <c r="D76" i="23"/>
  <c r="C76" i="23"/>
  <c r="B76" i="23"/>
  <c r="D75" i="23"/>
  <c r="C75" i="23"/>
  <c r="B75" i="23"/>
  <c r="D74" i="23"/>
  <c r="C74" i="23"/>
  <c r="B74" i="23"/>
  <c r="D73" i="23"/>
  <c r="C73" i="23"/>
  <c r="B73" i="23"/>
  <c r="D72" i="23"/>
  <c r="C72" i="23"/>
  <c r="B72" i="23"/>
  <c r="D71" i="23"/>
  <c r="C71" i="23"/>
  <c r="B71" i="23"/>
  <c r="D70" i="23"/>
  <c r="C70" i="23"/>
  <c r="B70" i="23"/>
  <c r="D69" i="23"/>
  <c r="C69" i="23"/>
  <c r="B69" i="23"/>
  <c r="D68" i="23"/>
  <c r="C68" i="23"/>
  <c r="B68" i="23"/>
  <c r="D67" i="23"/>
  <c r="C67" i="23"/>
  <c r="B67" i="23"/>
  <c r="D66" i="23"/>
  <c r="C66" i="23"/>
  <c r="B66" i="23"/>
  <c r="D65" i="23"/>
  <c r="C65" i="23"/>
  <c r="B65" i="23"/>
  <c r="D64" i="23"/>
  <c r="C64" i="23"/>
  <c r="B64" i="23"/>
  <c r="D63" i="23"/>
  <c r="C63" i="23"/>
  <c r="B63" i="23"/>
  <c r="D62" i="23"/>
  <c r="C62" i="23"/>
  <c r="B62" i="23"/>
  <c r="D61" i="23"/>
  <c r="C61" i="23"/>
  <c r="B61" i="23"/>
  <c r="D60" i="23"/>
  <c r="C60" i="23"/>
  <c r="B60" i="23"/>
  <c r="D59" i="23"/>
  <c r="C59" i="23"/>
  <c r="B59" i="23"/>
  <c r="D58" i="23"/>
  <c r="C58" i="23"/>
  <c r="B58" i="23"/>
  <c r="D57" i="23"/>
  <c r="C57" i="23"/>
  <c r="B57" i="23"/>
  <c r="D56" i="23"/>
  <c r="C56" i="23"/>
  <c r="B56" i="23"/>
  <c r="D55" i="23"/>
  <c r="C55" i="23"/>
  <c r="B55" i="23"/>
  <c r="D54" i="23"/>
  <c r="C54" i="23"/>
  <c r="B54" i="23"/>
  <c r="D53" i="23"/>
  <c r="C53" i="23"/>
  <c r="B53" i="23"/>
  <c r="D52" i="23"/>
  <c r="C52" i="23"/>
  <c r="B52" i="23"/>
  <c r="D51" i="23"/>
  <c r="C51" i="23"/>
  <c r="B51" i="23"/>
  <c r="D50" i="23"/>
  <c r="C50" i="23"/>
  <c r="B50" i="23"/>
  <c r="D49" i="23"/>
  <c r="C49" i="23"/>
  <c r="B49" i="23"/>
  <c r="D48" i="23"/>
  <c r="C48" i="23"/>
  <c r="B48" i="23"/>
  <c r="D47" i="23"/>
  <c r="C47" i="23"/>
  <c r="B47" i="23"/>
  <c r="D46" i="23"/>
  <c r="C46" i="23"/>
  <c r="B46" i="23"/>
  <c r="D45" i="23"/>
  <c r="C45" i="23"/>
  <c r="B45" i="23"/>
  <c r="D44" i="23"/>
  <c r="C44" i="23"/>
  <c r="B44" i="23"/>
  <c r="D43" i="23"/>
  <c r="C43" i="23"/>
  <c r="B43" i="23"/>
  <c r="D42" i="23"/>
  <c r="C42" i="23"/>
  <c r="B42" i="23"/>
  <c r="D41" i="23"/>
  <c r="C41" i="23"/>
  <c r="B41" i="23"/>
  <c r="D40" i="23"/>
  <c r="C40" i="23"/>
  <c r="B40" i="23"/>
  <c r="D39" i="23"/>
  <c r="C39" i="23"/>
  <c r="B39" i="23"/>
  <c r="D38" i="23"/>
  <c r="C38" i="23"/>
  <c r="B38" i="23"/>
  <c r="D37" i="23"/>
  <c r="C37" i="23"/>
  <c r="B37" i="23"/>
  <c r="D36" i="23"/>
  <c r="C36" i="23"/>
  <c r="B36" i="23"/>
  <c r="D35" i="23"/>
  <c r="C35" i="23"/>
  <c r="B35" i="23"/>
  <c r="D34" i="23"/>
  <c r="C34" i="23"/>
  <c r="B34" i="23"/>
  <c r="D33" i="23"/>
  <c r="C33" i="23"/>
  <c r="B33" i="23"/>
  <c r="D32" i="23"/>
  <c r="C32" i="23"/>
  <c r="B32" i="23"/>
  <c r="D31" i="23"/>
  <c r="C31" i="23"/>
  <c r="B31" i="23"/>
  <c r="D30" i="23"/>
  <c r="C30" i="23"/>
  <c r="B30" i="23"/>
  <c r="D29" i="23"/>
  <c r="C29" i="23"/>
  <c r="B29" i="23"/>
  <c r="D28" i="23"/>
  <c r="C28" i="23"/>
  <c r="B28" i="23"/>
  <c r="D27" i="23"/>
  <c r="C27" i="23"/>
  <c r="B27" i="23"/>
  <c r="D26" i="23"/>
  <c r="C26" i="23"/>
  <c r="B26" i="23"/>
  <c r="D25" i="23"/>
  <c r="C25" i="23"/>
  <c r="B25" i="23"/>
  <c r="D24" i="23"/>
  <c r="C24" i="23"/>
  <c r="B24" i="23"/>
  <c r="D23" i="23"/>
  <c r="C23" i="23"/>
  <c r="B23" i="23"/>
  <c r="D22" i="23"/>
  <c r="C22" i="23"/>
  <c r="B22" i="23"/>
  <c r="D21" i="23"/>
  <c r="C21" i="23"/>
  <c r="B21" i="23"/>
  <c r="D20" i="23"/>
  <c r="C20" i="23"/>
  <c r="B20" i="23"/>
  <c r="D19" i="23"/>
  <c r="C19" i="23"/>
  <c r="B19" i="23"/>
  <c r="D18" i="23"/>
  <c r="C18" i="23"/>
  <c r="B18" i="23"/>
  <c r="D17" i="23"/>
  <c r="C17" i="23"/>
  <c r="B17" i="23"/>
  <c r="D16" i="23"/>
  <c r="C16" i="23"/>
  <c r="B16" i="23"/>
  <c r="D15" i="23"/>
  <c r="C15" i="23"/>
  <c r="B15" i="23"/>
  <c r="D14" i="23"/>
  <c r="C14" i="23"/>
  <c r="B14" i="23"/>
  <c r="D13" i="23"/>
  <c r="C13" i="23"/>
  <c r="B13" i="23"/>
  <c r="D12" i="23"/>
  <c r="C12" i="23"/>
  <c r="B12" i="23"/>
  <c r="D11" i="23"/>
  <c r="C11" i="23"/>
  <c r="B11" i="23"/>
  <c r="D10" i="23"/>
  <c r="C10" i="23"/>
  <c r="B10" i="23"/>
  <c r="D9" i="23"/>
  <c r="C9" i="23"/>
  <c r="B9" i="23"/>
  <c r="D8" i="23"/>
  <c r="C8" i="23"/>
  <c r="B8" i="23"/>
  <c r="D7" i="23"/>
  <c r="C7" i="23"/>
  <c r="B7" i="23"/>
  <c r="D6" i="23"/>
  <c r="C6" i="23"/>
  <c r="B6" i="23"/>
  <c r="D5" i="23"/>
  <c r="C5" i="23"/>
  <c r="B5" i="23"/>
  <c r="D4" i="23"/>
  <c r="C4" i="23"/>
  <c r="B4" i="23"/>
  <c r="G42" i="26" l="1"/>
  <c r="H42" i="26" s="1"/>
  <c r="I42" i="26" s="1"/>
  <c r="G42" i="25"/>
  <c r="H42" i="25" s="1"/>
  <c r="I42" i="25" s="1"/>
  <c r="G42" i="24"/>
  <c r="H42" i="24" s="1"/>
  <c r="I42" i="24" s="1"/>
  <c r="G42" i="23"/>
  <c r="H42" i="23" s="1"/>
  <c r="I42" i="23" s="1"/>
  <c r="G41" i="26" l="1"/>
  <c r="H41" i="26" s="1"/>
  <c r="I41" i="26" s="1"/>
  <c r="G41" i="25"/>
  <c r="H41" i="25" s="1"/>
  <c r="I41" i="25" s="1"/>
  <c r="G41" i="24"/>
  <c r="H41" i="24" s="1"/>
  <c r="I41" i="24" s="1"/>
  <c r="G41" i="23"/>
  <c r="H41" i="23" s="1"/>
  <c r="I41" i="23" s="1"/>
  <c r="G40" i="26" l="1"/>
  <c r="H40" i="26" s="1"/>
  <c r="I40" i="26" s="1"/>
  <c r="G40" i="25"/>
  <c r="H40" i="25" s="1"/>
  <c r="I40" i="25" s="1"/>
  <c r="G40" i="24"/>
  <c r="H40" i="24" s="1"/>
  <c r="I40" i="24" s="1"/>
  <c r="G40" i="23"/>
  <c r="H40" i="23" s="1"/>
  <c r="I40" i="23" s="1"/>
  <c r="G39" i="26" l="1"/>
  <c r="H39" i="26" s="1"/>
  <c r="I39" i="26" s="1"/>
  <c r="G39" i="25"/>
  <c r="H39" i="25" s="1"/>
  <c r="I39" i="25" s="1"/>
  <c r="G39" i="24"/>
  <c r="H39" i="24" s="1"/>
  <c r="I39" i="24" s="1"/>
  <c r="G39" i="23"/>
  <c r="H39" i="23" s="1"/>
  <c r="I39" i="23" s="1"/>
  <c r="G38" i="26" l="1"/>
  <c r="H38" i="26" s="1"/>
  <c r="I38" i="26" s="1"/>
  <c r="G38" i="25"/>
  <c r="H38" i="25" s="1"/>
  <c r="I38" i="25" s="1"/>
  <c r="G38" i="24"/>
  <c r="H38" i="24" s="1"/>
  <c r="I38" i="24" s="1"/>
  <c r="G38" i="23"/>
  <c r="H38" i="23" s="1"/>
  <c r="I38" i="23" s="1"/>
  <c r="D4" i="7"/>
  <c r="H124" i="13"/>
  <c r="G124" i="13"/>
  <c r="E5" i="13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4" i="7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70" i="13"/>
  <c r="G72" i="13"/>
  <c r="G81" i="13"/>
  <c r="G82" i="13"/>
  <c r="G92" i="13"/>
  <c r="G93" i="13"/>
  <c r="G94" i="13"/>
  <c r="H4" i="13"/>
  <c r="G4" i="13"/>
  <c r="G37" i="26" l="1"/>
  <c r="H37" i="26" s="1"/>
  <c r="I37" i="26" s="1"/>
  <c r="G37" i="25"/>
  <c r="H37" i="25" s="1"/>
  <c r="I37" i="25" s="1"/>
  <c r="G37" i="24"/>
  <c r="H37" i="24" s="1"/>
  <c r="I37" i="24" s="1"/>
  <c r="G37" i="23"/>
  <c r="H37" i="23" s="1"/>
  <c r="I37" i="23" s="1"/>
  <c r="G123" i="13"/>
  <c r="G122" i="13"/>
  <c r="G121" i="13"/>
  <c r="G36" i="26" l="1"/>
  <c r="H36" i="26" s="1"/>
  <c r="I36" i="26" s="1"/>
  <c r="G36" i="25"/>
  <c r="H36" i="25" s="1"/>
  <c r="I36" i="25" s="1"/>
  <c r="G36" i="24"/>
  <c r="H36" i="24" s="1"/>
  <c r="I36" i="24" s="1"/>
  <c r="G36" i="23"/>
  <c r="H36" i="23" s="1"/>
  <c r="I36" i="23" s="1"/>
  <c r="G120" i="13"/>
  <c r="G35" i="26" l="1"/>
  <c r="H35" i="26" s="1"/>
  <c r="I35" i="26" s="1"/>
  <c r="G35" i="25"/>
  <c r="H35" i="25" s="1"/>
  <c r="I35" i="25" s="1"/>
  <c r="G35" i="24"/>
  <c r="H35" i="24" s="1"/>
  <c r="I35" i="24" s="1"/>
  <c r="G35" i="23"/>
  <c r="H35" i="23" s="1"/>
  <c r="I35" i="23" s="1"/>
  <c r="G119" i="13"/>
  <c r="G118" i="13"/>
  <c r="G117" i="13"/>
  <c r="G34" i="26" l="1"/>
  <c r="H34" i="26" s="1"/>
  <c r="I34" i="26" s="1"/>
  <c r="G34" i="25"/>
  <c r="H34" i="25" s="1"/>
  <c r="I34" i="25" s="1"/>
  <c r="G34" i="24"/>
  <c r="H34" i="24" s="1"/>
  <c r="I34" i="24" s="1"/>
  <c r="G34" i="23"/>
  <c r="H34" i="23" s="1"/>
  <c r="I34" i="23" s="1"/>
  <c r="G115" i="13"/>
  <c r="G114" i="13"/>
  <c r="G113" i="13"/>
  <c r="G33" i="26" l="1"/>
  <c r="H33" i="26" s="1"/>
  <c r="I33" i="26" s="1"/>
  <c r="G33" i="25"/>
  <c r="H33" i="25" s="1"/>
  <c r="I33" i="25" s="1"/>
  <c r="G33" i="24"/>
  <c r="H33" i="24" s="1"/>
  <c r="I33" i="24" s="1"/>
  <c r="G33" i="23"/>
  <c r="H33" i="23" s="1"/>
  <c r="I33" i="23" s="1"/>
  <c r="G116" i="13"/>
  <c r="G111" i="13"/>
  <c r="G110" i="13"/>
  <c r="G32" i="26" l="1"/>
  <c r="H32" i="26" s="1"/>
  <c r="I32" i="26" s="1"/>
  <c r="G32" i="25"/>
  <c r="H32" i="25" s="1"/>
  <c r="I32" i="25" s="1"/>
  <c r="G32" i="24"/>
  <c r="H32" i="24" s="1"/>
  <c r="I32" i="24" s="1"/>
  <c r="G32" i="23"/>
  <c r="H32" i="23" s="1"/>
  <c r="I32" i="23" s="1"/>
  <c r="G112" i="13"/>
  <c r="G31" i="26" l="1"/>
  <c r="H31" i="26" s="1"/>
  <c r="I31" i="26" s="1"/>
  <c r="G31" i="25"/>
  <c r="H31" i="25" s="1"/>
  <c r="I31" i="25" s="1"/>
  <c r="G31" i="24"/>
  <c r="H31" i="24" s="1"/>
  <c r="I31" i="24" s="1"/>
  <c r="G31" i="23"/>
  <c r="H31" i="23" s="1"/>
  <c r="I31" i="23" s="1"/>
  <c r="G109" i="13"/>
  <c r="G108" i="13"/>
  <c r="G107" i="13"/>
  <c r="G30" i="26" l="1"/>
  <c r="H30" i="26" s="1"/>
  <c r="I30" i="26" s="1"/>
  <c r="G30" i="25"/>
  <c r="H30" i="25" s="1"/>
  <c r="I30" i="25" s="1"/>
  <c r="G30" i="24"/>
  <c r="H30" i="24" s="1"/>
  <c r="I30" i="24" s="1"/>
  <c r="G30" i="23"/>
  <c r="H30" i="23" s="1"/>
  <c r="I30" i="23" s="1"/>
  <c r="G106" i="13"/>
  <c r="G29" i="26" l="1"/>
  <c r="H29" i="26" s="1"/>
  <c r="I29" i="26" s="1"/>
  <c r="G29" i="25"/>
  <c r="H29" i="25" s="1"/>
  <c r="I29" i="25" s="1"/>
  <c r="G29" i="24"/>
  <c r="H29" i="24" s="1"/>
  <c r="I29" i="24" s="1"/>
  <c r="G29" i="23"/>
  <c r="H29" i="23" s="1"/>
  <c r="I29" i="23" s="1"/>
  <c r="G105" i="13"/>
  <c r="G28" i="26" l="1"/>
  <c r="H28" i="26" s="1"/>
  <c r="I28" i="26" s="1"/>
  <c r="G28" i="25"/>
  <c r="H28" i="25" s="1"/>
  <c r="I28" i="25" s="1"/>
  <c r="G28" i="24"/>
  <c r="H28" i="24" s="1"/>
  <c r="I28" i="24" s="1"/>
  <c r="G28" i="23"/>
  <c r="H28" i="23" s="1"/>
  <c r="I28" i="23" s="1"/>
  <c r="G104" i="13"/>
  <c r="G27" i="26" l="1"/>
  <c r="H27" i="26" s="1"/>
  <c r="I27" i="26" s="1"/>
  <c r="G27" i="25"/>
  <c r="H27" i="25" s="1"/>
  <c r="I27" i="25" s="1"/>
  <c r="G27" i="24"/>
  <c r="H27" i="24" s="1"/>
  <c r="I27" i="24" s="1"/>
  <c r="G27" i="23"/>
  <c r="H27" i="23" s="1"/>
  <c r="I27" i="23" s="1"/>
  <c r="G103" i="13"/>
  <c r="G26" i="26" l="1"/>
  <c r="H26" i="26" s="1"/>
  <c r="I26" i="26" s="1"/>
  <c r="G26" i="25"/>
  <c r="H26" i="25" s="1"/>
  <c r="I26" i="25" s="1"/>
  <c r="G26" i="24"/>
  <c r="H26" i="24" s="1"/>
  <c r="I26" i="24" s="1"/>
  <c r="G26" i="23"/>
  <c r="H26" i="23" s="1"/>
  <c r="I26" i="23" s="1"/>
  <c r="G101" i="13"/>
  <c r="G100" i="13"/>
  <c r="G99" i="13"/>
  <c r="G98" i="13"/>
  <c r="G97" i="13"/>
  <c r="G96" i="13"/>
  <c r="G95" i="13"/>
  <c r="G91" i="13"/>
  <c r="G79" i="13"/>
  <c r="G27" i="7"/>
  <c r="G16" i="7"/>
  <c r="G17" i="7"/>
  <c r="G18" i="7"/>
  <c r="G19" i="7"/>
  <c r="G20" i="7"/>
  <c r="G33" i="7"/>
  <c r="G22" i="7"/>
  <c r="G23" i="7"/>
  <c r="G24" i="7"/>
  <c r="G37" i="7"/>
  <c r="G26" i="7"/>
  <c r="G71" i="13"/>
  <c r="G74" i="13"/>
  <c r="G78" i="13"/>
  <c r="G80" i="13"/>
  <c r="G83" i="13"/>
  <c r="G86" i="13"/>
  <c r="G88" i="13"/>
  <c r="D5" i="7"/>
  <c r="G36" i="7"/>
  <c r="G25" i="26" l="1"/>
  <c r="H25" i="26" s="1"/>
  <c r="I25" i="26" s="1"/>
  <c r="G25" i="25"/>
  <c r="H25" i="25" s="1"/>
  <c r="I25" i="25" s="1"/>
  <c r="G25" i="24"/>
  <c r="H25" i="24" s="1"/>
  <c r="I25" i="24" s="1"/>
  <c r="G25" i="23"/>
  <c r="H25" i="23" s="1"/>
  <c r="I25" i="23" s="1"/>
  <c r="H5" i="13"/>
  <c r="G75" i="13"/>
  <c r="G76" i="13"/>
  <c r="G73" i="13"/>
  <c r="G77" i="13"/>
  <c r="G69" i="13"/>
  <c r="G90" i="13"/>
  <c r="G85" i="13"/>
  <c r="G102" i="13"/>
  <c r="G89" i="13"/>
  <c r="G84" i="13"/>
  <c r="G87" i="13"/>
  <c r="H26" i="7"/>
  <c r="I26" i="7" s="1"/>
  <c r="H20" i="7"/>
  <c r="I20" i="7" s="1"/>
  <c r="G21" i="7"/>
  <c r="H21" i="7" s="1"/>
  <c r="I21" i="7" s="1"/>
  <c r="G40" i="7"/>
  <c r="H22" i="7"/>
  <c r="I22" i="7" s="1"/>
  <c r="E6" i="13"/>
  <c r="G32" i="7"/>
  <c r="H23" i="7"/>
  <c r="I23" i="7" s="1"/>
  <c r="G34" i="7"/>
  <c r="G38" i="7"/>
  <c r="H27" i="7"/>
  <c r="I27" i="7" s="1"/>
  <c r="G25" i="7"/>
  <c r="H25" i="7" s="1"/>
  <c r="I25" i="7" s="1"/>
  <c r="H18" i="7"/>
  <c r="I18" i="7" s="1"/>
  <c r="G29" i="7"/>
  <c r="H29" i="7" s="1"/>
  <c r="I29" i="7" s="1"/>
  <c r="G30" i="7"/>
  <c r="H19" i="7"/>
  <c r="I19" i="7" s="1"/>
  <c r="G28" i="7"/>
  <c r="H28" i="7" s="1"/>
  <c r="I28" i="7" s="1"/>
  <c r="H17" i="7"/>
  <c r="I17" i="7" s="1"/>
  <c r="G39" i="7"/>
  <c r="G35" i="7"/>
  <c r="H24" i="7"/>
  <c r="I24" i="7" s="1"/>
  <c r="H16" i="7"/>
  <c r="I16" i="7" s="1"/>
  <c r="G31" i="7"/>
  <c r="G24" i="26" l="1"/>
  <c r="H24" i="26" s="1"/>
  <c r="I24" i="26" s="1"/>
  <c r="G24" i="25"/>
  <c r="H24" i="25" s="1"/>
  <c r="I24" i="25" s="1"/>
  <c r="G24" i="24"/>
  <c r="H24" i="24" s="1"/>
  <c r="I24" i="24" s="1"/>
  <c r="G24" i="23"/>
  <c r="H24" i="23" s="1"/>
  <c r="I24" i="23" s="1"/>
  <c r="H6" i="13"/>
  <c r="D6" i="7"/>
  <c r="H30" i="7"/>
  <c r="I30" i="7" s="1"/>
  <c r="G42" i="7"/>
  <c r="H31" i="7"/>
  <c r="I31" i="7" s="1"/>
  <c r="G41" i="7"/>
  <c r="E7" i="13"/>
  <c r="H33" i="7"/>
  <c r="I33" i="7" s="1"/>
  <c r="H36" i="7"/>
  <c r="I36" i="7" s="1"/>
  <c r="H34" i="7"/>
  <c r="I34" i="7" s="1"/>
  <c r="H32" i="7"/>
  <c r="I32" i="7" s="1"/>
  <c r="G23" i="26" l="1"/>
  <c r="H23" i="26" s="1"/>
  <c r="I23" i="26" s="1"/>
  <c r="G23" i="25"/>
  <c r="H23" i="25" s="1"/>
  <c r="I23" i="25" s="1"/>
  <c r="G23" i="24"/>
  <c r="H23" i="24" s="1"/>
  <c r="I23" i="24" s="1"/>
  <c r="G23" i="23"/>
  <c r="H23" i="23" s="1"/>
  <c r="I23" i="23" s="1"/>
  <c r="H7" i="13"/>
  <c r="D7" i="7"/>
  <c r="E8" i="13"/>
  <c r="H35" i="7"/>
  <c r="I35" i="7" s="1"/>
  <c r="H37" i="7"/>
  <c r="I37" i="7" s="1"/>
  <c r="G22" i="26" l="1"/>
  <c r="H22" i="26" s="1"/>
  <c r="I22" i="26" s="1"/>
  <c r="G22" i="25"/>
  <c r="H22" i="25" s="1"/>
  <c r="I22" i="25" s="1"/>
  <c r="G22" i="24"/>
  <c r="H22" i="24" s="1"/>
  <c r="I22" i="24" s="1"/>
  <c r="G22" i="23"/>
  <c r="H22" i="23" s="1"/>
  <c r="I22" i="23" s="1"/>
  <c r="H8" i="13"/>
  <c r="D8" i="7"/>
  <c r="E9" i="13"/>
  <c r="H38" i="7"/>
  <c r="I38" i="7" s="1"/>
  <c r="G21" i="26" l="1"/>
  <c r="H21" i="26" s="1"/>
  <c r="I21" i="26" s="1"/>
  <c r="G21" i="25"/>
  <c r="H21" i="25" s="1"/>
  <c r="I21" i="25" s="1"/>
  <c r="G21" i="24"/>
  <c r="H21" i="24" s="1"/>
  <c r="I21" i="24" s="1"/>
  <c r="G21" i="23"/>
  <c r="H21" i="23" s="1"/>
  <c r="I21" i="23" s="1"/>
  <c r="H9" i="13"/>
  <c r="D9" i="7"/>
  <c r="E10" i="13"/>
  <c r="H39" i="7"/>
  <c r="I39" i="7" s="1"/>
  <c r="G20" i="26" l="1"/>
  <c r="H20" i="26" s="1"/>
  <c r="I20" i="26" s="1"/>
  <c r="G20" i="25"/>
  <c r="H20" i="25" s="1"/>
  <c r="I20" i="25" s="1"/>
  <c r="G20" i="24"/>
  <c r="H20" i="24" s="1"/>
  <c r="I20" i="24" s="1"/>
  <c r="G20" i="23"/>
  <c r="H20" i="23" s="1"/>
  <c r="I20" i="23" s="1"/>
  <c r="H10" i="13"/>
  <c r="D10" i="7"/>
  <c r="E11" i="13"/>
  <c r="H40" i="7"/>
  <c r="I40" i="7" s="1"/>
  <c r="G19" i="26" l="1"/>
  <c r="H19" i="26" s="1"/>
  <c r="I19" i="26" s="1"/>
  <c r="G19" i="25"/>
  <c r="H19" i="25" s="1"/>
  <c r="I19" i="25" s="1"/>
  <c r="G19" i="24"/>
  <c r="H19" i="24" s="1"/>
  <c r="I19" i="24" s="1"/>
  <c r="G19" i="23"/>
  <c r="H19" i="23" s="1"/>
  <c r="I19" i="23" s="1"/>
  <c r="H11" i="13"/>
  <c r="D11" i="7"/>
  <c r="E12" i="13"/>
  <c r="H41" i="7"/>
  <c r="I41" i="7" s="1"/>
  <c r="G18" i="26" l="1"/>
  <c r="H18" i="26" s="1"/>
  <c r="I18" i="26" s="1"/>
  <c r="G18" i="25"/>
  <c r="H18" i="25" s="1"/>
  <c r="I18" i="25" s="1"/>
  <c r="G18" i="24"/>
  <c r="H18" i="24" s="1"/>
  <c r="I18" i="24" s="1"/>
  <c r="G18" i="23"/>
  <c r="H18" i="23" s="1"/>
  <c r="I18" i="23" s="1"/>
  <c r="H12" i="13"/>
  <c r="D12" i="7"/>
  <c r="E13" i="13"/>
  <c r="H42" i="7"/>
  <c r="I42" i="7" s="1"/>
  <c r="G17" i="26" l="1"/>
  <c r="H17" i="26" s="1"/>
  <c r="I17" i="26" s="1"/>
  <c r="G17" i="25"/>
  <c r="H17" i="25" s="1"/>
  <c r="I17" i="25" s="1"/>
  <c r="G17" i="24"/>
  <c r="H17" i="24" s="1"/>
  <c r="I17" i="24" s="1"/>
  <c r="G17" i="23"/>
  <c r="H17" i="23" s="1"/>
  <c r="I17" i="23" s="1"/>
  <c r="H13" i="13"/>
  <c r="D13" i="7"/>
  <c r="E14" i="13"/>
  <c r="G16" i="26" l="1"/>
  <c r="H16" i="26" s="1"/>
  <c r="I16" i="26" s="1"/>
  <c r="G16" i="25"/>
  <c r="H16" i="25" s="1"/>
  <c r="I16" i="25" s="1"/>
  <c r="G16" i="24"/>
  <c r="H16" i="24" s="1"/>
  <c r="I16" i="24" s="1"/>
  <c r="G16" i="23"/>
  <c r="H16" i="23" s="1"/>
  <c r="I16" i="23" s="1"/>
  <c r="H14" i="13"/>
  <c r="D14" i="7"/>
  <c r="E15" i="13"/>
  <c r="H15" i="13" l="1"/>
  <c r="D15" i="7"/>
  <c r="E16" i="13"/>
  <c r="H16" i="13" l="1"/>
  <c r="D16" i="7"/>
  <c r="E17" i="13"/>
  <c r="H17" i="13" l="1"/>
  <c r="D17" i="7"/>
  <c r="E18" i="13"/>
  <c r="H18" i="13" l="1"/>
  <c r="D18" i="7"/>
  <c r="E19" i="13"/>
  <c r="H19" i="13" l="1"/>
  <c r="D19" i="7"/>
  <c r="E20" i="13"/>
  <c r="H20" i="13" l="1"/>
  <c r="D20" i="7"/>
  <c r="E21" i="13"/>
  <c r="H21" i="13" l="1"/>
  <c r="D21" i="7"/>
  <c r="E22" i="13"/>
  <c r="H22" i="13" l="1"/>
  <c r="D22" i="7"/>
  <c r="E23" i="13"/>
  <c r="H23" i="13" l="1"/>
  <c r="D23" i="7"/>
  <c r="E24" i="13"/>
  <c r="H24" i="13" l="1"/>
  <c r="D24" i="7"/>
  <c r="E25" i="13"/>
  <c r="H25" i="13" l="1"/>
  <c r="D25" i="7"/>
  <c r="E26" i="13"/>
  <c r="H26" i="13" l="1"/>
  <c r="D26" i="7"/>
  <c r="E27" i="13"/>
  <c r="H27" i="13" l="1"/>
  <c r="D27" i="7"/>
  <c r="E28" i="13"/>
  <c r="H28" i="13" l="1"/>
  <c r="D28" i="7"/>
  <c r="E29" i="13"/>
  <c r="H29" i="13" l="1"/>
  <c r="D29" i="7"/>
  <c r="E30" i="13"/>
  <c r="H30" i="13" l="1"/>
  <c r="D30" i="7"/>
  <c r="E31" i="13"/>
  <c r="H31" i="13" l="1"/>
  <c r="D31" i="7"/>
  <c r="E32" i="13"/>
  <c r="H32" i="13" l="1"/>
  <c r="D32" i="7"/>
  <c r="E33" i="13"/>
  <c r="H33" i="13" l="1"/>
  <c r="D33" i="7"/>
  <c r="E34" i="13"/>
  <c r="H34" i="13" l="1"/>
  <c r="D34" i="7"/>
  <c r="E35" i="13"/>
  <c r="H35" i="13" l="1"/>
  <c r="D35" i="7"/>
  <c r="E36" i="13"/>
  <c r="H36" i="13" l="1"/>
  <c r="D36" i="7"/>
  <c r="E37" i="13"/>
  <c r="H37" i="13" l="1"/>
  <c r="D37" i="7"/>
  <c r="E38" i="13"/>
  <c r="H38" i="13" l="1"/>
  <c r="D38" i="7"/>
  <c r="E39" i="13"/>
  <c r="H39" i="13" l="1"/>
  <c r="D39" i="7"/>
  <c r="E40" i="13"/>
  <c r="H40" i="13" l="1"/>
  <c r="D40" i="7"/>
  <c r="E41" i="13"/>
  <c r="H41" i="13" l="1"/>
  <c r="D41" i="7"/>
  <c r="E42" i="13"/>
  <c r="H42" i="13" l="1"/>
  <c r="D42" i="7"/>
  <c r="E43" i="13"/>
  <c r="H43" i="13" l="1"/>
  <c r="D43" i="7"/>
  <c r="E44" i="13"/>
  <c r="H44" i="13" l="1"/>
  <c r="D44" i="7"/>
  <c r="E45" i="13"/>
  <c r="H45" i="13" l="1"/>
  <c r="D45" i="7"/>
  <c r="E46" i="13"/>
  <c r="H46" i="13" l="1"/>
  <c r="D46" i="7"/>
  <c r="E47" i="13"/>
  <c r="H47" i="13" l="1"/>
  <c r="D47" i="7"/>
  <c r="E48" i="13"/>
  <c r="H48" i="13" l="1"/>
  <c r="D48" i="7"/>
  <c r="E49" i="13"/>
  <c r="H49" i="13" l="1"/>
  <c r="D49" i="7"/>
  <c r="E50" i="13"/>
  <c r="H50" i="13" l="1"/>
  <c r="D50" i="7"/>
  <c r="E51" i="13"/>
  <c r="H51" i="13" l="1"/>
  <c r="D51" i="7"/>
  <c r="E52" i="13"/>
  <c r="H52" i="13" l="1"/>
  <c r="D52" i="7"/>
  <c r="E53" i="13"/>
  <c r="H53" i="13" l="1"/>
  <c r="D53" i="7"/>
  <c r="E54" i="13"/>
  <c r="H54" i="13" l="1"/>
  <c r="D54" i="7"/>
  <c r="E55" i="13"/>
  <c r="H55" i="13" l="1"/>
  <c r="D55" i="7"/>
  <c r="E56" i="13"/>
  <c r="H56" i="13" l="1"/>
  <c r="D56" i="7"/>
  <c r="E57" i="13"/>
  <c r="H57" i="13" l="1"/>
  <c r="D57" i="7"/>
  <c r="E58" i="13"/>
  <c r="H58" i="13" l="1"/>
  <c r="D58" i="7"/>
  <c r="E59" i="13"/>
  <c r="H59" i="13" l="1"/>
  <c r="D59" i="7"/>
  <c r="E60" i="13"/>
  <c r="H60" i="13" l="1"/>
  <c r="D60" i="7"/>
  <c r="E61" i="13"/>
  <c r="H61" i="13" l="1"/>
  <c r="D61" i="7"/>
  <c r="E62" i="13"/>
  <c r="H62" i="13" l="1"/>
  <c r="D62" i="7"/>
  <c r="E63" i="13"/>
  <c r="H63" i="13" l="1"/>
  <c r="D63" i="7"/>
  <c r="E64" i="13"/>
  <c r="H64" i="13" l="1"/>
  <c r="D64" i="7"/>
  <c r="E65" i="13"/>
  <c r="H65" i="13" l="1"/>
  <c r="D65" i="7"/>
  <c r="E66" i="13"/>
  <c r="H66" i="13" l="1"/>
  <c r="D66" i="7"/>
  <c r="E67" i="13"/>
  <c r="H67" i="13" l="1"/>
  <c r="D67" i="7"/>
  <c r="E68" i="13"/>
  <c r="H68" i="13" l="1"/>
  <c r="D68" i="7"/>
  <c r="E69" i="13"/>
  <c r="H69" i="13" l="1"/>
  <c r="D69" i="7"/>
  <c r="E70" i="13"/>
  <c r="H70" i="13" l="1"/>
  <c r="D70" i="7"/>
  <c r="E71" i="13"/>
  <c r="H71" i="13" l="1"/>
  <c r="D71" i="7"/>
  <c r="E72" i="13"/>
  <c r="H72" i="13" l="1"/>
  <c r="D72" i="7"/>
  <c r="E73" i="13"/>
  <c r="H73" i="13" l="1"/>
  <c r="D73" i="7"/>
  <c r="E74" i="13"/>
  <c r="H74" i="13" l="1"/>
  <c r="D74" i="7"/>
  <c r="E75" i="13"/>
  <c r="H75" i="13" l="1"/>
  <c r="D75" i="7"/>
  <c r="E76" i="13"/>
  <c r="H76" i="13" l="1"/>
  <c r="D76" i="7"/>
  <c r="E77" i="13"/>
  <c r="H77" i="13" l="1"/>
  <c r="D77" i="7"/>
  <c r="E78" i="13"/>
  <c r="H78" i="13" l="1"/>
  <c r="D78" i="7"/>
  <c r="E79" i="13"/>
  <c r="H79" i="13" l="1"/>
  <c r="D79" i="7"/>
  <c r="E80" i="13"/>
  <c r="H80" i="13" l="1"/>
  <c r="D80" i="7"/>
  <c r="E81" i="13"/>
  <c r="H81" i="13" l="1"/>
  <c r="D81" i="7"/>
  <c r="E82" i="13"/>
  <c r="H82" i="13" l="1"/>
  <c r="D82" i="7"/>
  <c r="E83" i="13"/>
  <c r="H83" i="13" l="1"/>
  <c r="D83" i="7"/>
  <c r="E84" i="13"/>
  <c r="H84" i="13" l="1"/>
  <c r="D84" i="7"/>
  <c r="E85" i="13"/>
  <c r="H85" i="13" l="1"/>
  <c r="D85" i="7"/>
  <c r="E86" i="13"/>
  <c r="H86" i="13" l="1"/>
  <c r="D86" i="7"/>
  <c r="E87" i="13"/>
  <c r="H87" i="13" l="1"/>
  <c r="D87" i="7"/>
  <c r="E88" i="13"/>
  <c r="H88" i="13" l="1"/>
  <c r="D88" i="7"/>
  <c r="E89" i="13"/>
  <c r="H89" i="13" l="1"/>
  <c r="D89" i="7"/>
  <c r="E90" i="13"/>
  <c r="H90" i="13" l="1"/>
  <c r="D90" i="7"/>
  <c r="E91" i="13"/>
  <c r="H91" i="13" l="1"/>
  <c r="D91" i="7"/>
  <c r="E92" i="13"/>
  <c r="H92" i="13" l="1"/>
  <c r="D92" i="7"/>
  <c r="E93" i="13"/>
  <c r="H93" i="13" l="1"/>
  <c r="D93" i="7"/>
  <c r="E94" i="13"/>
  <c r="H94" i="13" l="1"/>
  <c r="D94" i="7"/>
  <c r="E95" i="13"/>
  <c r="H95" i="13" l="1"/>
  <c r="D95" i="7"/>
  <c r="E96" i="13"/>
  <c r="H96" i="13" l="1"/>
  <c r="D96" i="7"/>
  <c r="E97" i="13"/>
  <c r="H97" i="13" l="1"/>
  <c r="D97" i="7"/>
  <c r="E98" i="13"/>
  <c r="H98" i="13" l="1"/>
  <c r="D98" i="7"/>
  <c r="E99" i="13"/>
  <c r="H99" i="13" l="1"/>
  <c r="D99" i="7"/>
  <c r="E100" i="13"/>
  <c r="H100" i="13" l="1"/>
  <c r="D100" i="7"/>
  <c r="E101" i="13"/>
  <c r="H101" i="13" l="1"/>
  <c r="D101" i="7"/>
  <c r="E102" i="13"/>
  <c r="H102" i="13" l="1"/>
  <c r="D102" i="7"/>
  <c r="E103" i="13"/>
  <c r="H103" i="13" l="1"/>
  <c r="D103" i="7"/>
  <c r="E104" i="13"/>
  <c r="H104" i="13" l="1"/>
  <c r="D104" i="7"/>
  <c r="E105" i="13"/>
  <c r="H105" i="13" l="1"/>
  <c r="D105" i="7"/>
  <c r="E106" i="13"/>
  <c r="H106" i="13" l="1"/>
  <c r="D106" i="7"/>
  <c r="E107" i="13"/>
  <c r="H107" i="13" l="1"/>
  <c r="D107" i="7"/>
  <c r="E108" i="13"/>
  <c r="H108" i="13" l="1"/>
  <c r="D108" i="7"/>
  <c r="E109" i="13"/>
  <c r="H109" i="13" l="1"/>
  <c r="D109" i="7"/>
  <c r="E110" i="13"/>
  <c r="H110" i="13" l="1"/>
  <c r="D110" i="7"/>
  <c r="E111" i="13"/>
  <c r="H111" i="13" l="1"/>
  <c r="D111" i="7"/>
  <c r="E112" i="13"/>
  <c r="H112" i="13" l="1"/>
  <c r="D112" i="7"/>
  <c r="E113" i="13"/>
  <c r="H113" i="13" l="1"/>
  <c r="D113" i="7"/>
  <c r="E114" i="13"/>
  <c r="H114" i="13" l="1"/>
  <c r="D114" i="7"/>
  <c r="E115" i="13"/>
  <c r="H115" i="13" l="1"/>
  <c r="D115" i="7"/>
  <c r="E116" i="13"/>
  <c r="H116" i="13" l="1"/>
  <c r="D116" i="7"/>
  <c r="E117" i="13"/>
  <c r="H117" i="13" l="1"/>
  <c r="D117" i="7"/>
  <c r="E118" i="13"/>
  <c r="H118" i="13" l="1"/>
  <c r="D118" i="7"/>
  <c r="E119" i="13"/>
  <c r="H119" i="13" l="1"/>
  <c r="D119" i="7"/>
  <c r="E120" i="13"/>
  <c r="H120" i="13" l="1"/>
  <c r="D120" i="7"/>
  <c r="E121" i="13"/>
  <c r="H121" i="13" l="1"/>
  <c r="D121" i="7"/>
  <c r="E122" i="13"/>
  <c r="H122" i="13" l="1"/>
  <c r="D122" i="7"/>
  <c r="E123" i="13"/>
  <c r="H123" i="13" l="1"/>
  <c r="D123" i="7"/>
  <c r="E124" i="13"/>
  <c r="D124" i="7" l="1"/>
  <c r="B94" i="27"/>
  <c r="B87" i="27" s="1"/>
  <c r="B68" i="27" l="1"/>
  <c r="B54" i="27" l="1"/>
</calcChain>
</file>

<file path=xl/sharedStrings.xml><?xml version="1.0" encoding="utf-8"?>
<sst xmlns="http://schemas.openxmlformats.org/spreadsheetml/2006/main" count="120" uniqueCount="82">
  <si>
    <t>FEA</t>
  </si>
  <si>
    <t>07-141%</t>
  </si>
  <si>
    <t>07-115%</t>
  </si>
  <si>
    <t>saldo en bancos según tesorería</t>
  </si>
  <si>
    <t>saldo en bancos según conta</t>
  </si>
  <si>
    <t>diferencia</t>
  </si>
  <si>
    <t>FEO</t>
  </si>
  <si>
    <t>TRASLADO DEL 60% AL FEO</t>
  </si>
  <si>
    <t>cuenta 78488-4</t>
  </si>
  <si>
    <t>depósitos en tránsito</t>
  </si>
  <si>
    <t>cks en cartera</t>
  </si>
  <si>
    <t>banco san josé</t>
  </si>
  <si>
    <t>banco nacional cuenta dólares</t>
  </si>
  <si>
    <t>banco popular</t>
  </si>
  <si>
    <t>Diciembre 2023</t>
  </si>
  <si>
    <t>ACTIVO</t>
  </si>
  <si>
    <t>Efectivo y Equivalentes de Efectivo</t>
  </si>
  <si>
    <t>Dinero depositado en bancos</t>
  </si>
  <si>
    <t>Cuentas Corrientes y de ahorro</t>
  </si>
  <si>
    <t>Inversión en Instrumentos Financieros</t>
  </si>
  <si>
    <t>Inversiones en mercados financieros</t>
  </si>
  <si>
    <t>Al valor razonable con cambios en otros resultado integral</t>
  </si>
  <si>
    <t>Al valor razonable con Cambios en resultados</t>
  </si>
  <si>
    <t>Al costo amortizado</t>
  </si>
  <si>
    <t>Productos y dividendos por cobrar asociados a inversiones</t>
  </si>
  <si>
    <t>Cartera de Crédito</t>
  </si>
  <si>
    <t>Valor de la Cartera de Crédito</t>
  </si>
  <si>
    <t>Créditos vigentes</t>
  </si>
  <si>
    <t>Créditos vencidos</t>
  </si>
  <si>
    <t>Créditos en cobro Judicial</t>
  </si>
  <si>
    <t>Cuentras y prodcutos por Cobrar</t>
  </si>
  <si>
    <t>(estimación por deterioro)</t>
  </si>
  <si>
    <t>Aportes por Cobrar</t>
  </si>
  <si>
    <t>Aportes que no han cancelados</t>
  </si>
  <si>
    <t>Aportes por cobrar al patrono</t>
  </si>
  <si>
    <t>Aportes por cobrar al estado</t>
  </si>
  <si>
    <t>otros aportes por cobrar</t>
  </si>
  <si>
    <t>PASIVO</t>
  </si>
  <si>
    <t>Cuentas por Pagar</t>
  </si>
  <si>
    <t>Rentenciones a pensionados</t>
  </si>
  <si>
    <t>Pago del seguro de SEM por pensionados o impuesto de renta</t>
  </si>
  <si>
    <t>Obligaciones transitorias por liquidar</t>
  </si>
  <si>
    <t>Dinero depositado en el fondo, que no se sabe si pertenece al fondo, o no se asignado a una persona.</t>
  </si>
  <si>
    <t>Retención por servicios recibidos</t>
  </si>
  <si>
    <t>Impuestos retenido a proveedores</t>
  </si>
  <si>
    <t>Ingresos Diferidos</t>
  </si>
  <si>
    <t>Rendimientos recibidos por anticipado</t>
  </si>
  <si>
    <t>Cancelación de créditos anticipados</t>
  </si>
  <si>
    <t>Provisiones</t>
  </si>
  <si>
    <t>Cotización seguros de enfermedad y maternidad (SEM)</t>
  </si>
  <si>
    <t>Pago del fondo como patrono al SEM (8,5% sobre pensión)</t>
  </si>
  <si>
    <t>Provisión para obligaciones patronales (aguinaldo)</t>
  </si>
  <si>
    <t>Reserva de aguinaldo a los pensionados</t>
  </si>
  <si>
    <t>Provisión para pensiones en curso de pago</t>
  </si>
  <si>
    <t>Reserva de pensiones en curso de pago</t>
  </si>
  <si>
    <t>ACTIVOS NETOS DISPONIBLES PARA BENEFICIOS FUTUROS</t>
  </si>
  <si>
    <t>Reservas en Formación</t>
  </si>
  <si>
    <t>Histórico de ingresos por cotización</t>
  </si>
  <si>
    <t>De los Trabajadores</t>
  </si>
  <si>
    <t>Del patrono</t>
  </si>
  <si>
    <t>Del Estado</t>
  </si>
  <si>
    <t>Rendimientos Acumulados</t>
  </si>
  <si>
    <t>Histórico de rendimientos ganados</t>
  </si>
  <si>
    <t>Rendimiento devengados</t>
  </si>
  <si>
    <t>Ajuste al patrimonio</t>
  </si>
  <si>
    <t>Minusvalía o plusvalías</t>
  </si>
  <si>
    <t>Ajustes por deterioro y por valuación de instrumentos financieros</t>
  </si>
  <si>
    <t>Mes</t>
  </si>
  <si>
    <t>Período</t>
  </si>
  <si>
    <t xml:space="preserve">Activo </t>
  </si>
  <si>
    <t>Plusvalías/Minusvalias x Mes</t>
  </si>
  <si>
    <t>Plusvalías/Minusvalias Acumuladas</t>
  </si>
  <si>
    <t>Aporte por cobrar</t>
  </si>
  <si>
    <t>Activo Neto VM</t>
  </si>
  <si>
    <t>Activo Neto VC</t>
  </si>
  <si>
    <t>Activo</t>
  </si>
  <si>
    <t>Plusvalía/Minusvalias</t>
  </si>
  <si>
    <t xml:space="preserve">Cotizaciones Netas </t>
  </si>
  <si>
    <t>Pago de Pensiones</t>
  </si>
  <si>
    <r>
      <t xml:space="preserve">Aux Tasa nominal </t>
    </r>
    <r>
      <rPr>
        <b/>
        <sz val="10"/>
        <color indexed="9"/>
        <rFont val="Symbol"/>
        <family val="1"/>
        <charset val="2"/>
      </rPr>
      <t>n</t>
    </r>
  </si>
  <si>
    <r>
      <t xml:space="preserve">Aux Tasa nominal VF- </t>
    </r>
    <r>
      <rPr>
        <b/>
        <sz val="10"/>
        <color indexed="9"/>
        <rFont val="Symbol"/>
        <family val="1"/>
        <charset val="2"/>
      </rPr>
      <t>n</t>
    </r>
  </si>
  <si>
    <t>Aux Tasa nominal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</si>
</sst>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mmm\-yyyy"/>
    <numFmt numFmtId="167" formatCode="#,##0.0000"/>
  </numFmts>
  <fonts count="2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Tahoma"/>
      <family val="2"/>
    </font>
    <font>
      <b/>
      <sz val="10"/>
      <name val="Arial"/>
      <family val="2"/>
    </font>
    <font>
      <b/>
      <sz val="10"/>
      <color indexed="9"/>
      <name val="Symbol"/>
      <family val="1"/>
      <charset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0">
    <xf numFmtId="0" fontId="0" fillId="0" borderId="0">
      <alignment wrapText="1"/>
    </xf>
    <xf numFmtId="164" fontId="2" fillId="0" borderId="0" applyFont="0" applyFill="0" applyBorder="0" applyAlignment="0" applyProtection="0">
      <alignment wrapText="1"/>
    </xf>
    <xf numFmtId="9" fontId="2" fillId="0" borderId="0" applyFont="0" applyFill="0" applyBorder="0" applyAlignment="0" applyProtection="0">
      <alignment wrapText="1"/>
    </xf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33" borderId="0" applyNumberFormat="0" applyBorder="0" applyAlignment="0" applyProtection="0"/>
    <xf numFmtId="0" fontId="2" fillId="0" borderId="0"/>
    <xf numFmtId="0" fontId="1" fillId="9" borderId="9" applyNumberFormat="0" applyFont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3" fillId="0" borderId="0"/>
  </cellStyleXfs>
  <cellXfs count="57">
    <xf numFmtId="0" fontId="0" fillId="0" borderId="0" xfId="0">
      <alignment wrapText="1"/>
    </xf>
    <xf numFmtId="0" fontId="3" fillId="0" borderId="0" xfId="0" applyFont="1" applyAlignment="1">
      <alignment vertical="top" wrapText="1"/>
    </xf>
    <xf numFmtId="164" fontId="0" fillId="0" borderId="0" xfId="1" applyFont="1">
      <alignment wrapText="1"/>
    </xf>
    <xf numFmtId="17" fontId="2" fillId="0" borderId="0" xfId="0" applyNumberFormat="1" applyFont="1" applyAlignment="1">
      <alignment horizontal="left" wrapText="1"/>
    </xf>
    <xf numFmtId="0" fontId="0" fillId="0" borderId="1" xfId="0" applyBorder="1">
      <alignment wrapText="1"/>
    </xf>
    <xf numFmtId="164" fontId="0" fillId="0" borderId="0" xfId="1" applyFont="1" applyFill="1">
      <alignment wrapText="1"/>
    </xf>
    <xf numFmtId="164" fontId="2" fillId="0" borderId="0" xfId="1" applyFont="1" applyFill="1" applyAlignment="1"/>
    <xf numFmtId="164" fontId="0" fillId="0" borderId="0" xfId="1" applyFont="1" applyFill="1" applyBorder="1">
      <alignment wrapText="1"/>
    </xf>
    <xf numFmtId="0" fontId="5" fillId="2" borderId="1" xfId="0" applyFont="1" applyFill="1" applyBorder="1" applyAlignment="1">
      <alignment horizontal="center" vertical="center" wrapText="1"/>
    </xf>
    <xf numFmtId="165" fontId="2" fillId="0" borderId="0" xfId="1" applyNumberFormat="1" applyFont="1" applyFill="1" applyBorder="1" applyAlignment="1">
      <alignment horizontal="right" wrapText="1"/>
    </xf>
    <xf numFmtId="165" fontId="2" fillId="0" borderId="0" xfId="1" applyNumberFormat="1" applyFont="1" applyFill="1" applyBorder="1">
      <alignment wrapText="1"/>
    </xf>
    <xf numFmtId="165" fontId="0" fillId="0" borderId="0" xfId="1" applyNumberFormat="1" applyFont="1" applyFill="1" applyBorder="1">
      <alignment wrapText="1"/>
    </xf>
    <xf numFmtId="165" fontId="0" fillId="0" borderId="0" xfId="1" applyNumberFormat="1" applyFont="1" applyFill="1" applyAlignment="1">
      <alignment horizontal="right" wrapText="1"/>
    </xf>
    <xf numFmtId="10" fontId="0" fillId="0" borderId="0" xfId="2" applyNumberFormat="1" applyFont="1" applyFill="1" applyAlignment="1">
      <alignment horizontal="right" wrapText="1"/>
    </xf>
    <xf numFmtId="166" fontId="0" fillId="0" borderId="0" xfId="0" applyNumberFormat="1" applyAlignment="1">
      <alignment horizontal="center" vertical="center" wrapText="1"/>
    </xf>
    <xf numFmtId="165" fontId="0" fillId="0" borderId="0" xfId="1" applyNumberFormat="1" applyFont="1" applyFill="1">
      <alignment wrapText="1"/>
    </xf>
    <xf numFmtId="165" fontId="2" fillId="0" borderId="0" xfId="1" applyNumberFormat="1" applyFont="1" applyFill="1">
      <alignment wrapText="1"/>
    </xf>
    <xf numFmtId="9" fontId="0" fillId="0" borderId="0" xfId="2" applyFont="1">
      <alignment wrapText="1"/>
    </xf>
    <xf numFmtId="3" fontId="4" fillId="0" borderId="0" xfId="0" applyNumberFormat="1" applyFont="1" applyAlignment="1">
      <alignment horizontal="right" vertical="top" wrapText="1"/>
    </xf>
    <xf numFmtId="166" fontId="5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4" fontId="0" fillId="0" borderId="1" xfId="1" applyFont="1" applyFill="1" applyBorder="1">
      <alignment wrapText="1"/>
    </xf>
    <xf numFmtId="165" fontId="2" fillId="0" borderId="1" xfId="1" applyNumberFormat="1" applyFont="1" applyFill="1" applyBorder="1">
      <alignment wrapText="1"/>
    </xf>
    <xf numFmtId="165" fontId="0" fillId="0" borderId="1" xfId="1" applyNumberFormat="1" applyFont="1" applyFill="1" applyBorder="1">
      <alignment wrapText="1"/>
    </xf>
    <xf numFmtId="3" fontId="4" fillId="0" borderId="1" xfId="0" applyNumberFormat="1" applyFont="1" applyBorder="1" applyAlignment="1">
      <alignment horizontal="right" vertical="top" wrapText="1"/>
    </xf>
    <xf numFmtId="165" fontId="2" fillId="0" borderId="1" xfId="1" applyNumberFormat="1" applyFont="1" applyFill="1" applyBorder="1" applyAlignment="1">
      <alignment horizontal="right" wrapText="1"/>
    </xf>
    <xf numFmtId="165" fontId="0" fillId="0" borderId="1" xfId="1" applyNumberFormat="1" applyFont="1" applyFill="1" applyBorder="1" applyAlignment="1">
      <alignment horizontal="right" wrapText="1"/>
    </xf>
    <xf numFmtId="10" fontId="0" fillId="0" borderId="1" xfId="2" applyNumberFormat="1" applyFont="1" applyFill="1" applyBorder="1" applyAlignment="1">
      <alignment horizontal="right" wrapText="1"/>
    </xf>
    <xf numFmtId="17" fontId="4" fillId="0" borderId="0" xfId="0" applyNumberFormat="1" applyFont="1" applyAlignment="1">
      <alignment horizontal="left" vertical="top" wrapText="1"/>
    </xf>
    <xf numFmtId="17" fontId="4" fillId="0" borderId="1" xfId="0" applyNumberFormat="1" applyFont="1" applyBorder="1" applyAlignment="1">
      <alignment horizontal="left" vertical="top" wrapText="1"/>
    </xf>
    <xf numFmtId="164" fontId="2" fillId="0" borderId="0" xfId="1" applyFont="1" applyFill="1">
      <alignment wrapText="1"/>
    </xf>
    <xf numFmtId="164" fontId="2" fillId="0" borderId="0" xfId="1" applyFont="1" applyFill="1" applyBorder="1" applyAlignment="1"/>
    <xf numFmtId="164" fontId="2" fillId="0" borderId="0" xfId="1" applyFont="1" applyFill="1" applyBorder="1">
      <alignment wrapText="1"/>
    </xf>
    <xf numFmtId="164" fontId="2" fillId="0" borderId="1" xfId="1" applyFont="1" applyFill="1" applyBorder="1">
      <alignment wrapText="1"/>
    </xf>
    <xf numFmtId="9" fontId="0" fillId="0" borderId="0" xfId="0" applyNumberFormat="1">
      <alignment wrapText="1"/>
    </xf>
    <xf numFmtId="4" fontId="23" fillId="0" borderId="0" xfId="49" applyNumberFormat="1"/>
    <xf numFmtId="4" fontId="23" fillId="0" borderId="0" xfId="49" applyNumberFormat="1" applyAlignment="1">
      <alignment horizontal="center"/>
    </xf>
    <xf numFmtId="10" fontId="23" fillId="0" borderId="0" xfId="49" applyNumberFormat="1"/>
    <xf numFmtId="4" fontId="5" fillId="34" borderId="0" xfId="49" applyNumberFormat="1" applyFont="1" applyFill="1"/>
    <xf numFmtId="4" fontId="23" fillId="34" borderId="0" xfId="49" applyNumberFormat="1" applyFill="1" applyAlignment="1">
      <alignment horizontal="center"/>
    </xf>
    <xf numFmtId="4" fontId="23" fillId="34" borderId="0" xfId="49" applyNumberFormat="1" applyFill="1"/>
    <xf numFmtId="10" fontId="23" fillId="34" borderId="0" xfId="49" applyNumberFormat="1" applyFill="1"/>
    <xf numFmtId="4" fontId="23" fillId="35" borderId="0" xfId="49" applyNumberFormat="1" applyFill="1"/>
    <xf numFmtId="4" fontId="23" fillId="36" borderId="11" xfId="49" applyNumberFormat="1" applyFill="1" applyBorder="1"/>
    <xf numFmtId="4" fontId="23" fillId="36" borderId="12" xfId="49" applyNumberFormat="1" applyFill="1" applyBorder="1"/>
    <xf numFmtId="4" fontId="24" fillId="36" borderId="13" xfId="49" applyNumberFormat="1" applyFont="1" applyFill="1" applyBorder="1"/>
    <xf numFmtId="4" fontId="5" fillId="0" borderId="0" xfId="49" applyNumberFormat="1" applyFont="1"/>
    <xf numFmtId="4" fontId="2" fillId="0" borderId="0" xfId="49" applyNumberFormat="1" applyFont="1"/>
    <xf numFmtId="0" fontId="5" fillId="2" borderId="1" xfId="0" quotePrefix="1" applyFont="1" applyFill="1" applyBorder="1" applyAlignment="1">
      <alignment horizontal="center" vertical="center" wrapText="1"/>
    </xf>
    <xf numFmtId="10" fontId="23" fillId="0" borderId="0" xfId="2" applyNumberFormat="1" applyFont="1" applyAlignment="1"/>
    <xf numFmtId="167" fontId="23" fillId="0" borderId="0" xfId="49" applyNumberFormat="1"/>
    <xf numFmtId="4" fontId="2" fillId="0" borderId="1" xfId="49" applyNumberFormat="1" applyFont="1" applyBorder="1"/>
    <xf numFmtId="10" fontId="2" fillId="0" borderId="0" xfId="49" applyNumberFormat="1" applyFont="1"/>
    <xf numFmtId="10" fontId="2" fillId="0" borderId="0" xfId="2" quotePrefix="1" applyNumberFormat="1" applyFont="1" applyAlignment="1"/>
    <xf numFmtId="10" fontId="2" fillId="0" borderId="0" xfId="49" quotePrefix="1" applyNumberFormat="1" applyFont="1"/>
    <xf numFmtId="2" fontId="2" fillId="0" borderId="0" xfId="1" applyNumberFormat="1" applyFont="1" applyFill="1" applyBorder="1" applyAlignment="1">
      <alignment horizontal="right" wrapText="1"/>
    </xf>
    <xf numFmtId="2" fontId="2" fillId="0" borderId="1" xfId="1" applyNumberFormat="1" applyFont="1" applyFill="1" applyBorder="1" applyAlignment="1">
      <alignment horizontal="right" wrapText="1"/>
    </xf>
  </cellXfs>
  <cellStyles count="50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1" builtinId="20" customBuiltin="1"/>
    <cellStyle name="Incorrecto" xfId="9" builtinId="27" customBuiltin="1"/>
    <cellStyle name="Millares" xfId="1" builtinId="3"/>
    <cellStyle name="Millares 2" xfId="48" xr:uid="{00000000-0005-0000-0000-000001000000}"/>
    <cellStyle name="Millares 3" xfId="45" xr:uid="{00000000-0005-0000-0000-000031000000}"/>
    <cellStyle name="Neutral" xfId="10" builtinId="28" customBuiltin="1"/>
    <cellStyle name="Normal" xfId="0" builtinId="0"/>
    <cellStyle name="Normal 2" xfId="43" xr:uid="{00000000-0005-0000-0000-000023000000}"/>
    <cellStyle name="Normal 2 2" xfId="47" xr:uid="{00000000-0005-0000-0000-000003000000}"/>
    <cellStyle name="Normal 3" xfId="49" xr:uid="{5A53CC59-22B9-4EFF-AF88-D7DC4E06482D}"/>
    <cellStyle name="Notas 2" xfId="44" xr:uid="{00000000-0005-0000-0000-000024000000}"/>
    <cellStyle name="Porcentaje" xfId="2" builtinId="5"/>
    <cellStyle name="Porcentaje 2" xfId="46" xr:uid="{00000000-0005-0000-0000-000034000000}"/>
    <cellStyle name="Salida" xfId="12" builtinId="21" customBuiltin="1"/>
    <cellStyle name="Texto de advertencia" xfId="16" builtinId="11" customBuiltin="1"/>
    <cellStyle name="Texto explicativo" xfId="17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14</xdr:row>
      <xdr:rowOff>85725</xdr:rowOff>
    </xdr:from>
    <xdr:to>
      <xdr:col>1</xdr:col>
      <xdr:colOff>781050</xdr:colOff>
      <xdr:row>14</xdr:row>
      <xdr:rowOff>85725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31C6B93-998C-4554-81CB-C4FDF8C74CF0}"/>
            </a:ext>
          </a:extLst>
        </xdr:cNvPr>
        <xdr:cNvSpPr>
          <a:spLocks noChangeShapeType="1"/>
        </xdr:cNvSpPr>
      </xdr:nvSpPr>
      <xdr:spPr bwMode="auto">
        <a:xfrm flipH="1">
          <a:off x="5057775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49</xdr:row>
      <xdr:rowOff>66675</xdr:rowOff>
    </xdr:from>
    <xdr:to>
      <xdr:col>1</xdr:col>
      <xdr:colOff>885825</xdr:colOff>
      <xdr:row>49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FB94B96-301A-4C6E-84A6-66EADC779212}"/>
            </a:ext>
          </a:extLst>
        </xdr:cNvPr>
        <xdr:cNvSpPr>
          <a:spLocks noChangeShapeType="1"/>
        </xdr:cNvSpPr>
      </xdr:nvSpPr>
      <xdr:spPr bwMode="auto">
        <a:xfrm flipH="1">
          <a:off x="5162550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14</xdr:row>
      <xdr:rowOff>85725</xdr:rowOff>
    </xdr:from>
    <xdr:to>
      <xdr:col>1</xdr:col>
      <xdr:colOff>781050</xdr:colOff>
      <xdr:row>14</xdr:row>
      <xdr:rowOff>85725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56DE8444-53EF-4C40-A496-DE516926FAC9}"/>
            </a:ext>
          </a:extLst>
        </xdr:cNvPr>
        <xdr:cNvSpPr>
          <a:spLocks noChangeShapeType="1"/>
        </xdr:cNvSpPr>
      </xdr:nvSpPr>
      <xdr:spPr bwMode="auto">
        <a:xfrm flipH="1">
          <a:off x="5057775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266700</xdr:colOff>
      <xdr:row>49</xdr:row>
      <xdr:rowOff>66675</xdr:rowOff>
    </xdr:from>
    <xdr:to>
      <xdr:col>1</xdr:col>
      <xdr:colOff>885825</xdr:colOff>
      <xdr:row>49</xdr:row>
      <xdr:rowOff>66675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E642B8C0-A8EF-4952-8B45-3A7BCA8EBD76}"/>
            </a:ext>
          </a:extLst>
        </xdr:cNvPr>
        <xdr:cNvSpPr>
          <a:spLocks noChangeShapeType="1"/>
        </xdr:cNvSpPr>
      </xdr:nvSpPr>
      <xdr:spPr bwMode="auto">
        <a:xfrm flipH="1">
          <a:off x="5162550" y="161925"/>
          <a:ext cx="619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ulanm\contabilidad\Verny\Conta%2013\RCC\Informe%20Evolucion%20Economica%20y%20Contable\13%2005%20Notas%20E%20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ega/AppData/Local/Microsoft/Windows/Temporary%20Internet%20Files/Content.Outlook/XQ3RN4S2/14%2010%20Estados%20adjuntos%20al%20inform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atya/Comisi&#243;n%20de%20Econ&#243;micos/2015/Notas%20y%20Cuadros%20RCC%20Noviembr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Bal año ant"/>
      <sheetName val="Balant"/>
      <sheetName val="Bal act"/>
      <sheetName val="Balanzas"/>
      <sheetName val="Resumen"/>
      <sheetName val="Nota 2-1"/>
      <sheetName val="Nota 3-1"/>
      <sheetName val="Nota 4-1"/>
      <sheetName val="Nota 6-1"/>
      <sheetName val="Nota 7-1"/>
      <sheetName val="Nota 8-1"/>
      <sheetName val="Nota9-1"/>
      <sheetName val="Nota 10 -1"/>
      <sheetName val="Nota 11"/>
      <sheetName val="Nota 12-1"/>
      <sheetName val="Nota 13-1"/>
      <sheetName val="Nota 15-1"/>
      <sheetName val="Nota 18"/>
      <sheetName val="Nota 23 Bal Sit"/>
      <sheetName val="Nota 23 Est Rend Netos"/>
      <sheetName val="Nota 23 Est de Flujo de Ef"/>
      <sheetName val="Nota 30 Est de var p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as"/>
      <sheetName val="ER ANT"/>
      <sheetName val="Inv Pc"/>
      <sheetName val="Ad Pc"/>
      <sheetName val="ER ACT"/>
      <sheetName val="Blnc ant"/>
      <sheetName val="Blnc act"/>
      <sheetName val="Activos Netos"/>
      <sheetName val="Est Cambios"/>
      <sheetName val="Actuarial"/>
      <sheetName val="Flujo de efectivo"/>
      <sheetName val="Notas"/>
      <sheetName val="Nota 10 limites"/>
      <sheetName val="Auxiliar limite por emis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tas"/>
      <sheetName val="ER ANT"/>
      <sheetName val="Inv Pc"/>
      <sheetName val="Ad Pc"/>
      <sheetName val="ER ACT"/>
      <sheetName val="Blnc ant"/>
      <sheetName val="Blnc act"/>
      <sheetName val="Activos Netos"/>
      <sheetName val="Est Cambios"/>
      <sheetName val="Est Cambios Anual 2015"/>
      <sheetName val="Actuarial"/>
      <sheetName val="Flujo de efectivo"/>
      <sheetName val="Notas"/>
      <sheetName val="Hoja1"/>
      <sheetName val="Nota 10 limites"/>
      <sheetName val="Auxiliar limite por emis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0BF4-7352-4296-8678-FB0C4BD2CC1B}">
  <dimension ref="A1:K95"/>
  <sheetViews>
    <sheetView topLeftCell="A60" workbookViewId="0">
      <selection activeCell="B99" sqref="B99"/>
    </sheetView>
  </sheetViews>
  <sheetFormatPr baseColWidth="10" defaultColWidth="11.42578125" defaultRowHeight="12.75" x14ac:dyDescent="0.2"/>
  <cols>
    <col min="1" max="1" width="57.42578125" style="35" bestFit="1" customWidth="1"/>
    <col min="2" max="2" width="28" style="35" customWidth="1"/>
    <col min="3" max="3" width="31.28515625" style="37" bestFit="1" customWidth="1"/>
    <col min="4" max="4" width="17.42578125" style="35" bestFit="1" customWidth="1"/>
    <col min="5" max="16384" width="11.42578125" style="35"/>
  </cols>
  <sheetData>
    <row r="1" spans="1:3" x14ac:dyDescent="0.2">
      <c r="B1" s="36"/>
    </row>
    <row r="2" spans="1:3" s="40" customFormat="1" hidden="1" x14ac:dyDescent="0.2">
      <c r="A2" s="38" t="s">
        <v>0</v>
      </c>
      <c r="B2" s="39"/>
      <c r="C2" s="41"/>
    </row>
    <row r="3" spans="1:3" hidden="1" x14ac:dyDescent="0.2">
      <c r="B3" s="36"/>
    </row>
    <row r="4" spans="1:3" hidden="1" x14ac:dyDescent="0.2">
      <c r="A4" s="35">
        <v>904715995.90999997</v>
      </c>
      <c r="B4" s="36"/>
    </row>
    <row r="5" spans="1:3" hidden="1" x14ac:dyDescent="0.2">
      <c r="A5" s="35">
        <v>112078748.81</v>
      </c>
      <c r="B5" s="36"/>
      <c r="C5" s="37" t="s">
        <v>1</v>
      </c>
    </row>
    <row r="6" spans="1:3" hidden="1" x14ac:dyDescent="0.2">
      <c r="A6" s="35">
        <f>A4-A5</f>
        <v>792637247.0999999</v>
      </c>
      <c r="B6" s="36"/>
      <c r="C6" s="35" t="e">
        <f>#REF!*0.6</f>
        <v>#REF!</v>
      </c>
    </row>
    <row r="7" spans="1:3" hidden="1" x14ac:dyDescent="0.2">
      <c r="B7" s="36"/>
    </row>
    <row r="8" spans="1:3" hidden="1" x14ac:dyDescent="0.2">
      <c r="A8" s="35">
        <v>7234877.8700000001</v>
      </c>
      <c r="B8" s="36"/>
      <c r="C8" s="37" t="s">
        <v>2</v>
      </c>
    </row>
    <row r="9" spans="1:3" hidden="1" x14ac:dyDescent="0.2">
      <c r="A9" s="35">
        <v>585000000</v>
      </c>
      <c r="B9" s="36"/>
    </row>
    <row r="10" spans="1:3" hidden="1" x14ac:dyDescent="0.2">
      <c r="B10" s="36"/>
    </row>
    <row r="11" spans="1:3" hidden="1" x14ac:dyDescent="0.2">
      <c r="A11" s="42">
        <f>SUM(A8:A10)</f>
        <v>592234877.87</v>
      </c>
      <c r="B11" s="36"/>
    </row>
    <row r="12" spans="1:3" hidden="1" x14ac:dyDescent="0.2">
      <c r="B12" s="36"/>
    </row>
    <row r="13" spans="1:3" hidden="1" x14ac:dyDescent="0.2">
      <c r="A13" s="43" t="s">
        <v>3</v>
      </c>
      <c r="B13" s="36"/>
    </row>
    <row r="14" spans="1:3" hidden="1" x14ac:dyDescent="0.2">
      <c r="A14" s="44" t="s">
        <v>4</v>
      </c>
      <c r="B14" s="36"/>
    </row>
    <row r="15" spans="1:3" ht="13.5" hidden="1" thickBot="1" x14ac:dyDescent="0.25">
      <c r="A15" s="45" t="s">
        <v>5</v>
      </c>
      <c r="B15" s="36"/>
    </row>
    <row r="16" spans="1:3" hidden="1" x14ac:dyDescent="0.2">
      <c r="B16" s="36"/>
    </row>
    <row r="17" spans="1:3" s="40" customFormat="1" hidden="1" x14ac:dyDescent="0.2">
      <c r="A17" s="38" t="s">
        <v>6</v>
      </c>
      <c r="B17" s="39"/>
      <c r="C17" s="41"/>
    </row>
    <row r="18" spans="1:3" hidden="1" x14ac:dyDescent="0.2">
      <c r="B18" s="36"/>
    </row>
    <row r="19" spans="1:3" hidden="1" x14ac:dyDescent="0.2">
      <c r="B19" s="36"/>
    </row>
    <row r="20" spans="1:3" hidden="1" x14ac:dyDescent="0.2">
      <c r="A20" s="35">
        <v>1566608399.75</v>
      </c>
      <c r="B20" s="36"/>
    </row>
    <row r="21" spans="1:3" hidden="1" x14ac:dyDescent="0.2">
      <c r="A21" s="35">
        <v>1333600970.46</v>
      </c>
      <c r="B21" s="36"/>
    </row>
    <row r="22" spans="1:3" hidden="1" x14ac:dyDescent="0.2">
      <c r="A22" s="35">
        <f>A20-A21</f>
        <v>233007429.28999996</v>
      </c>
      <c r="B22" s="36"/>
    </row>
    <row r="23" spans="1:3" hidden="1" x14ac:dyDescent="0.2">
      <c r="B23" s="36"/>
    </row>
    <row r="24" spans="1:3" hidden="1" x14ac:dyDescent="0.2">
      <c r="B24" s="36"/>
    </row>
    <row r="25" spans="1:3" hidden="1" x14ac:dyDescent="0.2">
      <c r="A25" s="35">
        <v>8131544.1100000003</v>
      </c>
      <c r="B25" s="36"/>
    </row>
    <row r="26" spans="1:3" hidden="1" x14ac:dyDescent="0.2">
      <c r="A26" s="35">
        <v>435800000</v>
      </c>
      <c r="B26" s="36"/>
    </row>
    <row r="27" spans="1:3" hidden="1" x14ac:dyDescent="0.2">
      <c r="B27" s="36"/>
    </row>
    <row r="28" spans="1:3" hidden="1" x14ac:dyDescent="0.2">
      <c r="A28" s="35">
        <f>SUM(A25:A27)</f>
        <v>443931544.11000001</v>
      </c>
      <c r="B28" s="36"/>
    </row>
    <row r="29" spans="1:3" hidden="1" x14ac:dyDescent="0.2">
      <c r="B29" s="36"/>
    </row>
    <row r="30" spans="1:3" hidden="1" x14ac:dyDescent="0.2">
      <c r="B30" s="36"/>
    </row>
    <row r="31" spans="1:3" hidden="1" x14ac:dyDescent="0.2">
      <c r="A31" s="35" t="s">
        <v>7</v>
      </c>
      <c r="B31" s="36"/>
    </row>
    <row r="32" spans="1:3" hidden="1" x14ac:dyDescent="0.2">
      <c r="B32" s="36"/>
    </row>
    <row r="33" spans="1:2" hidden="1" x14ac:dyDescent="0.2">
      <c r="B33" s="36"/>
    </row>
    <row r="34" spans="1:2" hidden="1" x14ac:dyDescent="0.2">
      <c r="B34" s="36"/>
    </row>
    <row r="35" spans="1:2" hidden="1" x14ac:dyDescent="0.2">
      <c r="A35" s="35">
        <v>42493417.68</v>
      </c>
      <c r="B35" s="36"/>
    </row>
    <row r="36" spans="1:2" hidden="1" x14ac:dyDescent="0.2">
      <c r="B36" s="36"/>
    </row>
    <row r="37" spans="1:2" hidden="1" x14ac:dyDescent="0.2">
      <c r="A37" s="35">
        <v>421422712.72000003</v>
      </c>
      <c r="B37" s="36"/>
    </row>
    <row r="38" spans="1:2" hidden="1" x14ac:dyDescent="0.2">
      <c r="B38" s="36"/>
    </row>
    <row r="39" spans="1:2" hidden="1" x14ac:dyDescent="0.2">
      <c r="B39" s="36"/>
    </row>
    <row r="40" spans="1:2" hidden="1" x14ac:dyDescent="0.2">
      <c r="A40" s="46">
        <f>A35+A37</f>
        <v>463916130.40000004</v>
      </c>
      <c r="B40" s="36"/>
    </row>
    <row r="41" spans="1:2" hidden="1" x14ac:dyDescent="0.2">
      <c r="A41" s="46"/>
      <c r="B41" s="36"/>
    </row>
    <row r="42" spans="1:2" hidden="1" x14ac:dyDescent="0.2">
      <c r="A42" s="43" t="s">
        <v>3</v>
      </c>
      <c r="B42" s="36"/>
    </row>
    <row r="43" spans="1:2" hidden="1" x14ac:dyDescent="0.2">
      <c r="A43" s="44" t="s">
        <v>4</v>
      </c>
      <c r="B43" s="36"/>
    </row>
    <row r="44" spans="1:2" hidden="1" x14ac:dyDescent="0.2">
      <c r="A44" s="44" t="s">
        <v>8</v>
      </c>
      <c r="B44" s="36"/>
    </row>
    <row r="45" spans="1:2" hidden="1" x14ac:dyDescent="0.2">
      <c r="A45" s="44" t="s">
        <v>9</v>
      </c>
      <c r="B45" s="36"/>
    </row>
    <row r="46" spans="1:2" hidden="1" x14ac:dyDescent="0.2">
      <c r="A46" s="44" t="s">
        <v>10</v>
      </c>
      <c r="B46" s="36"/>
    </row>
    <row r="47" spans="1:2" hidden="1" x14ac:dyDescent="0.2">
      <c r="A47" s="44" t="s">
        <v>11</v>
      </c>
      <c r="B47" s="36"/>
    </row>
    <row r="48" spans="1:2" hidden="1" x14ac:dyDescent="0.2">
      <c r="A48" s="44" t="s">
        <v>12</v>
      </c>
      <c r="B48" s="36"/>
    </row>
    <row r="49" spans="1:4" hidden="1" x14ac:dyDescent="0.2">
      <c r="A49" s="44" t="s">
        <v>13</v>
      </c>
      <c r="B49" s="36"/>
    </row>
    <row r="50" spans="1:4" ht="13.5" hidden="1" thickBot="1" x14ac:dyDescent="0.25">
      <c r="A50" s="45" t="s">
        <v>5</v>
      </c>
      <c r="B50" s="36"/>
    </row>
    <row r="51" spans="1:4" hidden="1" x14ac:dyDescent="0.2">
      <c r="B51" s="36"/>
    </row>
    <row r="52" spans="1:4" x14ac:dyDescent="0.2">
      <c r="A52" s="8"/>
      <c r="B52" s="48" t="s">
        <v>14</v>
      </c>
    </row>
    <row r="54" spans="1:4" x14ac:dyDescent="0.2">
      <c r="A54" s="46" t="s">
        <v>15</v>
      </c>
      <c r="B54" s="46">
        <f>+B55+B57+B62+B68</f>
        <v>437031071554.90009</v>
      </c>
      <c r="D54" s="47"/>
    </row>
    <row r="55" spans="1:4" x14ac:dyDescent="0.2">
      <c r="A55" s="46" t="s">
        <v>16</v>
      </c>
      <c r="B55" s="46">
        <f>+B56</f>
        <v>2895356189.4188843</v>
      </c>
      <c r="C55" s="52" t="s">
        <v>17</v>
      </c>
    </row>
    <row r="56" spans="1:4" x14ac:dyDescent="0.2">
      <c r="A56" s="47" t="s">
        <v>18</v>
      </c>
      <c r="B56" s="35">
        <v>2895356189.4188843</v>
      </c>
      <c r="C56" s="35"/>
    </row>
    <row r="57" spans="1:4" x14ac:dyDescent="0.2">
      <c r="A57" s="46" t="s">
        <v>19</v>
      </c>
      <c r="B57" s="46">
        <f>+SUM(B58:B61)</f>
        <v>378248519694.92755</v>
      </c>
      <c r="C57" s="52" t="s">
        <v>20</v>
      </c>
    </row>
    <row r="58" spans="1:4" x14ac:dyDescent="0.2">
      <c r="A58" s="47" t="s">
        <v>21</v>
      </c>
      <c r="B58" s="35">
        <v>117667068220.21747</v>
      </c>
    </row>
    <row r="59" spans="1:4" x14ac:dyDescent="0.2">
      <c r="A59" s="47" t="s">
        <v>22</v>
      </c>
      <c r="B59" s="35">
        <v>24317748475.473907</v>
      </c>
    </row>
    <row r="60" spans="1:4" x14ac:dyDescent="0.2">
      <c r="A60" s="47" t="s">
        <v>23</v>
      </c>
      <c r="B60" s="35">
        <v>229131673366.73279</v>
      </c>
    </row>
    <row r="61" spans="1:4" x14ac:dyDescent="0.2">
      <c r="A61" s="47" t="s">
        <v>24</v>
      </c>
      <c r="B61" s="35">
        <v>7132029632.5033464</v>
      </c>
    </row>
    <row r="62" spans="1:4" x14ac:dyDescent="0.2">
      <c r="A62" s="46" t="s">
        <v>25</v>
      </c>
      <c r="B62" s="46">
        <f>+SUM(B63:B67)</f>
        <v>25905409156.55365</v>
      </c>
      <c r="C62" s="52" t="s">
        <v>26</v>
      </c>
    </row>
    <row r="63" spans="1:4" x14ac:dyDescent="0.2">
      <c r="A63" s="47" t="s">
        <v>27</v>
      </c>
      <c r="B63" s="35">
        <v>25953366257.460339</v>
      </c>
    </row>
    <row r="64" spans="1:4" x14ac:dyDescent="0.2">
      <c r="A64" s="47" t="s">
        <v>28</v>
      </c>
      <c r="B64" s="35">
        <v>1188054079.3555713</v>
      </c>
    </row>
    <row r="65" spans="1:11" x14ac:dyDescent="0.2">
      <c r="A65" s="47" t="s">
        <v>29</v>
      </c>
      <c r="B65" s="35">
        <v>13393515.469627136</v>
      </c>
    </row>
    <row r="66" spans="1:11" x14ac:dyDescent="0.2">
      <c r="A66" s="47" t="s">
        <v>30</v>
      </c>
      <c r="B66" s="35">
        <v>20900320.103728078</v>
      </c>
    </row>
    <row r="67" spans="1:11" x14ac:dyDescent="0.2">
      <c r="A67" s="47" t="s">
        <v>31</v>
      </c>
      <c r="B67" s="35">
        <v>-1270305015.8356187</v>
      </c>
    </row>
    <row r="68" spans="1:11" s="37" customFormat="1" x14ac:dyDescent="0.2">
      <c r="A68" s="46" t="s">
        <v>32</v>
      </c>
      <c r="B68" s="46">
        <f>+SUM(B69:B72)</f>
        <v>29981786514.000004</v>
      </c>
      <c r="C68" s="52" t="s">
        <v>33</v>
      </c>
      <c r="D68" s="35"/>
      <c r="E68" s="35"/>
      <c r="F68" s="35"/>
      <c r="G68" s="35"/>
      <c r="H68" s="35"/>
      <c r="I68" s="35"/>
      <c r="J68" s="35"/>
      <c r="K68" s="35"/>
    </row>
    <row r="69" spans="1:11" s="37" customFormat="1" x14ac:dyDescent="0.2">
      <c r="A69" s="47" t="s">
        <v>34</v>
      </c>
      <c r="B69" s="47">
        <v>5804961875.1803112</v>
      </c>
      <c r="D69" s="35"/>
      <c r="E69" s="35"/>
      <c r="F69" s="35"/>
      <c r="G69" s="35"/>
      <c r="H69" s="35"/>
      <c r="I69" s="35"/>
      <c r="J69" s="35"/>
      <c r="K69" s="35"/>
    </row>
    <row r="70" spans="1:11" s="37" customFormat="1" x14ac:dyDescent="0.2">
      <c r="A70" s="47" t="s">
        <v>35</v>
      </c>
      <c r="B70" s="47">
        <v>25967505424.943344</v>
      </c>
      <c r="D70" s="35"/>
      <c r="E70" s="35"/>
      <c r="F70" s="35"/>
      <c r="G70" s="35"/>
      <c r="H70" s="35"/>
      <c r="I70" s="35"/>
      <c r="J70" s="35"/>
      <c r="K70" s="35"/>
    </row>
    <row r="71" spans="1:11" s="37" customFormat="1" x14ac:dyDescent="0.2">
      <c r="A71" s="47" t="s">
        <v>36</v>
      </c>
      <c r="B71" s="47">
        <v>663228263.08069515</v>
      </c>
      <c r="D71" s="35"/>
      <c r="E71" s="35"/>
      <c r="F71" s="35"/>
      <c r="G71" s="35"/>
      <c r="H71" s="35"/>
      <c r="I71" s="35"/>
      <c r="J71" s="35"/>
      <c r="K71" s="35"/>
    </row>
    <row r="72" spans="1:11" s="37" customFormat="1" x14ac:dyDescent="0.2">
      <c r="A72" s="47" t="s">
        <v>31</v>
      </c>
      <c r="B72" s="47">
        <v>-2453909049.20435</v>
      </c>
      <c r="D72" s="35"/>
      <c r="E72" s="35"/>
      <c r="F72" s="35"/>
      <c r="G72" s="35"/>
      <c r="H72" s="35"/>
      <c r="I72" s="35"/>
      <c r="J72" s="35"/>
      <c r="K72" s="35"/>
    </row>
    <row r="73" spans="1:11" s="37" customFormat="1" x14ac:dyDescent="0.2">
      <c r="A73" s="47"/>
      <c r="B73" s="47"/>
      <c r="D73" s="35"/>
      <c r="E73" s="35"/>
      <c r="F73" s="35"/>
      <c r="G73" s="35"/>
      <c r="H73" s="35"/>
      <c r="I73" s="35"/>
      <c r="J73" s="35"/>
      <c r="K73" s="35"/>
    </row>
    <row r="74" spans="1:11" x14ac:dyDescent="0.2">
      <c r="A74" s="46" t="s">
        <v>37</v>
      </c>
      <c r="B74" s="46">
        <f>+B75+B81+B84+B79</f>
        <v>41517951797.7155</v>
      </c>
      <c r="C74" s="35"/>
      <c r="E74" s="50"/>
    </row>
    <row r="75" spans="1:11" x14ac:dyDescent="0.2">
      <c r="A75" s="46" t="s">
        <v>38</v>
      </c>
      <c r="B75" s="46">
        <f>+SUM(B76:B78)</f>
        <v>327464059.75862384</v>
      </c>
      <c r="C75" s="35"/>
    </row>
    <row r="76" spans="1:11" x14ac:dyDescent="0.2">
      <c r="A76" s="47" t="s">
        <v>39</v>
      </c>
      <c r="B76" s="35">
        <v>89634869.694132894</v>
      </c>
      <c r="C76" s="53" t="s">
        <v>40</v>
      </c>
    </row>
    <row r="77" spans="1:11" x14ac:dyDescent="0.2">
      <c r="A77" s="47" t="s">
        <v>41</v>
      </c>
      <c r="B77" s="35">
        <v>235001051.9216674</v>
      </c>
      <c r="C77" s="53" t="s">
        <v>42</v>
      </c>
    </row>
    <row r="78" spans="1:11" x14ac:dyDescent="0.2">
      <c r="A78" s="47" t="s">
        <v>43</v>
      </c>
      <c r="B78" s="35">
        <v>2828138.1428235909</v>
      </c>
      <c r="C78" s="53" t="s">
        <v>44</v>
      </c>
    </row>
    <row r="79" spans="1:11" x14ac:dyDescent="0.2">
      <c r="A79" s="46" t="s">
        <v>45</v>
      </c>
      <c r="B79" s="46">
        <f>+B80</f>
        <v>217633796.47697753</v>
      </c>
      <c r="C79" s="49"/>
    </row>
    <row r="80" spans="1:11" x14ac:dyDescent="0.2">
      <c r="A80" s="47" t="s">
        <v>46</v>
      </c>
      <c r="B80" s="35">
        <v>217633796.47697753</v>
      </c>
      <c r="C80" s="53" t="s">
        <v>47</v>
      </c>
    </row>
    <row r="81" spans="1:3" x14ac:dyDescent="0.2">
      <c r="A81" s="46" t="s">
        <v>48</v>
      </c>
      <c r="B81" s="46">
        <f>+SUM(B82:B83)</f>
        <v>42380643.131629169</v>
      </c>
    </row>
    <row r="82" spans="1:3" x14ac:dyDescent="0.2">
      <c r="A82" s="47" t="s">
        <v>49</v>
      </c>
      <c r="B82" s="35">
        <v>21709633.555200722</v>
      </c>
      <c r="C82" s="53" t="s">
        <v>50</v>
      </c>
    </row>
    <row r="83" spans="1:3" x14ac:dyDescent="0.2">
      <c r="A83" s="47" t="s">
        <v>51</v>
      </c>
      <c r="B83" s="35">
        <v>20671009.576428447</v>
      </c>
      <c r="C83" s="53" t="s">
        <v>52</v>
      </c>
    </row>
    <row r="84" spans="1:3" x14ac:dyDescent="0.2">
      <c r="A84" s="46" t="s">
        <v>53</v>
      </c>
      <c r="B84" s="46">
        <f>+SUM(B85)</f>
        <v>40930473298.348274</v>
      </c>
    </row>
    <row r="85" spans="1:3" x14ac:dyDescent="0.2">
      <c r="A85" s="47" t="s">
        <v>53</v>
      </c>
      <c r="B85" s="35">
        <v>40930473298.348274</v>
      </c>
      <c r="C85" s="53" t="s">
        <v>54</v>
      </c>
    </row>
    <row r="87" spans="1:3" x14ac:dyDescent="0.2">
      <c r="A87" s="46" t="s">
        <v>55</v>
      </c>
      <c r="B87" s="46">
        <f>+B88+B92+B94</f>
        <v>478549023352.61566</v>
      </c>
    </row>
    <row r="88" spans="1:3" x14ac:dyDescent="0.2">
      <c r="A88" s="46" t="s">
        <v>56</v>
      </c>
      <c r="B88" s="46">
        <f>+SUM(B89:B91)</f>
        <v>250858785692.96918</v>
      </c>
      <c r="C88" s="54" t="s">
        <v>57</v>
      </c>
    </row>
    <row r="89" spans="1:3" x14ac:dyDescent="0.2">
      <c r="A89" s="47" t="s">
        <v>58</v>
      </c>
      <c r="B89" s="35">
        <v>127277940004.21194</v>
      </c>
    </row>
    <row r="90" spans="1:3" x14ac:dyDescent="0.2">
      <c r="A90" s="47" t="s">
        <v>59</v>
      </c>
      <c r="B90" s="35">
        <v>108071543699.08041</v>
      </c>
    </row>
    <row r="91" spans="1:3" x14ac:dyDescent="0.2">
      <c r="A91" s="47" t="s">
        <v>60</v>
      </c>
      <c r="B91" s="35">
        <v>15509301989.676821</v>
      </c>
    </row>
    <row r="92" spans="1:3" x14ac:dyDescent="0.2">
      <c r="A92" s="46" t="s">
        <v>61</v>
      </c>
      <c r="B92" s="46">
        <f>+B93</f>
        <v>225700887444.92645</v>
      </c>
      <c r="C92" s="54" t="s">
        <v>62</v>
      </c>
    </row>
    <row r="93" spans="1:3" x14ac:dyDescent="0.2">
      <c r="A93" s="47" t="s">
        <v>63</v>
      </c>
      <c r="B93" s="35">
        <v>225700887444.92645</v>
      </c>
    </row>
    <row r="94" spans="1:3" x14ac:dyDescent="0.2">
      <c r="A94" s="46" t="s">
        <v>64</v>
      </c>
      <c r="B94" s="46">
        <f>+B95</f>
        <v>1989350214.7200022</v>
      </c>
      <c r="C94" s="54" t="s">
        <v>65</v>
      </c>
    </row>
    <row r="95" spans="1:3" x14ac:dyDescent="0.2">
      <c r="A95" s="51" t="s">
        <v>66</v>
      </c>
      <c r="B95" s="23">
        <v>1989350214.7200022</v>
      </c>
    </row>
  </sheetData>
  <pageMargins left="0.75" right="0.75" top="1" bottom="1" header="0" footer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2:H124"/>
  <sheetViews>
    <sheetView zoomScale="120" zoomScaleNormal="120" workbookViewId="0">
      <pane ySplit="3" topLeftCell="A112" activePane="bottomLeft" state="frozen"/>
      <selection pane="bottomLeft" activeCell="C124" sqref="C124"/>
    </sheetView>
  </sheetViews>
  <sheetFormatPr baseColWidth="10" defaultColWidth="11.42578125" defaultRowHeight="12.75" x14ac:dyDescent="0.2"/>
  <cols>
    <col min="2" max="2" width="20.42578125" customWidth="1"/>
    <col min="3" max="3" width="19.140625" bestFit="1" customWidth="1"/>
    <col min="4" max="5" width="22.140625" customWidth="1"/>
    <col min="6" max="6" width="18.42578125" customWidth="1"/>
    <col min="7" max="7" width="20.5703125" bestFit="1" customWidth="1"/>
    <col min="8" max="8" width="19.140625" bestFit="1" customWidth="1"/>
  </cols>
  <sheetData>
    <row r="2" spans="1:8" x14ac:dyDescent="0.2">
      <c r="A2" s="4"/>
      <c r="B2" s="4"/>
      <c r="C2" s="4"/>
      <c r="D2" s="4"/>
      <c r="E2" s="4"/>
      <c r="F2" s="4"/>
      <c r="G2" s="4"/>
      <c r="H2" s="4"/>
    </row>
    <row r="3" spans="1:8" ht="45" customHeight="1" x14ac:dyDescent="0.2">
      <c r="A3" s="8" t="s">
        <v>67</v>
      </c>
      <c r="B3" s="19" t="s">
        <v>68</v>
      </c>
      <c r="C3" s="8" t="s">
        <v>69</v>
      </c>
      <c r="D3" s="8" t="s">
        <v>70</v>
      </c>
      <c r="E3" s="8" t="s">
        <v>71</v>
      </c>
      <c r="F3" s="8" t="s">
        <v>72</v>
      </c>
      <c r="G3" s="8" t="s">
        <v>73</v>
      </c>
      <c r="H3" s="8" t="s">
        <v>74</v>
      </c>
    </row>
    <row r="4" spans="1:8" x14ac:dyDescent="0.2">
      <c r="A4">
        <v>1</v>
      </c>
      <c r="B4" s="14">
        <v>41609</v>
      </c>
      <c r="C4" s="5">
        <v>89112329000.000015</v>
      </c>
      <c r="D4" s="15">
        <v>0</v>
      </c>
      <c r="E4" s="15">
        <v>7258004255.3000002</v>
      </c>
      <c r="F4" s="30">
        <v>3005933748.54</v>
      </c>
      <c r="G4" s="5">
        <f>+C4-F4</f>
        <v>86106395251.460022</v>
      </c>
      <c r="H4" s="5">
        <f>+C4-E4-F4</f>
        <v>78848390996.160019</v>
      </c>
    </row>
    <row r="5" spans="1:8" x14ac:dyDescent="0.2">
      <c r="A5">
        <v>2</v>
      </c>
      <c r="B5" s="14">
        <v>41640</v>
      </c>
      <c r="C5" s="5">
        <v>92949958000</v>
      </c>
      <c r="D5" s="15">
        <v>1924710490.5600002</v>
      </c>
      <c r="E5" s="15">
        <f>+D5+E4</f>
        <v>9182714745.8600006</v>
      </c>
      <c r="F5" s="6">
        <v>5644091797.3400002</v>
      </c>
      <c r="G5" s="5">
        <f t="shared" ref="G5:G68" si="0">+C5-F5</f>
        <v>87305866202.660004</v>
      </c>
      <c r="H5" s="5">
        <f t="shared" ref="H5:H68" si="1">+C5-E5-F5</f>
        <v>78123151456.800003</v>
      </c>
    </row>
    <row r="6" spans="1:8" x14ac:dyDescent="0.2">
      <c r="A6">
        <v>3</v>
      </c>
      <c r="B6" s="14">
        <v>41671</v>
      </c>
      <c r="C6" s="5">
        <v>94987693000.000015</v>
      </c>
      <c r="D6" s="15">
        <v>540263353.36800003</v>
      </c>
      <c r="E6" s="15">
        <f>+D6+E5</f>
        <v>9722978099.2280006</v>
      </c>
      <c r="F6" s="30">
        <v>8311782084.0500011</v>
      </c>
      <c r="G6" s="5">
        <f t="shared" si="0"/>
        <v>86675910915.950012</v>
      </c>
      <c r="H6" s="5">
        <f t="shared" si="1"/>
        <v>76952932816.722015</v>
      </c>
    </row>
    <row r="7" spans="1:8" x14ac:dyDescent="0.2">
      <c r="A7">
        <v>4</v>
      </c>
      <c r="B7" s="14">
        <v>41699</v>
      </c>
      <c r="C7" s="5">
        <v>96809776000.000015</v>
      </c>
      <c r="D7" s="15">
        <v>260234401.09199983</v>
      </c>
      <c r="E7" s="15">
        <f t="shared" ref="E7:E44" si="2">+D7+E6</f>
        <v>9983212500.3199997</v>
      </c>
      <c r="F7" s="30">
        <v>5989078481.9799995</v>
      </c>
      <c r="G7" s="5">
        <f t="shared" si="0"/>
        <v>90820697518.02002</v>
      </c>
      <c r="H7" s="5">
        <f t="shared" si="1"/>
        <v>80837485017.700027</v>
      </c>
    </row>
    <row r="8" spans="1:8" x14ac:dyDescent="0.2">
      <c r="A8">
        <v>5</v>
      </c>
      <c r="B8" s="14">
        <v>41730</v>
      </c>
      <c r="C8" s="5">
        <v>91942282000</v>
      </c>
      <c r="D8" s="15">
        <v>496628119.62600029</v>
      </c>
      <c r="E8" s="15">
        <f t="shared" si="2"/>
        <v>10479840619.945999</v>
      </c>
      <c r="F8" s="30">
        <v>3643014043.0100002</v>
      </c>
      <c r="G8" s="5">
        <f t="shared" si="0"/>
        <v>88299267956.990005</v>
      </c>
      <c r="H8" s="5">
        <f t="shared" si="1"/>
        <v>77819427337.044006</v>
      </c>
    </row>
    <row r="9" spans="1:8" x14ac:dyDescent="0.2">
      <c r="A9">
        <v>6</v>
      </c>
      <c r="B9" s="14">
        <v>41760</v>
      </c>
      <c r="C9" s="5">
        <v>93721767000</v>
      </c>
      <c r="D9" s="15">
        <v>219906698.08699968</v>
      </c>
      <c r="E9" s="15">
        <f t="shared" si="2"/>
        <v>10699747318.032999</v>
      </c>
      <c r="F9" s="30">
        <v>3734999737.48</v>
      </c>
      <c r="G9" s="5">
        <f t="shared" si="0"/>
        <v>89986767262.520004</v>
      </c>
      <c r="H9" s="5">
        <f t="shared" si="1"/>
        <v>79287019944.487</v>
      </c>
    </row>
    <row r="10" spans="1:8" x14ac:dyDescent="0.2">
      <c r="A10">
        <v>7</v>
      </c>
      <c r="B10" s="14">
        <v>41791</v>
      </c>
      <c r="C10" s="5">
        <v>95031819000</v>
      </c>
      <c r="D10" s="15">
        <v>-163866150.72399944</v>
      </c>
      <c r="E10" s="15">
        <f t="shared" si="2"/>
        <v>10535881167.309</v>
      </c>
      <c r="F10" s="30">
        <v>3438992037.2199998</v>
      </c>
      <c r="G10" s="5">
        <f t="shared" si="0"/>
        <v>91592826962.779999</v>
      </c>
      <c r="H10" s="5">
        <f t="shared" si="1"/>
        <v>81056945795.470993</v>
      </c>
    </row>
    <row r="11" spans="1:8" x14ac:dyDescent="0.2">
      <c r="A11">
        <v>8</v>
      </c>
      <c r="B11" s="14">
        <v>41821</v>
      </c>
      <c r="C11" s="5">
        <v>97155133000</v>
      </c>
      <c r="D11" s="15">
        <v>635029886.03699994</v>
      </c>
      <c r="E11" s="15">
        <f t="shared" si="2"/>
        <v>11170911053.346001</v>
      </c>
      <c r="F11" s="30">
        <v>6764947140.7299995</v>
      </c>
      <c r="G11" s="5">
        <f t="shared" si="0"/>
        <v>90390185859.270004</v>
      </c>
      <c r="H11" s="5">
        <f t="shared" si="1"/>
        <v>79219274805.923996</v>
      </c>
    </row>
    <row r="12" spans="1:8" x14ac:dyDescent="0.2">
      <c r="A12">
        <v>9</v>
      </c>
      <c r="B12" s="14">
        <v>41852</v>
      </c>
      <c r="C12" s="5">
        <v>98431911000</v>
      </c>
      <c r="D12" s="15">
        <v>-192429952.68000016</v>
      </c>
      <c r="E12" s="15">
        <f t="shared" si="2"/>
        <v>10978481100.666</v>
      </c>
      <c r="F12" s="30">
        <v>3515759639.5799999</v>
      </c>
      <c r="G12" s="5">
        <f t="shared" si="0"/>
        <v>94916151360.419998</v>
      </c>
      <c r="H12" s="5">
        <f t="shared" si="1"/>
        <v>83937670259.753998</v>
      </c>
    </row>
    <row r="13" spans="1:8" x14ac:dyDescent="0.2">
      <c r="A13">
        <v>10</v>
      </c>
      <c r="B13" s="14">
        <v>41883</v>
      </c>
      <c r="C13" s="5">
        <v>99848044000</v>
      </c>
      <c r="D13" s="15">
        <v>-411319063.38400006</v>
      </c>
      <c r="E13" s="15">
        <f t="shared" si="2"/>
        <v>10567162037.282</v>
      </c>
      <c r="F13" s="30">
        <v>3826825958.48</v>
      </c>
      <c r="G13" s="5">
        <f t="shared" si="0"/>
        <v>96021218041.520004</v>
      </c>
      <c r="H13" s="5">
        <f t="shared" si="1"/>
        <v>85454056004.238007</v>
      </c>
    </row>
    <row r="14" spans="1:8" x14ac:dyDescent="0.2">
      <c r="A14">
        <v>11</v>
      </c>
      <c r="B14" s="14">
        <v>41913</v>
      </c>
      <c r="C14" s="5">
        <v>101204051000</v>
      </c>
      <c r="D14" s="15">
        <v>-165565805.15300012</v>
      </c>
      <c r="E14" s="15">
        <f t="shared" si="2"/>
        <v>10401596232.129</v>
      </c>
      <c r="F14" s="30">
        <v>3652253650.29</v>
      </c>
      <c r="G14" s="5">
        <f t="shared" si="0"/>
        <v>97551797349.710007</v>
      </c>
      <c r="H14" s="5">
        <f t="shared" si="1"/>
        <v>87150201117.581009</v>
      </c>
    </row>
    <row r="15" spans="1:8" x14ac:dyDescent="0.2">
      <c r="A15">
        <v>12</v>
      </c>
      <c r="B15" s="14">
        <v>41944</v>
      </c>
      <c r="C15" s="5">
        <v>102382892000</v>
      </c>
      <c r="D15" s="15">
        <v>-254424486.39799988</v>
      </c>
      <c r="E15" s="15">
        <f t="shared" si="2"/>
        <v>10147171745.730999</v>
      </c>
      <c r="F15" s="30">
        <v>6989936039.5</v>
      </c>
      <c r="G15" s="5">
        <f t="shared" si="0"/>
        <v>95392955960.5</v>
      </c>
      <c r="H15" s="5">
        <f t="shared" si="1"/>
        <v>85245784214.768997</v>
      </c>
    </row>
    <row r="16" spans="1:8" x14ac:dyDescent="0.2">
      <c r="A16">
        <v>13</v>
      </c>
      <c r="B16" s="14">
        <v>41974</v>
      </c>
      <c r="C16" s="5">
        <v>103616162000.00002</v>
      </c>
      <c r="D16" s="15">
        <v>-202744555.34099978</v>
      </c>
      <c r="E16" s="15">
        <f t="shared" si="2"/>
        <v>9944427190.3899994</v>
      </c>
      <c r="F16" s="30">
        <v>3468196338.6199999</v>
      </c>
      <c r="G16" s="5">
        <f t="shared" si="0"/>
        <v>100147965661.38002</v>
      </c>
      <c r="H16" s="5">
        <f t="shared" si="1"/>
        <v>90203538470.990021</v>
      </c>
    </row>
    <row r="17" spans="1:8" x14ac:dyDescent="0.2">
      <c r="A17">
        <v>14</v>
      </c>
      <c r="B17" s="14">
        <v>42005</v>
      </c>
      <c r="C17" s="5">
        <v>105236459000.00002</v>
      </c>
      <c r="D17" s="15">
        <v>-594160746.11100054</v>
      </c>
      <c r="E17" s="15">
        <f t="shared" si="2"/>
        <v>9350266444.2789993</v>
      </c>
      <c r="F17" s="30">
        <v>9562581919.1900005</v>
      </c>
      <c r="G17" s="5">
        <f t="shared" si="0"/>
        <v>95673877080.810013</v>
      </c>
      <c r="H17" s="5">
        <f t="shared" si="1"/>
        <v>86323610636.531006</v>
      </c>
    </row>
    <row r="18" spans="1:8" x14ac:dyDescent="0.2">
      <c r="A18">
        <v>15</v>
      </c>
      <c r="B18" s="14">
        <v>42036</v>
      </c>
      <c r="C18" s="5">
        <v>106854192000</v>
      </c>
      <c r="D18" s="15">
        <v>-343522008.87299991</v>
      </c>
      <c r="E18" s="15">
        <f t="shared" si="2"/>
        <v>9006744435.4060001</v>
      </c>
      <c r="F18" s="30">
        <v>9463923333.8099995</v>
      </c>
      <c r="G18" s="5">
        <f t="shared" si="0"/>
        <v>97390268666.190002</v>
      </c>
      <c r="H18" s="5">
        <f t="shared" si="1"/>
        <v>88383524230.783997</v>
      </c>
    </row>
    <row r="19" spans="1:8" x14ac:dyDescent="0.2">
      <c r="A19">
        <v>16</v>
      </c>
      <c r="B19" s="14">
        <v>42064</v>
      </c>
      <c r="C19" s="5">
        <v>108018285000.00002</v>
      </c>
      <c r="D19" s="15">
        <v>-416126734.97200012</v>
      </c>
      <c r="E19" s="15">
        <f t="shared" si="2"/>
        <v>8590617700.434</v>
      </c>
      <c r="F19" s="30">
        <v>6676494528.0200005</v>
      </c>
      <c r="G19" s="5">
        <f t="shared" si="0"/>
        <v>101341790471.98001</v>
      </c>
      <c r="H19" s="5">
        <f t="shared" si="1"/>
        <v>92751172771.546005</v>
      </c>
    </row>
    <row r="20" spans="1:8" x14ac:dyDescent="0.2">
      <c r="A20">
        <v>17</v>
      </c>
      <c r="B20" s="14">
        <v>42095</v>
      </c>
      <c r="C20" s="5">
        <v>109655848000</v>
      </c>
      <c r="D20" s="15">
        <v>13270369.692000167</v>
      </c>
      <c r="E20" s="15">
        <f t="shared" si="2"/>
        <v>8603888070.1259995</v>
      </c>
      <c r="F20" s="30">
        <v>9764989922.3899994</v>
      </c>
      <c r="G20" s="5">
        <f t="shared" si="0"/>
        <v>99890858077.610001</v>
      </c>
      <c r="H20" s="5">
        <f t="shared" si="1"/>
        <v>91286970007.483994</v>
      </c>
    </row>
    <row r="21" spans="1:8" x14ac:dyDescent="0.2">
      <c r="A21">
        <v>18</v>
      </c>
      <c r="B21" s="14">
        <v>42125</v>
      </c>
      <c r="C21" s="5">
        <v>111510465000</v>
      </c>
      <c r="D21" s="15">
        <v>-67789118.891000181</v>
      </c>
      <c r="E21" s="15">
        <f t="shared" si="2"/>
        <v>8536098951.2349997</v>
      </c>
      <c r="F21" s="30">
        <v>7343910139.9099998</v>
      </c>
      <c r="G21" s="5">
        <f t="shared" si="0"/>
        <v>104166554860.09</v>
      </c>
      <c r="H21" s="5">
        <f t="shared" si="1"/>
        <v>95630455908.854996</v>
      </c>
    </row>
    <row r="22" spans="1:8" x14ac:dyDescent="0.2">
      <c r="A22">
        <v>19</v>
      </c>
      <c r="B22" s="14">
        <v>42156</v>
      </c>
      <c r="C22" s="5">
        <v>113176360000.00002</v>
      </c>
      <c r="D22" s="15">
        <v>-8150175.9929997204</v>
      </c>
      <c r="E22" s="15">
        <f t="shared" si="2"/>
        <v>8527948775.2419996</v>
      </c>
      <c r="F22" s="30">
        <v>7895974816.9300003</v>
      </c>
      <c r="G22" s="5">
        <f t="shared" si="0"/>
        <v>105280385183.07001</v>
      </c>
      <c r="H22" s="5">
        <f t="shared" si="1"/>
        <v>96752436407.828003</v>
      </c>
    </row>
    <row r="23" spans="1:8" x14ac:dyDescent="0.2">
      <c r="A23">
        <v>20</v>
      </c>
      <c r="B23" s="14">
        <v>42186</v>
      </c>
      <c r="C23" s="5">
        <v>114933137000.00002</v>
      </c>
      <c r="D23" s="15">
        <v>47130251.751999825</v>
      </c>
      <c r="E23" s="15">
        <f t="shared" si="2"/>
        <v>8575079026.9939995</v>
      </c>
      <c r="F23" s="30">
        <v>7487228355.1499996</v>
      </c>
      <c r="G23" s="5">
        <f t="shared" si="0"/>
        <v>107445908644.85002</v>
      </c>
      <c r="H23" s="5">
        <f t="shared" si="1"/>
        <v>98870829617.856018</v>
      </c>
    </row>
    <row r="24" spans="1:8" x14ac:dyDescent="0.2">
      <c r="A24">
        <v>21</v>
      </c>
      <c r="B24" s="14">
        <v>42217</v>
      </c>
      <c r="C24" s="5">
        <v>116676478000</v>
      </c>
      <c r="D24" s="15">
        <v>-87954886.85499987</v>
      </c>
      <c r="E24" s="15">
        <f t="shared" si="2"/>
        <v>8487124140.1389999</v>
      </c>
      <c r="F24" s="30">
        <v>7622128047.6199999</v>
      </c>
      <c r="G24" s="5">
        <f t="shared" si="0"/>
        <v>109054349952.38</v>
      </c>
      <c r="H24" s="5">
        <f t="shared" si="1"/>
        <v>100567225812.241</v>
      </c>
    </row>
    <row r="25" spans="1:8" x14ac:dyDescent="0.2">
      <c r="A25">
        <v>22</v>
      </c>
      <c r="B25" s="14">
        <v>42248</v>
      </c>
      <c r="C25" s="5">
        <v>118270206627.20001</v>
      </c>
      <c r="D25" s="15">
        <v>-210218882.81400028</v>
      </c>
      <c r="E25" s="15">
        <f t="shared" si="2"/>
        <v>8276905257.3249998</v>
      </c>
      <c r="F25" s="30">
        <v>8190444585.8299999</v>
      </c>
      <c r="G25" s="5">
        <f t="shared" si="0"/>
        <v>110079762041.37001</v>
      </c>
      <c r="H25" s="5">
        <f t="shared" si="1"/>
        <v>101802856784.04501</v>
      </c>
    </row>
    <row r="26" spans="1:8" x14ac:dyDescent="0.2">
      <c r="A26">
        <v>23</v>
      </c>
      <c r="B26" s="14">
        <v>42278</v>
      </c>
      <c r="C26" s="5">
        <v>119982718148.30002</v>
      </c>
      <c r="D26" s="15">
        <v>-193840531.61700025</v>
      </c>
      <c r="E26" s="15">
        <f t="shared" si="2"/>
        <v>8083064725.7079992</v>
      </c>
      <c r="F26" s="30">
        <v>11868956555.809999</v>
      </c>
      <c r="G26" s="5">
        <f t="shared" si="0"/>
        <v>108113761592.49002</v>
      </c>
      <c r="H26" s="5">
        <f t="shared" si="1"/>
        <v>100030696866.78203</v>
      </c>
    </row>
    <row r="27" spans="1:8" x14ac:dyDescent="0.2">
      <c r="A27">
        <v>24</v>
      </c>
      <c r="B27" s="14">
        <v>42309</v>
      </c>
      <c r="C27" s="5">
        <v>121722325460.59999</v>
      </c>
      <c r="D27" s="15">
        <v>34497115.234000012</v>
      </c>
      <c r="E27" s="15">
        <f t="shared" si="2"/>
        <v>8117561840.9419994</v>
      </c>
      <c r="F27" s="30">
        <v>7617676771.5699997</v>
      </c>
      <c r="G27" s="5">
        <f t="shared" si="0"/>
        <v>114104648689.03</v>
      </c>
      <c r="H27" s="5">
        <f t="shared" si="1"/>
        <v>105987086848.08798</v>
      </c>
    </row>
    <row r="28" spans="1:8" x14ac:dyDescent="0.2">
      <c r="A28">
        <v>25</v>
      </c>
      <c r="B28" s="14">
        <v>42339</v>
      </c>
      <c r="C28" s="5">
        <v>123470831793.2</v>
      </c>
      <c r="D28" s="15">
        <v>-160958011.00000009</v>
      </c>
      <c r="E28" s="15">
        <f t="shared" si="2"/>
        <v>7956603829.9419994</v>
      </c>
      <c r="F28" s="30">
        <v>7495724139.21</v>
      </c>
      <c r="G28" s="5">
        <f t="shared" si="0"/>
        <v>115975107653.98999</v>
      </c>
      <c r="H28" s="5">
        <f t="shared" si="1"/>
        <v>108018503824.04799</v>
      </c>
    </row>
    <row r="29" spans="1:8" x14ac:dyDescent="0.2">
      <c r="A29">
        <v>26</v>
      </c>
      <c r="B29" s="14">
        <v>42370</v>
      </c>
      <c r="C29" s="5">
        <v>126054847738.60002</v>
      </c>
      <c r="D29" s="15">
        <v>16864010.100000083</v>
      </c>
      <c r="E29" s="15">
        <f t="shared" si="2"/>
        <v>7973467840.0419998</v>
      </c>
      <c r="F29" s="30">
        <v>10813044541.459999</v>
      </c>
      <c r="G29" s="5">
        <f t="shared" si="0"/>
        <v>115241803197.14001</v>
      </c>
      <c r="H29" s="5">
        <f t="shared" si="1"/>
        <v>107268335357.09802</v>
      </c>
    </row>
    <row r="30" spans="1:8" x14ac:dyDescent="0.2">
      <c r="A30">
        <v>27</v>
      </c>
      <c r="B30" s="14">
        <v>42401</v>
      </c>
      <c r="C30" s="5">
        <v>127755896815.7</v>
      </c>
      <c r="D30" s="15">
        <v>-57799413.624999955</v>
      </c>
      <c r="E30" s="15">
        <f t="shared" si="2"/>
        <v>7915668426.4169998</v>
      </c>
      <c r="F30" s="30">
        <v>10810532922.440001</v>
      </c>
      <c r="G30" s="5">
        <f t="shared" si="0"/>
        <v>116945363893.25999</v>
      </c>
      <c r="H30" s="5">
        <f t="shared" si="1"/>
        <v>109029695466.84299</v>
      </c>
    </row>
    <row r="31" spans="1:8" x14ac:dyDescent="0.2">
      <c r="A31">
        <v>28</v>
      </c>
      <c r="B31" s="14">
        <v>42430</v>
      </c>
      <c r="C31" s="5">
        <v>129922761238.10001</v>
      </c>
      <c r="D31" s="15">
        <v>-14498394.431999983</v>
      </c>
      <c r="E31" s="15">
        <f t="shared" si="2"/>
        <v>7901170031.9849997</v>
      </c>
      <c r="F31" s="30">
        <v>8417344381.2099991</v>
      </c>
      <c r="G31" s="5">
        <f t="shared" si="0"/>
        <v>121505416856.89001</v>
      </c>
      <c r="H31" s="5">
        <f t="shared" si="1"/>
        <v>113604246824.905</v>
      </c>
    </row>
    <row r="32" spans="1:8" x14ac:dyDescent="0.2">
      <c r="A32">
        <v>29</v>
      </c>
      <c r="B32" s="14">
        <v>42461</v>
      </c>
      <c r="C32" s="5">
        <v>132467462891.70001</v>
      </c>
      <c r="D32" s="15">
        <v>598448672.53699994</v>
      </c>
      <c r="E32" s="15">
        <f t="shared" si="2"/>
        <v>8499618704.5219994</v>
      </c>
      <c r="F32" s="30">
        <v>8747489845.8199997</v>
      </c>
      <c r="G32" s="5">
        <f t="shared" si="0"/>
        <v>123719973045.88</v>
      </c>
      <c r="H32" s="5">
        <f t="shared" si="1"/>
        <v>115220354341.358</v>
      </c>
    </row>
    <row r="33" spans="1:8" x14ac:dyDescent="0.2">
      <c r="A33">
        <v>30</v>
      </c>
      <c r="B33" s="14">
        <v>42491</v>
      </c>
      <c r="C33" s="5">
        <v>135007242630.09999</v>
      </c>
      <c r="D33" s="15">
        <v>525787393.26699984</v>
      </c>
      <c r="E33" s="15">
        <f t="shared" si="2"/>
        <v>9025406097.7889996</v>
      </c>
      <c r="F33" s="30">
        <v>8909811231.1900005</v>
      </c>
      <c r="G33" s="5">
        <f t="shared" si="0"/>
        <v>126097431398.90999</v>
      </c>
      <c r="H33" s="5">
        <f t="shared" si="1"/>
        <v>117072025301.12099</v>
      </c>
    </row>
    <row r="34" spans="1:8" x14ac:dyDescent="0.2">
      <c r="A34">
        <v>31</v>
      </c>
      <c r="B34" s="14">
        <v>42522</v>
      </c>
      <c r="C34" s="5">
        <v>137787185796.90002</v>
      </c>
      <c r="D34" s="15">
        <v>744599089.16800034</v>
      </c>
      <c r="E34" s="15">
        <f t="shared" si="2"/>
        <v>9770005186.9570007</v>
      </c>
      <c r="F34" s="30">
        <v>8882503935.6200008</v>
      </c>
      <c r="G34" s="5">
        <f t="shared" si="0"/>
        <v>128904681861.28003</v>
      </c>
      <c r="H34" s="5">
        <f t="shared" si="1"/>
        <v>119134676674.32303</v>
      </c>
    </row>
    <row r="35" spans="1:8" x14ac:dyDescent="0.2">
      <c r="A35">
        <v>32</v>
      </c>
      <c r="B35" s="14">
        <v>42552</v>
      </c>
      <c r="C35" s="5">
        <v>140549516661.80002</v>
      </c>
      <c r="D35" s="15">
        <v>640807827.55400026</v>
      </c>
      <c r="E35" s="15">
        <f t="shared" si="2"/>
        <v>10410813014.511002</v>
      </c>
      <c r="F35" s="30">
        <v>4894985509.46</v>
      </c>
      <c r="G35" s="5">
        <f t="shared" si="0"/>
        <v>135654531152.34001</v>
      </c>
      <c r="H35" s="5">
        <f t="shared" si="1"/>
        <v>125243718137.82901</v>
      </c>
    </row>
    <row r="36" spans="1:8" x14ac:dyDescent="0.2">
      <c r="A36">
        <v>33</v>
      </c>
      <c r="B36" s="14">
        <v>42583</v>
      </c>
      <c r="C36" s="5">
        <v>142676214234.10001</v>
      </c>
      <c r="D36" s="15">
        <v>236806293.4369998</v>
      </c>
      <c r="E36" s="15">
        <f t="shared" si="2"/>
        <v>10647619307.948002</v>
      </c>
      <c r="F36" s="30">
        <v>8961324256.7299995</v>
      </c>
      <c r="G36" s="5">
        <f t="shared" si="0"/>
        <v>133714889977.37001</v>
      </c>
      <c r="H36" s="5">
        <f t="shared" si="1"/>
        <v>123067270669.42201</v>
      </c>
    </row>
    <row r="37" spans="1:8" x14ac:dyDescent="0.2">
      <c r="A37">
        <v>34</v>
      </c>
      <c r="B37" s="14">
        <v>42614</v>
      </c>
      <c r="C37" s="5">
        <v>144765999348.40002</v>
      </c>
      <c r="D37" s="15">
        <v>-203698791.83399987</v>
      </c>
      <c r="E37" s="15">
        <f t="shared" si="2"/>
        <v>10443920516.114002</v>
      </c>
      <c r="F37" s="30">
        <v>13006150297.73</v>
      </c>
      <c r="G37" s="5">
        <f t="shared" si="0"/>
        <v>131759849050.67003</v>
      </c>
      <c r="H37" s="5">
        <f t="shared" si="1"/>
        <v>121315928534.55603</v>
      </c>
    </row>
    <row r="38" spans="1:8" x14ac:dyDescent="0.2">
      <c r="A38">
        <v>35</v>
      </c>
      <c r="B38" s="14">
        <v>42644</v>
      </c>
      <c r="C38" s="5">
        <v>149495077084.09998</v>
      </c>
      <c r="D38" s="15">
        <v>2631060763.7030001</v>
      </c>
      <c r="E38" s="15">
        <f t="shared" si="2"/>
        <v>13074981279.817001</v>
      </c>
      <c r="F38" s="30">
        <v>9330020312.9799995</v>
      </c>
      <c r="G38" s="5">
        <f t="shared" si="0"/>
        <v>140165056771.11996</v>
      </c>
      <c r="H38" s="5">
        <f t="shared" si="1"/>
        <v>127090075491.30298</v>
      </c>
    </row>
    <row r="39" spans="1:8" x14ac:dyDescent="0.2">
      <c r="A39">
        <v>36</v>
      </c>
      <c r="B39" s="14">
        <v>42675</v>
      </c>
      <c r="C39" s="5">
        <v>151009970373.5</v>
      </c>
      <c r="D39" s="15">
        <v>-466995570.81700003</v>
      </c>
      <c r="E39" s="15">
        <f t="shared" si="2"/>
        <v>12607985709.000002</v>
      </c>
      <c r="F39" s="31">
        <v>9678036558.2299995</v>
      </c>
      <c r="G39" s="5">
        <f t="shared" si="0"/>
        <v>141331933815.26999</v>
      </c>
      <c r="H39" s="5">
        <f t="shared" si="1"/>
        <v>128723948106.27</v>
      </c>
    </row>
    <row r="40" spans="1:8" x14ac:dyDescent="0.2">
      <c r="A40">
        <v>37</v>
      </c>
      <c r="B40" s="14">
        <v>42705</v>
      </c>
      <c r="C40" s="5">
        <v>153812013184.90002</v>
      </c>
      <c r="D40" s="15">
        <v>561218413.454</v>
      </c>
      <c r="E40" s="15">
        <f t="shared" si="2"/>
        <v>13169204122.454002</v>
      </c>
      <c r="F40" s="30">
        <v>4499791167.1199999</v>
      </c>
      <c r="G40" s="5">
        <f t="shared" si="0"/>
        <v>149312222017.78003</v>
      </c>
      <c r="H40" s="5">
        <f t="shared" si="1"/>
        <v>136143017895.32602</v>
      </c>
    </row>
    <row r="41" spans="1:8" x14ac:dyDescent="0.2">
      <c r="A41">
        <v>38</v>
      </c>
      <c r="B41" s="14">
        <v>42736</v>
      </c>
      <c r="C41" s="5">
        <v>157538035754.60001</v>
      </c>
      <c r="D41" s="15">
        <v>831522471.10000002</v>
      </c>
      <c r="E41" s="15">
        <f t="shared" si="2"/>
        <v>14000726593.554003</v>
      </c>
      <c r="F41" s="30">
        <v>12077013467.52</v>
      </c>
      <c r="G41" s="5">
        <f t="shared" si="0"/>
        <v>145461022287.08002</v>
      </c>
      <c r="H41" s="5">
        <f t="shared" si="1"/>
        <v>131460295693.52599</v>
      </c>
    </row>
    <row r="42" spans="1:8" x14ac:dyDescent="0.2">
      <c r="A42">
        <v>39</v>
      </c>
      <c r="B42" s="14">
        <v>42767</v>
      </c>
      <c r="C42" s="5">
        <v>159617705946.39999</v>
      </c>
      <c r="D42" s="15">
        <v>-156472066.80000034</v>
      </c>
      <c r="E42" s="15">
        <f t="shared" si="2"/>
        <v>13844254526.754002</v>
      </c>
      <c r="F42" s="30">
        <v>12279418145.34</v>
      </c>
      <c r="G42" s="5">
        <f t="shared" si="0"/>
        <v>147338287801.06</v>
      </c>
      <c r="H42" s="5">
        <f t="shared" si="1"/>
        <v>133494033274.306</v>
      </c>
    </row>
    <row r="43" spans="1:8" x14ac:dyDescent="0.2">
      <c r="A43">
        <v>40</v>
      </c>
      <c r="B43" s="14">
        <v>42795</v>
      </c>
      <c r="C43" s="5">
        <v>162740312734.10001</v>
      </c>
      <c r="D43" s="15">
        <v>408925910.96200079</v>
      </c>
      <c r="E43" s="15">
        <f t="shared" si="2"/>
        <v>14253180437.716002</v>
      </c>
      <c r="F43" s="30">
        <v>8885941397.6599998</v>
      </c>
      <c r="G43" s="5">
        <f t="shared" si="0"/>
        <v>153854371336.44</v>
      </c>
      <c r="H43" s="5">
        <f t="shared" si="1"/>
        <v>139601190898.724</v>
      </c>
    </row>
    <row r="44" spans="1:8" x14ac:dyDescent="0.2">
      <c r="A44">
        <v>41</v>
      </c>
      <c r="B44" s="14">
        <v>42826</v>
      </c>
      <c r="C44" s="5">
        <v>165539604974.60001</v>
      </c>
      <c r="D44" s="15">
        <v>644473293.42099941</v>
      </c>
      <c r="E44" s="15">
        <f t="shared" si="2"/>
        <v>14897653731.137001</v>
      </c>
      <c r="F44" s="30">
        <v>9070460880.2199993</v>
      </c>
      <c r="G44" s="5">
        <f t="shared" si="0"/>
        <v>156469144094.38</v>
      </c>
      <c r="H44" s="5">
        <f t="shared" si="1"/>
        <v>141571490363.24301</v>
      </c>
    </row>
    <row r="45" spans="1:8" x14ac:dyDescent="0.2">
      <c r="A45">
        <v>42</v>
      </c>
      <c r="B45" s="14">
        <v>42856</v>
      </c>
      <c r="C45" s="5">
        <v>167539926983.50003</v>
      </c>
      <c r="D45" s="15">
        <v>-312564891.30000001</v>
      </c>
      <c r="E45" s="15">
        <f t="shared" ref="E45:E48" si="3">+D45+E44</f>
        <v>14585088839.837002</v>
      </c>
      <c r="F45" s="30">
        <v>9123609821.7199993</v>
      </c>
      <c r="G45" s="5">
        <f t="shared" si="0"/>
        <v>158416317161.78003</v>
      </c>
      <c r="H45" s="5">
        <f t="shared" si="1"/>
        <v>143831228321.94302</v>
      </c>
    </row>
    <row r="46" spans="1:8" x14ac:dyDescent="0.2">
      <c r="A46">
        <v>43</v>
      </c>
      <c r="B46" s="14">
        <v>42887</v>
      </c>
      <c r="C46" s="5">
        <v>169762690151.40002</v>
      </c>
      <c r="D46" s="15">
        <v>-193661150.50000003</v>
      </c>
      <c r="E46" s="15">
        <f t="shared" si="3"/>
        <v>14391427689.337002</v>
      </c>
      <c r="F46" s="30">
        <v>9244546699.8400002</v>
      </c>
      <c r="G46" s="5">
        <f t="shared" si="0"/>
        <v>160518143451.56003</v>
      </c>
      <c r="H46" s="5">
        <f t="shared" si="1"/>
        <v>146126715762.22302</v>
      </c>
    </row>
    <row r="47" spans="1:8" x14ac:dyDescent="0.2">
      <c r="A47">
        <v>44</v>
      </c>
      <c r="B47" s="14">
        <v>42917</v>
      </c>
      <c r="C47" s="5">
        <v>172003903603.40002</v>
      </c>
      <c r="D47" s="15">
        <v>-123719744.19999999</v>
      </c>
      <c r="E47" s="15">
        <f t="shared" si="3"/>
        <v>14267707945.137001</v>
      </c>
      <c r="F47" s="30">
        <v>9272321103.9400005</v>
      </c>
      <c r="G47" s="5">
        <f t="shared" si="0"/>
        <v>162731582499.46002</v>
      </c>
      <c r="H47" s="5">
        <f t="shared" si="1"/>
        <v>148463874554.32303</v>
      </c>
    </row>
    <row r="48" spans="1:8" x14ac:dyDescent="0.2">
      <c r="A48">
        <v>45</v>
      </c>
      <c r="B48" s="14">
        <v>42948</v>
      </c>
      <c r="C48" s="5">
        <v>174355100536.79999</v>
      </c>
      <c r="D48" s="15">
        <v>-18207081.900000002</v>
      </c>
      <c r="E48" s="15">
        <f t="shared" si="3"/>
        <v>14249500863.237001</v>
      </c>
      <c r="F48" s="30">
        <v>9377557588.0599995</v>
      </c>
      <c r="G48" s="5">
        <f t="shared" si="0"/>
        <v>164977542948.73999</v>
      </c>
      <c r="H48" s="5">
        <f t="shared" si="1"/>
        <v>150728042085.50299</v>
      </c>
    </row>
    <row r="49" spans="1:8" x14ac:dyDescent="0.2">
      <c r="A49">
        <v>46</v>
      </c>
      <c r="B49" s="14">
        <v>42979</v>
      </c>
      <c r="C49" s="5">
        <v>176856878481.29999</v>
      </c>
      <c r="D49" s="15">
        <v>-220594962.60000002</v>
      </c>
      <c r="E49" s="15">
        <f>+D49+E48</f>
        <v>14028905900.637001</v>
      </c>
      <c r="F49" s="30">
        <v>9844557137.7600002</v>
      </c>
      <c r="G49" s="5">
        <f t="shared" si="0"/>
        <v>167012321343.53998</v>
      </c>
      <c r="H49" s="5">
        <f t="shared" si="1"/>
        <v>152983415442.90298</v>
      </c>
    </row>
    <row r="50" spans="1:8" x14ac:dyDescent="0.2">
      <c r="A50">
        <v>47</v>
      </c>
      <c r="B50" s="14">
        <v>43009</v>
      </c>
      <c r="C50" s="5">
        <v>179179915887</v>
      </c>
      <c r="D50" s="15">
        <v>-55371042.357999206</v>
      </c>
      <c r="E50" s="15">
        <f>+D50+E49</f>
        <v>13973534858.279001</v>
      </c>
      <c r="F50" s="30">
        <v>10330437587.870001</v>
      </c>
      <c r="G50" s="5">
        <f t="shared" si="0"/>
        <v>168849478299.13</v>
      </c>
      <c r="H50" s="5">
        <f t="shared" si="1"/>
        <v>154875943440.85101</v>
      </c>
    </row>
    <row r="51" spans="1:8" x14ac:dyDescent="0.2">
      <c r="A51">
        <v>48</v>
      </c>
      <c r="B51" s="14">
        <v>43040</v>
      </c>
      <c r="C51" s="5">
        <v>181434008493.30002</v>
      </c>
      <c r="D51" s="15">
        <v>-109139913.09000091</v>
      </c>
      <c r="E51" s="15">
        <f t="shared" ref="E51:E53" si="4">+D51+E50</f>
        <v>13864394945.189001</v>
      </c>
      <c r="F51" s="30">
        <v>15474286749.059999</v>
      </c>
      <c r="G51" s="5">
        <f t="shared" si="0"/>
        <v>165959721744.24002</v>
      </c>
      <c r="H51" s="5">
        <f t="shared" si="1"/>
        <v>152095326799.05103</v>
      </c>
    </row>
    <row r="52" spans="1:8" x14ac:dyDescent="0.2">
      <c r="A52">
        <v>49</v>
      </c>
      <c r="B52" s="14">
        <v>43070</v>
      </c>
      <c r="C52" s="5">
        <v>183444137905.40002</v>
      </c>
      <c r="D52" s="15">
        <v>-469510941.69999999</v>
      </c>
      <c r="E52" s="15">
        <f t="shared" si="4"/>
        <v>13394884003.489</v>
      </c>
      <c r="F52" s="30">
        <v>6496747451</v>
      </c>
      <c r="G52" s="5">
        <f t="shared" si="0"/>
        <v>176947390454.40002</v>
      </c>
      <c r="H52" s="5">
        <f t="shared" si="1"/>
        <v>163552506450.91101</v>
      </c>
    </row>
    <row r="53" spans="1:8" x14ac:dyDescent="0.2">
      <c r="A53">
        <v>50</v>
      </c>
      <c r="B53" s="14">
        <v>43101</v>
      </c>
      <c r="C53" s="5">
        <v>186802537661.60001</v>
      </c>
      <c r="D53" s="15">
        <v>-9970003.6549998783</v>
      </c>
      <c r="E53" s="15">
        <f t="shared" si="4"/>
        <v>13384913999.834</v>
      </c>
      <c r="F53" s="30">
        <v>14800644246</v>
      </c>
      <c r="G53" s="5">
        <f t="shared" si="0"/>
        <v>172001893415.60001</v>
      </c>
      <c r="H53" s="5">
        <f t="shared" si="1"/>
        <v>158616979415.76599</v>
      </c>
    </row>
    <row r="54" spans="1:8" x14ac:dyDescent="0.2">
      <c r="A54">
        <v>51</v>
      </c>
      <c r="B54" s="14">
        <v>43132</v>
      </c>
      <c r="C54" s="5">
        <v>189178383723.40002</v>
      </c>
      <c r="D54" s="15">
        <v>-169224497.30000001</v>
      </c>
      <c r="E54" s="15">
        <f t="shared" ref="E54:E59" si="5">+D54+E53</f>
        <v>13215689502.534</v>
      </c>
      <c r="F54" s="30">
        <v>15008033993</v>
      </c>
      <c r="G54" s="5">
        <f t="shared" si="0"/>
        <v>174170349730.40002</v>
      </c>
      <c r="H54" s="5">
        <f t="shared" si="1"/>
        <v>160954660227.86603</v>
      </c>
    </row>
    <row r="55" spans="1:8" x14ac:dyDescent="0.2">
      <c r="A55">
        <v>52</v>
      </c>
      <c r="B55" s="14">
        <v>43160</v>
      </c>
      <c r="C55" s="5">
        <v>192179724657.20001</v>
      </c>
      <c r="D55" s="15">
        <v>83505572.880999878</v>
      </c>
      <c r="E55" s="15">
        <f t="shared" si="5"/>
        <v>13299195075.415001</v>
      </c>
      <c r="F55" s="30">
        <v>11203587315</v>
      </c>
      <c r="G55" s="5">
        <f t="shared" si="0"/>
        <v>180976137342.20001</v>
      </c>
      <c r="H55" s="5">
        <f t="shared" si="1"/>
        <v>167676942266.785</v>
      </c>
    </row>
    <row r="56" spans="1:8" x14ac:dyDescent="0.2">
      <c r="A56">
        <v>53</v>
      </c>
      <c r="B56" s="14">
        <v>43191</v>
      </c>
      <c r="C56" s="5">
        <v>194655781192.70004</v>
      </c>
      <c r="D56" s="15">
        <v>-212919695.59999999</v>
      </c>
      <c r="E56" s="15">
        <f t="shared" si="5"/>
        <v>13086275379.815001</v>
      </c>
      <c r="F56" s="30">
        <v>11707094579</v>
      </c>
      <c r="G56" s="5">
        <f t="shared" si="0"/>
        <v>182948686613.70004</v>
      </c>
      <c r="H56" s="5">
        <f t="shared" si="1"/>
        <v>169862411233.88504</v>
      </c>
    </row>
    <row r="57" spans="1:8" x14ac:dyDescent="0.2">
      <c r="A57">
        <v>54</v>
      </c>
      <c r="B57" s="14">
        <v>43221</v>
      </c>
      <c r="C57" s="5">
        <v>197261046824.89999</v>
      </c>
      <c r="D57" s="15">
        <v>-92228370.800000012</v>
      </c>
      <c r="E57" s="15">
        <f t="shared" si="5"/>
        <v>12994047009.015001</v>
      </c>
      <c r="F57" s="30">
        <v>11886754058</v>
      </c>
      <c r="G57" s="5">
        <f t="shared" si="0"/>
        <v>185374292766.89999</v>
      </c>
      <c r="H57" s="5">
        <f t="shared" si="1"/>
        <v>172380245757.88498</v>
      </c>
    </row>
    <row r="58" spans="1:8" x14ac:dyDescent="0.2">
      <c r="A58">
        <v>55</v>
      </c>
      <c r="B58" s="14">
        <v>43252</v>
      </c>
      <c r="C58" s="5">
        <v>199743401225.60001</v>
      </c>
      <c r="D58" s="15">
        <v>-315643238.10000002</v>
      </c>
      <c r="E58" s="15">
        <f t="shared" si="5"/>
        <v>12678403770.915001</v>
      </c>
      <c r="F58" s="30">
        <v>12372401988</v>
      </c>
      <c r="G58" s="5">
        <f t="shared" si="0"/>
        <v>187370999237.60001</v>
      </c>
      <c r="H58" s="5">
        <f t="shared" si="1"/>
        <v>174692595466.685</v>
      </c>
    </row>
    <row r="59" spans="1:8" x14ac:dyDescent="0.2">
      <c r="A59">
        <v>56</v>
      </c>
      <c r="B59" s="14">
        <v>43282</v>
      </c>
      <c r="C59" s="5">
        <v>201086538569.39999</v>
      </c>
      <c r="D59" s="15">
        <v>-1346095887.6000001</v>
      </c>
      <c r="E59" s="15">
        <f t="shared" si="5"/>
        <v>11332307883.315001</v>
      </c>
      <c r="F59" s="30">
        <v>17645650098</v>
      </c>
      <c r="G59" s="5">
        <f t="shared" si="0"/>
        <v>183440888471.39999</v>
      </c>
      <c r="H59" s="5">
        <f t="shared" si="1"/>
        <v>172108580588.08499</v>
      </c>
    </row>
    <row r="60" spans="1:8" x14ac:dyDescent="0.2">
      <c r="A60">
        <v>57</v>
      </c>
      <c r="B60" s="14">
        <v>43313</v>
      </c>
      <c r="C60" s="5">
        <v>202010982281.30002</v>
      </c>
      <c r="D60" s="15">
        <v>-1736195838.5999999</v>
      </c>
      <c r="E60" s="15">
        <f t="shared" ref="E60:E65" si="6">+D60+E59</f>
        <v>9596112044.7150002</v>
      </c>
      <c r="F60" s="30">
        <v>12048140373</v>
      </c>
      <c r="G60" s="5">
        <f t="shared" si="0"/>
        <v>189962841908.30002</v>
      </c>
      <c r="H60" s="5">
        <f t="shared" si="1"/>
        <v>180366729863.58502</v>
      </c>
    </row>
    <row r="61" spans="1:8" x14ac:dyDescent="0.2">
      <c r="A61">
        <v>58</v>
      </c>
      <c r="B61" s="14">
        <v>43344</v>
      </c>
      <c r="C61" s="5">
        <v>203225392952.30002</v>
      </c>
      <c r="D61" s="15">
        <v>-1613911856.2</v>
      </c>
      <c r="E61" s="15">
        <f t="shared" si="6"/>
        <v>7982200188.5150003</v>
      </c>
      <c r="F61" s="30">
        <v>12260207248</v>
      </c>
      <c r="G61" s="5">
        <f t="shared" si="0"/>
        <v>190965185704.30002</v>
      </c>
      <c r="H61" s="5">
        <f t="shared" si="1"/>
        <v>182982985515.785</v>
      </c>
    </row>
    <row r="62" spans="1:8" x14ac:dyDescent="0.2">
      <c r="A62">
        <v>59</v>
      </c>
      <c r="B62" s="14">
        <v>43374</v>
      </c>
      <c r="C62" s="5">
        <v>205993481613.80002</v>
      </c>
      <c r="D62" s="15">
        <v>-222575700.5</v>
      </c>
      <c r="E62" s="15">
        <f t="shared" si="6"/>
        <v>7759624488.0150003</v>
      </c>
      <c r="F62" s="30">
        <v>18803572733</v>
      </c>
      <c r="G62" s="5">
        <f t="shared" si="0"/>
        <v>187189908880.80002</v>
      </c>
      <c r="H62" s="5">
        <f t="shared" si="1"/>
        <v>179430284392.785</v>
      </c>
    </row>
    <row r="63" spans="1:8" x14ac:dyDescent="0.2">
      <c r="A63">
        <v>60</v>
      </c>
      <c r="B63" s="14">
        <v>43405</v>
      </c>
      <c r="C63" s="5">
        <v>208462967698.40002</v>
      </c>
      <c r="D63" s="15">
        <v>-244172931.90000001</v>
      </c>
      <c r="E63" s="15">
        <f t="shared" si="6"/>
        <v>7515451556.1150007</v>
      </c>
      <c r="F63" s="30">
        <v>19127148586</v>
      </c>
      <c r="G63" s="5">
        <f t="shared" si="0"/>
        <v>189335819112.40002</v>
      </c>
      <c r="H63" s="5">
        <f t="shared" si="1"/>
        <v>181820367556.28503</v>
      </c>
    </row>
    <row r="64" spans="1:8" x14ac:dyDescent="0.2">
      <c r="A64">
        <v>61</v>
      </c>
      <c r="B64" s="14">
        <v>43435</v>
      </c>
      <c r="C64" s="5">
        <v>211359494880.20001</v>
      </c>
      <c r="D64" s="15">
        <v>-44945301.5</v>
      </c>
      <c r="E64" s="15">
        <f t="shared" si="6"/>
        <v>7470506254.6150007</v>
      </c>
      <c r="F64" s="30">
        <v>12682459282</v>
      </c>
      <c r="G64" s="5">
        <f t="shared" si="0"/>
        <v>198677035598.20001</v>
      </c>
      <c r="H64" s="5">
        <f t="shared" si="1"/>
        <v>191206529343.58502</v>
      </c>
    </row>
    <row r="65" spans="1:8" x14ac:dyDescent="0.2">
      <c r="A65">
        <v>62</v>
      </c>
      <c r="B65" s="14">
        <v>43466</v>
      </c>
      <c r="C65" s="5">
        <v>215357428808.70004</v>
      </c>
      <c r="D65" s="15">
        <v>199563191.00000003</v>
      </c>
      <c r="E65" s="15">
        <f t="shared" si="6"/>
        <v>7670069445.6150007</v>
      </c>
      <c r="F65" s="30">
        <v>22549150270</v>
      </c>
      <c r="G65" s="5">
        <f t="shared" si="0"/>
        <v>192808278538.70004</v>
      </c>
      <c r="H65" s="5">
        <f t="shared" si="1"/>
        <v>185138209093.08505</v>
      </c>
    </row>
    <row r="66" spans="1:8" x14ac:dyDescent="0.2">
      <c r="A66">
        <v>63</v>
      </c>
      <c r="B66" s="14">
        <v>43497</v>
      </c>
      <c r="C66" s="5">
        <v>218032706491.40002</v>
      </c>
      <c r="D66" s="15">
        <v>-266840133.20000002</v>
      </c>
      <c r="E66" s="15">
        <f t="shared" ref="E66" si="7">+D66+E65</f>
        <v>7403229312.4150009</v>
      </c>
      <c r="F66" s="30">
        <v>17316800089</v>
      </c>
      <c r="G66" s="5">
        <f t="shared" si="0"/>
        <v>200715906402.40002</v>
      </c>
      <c r="H66" s="5">
        <f t="shared" si="1"/>
        <v>193312677089.98502</v>
      </c>
    </row>
    <row r="67" spans="1:8" x14ac:dyDescent="0.2">
      <c r="A67">
        <v>64</v>
      </c>
      <c r="B67" s="14">
        <v>43525</v>
      </c>
      <c r="C67" s="5">
        <v>220996331963</v>
      </c>
      <c r="D67" s="15">
        <v>-231459249.5</v>
      </c>
      <c r="E67" s="15">
        <f t="shared" ref="E67" si="8">+D67+E66</f>
        <v>7171770062.9150009</v>
      </c>
      <c r="F67" s="30">
        <v>23187870046</v>
      </c>
      <c r="G67" s="5">
        <f t="shared" si="0"/>
        <v>197808461917</v>
      </c>
      <c r="H67" s="5">
        <f t="shared" si="1"/>
        <v>190636691854.08499</v>
      </c>
    </row>
    <row r="68" spans="1:8" x14ac:dyDescent="0.2">
      <c r="A68">
        <v>65</v>
      </c>
      <c r="B68" s="14">
        <v>43556</v>
      </c>
      <c r="C68" s="5">
        <v>223919422868.79999</v>
      </c>
      <c r="D68" s="15">
        <v>-111887752.8</v>
      </c>
      <c r="E68" s="15">
        <f t="shared" ref="E68" si="9">+D68+E67</f>
        <v>7059882310.1150007</v>
      </c>
      <c r="F68" s="30">
        <v>19099766131</v>
      </c>
      <c r="G68" s="5">
        <f t="shared" si="0"/>
        <v>204819656737.79999</v>
      </c>
      <c r="H68" s="5">
        <f t="shared" si="1"/>
        <v>197759774427.685</v>
      </c>
    </row>
    <row r="69" spans="1:8" x14ac:dyDescent="0.2">
      <c r="A69">
        <v>66</v>
      </c>
      <c r="B69" s="14">
        <v>43586</v>
      </c>
      <c r="C69" s="5">
        <v>226882501100.39999</v>
      </c>
      <c r="D69" s="15">
        <v>-136436152.91699994</v>
      </c>
      <c r="E69" s="15">
        <f t="shared" ref="E69" si="10">+D69+E68</f>
        <v>6923446157.1980009</v>
      </c>
      <c r="F69" s="30">
        <v>15226721068</v>
      </c>
      <c r="G69" s="5">
        <f t="shared" ref="G69:G123" si="11">+C69-F69</f>
        <v>211655780032.39999</v>
      </c>
      <c r="H69" s="5">
        <f t="shared" ref="H69:H123" si="12">+C69-E69-F69</f>
        <v>204732333875.202</v>
      </c>
    </row>
    <row r="70" spans="1:8" x14ac:dyDescent="0.2">
      <c r="A70">
        <v>67</v>
      </c>
      <c r="B70" s="14">
        <v>43617</v>
      </c>
      <c r="C70" s="5">
        <v>229887650031.20004</v>
      </c>
      <c r="D70" s="15">
        <v>26852109.000000004</v>
      </c>
      <c r="E70" s="15">
        <f t="shared" ref="E70" si="13">+D70+E69</f>
        <v>6950298266.1980009</v>
      </c>
      <c r="F70" s="30">
        <v>15606972948</v>
      </c>
      <c r="G70" s="5">
        <f t="shared" si="11"/>
        <v>214280677083.20004</v>
      </c>
      <c r="H70" s="5">
        <f t="shared" si="12"/>
        <v>207330378817.00204</v>
      </c>
    </row>
    <row r="71" spans="1:8" x14ac:dyDescent="0.2">
      <c r="A71">
        <v>68</v>
      </c>
      <c r="B71" s="14">
        <v>43647</v>
      </c>
      <c r="C71" s="5">
        <v>232695878545.10001</v>
      </c>
      <c r="D71" s="16">
        <v>-336046551.89999998</v>
      </c>
      <c r="E71" s="15">
        <f t="shared" ref="E71" si="14">+D71+E70</f>
        <v>6614251714.2980013</v>
      </c>
      <c r="F71" s="30">
        <v>21416534518</v>
      </c>
      <c r="G71" s="5">
        <f t="shared" si="11"/>
        <v>211279344027.10001</v>
      </c>
      <c r="H71" s="5">
        <f t="shared" si="12"/>
        <v>204665092312.802</v>
      </c>
    </row>
    <row r="72" spans="1:8" x14ac:dyDescent="0.2">
      <c r="A72">
        <v>69</v>
      </c>
      <c r="B72" s="14">
        <v>43678</v>
      </c>
      <c r="C72" s="5">
        <v>234314162172.40005</v>
      </c>
      <c r="D72" s="16">
        <v>-1160488062.5</v>
      </c>
      <c r="E72" s="15">
        <f t="shared" ref="E72" si="15">+D72+E71</f>
        <v>5453763651.7980013</v>
      </c>
      <c r="F72" s="30">
        <v>19896147023</v>
      </c>
      <c r="G72" s="5">
        <f t="shared" si="11"/>
        <v>214418015149.40005</v>
      </c>
      <c r="H72" s="5">
        <f t="shared" si="12"/>
        <v>208964251497.60205</v>
      </c>
    </row>
    <row r="73" spans="1:8" x14ac:dyDescent="0.2">
      <c r="A73">
        <v>70</v>
      </c>
      <c r="B73" s="14">
        <v>43709</v>
      </c>
      <c r="C73" s="5">
        <v>238050907717.70004</v>
      </c>
      <c r="D73" s="16">
        <v>-486142199.5</v>
      </c>
      <c r="E73" s="15">
        <f t="shared" ref="E73" si="16">+D73+E72</f>
        <v>4967621452.2980013</v>
      </c>
      <c r="F73" s="30">
        <v>23140665922</v>
      </c>
      <c r="G73" s="5">
        <f t="shared" si="11"/>
        <v>214910241795.70004</v>
      </c>
      <c r="H73" s="5">
        <f t="shared" si="12"/>
        <v>209942620343.40204</v>
      </c>
    </row>
    <row r="74" spans="1:8" x14ac:dyDescent="0.2">
      <c r="A74">
        <v>71</v>
      </c>
      <c r="B74" s="14">
        <v>43739</v>
      </c>
      <c r="C74" s="5">
        <v>240690641893.70001</v>
      </c>
      <c r="D74" s="16">
        <v>-1018427496.6000001</v>
      </c>
      <c r="E74" s="15">
        <f t="shared" ref="E74" si="17">+D74+E73</f>
        <v>3949193955.6980009</v>
      </c>
      <c r="F74" s="30">
        <v>21920107547</v>
      </c>
      <c r="G74" s="5">
        <f t="shared" si="11"/>
        <v>218770534346.70001</v>
      </c>
      <c r="H74" s="5">
        <f t="shared" si="12"/>
        <v>214821340391.00201</v>
      </c>
    </row>
    <row r="75" spans="1:8" x14ac:dyDescent="0.2">
      <c r="A75">
        <v>72</v>
      </c>
      <c r="B75" s="14">
        <v>43770</v>
      </c>
      <c r="C75" s="5">
        <v>239442911094.80002</v>
      </c>
      <c r="D75" s="16">
        <v>-4439497429.0140009</v>
      </c>
      <c r="E75" s="15">
        <f t="shared" ref="E75" si="18">+D75+E74</f>
        <v>-490303473.31599998</v>
      </c>
      <c r="F75" s="30">
        <v>26459005918</v>
      </c>
      <c r="G75" s="5">
        <f t="shared" si="11"/>
        <v>212983905176.80002</v>
      </c>
      <c r="H75" s="5">
        <f t="shared" si="12"/>
        <v>213474208650.11603</v>
      </c>
    </row>
    <row r="76" spans="1:8" x14ac:dyDescent="0.2">
      <c r="A76">
        <v>73</v>
      </c>
      <c r="B76" s="14">
        <v>43800</v>
      </c>
      <c r="C76" s="5">
        <v>241632241316.39999</v>
      </c>
      <c r="D76" s="16">
        <v>-1396111930.8</v>
      </c>
      <c r="E76" s="15">
        <f t="shared" ref="E76" si="19">+D76+E75</f>
        <v>-1886415404.1159999</v>
      </c>
      <c r="F76" s="30">
        <v>25567728117</v>
      </c>
      <c r="G76" s="5">
        <f t="shared" si="11"/>
        <v>216064513199.39999</v>
      </c>
      <c r="H76" s="5">
        <f t="shared" si="12"/>
        <v>217950928603.51599</v>
      </c>
    </row>
    <row r="77" spans="1:8" x14ac:dyDescent="0.2">
      <c r="A77">
        <v>74</v>
      </c>
      <c r="B77" s="14">
        <v>43831</v>
      </c>
      <c r="C77" s="5">
        <v>246379618410.40002</v>
      </c>
      <c r="D77" s="16">
        <v>-242900725.40000004</v>
      </c>
      <c r="E77" s="15">
        <f t="shared" ref="E77" si="20">+D77+E76</f>
        <v>-2129316129.516</v>
      </c>
      <c r="F77" s="30">
        <v>35824184538</v>
      </c>
      <c r="G77" s="5">
        <f t="shared" si="11"/>
        <v>210555433872.40002</v>
      </c>
      <c r="H77" s="5">
        <f t="shared" si="12"/>
        <v>212684750001.91602</v>
      </c>
    </row>
    <row r="78" spans="1:8" x14ac:dyDescent="0.2">
      <c r="A78">
        <v>75</v>
      </c>
      <c r="B78" s="14">
        <v>43862</v>
      </c>
      <c r="C78" s="5">
        <v>249310079958.90002</v>
      </c>
      <c r="D78" s="16">
        <v>-373891959.36900002</v>
      </c>
      <c r="E78" s="15">
        <f t="shared" ref="E78" si="21">+D78+E77</f>
        <v>-2503208088.8850002</v>
      </c>
      <c r="F78" s="30">
        <v>34447759662</v>
      </c>
      <c r="G78" s="5">
        <f t="shared" si="11"/>
        <v>214862320296.90002</v>
      </c>
      <c r="H78" s="5">
        <f t="shared" si="12"/>
        <v>217365528385.78503</v>
      </c>
    </row>
    <row r="79" spans="1:8" x14ac:dyDescent="0.2">
      <c r="A79">
        <v>76</v>
      </c>
      <c r="B79" s="14">
        <v>43891</v>
      </c>
      <c r="C79" s="5">
        <v>252275516626.39999</v>
      </c>
      <c r="D79" s="16">
        <v>-374603449.5</v>
      </c>
      <c r="E79" s="15">
        <f t="shared" ref="E79" si="22">+D79+E78</f>
        <v>-2877811538.3850002</v>
      </c>
      <c r="F79" s="30">
        <v>21631401004</v>
      </c>
      <c r="G79" s="5">
        <f t="shared" si="11"/>
        <v>230644115622.39999</v>
      </c>
      <c r="H79" s="5">
        <f t="shared" si="12"/>
        <v>233521927160.785</v>
      </c>
    </row>
    <row r="80" spans="1:8" x14ac:dyDescent="0.2">
      <c r="A80">
        <v>77</v>
      </c>
      <c r="B80" s="14">
        <v>43922</v>
      </c>
      <c r="C80" s="5">
        <v>259694150299.60001</v>
      </c>
      <c r="D80" s="16">
        <v>4056771193.1070004</v>
      </c>
      <c r="E80" s="15">
        <f t="shared" ref="E80" si="23">+D80+E79</f>
        <v>1178959654.7220001</v>
      </c>
      <c r="F80" s="30">
        <v>22048735178</v>
      </c>
      <c r="G80" s="5">
        <f t="shared" si="11"/>
        <v>237645415121.60001</v>
      </c>
      <c r="H80" s="5">
        <f t="shared" si="12"/>
        <v>236466455466.87799</v>
      </c>
    </row>
    <row r="81" spans="1:8" x14ac:dyDescent="0.2">
      <c r="A81">
        <v>78</v>
      </c>
      <c r="B81" s="14">
        <v>43952</v>
      </c>
      <c r="C81" s="7">
        <v>262434038917.80002</v>
      </c>
      <c r="D81" s="10">
        <v>-328113298.68900001</v>
      </c>
      <c r="E81" s="11">
        <f t="shared" ref="E81" si="24">+D81+E80</f>
        <v>850846356.03300011</v>
      </c>
      <c r="F81" s="32">
        <v>22261370825</v>
      </c>
      <c r="G81" s="5">
        <f t="shared" si="11"/>
        <v>240172668092.80002</v>
      </c>
      <c r="H81" s="5">
        <f t="shared" si="12"/>
        <v>239321821736.76703</v>
      </c>
    </row>
    <row r="82" spans="1:8" x14ac:dyDescent="0.2">
      <c r="A82">
        <v>79</v>
      </c>
      <c r="B82" s="14">
        <v>43983</v>
      </c>
      <c r="C82" s="7">
        <v>267075879657.10001</v>
      </c>
      <c r="D82" s="10">
        <v>1487999788.6000001</v>
      </c>
      <c r="E82" s="11">
        <f t="shared" ref="E82" si="25">+D82+E81</f>
        <v>2338846144.6330004</v>
      </c>
      <c r="F82" s="32">
        <v>22702745877</v>
      </c>
      <c r="G82" s="5">
        <f t="shared" si="11"/>
        <v>244373133780.10001</v>
      </c>
      <c r="H82" s="5">
        <f t="shared" si="12"/>
        <v>242034287635.46701</v>
      </c>
    </row>
    <row r="83" spans="1:8" x14ac:dyDescent="0.2">
      <c r="A83">
        <v>80</v>
      </c>
      <c r="B83" s="14">
        <v>44013</v>
      </c>
      <c r="C83" s="7">
        <v>272677541377.19998</v>
      </c>
      <c r="D83" s="10">
        <v>2378908628.9000001</v>
      </c>
      <c r="E83" s="11">
        <f t="shared" ref="E83" si="26">+D83+E82</f>
        <v>4717754773.5330009</v>
      </c>
      <c r="F83" s="32">
        <v>22562951794</v>
      </c>
      <c r="G83" s="5">
        <f t="shared" si="11"/>
        <v>250114589583.19998</v>
      </c>
      <c r="H83" s="5">
        <f t="shared" si="12"/>
        <v>245396834809.66699</v>
      </c>
    </row>
    <row r="84" spans="1:8" x14ac:dyDescent="0.2">
      <c r="A84">
        <v>81</v>
      </c>
      <c r="B84" s="14">
        <v>44044</v>
      </c>
      <c r="C84" s="7">
        <v>276873705642.40002</v>
      </c>
      <c r="D84" s="10">
        <v>485537783.90000004</v>
      </c>
      <c r="E84" s="11">
        <f t="shared" ref="E84" si="27">+D84+E83</f>
        <v>5203292557.4330006</v>
      </c>
      <c r="F84" s="32">
        <v>22587748601</v>
      </c>
      <c r="G84" s="5">
        <f t="shared" si="11"/>
        <v>254285957041.40002</v>
      </c>
      <c r="H84" s="5">
        <f t="shared" si="12"/>
        <v>249082664483.96701</v>
      </c>
    </row>
    <row r="85" spans="1:8" x14ac:dyDescent="0.2">
      <c r="A85">
        <v>82</v>
      </c>
      <c r="B85" s="14">
        <v>44075</v>
      </c>
      <c r="C85" s="7">
        <v>281640551400.40002</v>
      </c>
      <c r="D85" s="10">
        <v>321105354.38200003</v>
      </c>
      <c r="E85" s="11">
        <f t="shared" ref="E85" si="28">+D85+E84</f>
        <v>5524397911.8150005</v>
      </c>
      <c r="F85" s="32">
        <v>22549055930</v>
      </c>
      <c r="G85" s="5">
        <f t="shared" si="11"/>
        <v>259091495470.40002</v>
      </c>
      <c r="H85" s="5">
        <f t="shared" si="12"/>
        <v>253567097558.58502</v>
      </c>
    </row>
    <row r="86" spans="1:8" x14ac:dyDescent="0.2">
      <c r="A86">
        <v>83</v>
      </c>
      <c r="B86" s="14">
        <v>44105</v>
      </c>
      <c r="C86" s="7">
        <v>288183535326.20001</v>
      </c>
      <c r="D86" s="10">
        <v>2393511403.1620002</v>
      </c>
      <c r="E86" s="11">
        <f t="shared" ref="E86" si="29">+D86+E85</f>
        <v>7917909314.9770012</v>
      </c>
      <c r="F86" s="32">
        <v>24076957265</v>
      </c>
      <c r="G86" s="5">
        <f t="shared" si="11"/>
        <v>264106578061.20001</v>
      </c>
      <c r="H86" s="5">
        <f t="shared" si="12"/>
        <v>256188668746.22302</v>
      </c>
    </row>
    <row r="87" spans="1:8" x14ac:dyDescent="0.2">
      <c r="A87">
        <v>84</v>
      </c>
      <c r="B87" s="14">
        <v>44136</v>
      </c>
      <c r="C87" s="7">
        <v>294106103892.40002</v>
      </c>
      <c r="D87" s="10">
        <v>3529694083.6009998</v>
      </c>
      <c r="E87" s="11">
        <f t="shared" ref="E87" si="30">+D87+E86</f>
        <v>11447603398.578001</v>
      </c>
      <c r="F87" s="32">
        <v>24781601644</v>
      </c>
      <c r="G87" s="5">
        <f t="shared" si="11"/>
        <v>269324502248.40002</v>
      </c>
      <c r="H87" s="5">
        <f t="shared" si="12"/>
        <v>257876898849.82202</v>
      </c>
    </row>
    <row r="88" spans="1:8" x14ac:dyDescent="0.2">
      <c r="A88">
        <v>85</v>
      </c>
      <c r="B88" s="14">
        <v>44166</v>
      </c>
      <c r="C88" s="7">
        <v>298825003232.59998</v>
      </c>
      <c r="D88" s="10">
        <v>479437128.96400005</v>
      </c>
      <c r="E88" s="11">
        <f t="shared" ref="E88" si="31">+D88+E87</f>
        <v>11927040527.542002</v>
      </c>
      <c r="F88" s="32">
        <v>23545421235</v>
      </c>
      <c r="G88" s="5">
        <f t="shared" si="11"/>
        <v>275279581997.59998</v>
      </c>
      <c r="H88" s="5">
        <f t="shared" si="12"/>
        <v>263352541470.05798</v>
      </c>
    </row>
    <row r="89" spans="1:8" x14ac:dyDescent="0.2">
      <c r="A89">
        <v>86</v>
      </c>
      <c r="B89" s="14">
        <v>44197</v>
      </c>
      <c r="C89" s="7">
        <v>306557796411.10004</v>
      </c>
      <c r="D89" s="10">
        <v>3050109145.552</v>
      </c>
      <c r="E89" s="11">
        <f t="shared" ref="E89" si="32">+D89+E88</f>
        <v>14977149673.094002</v>
      </c>
      <c r="F89" s="32">
        <v>28946747929</v>
      </c>
      <c r="G89" s="5">
        <f t="shared" si="11"/>
        <v>277611048482.10004</v>
      </c>
      <c r="H89" s="5">
        <f t="shared" si="12"/>
        <v>262633898809.00604</v>
      </c>
    </row>
    <row r="90" spans="1:8" x14ac:dyDescent="0.2">
      <c r="A90">
        <v>87</v>
      </c>
      <c r="B90" s="14">
        <v>44228</v>
      </c>
      <c r="C90" s="7">
        <v>310145608785</v>
      </c>
      <c r="D90" s="10">
        <v>6356417.4119999995</v>
      </c>
      <c r="E90" s="11">
        <f t="shared" ref="E90" si="33">+D90+E89</f>
        <v>14983506090.506002</v>
      </c>
      <c r="F90" s="32">
        <v>28483307084</v>
      </c>
      <c r="G90" s="5">
        <f t="shared" si="11"/>
        <v>281662301701</v>
      </c>
      <c r="H90" s="5">
        <f t="shared" si="12"/>
        <v>266678795610.49402</v>
      </c>
    </row>
    <row r="91" spans="1:8" x14ac:dyDescent="0.2">
      <c r="A91">
        <v>88</v>
      </c>
      <c r="B91" s="14">
        <v>44256</v>
      </c>
      <c r="C91" s="7">
        <v>313404953942.40002</v>
      </c>
      <c r="D91" s="10">
        <v>-1323368847.9800003</v>
      </c>
      <c r="E91" s="11">
        <f t="shared" ref="E91" si="34">+D91+E90</f>
        <v>13660137242.526003</v>
      </c>
      <c r="F91" s="32">
        <v>23631579888</v>
      </c>
      <c r="G91" s="5">
        <f t="shared" si="11"/>
        <v>289773374054.40002</v>
      </c>
      <c r="H91" s="5">
        <f t="shared" si="12"/>
        <v>276113236811.87402</v>
      </c>
    </row>
    <row r="92" spans="1:8" x14ac:dyDescent="0.2">
      <c r="A92">
        <v>89</v>
      </c>
      <c r="B92" s="14">
        <v>44287</v>
      </c>
      <c r="C92" s="7">
        <v>313055949508.90002</v>
      </c>
      <c r="D92" s="10">
        <v>-2275508691.3720002</v>
      </c>
      <c r="E92" s="11">
        <f t="shared" ref="E92" si="35">+D92+E91</f>
        <v>11384628551.154003</v>
      </c>
      <c r="F92" s="32">
        <v>24469858550</v>
      </c>
      <c r="G92" s="5">
        <f t="shared" si="11"/>
        <v>288586090958.90002</v>
      </c>
      <c r="H92" s="5">
        <f t="shared" si="12"/>
        <v>277201462407.74603</v>
      </c>
    </row>
    <row r="93" spans="1:8" x14ac:dyDescent="0.2">
      <c r="A93">
        <v>90</v>
      </c>
      <c r="B93" s="14">
        <v>44317</v>
      </c>
      <c r="C93" s="7">
        <v>315881632043.40002</v>
      </c>
      <c r="D93" s="10">
        <v>-1826357641.3360004</v>
      </c>
      <c r="E93" s="11">
        <f t="shared" ref="E93:E98" si="36">+D93+E92</f>
        <v>9558270909.8180027</v>
      </c>
      <c r="F93" s="32">
        <v>24585485909</v>
      </c>
      <c r="G93" s="5">
        <f t="shared" si="11"/>
        <v>291296146134.40002</v>
      </c>
      <c r="H93" s="5">
        <f t="shared" si="12"/>
        <v>281737875224.58203</v>
      </c>
    </row>
    <row r="94" spans="1:8" x14ac:dyDescent="0.2">
      <c r="A94">
        <v>91</v>
      </c>
      <c r="B94" s="14">
        <v>44348</v>
      </c>
      <c r="C94" s="7">
        <v>318457388335.5</v>
      </c>
      <c r="D94" s="10">
        <v>-1193348614.1000001</v>
      </c>
      <c r="E94" s="11">
        <f t="shared" si="36"/>
        <v>8364922295.7180023</v>
      </c>
      <c r="F94" s="32">
        <v>25097238099</v>
      </c>
      <c r="G94" s="5">
        <f t="shared" si="11"/>
        <v>293360150236.5</v>
      </c>
      <c r="H94" s="5">
        <f t="shared" si="12"/>
        <v>284995227940.78198</v>
      </c>
    </row>
    <row r="95" spans="1:8" x14ac:dyDescent="0.2">
      <c r="A95">
        <v>92</v>
      </c>
      <c r="B95" s="14">
        <v>44378</v>
      </c>
      <c r="C95" s="7">
        <v>317432067058.60004</v>
      </c>
      <c r="D95" s="10">
        <v>-4493347602.4000006</v>
      </c>
      <c r="E95" s="11">
        <f t="shared" si="36"/>
        <v>3871574693.3180017</v>
      </c>
      <c r="F95" s="32">
        <v>25183799127</v>
      </c>
      <c r="G95" s="5">
        <f t="shared" si="11"/>
        <v>292248267931.60004</v>
      </c>
      <c r="H95" s="5">
        <f t="shared" si="12"/>
        <v>288376693238.28204</v>
      </c>
    </row>
    <row r="96" spans="1:8" x14ac:dyDescent="0.2">
      <c r="A96">
        <v>93</v>
      </c>
      <c r="B96" s="14">
        <v>44409</v>
      </c>
      <c r="C96" s="7">
        <v>321557217920.90002</v>
      </c>
      <c r="D96" s="10">
        <v>-71398911.498000011</v>
      </c>
      <c r="E96" s="11">
        <f t="shared" si="36"/>
        <v>3800175781.8200016</v>
      </c>
      <c r="F96" s="32">
        <v>25799518823</v>
      </c>
      <c r="G96" s="5">
        <f t="shared" si="11"/>
        <v>295757699097.90002</v>
      </c>
      <c r="H96" s="5">
        <f t="shared" si="12"/>
        <v>291957523316.08002</v>
      </c>
    </row>
    <row r="97" spans="1:8" x14ac:dyDescent="0.2">
      <c r="A97">
        <v>94</v>
      </c>
      <c r="B97" s="14">
        <v>44440</v>
      </c>
      <c r="C97" s="7">
        <v>326326423620.5</v>
      </c>
      <c r="D97" s="10">
        <v>-40551491.200000003</v>
      </c>
      <c r="E97" s="11">
        <f t="shared" si="36"/>
        <v>3759624290.6200018</v>
      </c>
      <c r="F97" s="32">
        <v>26272323709</v>
      </c>
      <c r="G97" s="5">
        <f t="shared" si="11"/>
        <v>300054099911.5</v>
      </c>
      <c r="H97" s="5">
        <f t="shared" si="12"/>
        <v>296294475620.88</v>
      </c>
    </row>
    <row r="98" spans="1:8" x14ac:dyDescent="0.2">
      <c r="A98">
        <v>95</v>
      </c>
      <c r="B98" s="14">
        <v>44470</v>
      </c>
      <c r="C98" s="7">
        <v>330224366534.10004</v>
      </c>
      <c r="D98" s="10">
        <v>-52235023.700000003</v>
      </c>
      <c r="E98" s="11">
        <f t="shared" si="36"/>
        <v>3707389266.920002</v>
      </c>
      <c r="F98" s="32">
        <v>26212483689</v>
      </c>
      <c r="G98" s="5">
        <f t="shared" si="11"/>
        <v>304011882845.10004</v>
      </c>
      <c r="H98" s="5">
        <f t="shared" si="12"/>
        <v>300304493578.18005</v>
      </c>
    </row>
    <row r="99" spans="1:8" x14ac:dyDescent="0.2">
      <c r="A99">
        <v>96</v>
      </c>
      <c r="B99" s="14">
        <v>44501</v>
      </c>
      <c r="C99" s="7">
        <v>333481658133.90002</v>
      </c>
      <c r="D99" s="10">
        <v>-25365237.600000001</v>
      </c>
      <c r="E99" s="11">
        <f t="shared" ref="E99" si="37">+D99+E98</f>
        <v>3682024029.3200021</v>
      </c>
      <c r="F99" s="32">
        <v>26229292427</v>
      </c>
      <c r="G99" s="5">
        <f t="shared" si="11"/>
        <v>307252365706.90002</v>
      </c>
      <c r="H99" s="5">
        <f t="shared" si="12"/>
        <v>303570341677.58002</v>
      </c>
    </row>
    <row r="100" spans="1:8" x14ac:dyDescent="0.2">
      <c r="A100">
        <v>97</v>
      </c>
      <c r="B100" s="14">
        <v>44531</v>
      </c>
      <c r="C100" s="7">
        <v>337665652935.5</v>
      </c>
      <c r="D100" s="10">
        <v>-149335422.50000003</v>
      </c>
      <c r="E100" s="11">
        <f t="shared" ref="E100" si="38">+D100+E99</f>
        <v>3532688606.8200021</v>
      </c>
      <c r="F100" s="32">
        <v>26571286377</v>
      </c>
      <c r="G100" s="5">
        <f t="shared" si="11"/>
        <v>311094366558.5</v>
      </c>
      <c r="H100" s="5">
        <f t="shared" si="12"/>
        <v>307561677951.67999</v>
      </c>
    </row>
    <row r="101" spans="1:8" x14ac:dyDescent="0.2">
      <c r="A101">
        <v>98</v>
      </c>
      <c r="B101" s="14">
        <v>44562</v>
      </c>
      <c r="C101" s="7">
        <v>342181352328.40002</v>
      </c>
      <c r="D101" s="10">
        <v>-359448259.90000004</v>
      </c>
      <c r="E101" s="11">
        <f t="shared" ref="E101" si="39">+D101+E100</f>
        <v>3173240346.920002</v>
      </c>
      <c r="F101" s="32">
        <v>38284668787</v>
      </c>
      <c r="G101" s="5">
        <f t="shared" si="11"/>
        <v>303896683541.40002</v>
      </c>
      <c r="H101" s="5">
        <f t="shared" si="12"/>
        <v>300723443194.48004</v>
      </c>
    </row>
    <row r="102" spans="1:8" x14ac:dyDescent="0.2">
      <c r="A102">
        <v>99</v>
      </c>
      <c r="B102" s="14">
        <v>44593</v>
      </c>
      <c r="C102" s="7">
        <v>346159692938.10004</v>
      </c>
      <c r="D102" s="10">
        <v>-94810974.900000006</v>
      </c>
      <c r="E102" s="11">
        <f t="shared" ref="E102" si="40">+D102+E101</f>
        <v>3078429372.0200019</v>
      </c>
      <c r="F102" s="32">
        <v>38331971105</v>
      </c>
      <c r="G102" s="5">
        <f t="shared" si="11"/>
        <v>307827721833.10004</v>
      </c>
      <c r="H102" s="5">
        <f t="shared" si="12"/>
        <v>304749292461.08002</v>
      </c>
    </row>
    <row r="103" spans="1:8" x14ac:dyDescent="0.2">
      <c r="A103">
        <v>100</v>
      </c>
      <c r="B103" s="14">
        <v>44621</v>
      </c>
      <c r="C103" s="7">
        <v>350234212509.59998</v>
      </c>
      <c r="D103" s="10">
        <v>-215949967.5</v>
      </c>
      <c r="E103" s="11">
        <f t="shared" ref="E103" si="41">+D103+E102</f>
        <v>2862479404.5200019</v>
      </c>
      <c r="F103" s="32">
        <v>26855865102</v>
      </c>
      <c r="G103" s="5">
        <f t="shared" si="11"/>
        <v>323378347407.59998</v>
      </c>
      <c r="H103" s="5">
        <f t="shared" si="12"/>
        <v>320515868003.07996</v>
      </c>
    </row>
    <row r="104" spans="1:8" x14ac:dyDescent="0.2">
      <c r="A104">
        <v>101</v>
      </c>
      <c r="B104" s="14">
        <v>44652</v>
      </c>
      <c r="C104" s="7">
        <v>354099776894.29999</v>
      </c>
      <c r="D104" s="10">
        <v>-220207256.40000001</v>
      </c>
      <c r="E104" s="11">
        <f t="shared" ref="E104" si="42">+D104+E103</f>
        <v>2642272148.1200018</v>
      </c>
      <c r="F104" s="32">
        <v>27501861718</v>
      </c>
      <c r="G104" s="5">
        <f t="shared" si="11"/>
        <v>326597915176.29999</v>
      </c>
      <c r="H104" s="5">
        <f t="shared" si="12"/>
        <v>323955643028.17999</v>
      </c>
    </row>
    <row r="105" spans="1:8" x14ac:dyDescent="0.2">
      <c r="A105">
        <v>102</v>
      </c>
      <c r="B105" s="14">
        <v>44682</v>
      </c>
      <c r="C105" s="7">
        <v>357885393875.00006</v>
      </c>
      <c r="D105" s="10">
        <v>-50394721.700000003</v>
      </c>
      <c r="E105" s="11">
        <f t="shared" ref="E105" si="43">+D105+E104</f>
        <v>2591877426.420002</v>
      </c>
      <c r="F105" s="32">
        <v>27866806530</v>
      </c>
      <c r="G105" s="5">
        <f t="shared" si="11"/>
        <v>330018587345.00006</v>
      </c>
      <c r="H105" s="5">
        <f t="shared" si="12"/>
        <v>327426709918.58008</v>
      </c>
    </row>
    <row r="106" spans="1:8" x14ac:dyDescent="0.2">
      <c r="A106">
        <v>103</v>
      </c>
      <c r="B106" s="14">
        <v>44713</v>
      </c>
      <c r="C106" s="7">
        <v>361853361531.79999</v>
      </c>
      <c r="D106" s="10">
        <v>-154884097.20000002</v>
      </c>
      <c r="E106" s="11">
        <f t="shared" ref="E106" si="44">+D106+E105</f>
        <v>2436993329.2200022</v>
      </c>
      <c r="F106" s="32">
        <v>27862471273</v>
      </c>
      <c r="G106" s="5">
        <f t="shared" si="11"/>
        <v>333990890258.79999</v>
      </c>
      <c r="H106" s="5">
        <f t="shared" si="12"/>
        <v>331553896929.57996</v>
      </c>
    </row>
    <row r="107" spans="1:8" x14ac:dyDescent="0.2">
      <c r="A107">
        <v>104</v>
      </c>
      <c r="B107" s="14">
        <v>44743</v>
      </c>
      <c r="C107" s="7">
        <v>366134608129.20007</v>
      </c>
      <c r="D107" s="10">
        <v>-193083131.40000001</v>
      </c>
      <c r="E107" s="11">
        <f t="shared" ref="E107" si="45">+D107+E106</f>
        <v>2243910197.8200021</v>
      </c>
      <c r="F107" s="32">
        <v>27261262893</v>
      </c>
      <c r="G107" s="5">
        <f t="shared" si="11"/>
        <v>338873345236.20007</v>
      </c>
      <c r="H107" s="5">
        <f t="shared" si="12"/>
        <v>336629435038.38007</v>
      </c>
    </row>
    <row r="108" spans="1:8" x14ac:dyDescent="0.2">
      <c r="A108">
        <v>105</v>
      </c>
      <c r="B108" s="14">
        <v>44774</v>
      </c>
      <c r="C108" s="7">
        <v>369924012667.29999</v>
      </c>
      <c r="D108" s="10">
        <v>-198201293.30000001</v>
      </c>
      <c r="E108" s="11">
        <f t="shared" ref="E108" si="46">+D108+E107</f>
        <v>2045708904.5200021</v>
      </c>
      <c r="F108" s="32">
        <v>26742436954</v>
      </c>
      <c r="G108" s="5">
        <f t="shared" si="11"/>
        <v>343181575713.29999</v>
      </c>
      <c r="H108" s="5">
        <f t="shared" si="12"/>
        <v>341135866808.77997</v>
      </c>
    </row>
    <row r="109" spans="1:8" x14ac:dyDescent="0.2">
      <c r="A109">
        <v>106</v>
      </c>
      <c r="B109" s="14">
        <v>44805</v>
      </c>
      <c r="C109" s="7">
        <v>373986594525.40002</v>
      </c>
      <c r="D109" s="10">
        <v>-281888050.19999999</v>
      </c>
      <c r="E109" s="11">
        <f t="shared" ref="E109" si="47">+D109+E108</f>
        <v>1763820854.3200021</v>
      </c>
      <c r="F109" s="32">
        <v>26963853812</v>
      </c>
      <c r="G109" s="5">
        <f t="shared" si="11"/>
        <v>347022740713.40002</v>
      </c>
      <c r="H109" s="5">
        <f t="shared" si="12"/>
        <v>345258919859.08002</v>
      </c>
    </row>
    <row r="110" spans="1:8" x14ac:dyDescent="0.2">
      <c r="A110">
        <v>107</v>
      </c>
      <c r="B110" s="14">
        <v>44835</v>
      </c>
      <c r="C110" s="7">
        <v>378564049492.90002</v>
      </c>
      <c r="D110" s="10">
        <v>-234344047.5</v>
      </c>
      <c r="E110" s="11">
        <f t="shared" ref="E110" si="48">+D110+E109</f>
        <v>1529476806.8200021</v>
      </c>
      <c r="F110" s="32">
        <v>27075557211</v>
      </c>
      <c r="G110" s="5">
        <f t="shared" si="11"/>
        <v>351488492281.90002</v>
      </c>
      <c r="H110" s="5">
        <f t="shared" si="12"/>
        <v>349959015475.08002</v>
      </c>
    </row>
    <row r="111" spans="1:8" x14ac:dyDescent="0.2">
      <c r="A111">
        <v>108</v>
      </c>
      <c r="B111" s="14">
        <v>44866</v>
      </c>
      <c r="C111" s="7">
        <v>381642367257</v>
      </c>
      <c r="D111" s="10">
        <v>-396169290.40000004</v>
      </c>
      <c r="E111" s="11">
        <f t="shared" ref="E111" si="49">+D111+E110</f>
        <v>1133307516.420002</v>
      </c>
      <c r="F111" s="32">
        <v>26976603118</v>
      </c>
      <c r="G111" s="5">
        <f t="shared" si="11"/>
        <v>354665764139</v>
      </c>
      <c r="H111" s="5">
        <f t="shared" si="12"/>
        <v>353532456622.58002</v>
      </c>
    </row>
    <row r="112" spans="1:8" x14ac:dyDescent="0.2">
      <c r="A112">
        <v>109</v>
      </c>
      <c r="B112" s="14">
        <v>44896</v>
      </c>
      <c r="C112" s="7">
        <v>386531956440.5</v>
      </c>
      <c r="D112" s="10">
        <v>-128691957.09999999</v>
      </c>
      <c r="E112" s="11">
        <f t="shared" ref="E112" si="50">+D112+E111</f>
        <v>1004615559.320002</v>
      </c>
      <c r="F112" s="32">
        <v>26988916502</v>
      </c>
      <c r="G112" s="5">
        <f t="shared" si="11"/>
        <v>359543039938.5</v>
      </c>
      <c r="H112" s="5">
        <f t="shared" si="12"/>
        <v>358538424379.17999</v>
      </c>
    </row>
    <row r="113" spans="1:8" x14ac:dyDescent="0.2">
      <c r="A113">
        <v>110</v>
      </c>
      <c r="B113" s="14">
        <v>44927</v>
      </c>
      <c r="C113" s="7">
        <v>391808915606.20001</v>
      </c>
      <c r="D113" s="10">
        <v>-123103121.40000002</v>
      </c>
      <c r="E113" s="11">
        <f t="shared" ref="E113" si="51">+D113+E112</f>
        <v>881512437.92000198</v>
      </c>
      <c r="F113" s="32">
        <v>33058330687</v>
      </c>
      <c r="G113" s="5">
        <f t="shared" si="11"/>
        <v>358750584919.20001</v>
      </c>
      <c r="H113" s="5">
        <f t="shared" si="12"/>
        <v>357869072481.28003</v>
      </c>
    </row>
    <row r="114" spans="1:8" x14ac:dyDescent="0.2">
      <c r="A114">
        <v>111</v>
      </c>
      <c r="B114" s="14">
        <v>44958</v>
      </c>
      <c r="C114" s="7">
        <v>396342895701.70001</v>
      </c>
      <c r="D114" s="10">
        <v>125633808.60000001</v>
      </c>
      <c r="E114" s="11">
        <f t="shared" ref="E114" si="52">+D114+E113</f>
        <v>1007146246.520002</v>
      </c>
      <c r="F114" s="32">
        <v>32303684431</v>
      </c>
      <c r="G114" s="5">
        <f t="shared" si="11"/>
        <v>364039211270.70001</v>
      </c>
      <c r="H114" s="5">
        <f t="shared" si="12"/>
        <v>363032065024.17999</v>
      </c>
    </row>
    <row r="115" spans="1:8" x14ac:dyDescent="0.2">
      <c r="A115">
        <v>112</v>
      </c>
      <c r="B115" s="14">
        <v>44986</v>
      </c>
      <c r="C115" s="7">
        <v>402079122957.30005</v>
      </c>
      <c r="D115" s="10">
        <v>-499707997.20000011</v>
      </c>
      <c r="E115" s="11">
        <f t="shared" ref="E115" si="53">+D115+E114</f>
        <v>507438249.3200019</v>
      </c>
      <c r="F115" s="32">
        <v>26755851512</v>
      </c>
      <c r="G115" s="5">
        <f t="shared" si="11"/>
        <v>375323271445.30005</v>
      </c>
      <c r="H115" s="5">
        <f t="shared" si="12"/>
        <v>374815833195.98004</v>
      </c>
    </row>
    <row r="116" spans="1:8" x14ac:dyDescent="0.2">
      <c r="A116">
        <v>113</v>
      </c>
      <c r="B116" s="14">
        <v>45017</v>
      </c>
      <c r="C116" s="7">
        <v>406814537199.29999</v>
      </c>
      <c r="D116" s="10">
        <v>-67224233.600000009</v>
      </c>
      <c r="E116" s="11">
        <f t="shared" ref="E116" si="54">+D116+E115</f>
        <v>440214015.72000188</v>
      </c>
      <c r="F116" s="32">
        <v>33374387421</v>
      </c>
      <c r="G116" s="5">
        <f t="shared" si="11"/>
        <v>373440149778.29999</v>
      </c>
      <c r="H116" s="5">
        <f t="shared" si="12"/>
        <v>372999935762.57996</v>
      </c>
    </row>
    <row r="117" spans="1:8" x14ac:dyDescent="0.2">
      <c r="A117">
        <v>114</v>
      </c>
      <c r="B117" s="14">
        <v>45047</v>
      </c>
      <c r="C117" s="7">
        <v>412750278076.40002</v>
      </c>
      <c r="D117" s="10">
        <v>-181297591.69999999</v>
      </c>
      <c r="E117" s="11">
        <f t="shared" ref="E117" si="55">+D117+E116</f>
        <v>258916424.02000189</v>
      </c>
      <c r="F117" s="32">
        <v>33996907708</v>
      </c>
      <c r="G117" s="5">
        <f t="shared" si="11"/>
        <v>378753370368.40002</v>
      </c>
      <c r="H117" s="5">
        <f t="shared" si="12"/>
        <v>378494453944.38</v>
      </c>
    </row>
    <row r="118" spans="1:8" x14ac:dyDescent="0.2">
      <c r="A118">
        <v>115</v>
      </c>
      <c r="B118" s="14">
        <v>45078</v>
      </c>
      <c r="C118" s="7">
        <v>421407795517.30005</v>
      </c>
      <c r="D118" s="10">
        <v>3285223254.7000003</v>
      </c>
      <c r="E118" s="11">
        <f t="shared" ref="E118" si="56">+D118+E117</f>
        <v>3544139678.7200022</v>
      </c>
      <c r="F118" s="32">
        <v>33993358994.000004</v>
      </c>
      <c r="G118" s="5">
        <f t="shared" si="11"/>
        <v>387414436523.30005</v>
      </c>
      <c r="H118" s="5">
        <f t="shared" si="12"/>
        <v>383870296844.58002</v>
      </c>
    </row>
    <row r="119" spans="1:8" x14ac:dyDescent="0.2">
      <c r="A119">
        <v>116</v>
      </c>
      <c r="B119" s="14">
        <v>45108</v>
      </c>
      <c r="C119" s="7">
        <v>423205615571.70001</v>
      </c>
      <c r="D119" s="10">
        <v>-2154788284.9000001</v>
      </c>
      <c r="E119" s="11">
        <f t="shared" ref="E119" si="57">+D119+E118</f>
        <v>1389351393.8200021</v>
      </c>
      <c r="F119" s="32">
        <v>34889426747</v>
      </c>
      <c r="G119" s="5">
        <f t="shared" si="11"/>
        <v>388316188824.70001</v>
      </c>
      <c r="H119" s="5">
        <f t="shared" si="12"/>
        <v>386926837430.88</v>
      </c>
    </row>
    <row r="120" spans="1:8" x14ac:dyDescent="0.2">
      <c r="A120">
        <v>117</v>
      </c>
      <c r="B120" s="14">
        <v>45139</v>
      </c>
      <c r="C120" s="7">
        <v>424326103027.00006</v>
      </c>
      <c r="D120" s="10">
        <v>-884118484.00000012</v>
      </c>
      <c r="E120" s="11">
        <f t="shared" ref="E120" si="58">+D120+E119</f>
        <v>505232909.82000196</v>
      </c>
      <c r="F120" s="32">
        <v>28916609380</v>
      </c>
      <c r="G120" s="5">
        <f t="shared" si="11"/>
        <v>395409493647.00006</v>
      </c>
      <c r="H120" s="5">
        <f t="shared" si="12"/>
        <v>394904260737.18005</v>
      </c>
    </row>
    <row r="121" spans="1:8" x14ac:dyDescent="0.2">
      <c r="A121">
        <v>118</v>
      </c>
      <c r="B121" s="14">
        <v>45170</v>
      </c>
      <c r="C121" s="7">
        <v>425715398215</v>
      </c>
      <c r="D121" s="10">
        <v>-1154964225.8999999</v>
      </c>
      <c r="E121" s="11">
        <f t="shared" ref="E121" si="59">+D121+E120</f>
        <v>-649731316.0799979</v>
      </c>
      <c r="F121" s="32">
        <v>28950407708</v>
      </c>
      <c r="G121" s="5">
        <f t="shared" si="11"/>
        <v>396764990507</v>
      </c>
      <c r="H121" s="5">
        <f t="shared" si="12"/>
        <v>397414721823.08002</v>
      </c>
    </row>
    <row r="122" spans="1:8" x14ac:dyDescent="0.2">
      <c r="A122">
        <v>119</v>
      </c>
      <c r="B122" s="14">
        <v>45200</v>
      </c>
      <c r="C122" s="7">
        <v>428093948915</v>
      </c>
      <c r="D122" s="10">
        <v>-627249108.5</v>
      </c>
      <c r="E122" s="11">
        <f t="shared" ref="E122" si="60">+D122+E121</f>
        <v>-1276980424.579998</v>
      </c>
      <c r="F122" s="32">
        <v>29227330016</v>
      </c>
      <c r="G122" s="5">
        <f t="shared" si="11"/>
        <v>398866618899</v>
      </c>
      <c r="H122" s="5">
        <f t="shared" si="12"/>
        <v>400143599323.58002</v>
      </c>
    </row>
    <row r="123" spans="1:8" x14ac:dyDescent="0.2">
      <c r="A123">
        <v>120</v>
      </c>
      <c r="B123" s="14">
        <v>45231</v>
      </c>
      <c r="C123" s="7">
        <v>435502206891.29999</v>
      </c>
      <c r="D123" s="10">
        <v>5728169454.8000002</v>
      </c>
      <c r="E123" s="11">
        <f t="shared" ref="E123" si="61">+D123+E122</f>
        <v>4451189030.2200022</v>
      </c>
      <c r="F123" s="32">
        <v>29571267922</v>
      </c>
      <c r="G123" s="5">
        <f t="shared" si="11"/>
        <v>405930938969.29999</v>
      </c>
      <c r="H123" s="5">
        <f t="shared" si="12"/>
        <v>401479749939.07996</v>
      </c>
    </row>
    <row r="124" spans="1:8" x14ac:dyDescent="0.2">
      <c r="A124" s="4">
        <v>121</v>
      </c>
      <c r="B124" s="20">
        <v>45261</v>
      </c>
      <c r="C124" s="21">
        <v>437031071554.89996</v>
      </c>
      <c r="D124" s="22">
        <v>-2461838815.5</v>
      </c>
      <c r="E124" s="23">
        <f t="shared" ref="E124" si="62">+D124+E123</f>
        <v>1989350214.7200022</v>
      </c>
      <c r="F124" s="33">
        <v>29981786514</v>
      </c>
      <c r="G124" s="21">
        <f>+C124-F124</f>
        <v>407049285040.89996</v>
      </c>
      <c r="H124" s="21">
        <f>+C124-E124-F124</f>
        <v>405059934826.17993</v>
      </c>
    </row>
  </sheetData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outlinePr summaryBelow="0" summaryRight="0"/>
  </sheetPr>
  <dimension ref="A1:N124"/>
  <sheetViews>
    <sheetView showGridLines="0" zoomScale="120" zoomScaleNormal="120" workbookViewId="0">
      <pane xSplit="2" ySplit="3" topLeftCell="C109" activePane="bottomRight" state="frozen"/>
      <selection pane="topRight" activeCell="E124" sqref="E4:F124"/>
      <selection pane="bottomLeft" activeCell="E124" sqref="E4:F124"/>
      <selection pane="bottomRight" activeCell="D134" sqref="D134"/>
    </sheetView>
  </sheetViews>
  <sheetFormatPr baseColWidth="10" defaultColWidth="9.140625" defaultRowHeight="12.75" x14ac:dyDescent="0.2"/>
  <cols>
    <col min="1" max="1" width="1.28515625" customWidth="1"/>
    <col min="2" max="2" width="10.85546875" customWidth="1"/>
    <col min="3" max="3" width="20.28515625" bestFit="1" customWidth="1"/>
    <col min="4" max="4" width="23.28515625" customWidth="1"/>
    <col min="5" max="5" width="16" bestFit="1" customWidth="1"/>
    <col min="6" max="6" width="15.85546875" customWidth="1"/>
    <col min="7" max="9" width="16" hidden="1" customWidth="1"/>
  </cols>
  <sheetData>
    <row r="1" spans="1:14" ht="7.1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14" ht="5.85" customHeight="1" x14ac:dyDescent="0.2">
      <c r="A2" s="1"/>
      <c r="B2" s="1"/>
      <c r="C2" s="1"/>
      <c r="D2" s="1"/>
      <c r="E2" s="1"/>
      <c r="F2" s="1"/>
      <c r="G2" s="1"/>
      <c r="H2" s="1"/>
      <c r="I2" s="1"/>
    </row>
    <row r="3" spans="1:14" ht="38.25" x14ac:dyDescent="0.2">
      <c r="A3" s="1"/>
      <c r="B3" s="19" t="s">
        <v>68</v>
      </c>
      <c r="C3" s="19" t="s">
        <v>75</v>
      </c>
      <c r="D3" s="19" t="s">
        <v>76</v>
      </c>
      <c r="E3" s="19" t="s">
        <v>77</v>
      </c>
      <c r="F3" s="19" t="s">
        <v>78</v>
      </c>
      <c r="G3" s="19" t="s">
        <v>79</v>
      </c>
      <c r="H3" s="19" t="s">
        <v>80</v>
      </c>
      <c r="I3" s="19" t="s">
        <v>81</v>
      </c>
    </row>
    <row r="4" spans="1:14" x14ac:dyDescent="0.2">
      <c r="A4" s="1"/>
      <c r="B4" s="28">
        <f>+'Activo-EEFF'!B4</f>
        <v>41609</v>
      </c>
      <c r="C4" s="18">
        <f>+'Activo-EEFF'!C4</f>
        <v>89112329000.000015</v>
      </c>
      <c r="D4" s="12">
        <f>+'Activo-EEFF'!E4</f>
        <v>7258004255.3000002</v>
      </c>
      <c r="E4" s="9">
        <v>89274798.995811269</v>
      </c>
      <c r="F4" s="9">
        <v>11261916.07406521</v>
      </c>
      <c r="G4" s="12"/>
      <c r="H4" s="12"/>
      <c r="I4" s="12"/>
      <c r="K4" s="34"/>
      <c r="L4" s="34"/>
    </row>
    <row r="5" spans="1:14" x14ac:dyDescent="0.2">
      <c r="B5" s="28">
        <f>+'Activo-EEFF'!B5</f>
        <v>41640</v>
      </c>
      <c r="C5" s="18">
        <f>+'Activo-EEFF'!C5</f>
        <v>92949958000</v>
      </c>
      <c r="D5" s="12">
        <f>+'Activo-EEFF'!E5</f>
        <v>9182714745.8600006</v>
      </c>
      <c r="E5" s="9">
        <v>102431501.14888041</v>
      </c>
      <c r="F5" s="9">
        <v>11445642.756849295</v>
      </c>
      <c r="G5" s="12"/>
      <c r="H5" s="12"/>
      <c r="I5" s="12"/>
      <c r="K5" s="34"/>
      <c r="L5" s="34"/>
      <c r="M5" s="17"/>
      <c r="N5" s="17"/>
    </row>
    <row r="6" spans="1:14" x14ac:dyDescent="0.2">
      <c r="B6" s="28">
        <f>+'Activo-EEFF'!B6</f>
        <v>41671</v>
      </c>
      <c r="C6" s="18">
        <f>+'Activo-EEFF'!C6</f>
        <v>94987693000.000015</v>
      </c>
      <c r="D6" s="12">
        <f>+'Activo-EEFF'!E6</f>
        <v>9722978099.2280006</v>
      </c>
      <c r="E6" s="9">
        <v>117930371.29245326</v>
      </c>
      <c r="F6" s="9">
        <v>10448770.986120373</v>
      </c>
      <c r="G6" s="12"/>
      <c r="H6" s="12"/>
      <c r="I6" s="12"/>
      <c r="K6" s="34"/>
      <c r="L6" s="17"/>
      <c r="N6" s="17"/>
    </row>
    <row r="7" spans="1:14" x14ac:dyDescent="0.2">
      <c r="B7" s="28">
        <f>+'Activo-EEFF'!B7</f>
        <v>41699</v>
      </c>
      <c r="C7" s="18">
        <f>+'Activo-EEFF'!C7</f>
        <v>96809776000.000015</v>
      </c>
      <c r="D7" s="12">
        <f>+'Activo-EEFF'!E7</f>
        <v>9983212500.3199997</v>
      </c>
      <c r="E7" s="9">
        <v>129982642.95505223</v>
      </c>
      <c r="F7" s="9">
        <v>11055080.698061384</v>
      </c>
      <c r="G7" s="12"/>
      <c r="H7" s="12"/>
      <c r="I7" s="12"/>
      <c r="K7" s="34"/>
      <c r="L7" s="17"/>
      <c r="N7" s="17"/>
    </row>
    <row r="8" spans="1:14" x14ac:dyDescent="0.2">
      <c r="B8" s="28">
        <f>+'Activo-EEFF'!B8</f>
        <v>41730</v>
      </c>
      <c r="C8" s="18">
        <f>+'Activo-EEFF'!C8</f>
        <v>91942282000</v>
      </c>
      <c r="D8" s="12">
        <f>+'Activo-EEFF'!E8</f>
        <v>10479840619.945999</v>
      </c>
      <c r="E8" s="9">
        <v>155607042.94250748</v>
      </c>
      <c r="F8" s="9">
        <v>11437794.749332264</v>
      </c>
      <c r="G8" s="12"/>
      <c r="H8" s="12"/>
      <c r="I8" s="12"/>
      <c r="K8" s="34"/>
      <c r="L8" s="17"/>
      <c r="N8" s="17"/>
    </row>
    <row r="9" spans="1:14" x14ac:dyDescent="0.2">
      <c r="B9" s="28">
        <f>+'Activo-EEFF'!B9</f>
        <v>41760</v>
      </c>
      <c r="C9" s="18">
        <f>+'Activo-EEFF'!C9</f>
        <v>93721767000</v>
      </c>
      <c r="D9" s="12">
        <f>+'Activo-EEFF'!E9</f>
        <v>10699747318.032999</v>
      </c>
      <c r="E9" s="9">
        <v>181041250.43268231</v>
      </c>
      <c r="F9" s="9">
        <v>11488791.336480746</v>
      </c>
      <c r="G9" s="12"/>
      <c r="H9" s="12"/>
      <c r="I9" s="12"/>
      <c r="K9" s="34"/>
      <c r="L9" s="17"/>
      <c r="N9" s="17"/>
    </row>
    <row r="10" spans="1:14" x14ac:dyDescent="0.2">
      <c r="B10" s="28">
        <f>+'Activo-EEFF'!B10</f>
        <v>41791</v>
      </c>
      <c r="C10" s="18">
        <f>+'Activo-EEFF'!C10</f>
        <v>95031819000</v>
      </c>
      <c r="D10" s="12">
        <f>+'Activo-EEFF'!E10</f>
        <v>10535881167.309</v>
      </c>
      <c r="E10" s="9">
        <v>209303926.77535945</v>
      </c>
      <c r="F10" s="9">
        <v>11216339.522702737</v>
      </c>
      <c r="G10" s="12"/>
      <c r="H10" s="12"/>
      <c r="I10" s="12"/>
      <c r="K10" s="34"/>
      <c r="L10" s="17"/>
      <c r="N10" s="17"/>
    </row>
    <row r="11" spans="1:14" x14ac:dyDescent="0.2">
      <c r="B11" s="28">
        <f>+'Activo-EEFF'!B11</f>
        <v>41821</v>
      </c>
      <c r="C11" s="18">
        <f>+'Activo-EEFF'!C11</f>
        <v>97155133000</v>
      </c>
      <c r="D11" s="12">
        <f>+'Activo-EEFF'!E11</f>
        <v>11170911053.346001</v>
      </c>
      <c r="E11" s="9">
        <v>120315695.69153799</v>
      </c>
      <c r="F11" s="9">
        <v>11424685.512213735</v>
      </c>
      <c r="G11" s="12"/>
      <c r="H11" s="12"/>
      <c r="I11" s="12"/>
      <c r="K11" s="17"/>
      <c r="L11" s="17"/>
      <c r="N11" s="17"/>
    </row>
    <row r="12" spans="1:14" x14ac:dyDescent="0.2">
      <c r="B12" s="28">
        <f>+'Activo-EEFF'!B12</f>
        <v>41852</v>
      </c>
      <c r="C12" s="18">
        <f>+'Activo-EEFF'!C12</f>
        <v>98431911000</v>
      </c>
      <c r="D12" s="12">
        <f>+'Activo-EEFF'!E12</f>
        <v>10978481100.666</v>
      </c>
      <c r="E12" s="9">
        <v>264277841.58803332</v>
      </c>
      <c r="F12" s="9">
        <v>12237924.025512865</v>
      </c>
      <c r="G12" s="12"/>
      <c r="H12" s="12"/>
      <c r="I12" s="12"/>
      <c r="K12" s="17"/>
      <c r="L12" s="17"/>
      <c r="N12" s="17"/>
    </row>
    <row r="13" spans="1:14" x14ac:dyDescent="0.2">
      <c r="B13" s="28">
        <f>+'Activo-EEFF'!B13</f>
        <v>41883</v>
      </c>
      <c r="C13" s="18">
        <f>+'Activo-EEFF'!C13</f>
        <v>99848044000</v>
      </c>
      <c r="D13" s="12">
        <f>+'Activo-EEFF'!E13</f>
        <v>10567162037.282</v>
      </c>
      <c r="E13" s="9">
        <v>210840045.63612279</v>
      </c>
      <c r="F13" s="9">
        <v>12541663.737270406</v>
      </c>
      <c r="G13" s="12"/>
      <c r="H13" s="12"/>
      <c r="I13" s="12"/>
      <c r="K13" s="17"/>
      <c r="L13" s="17"/>
      <c r="N13" s="17"/>
    </row>
    <row r="14" spans="1:14" x14ac:dyDescent="0.2">
      <c r="B14" s="28">
        <f>+'Activo-EEFF'!B14</f>
        <v>41913</v>
      </c>
      <c r="C14" s="18">
        <f>+'Activo-EEFF'!C14</f>
        <v>101204051000</v>
      </c>
      <c r="D14" s="12">
        <f>+'Activo-EEFF'!E14</f>
        <v>10401596232.129</v>
      </c>
      <c r="E14" s="9">
        <v>215915816.1136139</v>
      </c>
      <c r="F14" s="9">
        <v>14301588.450242167</v>
      </c>
      <c r="G14" s="12"/>
      <c r="H14" s="12"/>
      <c r="I14" s="12"/>
      <c r="K14" s="17"/>
      <c r="L14" s="17"/>
    </row>
    <row r="15" spans="1:14" x14ac:dyDescent="0.2">
      <c r="B15" s="28">
        <f>+'Activo-EEFF'!B15</f>
        <v>41944</v>
      </c>
      <c r="C15" s="18">
        <f>+'Activo-EEFF'!C15</f>
        <v>102382892000</v>
      </c>
      <c r="D15" s="12">
        <f>+'Activo-EEFF'!E15</f>
        <v>10147171745.730999</v>
      </c>
      <c r="E15" s="9">
        <v>135342595.79909602</v>
      </c>
      <c r="F15" s="9">
        <v>12855705.749313485</v>
      </c>
      <c r="G15" s="12"/>
      <c r="H15" s="12"/>
      <c r="I15" s="12"/>
      <c r="K15" s="17"/>
      <c r="L15" s="17"/>
    </row>
    <row r="16" spans="1:14" x14ac:dyDescent="0.2">
      <c r="B16" s="28">
        <f>+'Activo-EEFF'!B16</f>
        <v>41974</v>
      </c>
      <c r="C16" s="18">
        <f>+'Activo-EEFF'!C16</f>
        <v>103616162000.00002</v>
      </c>
      <c r="D16" s="12">
        <f>+'Activo-EEFF'!E16</f>
        <v>9944427190.3899994</v>
      </c>
      <c r="E16" s="9">
        <v>282522365.70087898</v>
      </c>
      <c r="F16" s="9">
        <v>13036212.661512027</v>
      </c>
      <c r="G16" s="12" t="e">
        <f>+#REF!+SUM(E5:E16)-SUM(F5:F16)</f>
        <v>#REF!</v>
      </c>
      <c r="H16" s="12" t="e">
        <f>+#REF!-G16</f>
        <v>#REF!</v>
      </c>
      <c r="I16" s="13" t="e">
        <f>2*H16/(#REF!+#REF!-H16)</f>
        <v>#REF!</v>
      </c>
      <c r="K16" s="17"/>
      <c r="L16" s="17"/>
    </row>
    <row r="17" spans="1:12" x14ac:dyDescent="0.2">
      <c r="B17" s="28">
        <f>+'Activo-EEFF'!B17</f>
        <v>42005</v>
      </c>
      <c r="C17" s="18">
        <f>+'Activo-EEFF'!C17</f>
        <v>105236459000.00002</v>
      </c>
      <c r="D17" s="12">
        <f>+'Activo-EEFF'!E17</f>
        <v>9350266444.2789993</v>
      </c>
      <c r="E17" s="9">
        <v>199290493.92191631</v>
      </c>
      <c r="F17" s="9">
        <v>12934854.69534814</v>
      </c>
      <c r="G17" s="12" t="e">
        <f>+#REF!+SUM(E6:E17)-SUM(F6:F17)</f>
        <v>#REF!</v>
      </c>
      <c r="H17" s="12" t="e">
        <f>+#REF!-G17</f>
        <v>#REF!</v>
      </c>
      <c r="I17" s="13" t="e">
        <f>2*H17/(#REF!+#REF!-H17)</f>
        <v>#REF!</v>
      </c>
      <c r="K17" s="17"/>
      <c r="L17" s="17"/>
    </row>
    <row r="18" spans="1:12" x14ac:dyDescent="0.2">
      <c r="B18" s="28">
        <f>+'Activo-EEFF'!B18</f>
        <v>42036</v>
      </c>
      <c r="C18" s="18">
        <f>+'Activo-EEFF'!C18</f>
        <v>106854192000</v>
      </c>
      <c r="D18" s="12">
        <f>+'Activo-EEFF'!E18</f>
        <v>9006744435.4060001</v>
      </c>
      <c r="E18" s="9">
        <v>225738032.61011904</v>
      </c>
      <c r="F18" s="9">
        <v>13784909.262030808</v>
      </c>
      <c r="G18" s="12" t="e">
        <f>+#REF!+SUM(E7:E18)-SUM(F7:F18)</f>
        <v>#REF!</v>
      </c>
      <c r="H18" s="12" t="e">
        <f>+#REF!-G18</f>
        <v>#REF!</v>
      </c>
      <c r="I18" s="13" t="e">
        <f>2*H18/(#REF!+#REF!-H18)</f>
        <v>#REF!</v>
      </c>
      <c r="K18" s="17"/>
      <c r="L18" s="17"/>
    </row>
    <row r="19" spans="1:12" x14ac:dyDescent="0.2">
      <c r="B19" s="28">
        <f>+'Activo-EEFF'!B19</f>
        <v>42064</v>
      </c>
      <c r="C19" s="18">
        <f>+'Activo-EEFF'!C19</f>
        <v>108018285000.00002</v>
      </c>
      <c r="D19" s="12">
        <f>+'Activo-EEFF'!E19</f>
        <v>8590617700.434</v>
      </c>
      <c r="E19" s="9">
        <v>271446472.64002925</v>
      </c>
      <c r="F19" s="9">
        <v>13455183.623465197</v>
      </c>
      <c r="G19" s="12" t="e">
        <f>+#REF!+SUM(E8:E19)-SUM(F8:F19)</f>
        <v>#REF!</v>
      </c>
      <c r="H19" s="12" t="e">
        <f>+#REF!-G19</f>
        <v>#REF!</v>
      </c>
      <c r="I19" s="13" t="e">
        <f>2*H19/(#REF!+#REF!-H19)</f>
        <v>#REF!</v>
      </c>
      <c r="K19" s="17"/>
      <c r="L19" s="17"/>
    </row>
    <row r="20" spans="1:12" x14ac:dyDescent="0.2">
      <c r="B20" s="28">
        <f>+'Activo-EEFF'!B20</f>
        <v>42095</v>
      </c>
      <c r="C20" s="18">
        <f>+'Activo-EEFF'!C20</f>
        <v>109655848000</v>
      </c>
      <c r="D20" s="12">
        <f>+'Activo-EEFF'!E20</f>
        <v>8603888070.1259995</v>
      </c>
      <c r="E20" s="9">
        <v>125883278.0680576</v>
      </c>
      <c r="F20" s="9">
        <v>12809756.875196833</v>
      </c>
      <c r="G20" s="12" t="e">
        <f>+#REF!+SUM(E9:E20)-SUM(F9:F20)</f>
        <v>#REF!</v>
      </c>
      <c r="H20" s="12" t="e">
        <f>+#REF!-G20</f>
        <v>#REF!</v>
      </c>
      <c r="I20" s="13" t="e">
        <f>2*H20/(#REF!+#REF!-H20)</f>
        <v>#REF!</v>
      </c>
      <c r="K20" s="17"/>
      <c r="L20" s="17"/>
    </row>
    <row r="21" spans="1:12" x14ac:dyDescent="0.2">
      <c r="B21" s="28">
        <f>+'Activo-EEFF'!B21</f>
        <v>42125</v>
      </c>
      <c r="C21" s="18">
        <f>+'Activo-EEFF'!C21</f>
        <v>111510465000</v>
      </c>
      <c r="D21" s="12">
        <f>+'Activo-EEFF'!E21</f>
        <v>8536098951.2349997</v>
      </c>
      <c r="E21" s="9">
        <v>306065384.33483076</v>
      </c>
      <c r="F21" s="9">
        <v>13936205.433607461</v>
      </c>
      <c r="G21" s="12" t="e">
        <f>+#REF!+SUM(E10:E21)-SUM(F10:F21)</f>
        <v>#REF!</v>
      </c>
      <c r="H21" s="12" t="e">
        <f>+#REF!-G21</f>
        <v>#REF!</v>
      </c>
      <c r="I21" s="13" t="e">
        <f>2*H21/(#REF!+#REF!-H21)</f>
        <v>#REF!</v>
      </c>
      <c r="K21" s="17"/>
      <c r="L21" s="17"/>
    </row>
    <row r="22" spans="1:12" x14ac:dyDescent="0.2">
      <c r="B22" s="28">
        <f>+'Activo-EEFF'!B22</f>
        <v>42156</v>
      </c>
      <c r="C22" s="18">
        <f>+'Activo-EEFF'!C22</f>
        <v>113176360000.00002</v>
      </c>
      <c r="D22" s="12">
        <f>+'Activo-EEFF'!E22</f>
        <v>8527948775.2419996</v>
      </c>
      <c r="E22" s="9">
        <v>222062400.85736096</v>
      </c>
      <c r="F22" s="9">
        <v>13245998.039307427</v>
      </c>
      <c r="G22" s="12" t="e">
        <f>+#REF!+SUM(E11:E22)-SUM(F11:F22)</f>
        <v>#REF!</v>
      </c>
      <c r="H22" s="12" t="e">
        <f>+#REF!-G22</f>
        <v>#REF!</v>
      </c>
      <c r="I22" s="13" t="e">
        <f>2*H22/(#REF!+#REF!-H22)</f>
        <v>#REF!</v>
      </c>
      <c r="K22" s="17"/>
      <c r="L22" s="17"/>
    </row>
    <row r="23" spans="1:12" x14ac:dyDescent="0.2">
      <c r="B23" s="28">
        <f>+'Activo-EEFF'!B23</f>
        <v>42186</v>
      </c>
      <c r="C23" s="18">
        <f>+'Activo-EEFF'!C23</f>
        <v>114933137000.00002</v>
      </c>
      <c r="D23" s="12">
        <f>+'Activo-EEFF'!E23</f>
        <v>8575079026.9939995</v>
      </c>
      <c r="E23" s="9">
        <v>235540594.54888543</v>
      </c>
      <c r="F23" s="9">
        <v>13435048.075173231</v>
      </c>
      <c r="G23" s="12" t="e">
        <f>+#REF!+SUM(E12:E23)-SUM(F12:F23)</f>
        <v>#REF!</v>
      </c>
      <c r="H23" s="12" t="e">
        <f>+#REF!-G23</f>
        <v>#REF!</v>
      </c>
      <c r="I23" s="13" t="e">
        <f>2*H23/(#REF!+#REF!-H23)</f>
        <v>#REF!</v>
      </c>
      <c r="K23" s="17"/>
      <c r="L23" s="17"/>
    </row>
    <row r="24" spans="1:12" x14ac:dyDescent="0.2">
      <c r="B24" s="28">
        <f>+'Activo-EEFF'!B24</f>
        <v>42217</v>
      </c>
      <c r="C24" s="18">
        <f>+'Activo-EEFF'!C24</f>
        <v>116676478000</v>
      </c>
      <c r="D24" s="12">
        <f>+'Activo-EEFF'!E24</f>
        <v>8487124140.1389999</v>
      </c>
      <c r="E24" s="9">
        <v>231071004.78718618</v>
      </c>
      <c r="F24" s="9">
        <v>14582040.390075093</v>
      </c>
      <c r="G24" s="12" t="e">
        <f>+#REF!+SUM(E13:E24)-SUM(F13:F24)</f>
        <v>#REF!</v>
      </c>
      <c r="H24" s="12" t="e">
        <f>+#REF!-G24</f>
        <v>#REF!</v>
      </c>
      <c r="I24" s="13" t="e">
        <f>2*H24/(#REF!+#REF!-H24)</f>
        <v>#REF!</v>
      </c>
      <c r="K24" s="17"/>
      <c r="L24" s="17"/>
    </row>
    <row r="25" spans="1:12" x14ac:dyDescent="0.2">
      <c r="B25" s="28">
        <f>+'Activo-EEFF'!B25</f>
        <v>42248</v>
      </c>
      <c r="C25" s="18">
        <f>+'Activo-EEFF'!C25</f>
        <v>118270206627.20001</v>
      </c>
      <c r="D25" s="12">
        <f>+'Activo-EEFF'!E25</f>
        <v>8276905257.3249998</v>
      </c>
      <c r="E25" s="9">
        <v>226150696.14893609</v>
      </c>
      <c r="F25" s="9">
        <v>16522427.406162776</v>
      </c>
      <c r="G25" s="12" t="e">
        <f>+#REF!+SUM(E14:E25)-SUM(F14:F25)</f>
        <v>#REF!</v>
      </c>
      <c r="H25" s="12" t="e">
        <f>+#REF!-G25</f>
        <v>#REF!</v>
      </c>
      <c r="I25" s="13" t="e">
        <f>2*H25/(#REF!+#REF!-H25)</f>
        <v>#REF!</v>
      </c>
      <c r="K25" s="17"/>
      <c r="L25" s="17"/>
    </row>
    <row r="26" spans="1:12" x14ac:dyDescent="0.2">
      <c r="B26" s="28">
        <f>+'Activo-EEFF'!B26</f>
        <v>42278</v>
      </c>
      <c r="C26" s="18">
        <f>+'Activo-EEFF'!C26</f>
        <v>119982718148.30002</v>
      </c>
      <c r="D26" s="12">
        <f>+'Activo-EEFF'!E26</f>
        <v>8083064725.7079992</v>
      </c>
      <c r="E26" s="9">
        <v>144176674.05963686</v>
      </c>
      <c r="F26" s="9">
        <v>15794699.623814749</v>
      </c>
      <c r="G26" s="12" t="e">
        <f>+#REF!+SUM(E15:E26)-SUM(F15:F26)</f>
        <v>#REF!</v>
      </c>
      <c r="H26" s="12" t="e">
        <f>+#REF!-G26</f>
        <v>#REF!</v>
      </c>
      <c r="I26" s="13" t="e">
        <f>2*H26/(#REF!+#REF!-H26)</f>
        <v>#REF!</v>
      </c>
      <c r="K26" s="17"/>
      <c r="L26" s="17"/>
    </row>
    <row r="27" spans="1:12" x14ac:dyDescent="0.2">
      <c r="B27" s="28">
        <f>+'Activo-EEFF'!B27</f>
        <v>42309</v>
      </c>
      <c r="C27" s="18">
        <f>+'Activo-EEFF'!C27</f>
        <v>121722325460.59999</v>
      </c>
      <c r="D27" s="12">
        <f>+'Activo-EEFF'!E27</f>
        <v>8117561840.9419994</v>
      </c>
      <c r="E27" s="9">
        <v>343152160.90260881</v>
      </c>
      <c r="F27" s="9">
        <v>16802505.911331855</v>
      </c>
      <c r="G27" s="12" t="e">
        <f>+#REF!+SUM(E16:E27)-SUM(F16:F27)</f>
        <v>#REF!</v>
      </c>
      <c r="H27" s="12" t="e">
        <f>+#REF!-G27</f>
        <v>#REF!</v>
      </c>
      <c r="I27" s="13" t="e">
        <f>2*H27/(#REF!+#REF!-H27)</f>
        <v>#REF!</v>
      </c>
      <c r="K27" s="17"/>
      <c r="L27" s="17"/>
    </row>
    <row r="28" spans="1:12" x14ac:dyDescent="0.2">
      <c r="B28" s="28">
        <f>+'Activo-EEFF'!B28</f>
        <v>42339</v>
      </c>
      <c r="C28" s="18">
        <f>+'Activo-EEFF'!C28</f>
        <v>123470831793.2</v>
      </c>
      <c r="D28" s="12">
        <f>+'Activo-EEFF'!E28</f>
        <v>7956603829.9419994</v>
      </c>
      <c r="E28" s="9">
        <v>224428007.77800325</v>
      </c>
      <c r="F28" s="9">
        <v>15854708.705939511</v>
      </c>
      <c r="G28" s="12" t="e">
        <f>+#REF!+SUM(E17:E28)-SUM(F17:F28)</f>
        <v>#REF!</v>
      </c>
      <c r="H28" s="12" t="e">
        <f>+#REF!-G28</f>
        <v>#REF!</v>
      </c>
      <c r="I28" s="13" t="e">
        <f>2*H28/(#REF!+#REF!-H28)</f>
        <v>#REF!</v>
      </c>
      <c r="K28" s="17"/>
      <c r="L28" s="17"/>
    </row>
    <row r="29" spans="1:12" x14ac:dyDescent="0.2">
      <c r="A29" s="2"/>
      <c r="B29" s="28">
        <f>+'Activo-EEFF'!B29</f>
        <v>42370</v>
      </c>
      <c r="C29" s="18">
        <f>+'Activo-EEFF'!C29</f>
        <v>126054847738.60002</v>
      </c>
      <c r="D29" s="12">
        <f>+'Activo-EEFF'!E29</f>
        <v>7973467840.0419998</v>
      </c>
      <c r="E29" s="9">
        <v>307491429.16802233</v>
      </c>
      <c r="F29" s="9">
        <v>18717184.876390602</v>
      </c>
      <c r="G29" s="12" t="e">
        <f>+#REF!+SUM(E18:E29)-SUM(F18:F29)</f>
        <v>#REF!</v>
      </c>
      <c r="H29" s="12" t="e">
        <f>+#REF!-G29</f>
        <v>#REF!</v>
      </c>
      <c r="I29" s="13" t="e">
        <f>2*H29/(#REF!+#REF!-H29)</f>
        <v>#REF!</v>
      </c>
      <c r="K29" s="17"/>
      <c r="L29" s="17"/>
    </row>
    <row r="30" spans="1:12" x14ac:dyDescent="0.2">
      <c r="A30" s="3"/>
      <c r="B30" s="28">
        <f>+'Activo-EEFF'!B30</f>
        <v>42401</v>
      </c>
      <c r="C30" s="18">
        <f>+'Activo-EEFF'!C30</f>
        <v>127755896815.7</v>
      </c>
      <c r="D30" s="12">
        <f>+'Activo-EEFF'!E30</f>
        <v>7915668426.4169998</v>
      </c>
      <c r="E30" s="9">
        <v>243576269.50511381</v>
      </c>
      <c r="F30" s="9">
        <v>18090346.928038545</v>
      </c>
      <c r="G30" s="12" t="e">
        <f>+#REF!+SUM(E19:E30)-SUM(F19:F30)</f>
        <v>#REF!</v>
      </c>
      <c r="H30" s="12" t="e">
        <f>+#REF!-G30</f>
        <v>#REF!</v>
      </c>
      <c r="I30" s="13" t="e">
        <f>2*H30/(#REF!+#REF!-H30)</f>
        <v>#REF!</v>
      </c>
      <c r="K30" s="17"/>
      <c r="L30" s="17"/>
    </row>
    <row r="31" spans="1:12" x14ac:dyDescent="0.2">
      <c r="A31" s="3"/>
      <c r="B31" s="28">
        <f>+'Activo-EEFF'!B31</f>
        <v>42430</v>
      </c>
      <c r="C31" s="18">
        <f>+'Activo-EEFF'!C31</f>
        <v>129922761238.10001</v>
      </c>
      <c r="D31" s="12">
        <f>+'Activo-EEFF'!E31</f>
        <v>7901170031.9849997</v>
      </c>
      <c r="E31" s="9">
        <v>333642656.78909409</v>
      </c>
      <c r="F31" s="9">
        <v>19038160.808544382</v>
      </c>
      <c r="G31" s="12" t="e">
        <f>+#REF!+SUM(E20:E31)-SUM(F20:F31)</f>
        <v>#REF!</v>
      </c>
      <c r="H31" s="12" t="e">
        <f>+#REF!-G31</f>
        <v>#REF!</v>
      </c>
      <c r="I31" s="13" t="e">
        <f>2*H31/(#REF!+#REF!-H31)</f>
        <v>#REF!</v>
      </c>
      <c r="K31" s="17"/>
      <c r="L31" s="17"/>
    </row>
    <row r="32" spans="1:12" x14ac:dyDescent="0.2">
      <c r="B32" s="28">
        <f>+'Activo-EEFF'!B32</f>
        <v>42461</v>
      </c>
      <c r="C32" s="18">
        <f>+'Activo-EEFF'!C32</f>
        <v>132467462891.70001</v>
      </c>
      <c r="D32" s="12">
        <f>+'Activo-EEFF'!E32</f>
        <v>8499618704.5219994</v>
      </c>
      <c r="E32" s="9">
        <v>237189892.56321856</v>
      </c>
      <c r="F32" s="9">
        <v>18558490.172740437</v>
      </c>
      <c r="G32" s="12" t="e">
        <f>+#REF!+SUM(E21:E32)-SUM(F21:F32)</f>
        <v>#REF!</v>
      </c>
      <c r="H32" s="12" t="e">
        <f>+#REF!-G32</f>
        <v>#REF!</v>
      </c>
      <c r="I32" s="13" t="e">
        <f>2*H32/(#REF!+#REF!-H32)</f>
        <v>#REF!</v>
      </c>
      <c r="K32" s="17"/>
      <c r="L32" s="17"/>
    </row>
    <row r="33" spans="2:12" x14ac:dyDescent="0.2">
      <c r="B33" s="28">
        <f>+'Activo-EEFF'!B33</f>
        <v>42491</v>
      </c>
      <c r="C33" s="18">
        <f>+'Activo-EEFF'!C33</f>
        <v>135007242630.09999</v>
      </c>
      <c r="D33" s="12">
        <f>+'Activo-EEFF'!E33</f>
        <v>9025406097.7889996</v>
      </c>
      <c r="E33" s="9">
        <v>249733843.65526032</v>
      </c>
      <c r="F33" s="9">
        <v>19009541.713246163</v>
      </c>
      <c r="G33" s="12" t="e">
        <f>+#REF!+SUM(E22:E33)-SUM(F22:F33)</f>
        <v>#REF!</v>
      </c>
      <c r="H33" s="12" t="e">
        <f>+#REF!-G33</f>
        <v>#REF!</v>
      </c>
      <c r="I33" s="13" t="e">
        <f>2*H33/(#REF!+#REF!-H33)</f>
        <v>#REF!</v>
      </c>
      <c r="K33" s="17"/>
      <c r="L33" s="17"/>
    </row>
    <row r="34" spans="2:12" x14ac:dyDescent="0.2">
      <c r="B34" s="28">
        <f>+'Activo-EEFF'!B34</f>
        <v>42522</v>
      </c>
      <c r="C34" s="18">
        <f>+'Activo-EEFF'!C34</f>
        <v>137787185796.90002</v>
      </c>
      <c r="D34" s="12">
        <f>+'Activo-EEFF'!E34</f>
        <v>9770005186.9570007</v>
      </c>
      <c r="E34" s="9">
        <v>260639862.81648824</v>
      </c>
      <c r="F34" s="9">
        <v>19599332.923485413</v>
      </c>
      <c r="G34" s="12" t="e">
        <f>+#REF!+SUM(E23:E34)-SUM(F23:F34)</f>
        <v>#REF!</v>
      </c>
      <c r="H34" s="12" t="e">
        <f>+#REF!-G34</f>
        <v>#REF!</v>
      </c>
      <c r="I34" s="13" t="e">
        <f>2*H34/(#REF!+#REF!-H34)</f>
        <v>#REF!</v>
      </c>
      <c r="K34" s="17"/>
      <c r="L34" s="17"/>
    </row>
    <row r="35" spans="2:12" x14ac:dyDescent="0.2">
      <c r="B35" s="28">
        <f>+'Activo-EEFF'!B35</f>
        <v>42552</v>
      </c>
      <c r="C35" s="18">
        <f>+'Activo-EEFF'!C35</f>
        <v>140549516661.80002</v>
      </c>
      <c r="D35" s="12">
        <f>+'Activo-EEFF'!E35</f>
        <v>10410813014.511002</v>
      </c>
      <c r="E35" s="9">
        <v>354135634.85651129</v>
      </c>
      <c r="F35" s="9">
        <v>19307582.213011261</v>
      </c>
      <c r="G35" s="12" t="e">
        <f>+#REF!+SUM(E24:E35)-SUM(F24:F35)</f>
        <v>#REF!</v>
      </c>
      <c r="H35" s="12" t="e">
        <f>+#REF!-G35</f>
        <v>#REF!</v>
      </c>
      <c r="I35" s="13" t="e">
        <f>2*H35/(#REF!+#REF!-H35)</f>
        <v>#REF!</v>
      </c>
      <c r="K35" s="17"/>
      <c r="L35" s="17"/>
    </row>
    <row r="36" spans="2:12" x14ac:dyDescent="0.2">
      <c r="B36" s="28">
        <f>+'Activo-EEFF'!B36</f>
        <v>42583</v>
      </c>
      <c r="C36" s="18">
        <f>+'Activo-EEFF'!C36</f>
        <v>142676214234.10001</v>
      </c>
      <c r="D36" s="12">
        <f>+'Activo-EEFF'!E36</f>
        <v>10647619307.948002</v>
      </c>
      <c r="E36" s="9">
        <v>132915442.86945306</v>
      </c>
      <c r="F36" s="9">
        <v>20278206.668473937</v>
      </c>
      <c r="G36" s="12" t="e">
        <f>+#REF!+SUM(E25:E36)-SUM(F25:F36)</f>
        <v>#REF!</v>
      </c>
      <c r="H36" s="12" t="e">
        <f>+#REF!-G36</f>
        <v>#REF!</v>
      </c>
      <c r="I36" s="13" t="e">
        <f>2*H36/(#REF!+#REF!-H36)</f>
        <v>#REF!</v>
      </c>
      <c r="K36" s="17"/>
      <c r="L36" s="17"/>
    </row>
    <row r="37" spans="2:12" x14ac:dyDescent="0.2">
      <c r="B37" s="28">
        <f>+'Activo-EEFF'!B37</f>
        <v>42614</v>
      </c>
      <c r="C37" s="18">
        <f>+'Activo-EEFF'!C37</f>
        <v>144765999348.40002</v>
      </c>
      <c r="D37" s="12">
        <f>+'Activo-EEFF'!E37</f>
        <v>10443920516.114002</v>
      </c>
      <c r="E37" s="9">
        <v>158795399.41563326</v>
      </c>
      <c r="F37" s="9">
        <v>19879459.431780349</v>
      </c>
      <c r="G37" s="12" t="e">
        <f>+#REF!+SUM(E26:E37)-SUM(F26:F37)</f>
        <v>#REF!</v>
      </c>
      <c r="H37" s="12" t="e">
        <f>+#REF!-G37</f>
        <v>#REF!</v>
      </c>
      <c r="I37" s="13" t="e">
        <f>2*H37/(#REF!+#REF!-H37)</f>
        <v>#REF!</v>
      </c>
      <c r="K37" s="17"/>
      <c r="L37" s="17"/>
    </row>
    <row r="38" spans="2:12" x14ac:dyDescent="0.2">
      <c r="B38" s="28">
        <f>+'Activo-EEFF'!B38</f>
        <v>42644</v>
      </c>
      <c r="C38" s="18">
        <f>+'Activo-EEFF'!C38</f>
        <v>149495077084.09998</v>
      </c>
      <c r="D38" s="12">
        <f>+'Activo-EEFF'!E38</f>
        <v>13074981279.817001</v>
      </c>
      <c r="E38" s="9">
        <v>353679909.68390572</v>
      </c>
      <c r="F38" s="9">
        <v>21776745.817707404</v>
      </c>
      <c r="G38" s="12" t="e">
        <f>+#REF!+SUM(E27:E38)-SUM(F27:F38)</f>
        <v>#REF!</v>
      </c>
      <c r="H38" s="12" t="e">
        <f>+#REF!-G38</f>
        <v>#REF!</v>
      </c>
      <c r="I38" s="13" t="e">
        <f>2*H38/(#REF!+#REF!-H38)</f>
        <v>#REF!</v>
      </c>
      <c r="K38" s="17"/>
      <c r="L38" s="17"/>
    </row>
    <row r="39" spans="2:12" x14ac:dyDescent="0.2">
      <c r="B39" s="28">
        <f>+'Activo-EEFF'!B39</f>
        <v>42675</v>
      </c>
      <c r="C39" s="18">
        <f>+'Activo-EEFF'!C39</f>
        <v>151009970373.5</v>
      </c>
      <c r="D39" s="12">
        <f>+'Activo-EEFF'!E39</f>
        <v>12607985709.000002</v>
      </c>
      <c r="E39" s="9">
        <v>242235736.31686512</v>
      </c>
      <c r="F39" s="9">
        <v>20919146.300897975</v>
      </c>
      <c r="G39" s="12" t="e">
        <f>+#REF!+SUM(E28:E39)-SUM(F28:F39)</f>
        <v>#REF!</v>
      </c>
      <c r="H39" s="12" t="e">
        <f>+#REF!-G39</f>
        <v>#REF!</v>
      </c>
      <c r="I39" s="13" t="e">
        <f>2*H39/(#REF!+#REF!-H39)</f>
        <v>#REF!</v>
      </c>
      <c r="K39" s="17"/>
      <c r="L39" s="17"/>
    </row>
    <row r="40" spans="2:12" x14ac:dyDescent="0.2">
      <c r="B40" s="28">
        <f>+'Activo-EEFF'!B40</f>
        <v>42705</v>
      </c>
      <c r="C40" s="18">
        <f>+'Activo-EEFF'!C40</f>
        <v>153812013184.90002</v>
      </c>
      <c r="D40" s="12">
        <f>+'Activo-EEFF'!E40</f>
        <v>13169204122.454002</v>
      </c>
      <c r="E40" s="9">
        <v>391115098.84012252</v>
      </c>
      <c r="F40" s="9">
        <v>20608270.751372606</v>
      </c>
      <c r="G40" s="12" t="e">
        <f>+#REF!+SUM(E29:E40)-SUM(F29:F40)</f>
        <v>#REF!</v>
      </c>
      <c r="H40" s="12" t="e">
        <f>+#REF!-G40</f>
        <v>#REF!</v>
      </c>
      <c r="I40" s="13" t="e">
        <f>2*H40/(#REF!+#REF!-H40)</f>
        <v>#REF!</v>
      </c>
      <c r="K40" s="17"/>
      <c r="L40" s="17"/>
    </row>
    <row r="41" spans="2:12" x14ac:dyDescent="0.2">
      <c r="B41" s="28">
        <f>+'Activo-EEFF'!B41</f>
        <v>42736</v>
      </c>
      <c r="C41" s="18">
        <f>+'Activo-EEFF'!C41</f>
        <v>157538035754.60001</v>
      </c>
      <c r="D41" s="12">
        <f>+'Activo-EEFF'!E41</f>
        <v>14000726593.554003</v>
      </c>
      <c r="E41" s="9">
        <v>229950439.75380123</v>
      </c>
      <c r="F41" s="9">
        <v>22012889.074210651</v>
      </c>
      <c r="G41" s="12" t="e">
        <f>+#REF!+SUM(E30:E41)-SUM(F30:F41)</f>
        <v>#REF!</v>
      </c>
      <c r="H41" s="12" t="e">
        <f>+#REF!-G41</f>
        <v>#REF!</v>
      </c>
      <c r="I41" s="13" t="e">
        <f>2*H41/(#REF!+#REF!-H41)</f>
        <v>#REF!</v>
      </c>
      <c r="K41" s="17"/>
      <c r="L41" s="17"/>
    </row>
    <row r="42" spans="2:12" x14ac:dyDescent="0.2">
      <c r="B42" s="28">
        <f>+'Activo-EEFF'!B42</f>
        <v>42767</v>
      </c>
      <c r="C42" s="18">
        <f>+'Activo-EEFF'!C42</f>
        <v>159617705946.39999</v>
      </c>
      <c r="D42" s="12">
        <f>+'Activo-EEFF'!E42</f>
        <v>13844254526.754002</v>
      </c>
      <c r="E42" s="9">
        <v>279632354.20582724</v>
      </c>
      <c r="F42" s="9">
        <v>23287511.568652052</v>
      </c>
      <c r="G42" s="12" t="e">
        <f>+#REF!+SUM(E31:E42)-SUM(F31:F42)</f>
        <v>#REF!</v>
      </c>
      <c r="H42" s="12" t="e">
        <f>+#REF!-G42</f>
        <v>#REF!</v>
      </c>
      <c r="I42" s="13" t="e">
        <f>2*H42/(#REF!+#REF!-H42)</f>
        <v>#REF!</v>
      </c>
      <c r="K42" s="17"/>
      <c r="L42" s="17"/>
    </row>
    <row r="43" spans="2:12" x14ac:dyDescent="0.2">
      <c r="B43" s="28">
        <f>+'Activo-EEFF'!B43</f>
        <v>42795</v>
      </c>
      <c r="C43" s="18">
        <f>+'Activo-EEFF'!C43</f>
        <v>162740312734.10001</v>
      </c>
      <c r="D43" s="12">
        <f>+'Activo-EEFF'!E43</f>
        <v>14253180437.716002</v>
      </c>
      <c r="E43" s="9">
        <v>348412143.38024807</v>
      </c>
      <c r="F43" s="9">
        <v>23911552.586834438</v>
      </c>
      <c r="G43" s="12"/>
      <c r="H43" s="12"/>
      <c r="I43" s="13"/>
      <c r="K43" s="17"/>
      <c r="L43" s="17"/>
    </row>
    <row r="44" spans="2:12" x14ac:dyDescent="0.2">
      <c r="B44" s="28">
        <f>+'Activo-EEFF'!B44</f>
        <v>42826</v>
      </c>
      <c r="C44" s="18">
        <f>+'Activo-EEFF'!C44</f>
        <v>165539604974.60001</v>
      </c>
      <c r="D44" s="12">
        <f>+'Activo-EEFF'!E44</f>
        <v>14897653731.137001</v>
      </c>
      <c r="E44" s="9">
        <v>263899281.80490142</v>
      </c>
      <c r="F44" s="9">
        <v>24750267.751515977</v>
      </c>
      <c r="G44" s="12"/>
      <c r="H44" s="12"/>
      <c r="I44" s="13"/>
      <c r="K44" s="17"/>
      <c r="L44" s="17"/>
    </row>
    <row r="45" spans="2:12" x14ac:dyDescent="0.2">
      <c r="B45" s="28">
        <f>+'Activo-EEFF'!B45</f>
        <v>42856</v>
      </c>
      <c r="C45" s="18">
        <f>+'Activo-EEFF'!C45</f>
        <v>167539926983.50003</v>
      </c>
      <c r="D45" s="12">
        <f>+'Activo-EEFF'!E45</f>
        <v>14585088839.837002</v>
      </c>
      <c r="E45" s="9">
        <v>275097270.45785356</v>
      </c>
      <c r="F45" s="9">
        <v>24369583.892049219</v>
      </c>
      <c r="G45" s="12"/>
      <c r="H45" s="12"/>
      <c r="I45" s="13"/>
      <c r="K45" s="17"/>
      <c r="L45" s="17"/>
    </row>
    <row r="46" spans="2:12" x14ac:dyDescent="0.2">
      <c r="B46" s="28">
        <f>+'Activo-EEFF'!B46</f>
        <v>42887</v>
      </c>
      <c r="C46" s="18">
        <f>+'Activo-EEFF'!C46</f>
        <v>169762690151.40002</v>
      </c>
      <c r="D46" s="12">
        <f>+'Activo-EEFF'!E46</f>
        <v>14391427689.337002</v>
      </c>
      <c r="E46" s="9">
        <v>265411242.75468355</v>
      </c>
      <c r="F46" s="9">
        <v>24798127.414691411</v>
      </c>
      <c r="G46" s="12"/>
      <c r="H46" s="12"/>
      <c r="I46" s="13"/>
      <c r="K46" s="17"/>
      <c r="L46" s="17"/>
    </row>
    <row r="47" spans="2:12" x14ac:dyDescent="0.2">
      <c r="B47" s="28">
        <f>+'Activo-EEFF'!B47</f>
        <v>42917</v>
      </c>
      <c r="C47" s="18">
        <f>+'Activo-EEFF'!C47</f>
        <v>172003903603.40002</v>
      </c>
      <c r="D47" s="12">
        <f>+'Activo-EEFF'!E47</f>
        <v>14267707945.137001</v>
      </c>
      <c r="E47" s="9">
        <v>266919737.40833071</v>
      </c>
      <c r="F47" s="9">
        <v>26105009.143711388</v>
      </c>
      <c r="G47" s="12"/>
      <c r="H47" s="12"/>
      <c r="I47" s="13"/>
      <c r="K47" s="17"/>
      <c r="L47" s="17"/>
    </row>
    <row r="48" spans="2:12" x14ac:dyDescent="0.2">
      <c r="B48" s="28">
        <f>+'Activo-EEFF'!B48</f>
        <v>42948</v>
      </c>
      <c r="C48" s="18">
        <f>+'Activo-EEFF'!C48</f>
        <v>174355100536.79999</v>
      </c>
      <c r="D48" s="12">
        <f>+'Activo-EEFF'!E48</f>
        <v>14249500863.237001</v>
      </c>
      <c r="E48" s="9">
        <v>271782049.16961253</v>
      </c>
      <c r="F48" s="9">
        <v>25850648.654180631</v>
      </c>
      <c r="G48" s="12"/>
      <c r="H48" s="12"/>
      <c r="I48" s="13"/>
      <c r="K48" s="17"/>
      <c r="L48" s="17"/>
    </row>
    <row r="49" spans="2:12" x14ac:dyDescent="0.2">
      <c r="B49" s="28">
        <f>+'Activo-EEFF'!B49</f>
        <v>42979</v>
      </c>
      <c r="C49" s="18">
        <f>+'Activo-EEFF'!C49</f>
        <v>176856878481.29999</v>
      </c>
      <c r="D49" s="12">
        <f>+'Activo-EEFF'!E49</f>
        <v>14028905900.637001</v>
      </c>
      <c r="E49" s="9">
        <v>286036852.85783434</v>
      </c>
      <c r="F49" s="9">
        <v>26599732.759307355</v>
      </c>
      <c r="G49" s="12"/>
      <c r="H49" s="12"/>
      <c r="I49" s="13"/>
      <c r="K49" s="17"/>
      <c r="L49" s="17"/>
    </row>
    <row r="50" spans="2:12" x14ac:dyDescent="0.2">
      <c r="B50" s="28">
        <f>+'Activo-EEFF'!B50</f>
        <v>43009</v>
      </c>
      <c r="C50" s="18">
        <f>+'Activo-EEFF'!C50</f>
        <v>179179915887</v>
      </c>
      <c r="D50" s="12">
        <f>+'Activo-EEFF'!E50</f>
        <v>13973534858.279001</v>
      </c>
      <c r="E50" s="9">
        <v>266464690.3888166</v>
      </c>
      <c r="F50" s="9">
        <v>28060042.456209783</v>
      </c>
      <c r="G50" s="12"/>
      <c r="H50" s="12"/>
      <c r="I50" s="13"/>
      <c r="K50" s="17"/>
      <c r="L50" s="17"/>
    </row>
    <row r="51" spans="2:12" x14ac:dyDescent="0.2">
      <c r="B51" s="28">
        <f>+'Activo-EEFF'!B51</f>
        <v>43040</v>
      </c>
      <c r="C51" s="18">
        <f>+'Activo-EEFF'!C51</f>
        <v>181434008493.30002</v>
      </c>
      <c r="D51" s="12">
        <f>+'Activo-EEFF'!E51</f>
        <v>13864394945.189001</v>
      </c>
      <c r="E51" s="9">
        <v>174563148.4398632</v>
      </c>
      <c r="F51" s="9">
        <v>28300704.74677518</v>
      </c>
      <c r="G51" s="12"/>
      <c r="H51" s="12"/>
      <c r="I51" s="13"/>
      <c r="K51" s="17"/>
      <c r="L51" s="17"/>
    </row>
    <row r="52" spans="2:12" x14ac:dyDescent="0.2">
      <c r="B52" s="28">
        <f>+'Activo-EEFF'!B52</f>
        <v>43070</v>
      </c>
      <c r="C52" s="18">
        <f>+'Activo-EEFF'!C52</f>
        <v>183444137905.40002</v>
      </c>
      <c r="D52" s="12">
        <f>+'Activo-EEFF'!E52</f>
        <v>13394884003.489</v>
      </c>
      <c r="E52" s="9">
        <v>504093485.07185382</v>
      </c>
      <c r="F52" s="9">
        <v>27619937.751397289</v>
      </c>
      <c r="G52" s="12"/>
      <c r="H52" s="12"/>
      <c r="I52" s="13"/>
      <c r="K52" s="17"/>
      <c r="L52" s="17"/>
    </row>
    <row r="53" spans="2:12" x14ac:dyDescent="0.2">
      <c r="B53" s="28">
        <f>+'Activo-EEFF'!B53</f>
        <v>43101</v>
      </c>
      <c r="C53" s="18">
        <f>+'Activo-EEFF'!C53</f>
        <v>186802537661.60001</v>
      </c>
      <c r="D53" s="12">
        <f>+'Activo-EEFF'!E53</f>
        <v>13384913999.834</v>
      </c>
      <c r="E53" s="9">
        <v>297766481.09515834</v>
      </c>
      <c r="F53" s="9">
        <v>27994816.273571197</v>
      </c>
      <c r="G53" s="12"/>
      <c r="H53" s="12"/>
      <c r="I53" s="13"/>
      <c r="K53" s="17"/>
      <c r="L53" s="17"/>
    </row>
    <row r="54" spans="2:12" x14ac:dyDescent="0.2">
      <c r="B54" s="28">
        <f>+'Activo-EEFF'!B54</f>
        <v>43132</v>
      </c>
      <c r="C54" s="18">
        <f>+'Activo-EEFF'!C54</f>
        <v>189178383723.40002</v>
      </c>
      <c r="D54" s="12">
        <f>+'Activo-EEFF'!E54</f>
        <v>13215689502.534</v>
      </c>
      <c r="E54" s="9">
        <v>283879932.33190805</v>
      </c>
      <c r="F54" s="9">
        <v>29604236.490595087</v>
      </c>
      <c r="G54" s="12"/>
      <c r="H54" s="12"/>
      <c r="I54" s="13"/>
      <c r="K54" s="17"/>
      <c r="L54" s="17"/>
    </row>
    <row r="55" spans="2:12" x14ac:dyDescent="0.2">
      <c r="B55" s="28">
        <f>+'Activo-EEFF'!B55</f>
        <v>43160</v>
      </c>
      <c r="C55" s="18">
        <f>+'Activo-EEFF'!C55</f>
        <v>192179724657.20001</v>
      </c>
      <c r="D55" s="12">
        <f>+'Activo-EEFF'!E55</f>
        <v>13299195075.415001</v>
      </c>
      <c r="E55" s="9">
        <v>415589000.20730948</v>
      </c>
      <c r="F55" s="9">
        <v>32326018.180476379</v>
      </c>
      <c r="G55" s="12"/>
      <c r="H55" s="12"/>
      <c r="I55" s="13"/>
      <c r="K55" s="17"/>
      <c r="L55" s="17"/>
    </row>
    <row r="56" spans="2:12" x14ac:dyDescent="0.2">
      <c r="B56" s="28">
        <f>+'Activo-EEFF'!B56</f>
        <v>43191</v>
      </c>
      <c r="C56" s="18">
        <f>+'Activo-EEFF'!C56</f>
        <v>194655781192.70004</v>
      </c>
      <c r="D56" s="12">
        <f>+'Activo-EEFF'!E56</f>
        <v>13086275379.815001</v>
      </c>
      <c r="E56" s="9">
        <v>285537913.14070827</v>
      </c>
      <c r="F56" s="9">
        <v>31311886.874065083</v>
      </c>
      <c r="G56" s="12"/>
      <c r="H56" s="12"/>
      <c r="I56" s="13"/>
      <c r="K56" s="17"/>
      <c r="L56" s="17"/>
    </row>
    <row r="57" spans="2:12" x14ac:dyDescent="0.2">
      <c r="B57" s="28">
        <f>+'Activo-EEFF'!B57</f>
        <v>43221</v>
      </c>
      <c r="C57" s="18">
        <f>+'Activo-EEFF'!C57</f>
        <v>197261046824.89999</v>
      </c>
      <c r="D57" s="12">
        <f>+'Activo-EEFF'!E57</f>
        <v>12994047009.015001</v>
      </c>
      <c r="E57" s="9">
        <v>313312051.40712512</v>
      </c>
      <c r="F57" s="9">
        <v>32428405.841786042</v>
      </c>
      <c r="G57" s="12"/>
      <c r="H57" s="12"/>
      <c r="I57" s="13"/>
      <c r="K57" s="17"/>
      <c r="L57" s="17"/>
    </row>
    <row r="58" spans="2:12" x14ac:dyDescent="0.2">
      <c r="B58" s="28">
        <f>+'Activo-EEFF'!B58</f>
        <v>43252</v>
      </c>
      <c r="C58" s="18">
        <f>+'Activo-EEFF'!C58</f>
        <v>199743401225.60001</v>
      </c>
      <c r="D58" s="12">
        <f>+'Activo-EEFF'!E58</f>
        <v>12678403770.915001</v>
      </c>
      <c r="E58" s="9">
        <v>298519905.84777677</v>
      </c>
      <c r="F58" s="9">
        <v>33000720.332379587</v>
      </c>
      <c r="G58" s="12"/>
      <c r="H58" s="12"/>
      <c r="I58" s="13"/>
      <c r="K58" s="17"/>
      <c r="L58" s="17"/>
    </row>
    <row r="59" spans="2:12" x14ac:dyDescent="0.2">
      <c r="B59" s="28">
        <f>+'Activo-EEFF'!B59</f>
        <v>43282</v>
      </c>
      <c r="C59" s="18">
        <f>+'Activo-EEFF'!C59</f>
        <v>201086538569.39999</v>
      </c>
      <c r="D59" s="12">
        <f>+'Activo-EEFF'!E59</f>
        <v>11332307883.315001</v>
      </c>
      <c r="E59" s="9">
        <v>180432344.10644335</v>
      </c>
      <c r="F59" s="9">
        <v>32128737.302648272</v>
      </c>
      <c r="G59" s="12"/>
      <c r="H59" s="12"/>
      <c r="I59" s="13"/>
      <c r="K59" s="17"/>
      <c r="L59" s="17"/>
    </row>
    <row r="60" spans="2:12" x14ac:dyDescent="0.2">
      <c r="B60" s="28">
        <f>+'Activo-EEFF'!B60</f>
        <v>43313</v>
      </c>
      <c r="C60" s="18">
        <f>+'Activo-EEFF'!C60</f>
        <v>202010982281.30002</v>
      </c>
      <c r="D60" s="12">
        <f>+'Activo-EEFF'!E60</f>
        <v>9596112044.7150002</v>
      </c>
      <c r="E60" s="9">
        <v>436206099.66604292</v>
      </c>
      <c r="F60" s="9">
        <v>33486585.939609092</v>
      </c>
      <c r="G60" s="12"/>
      <c r="H60" s="12"/>
      <c r="I60" s="13"/>
      <c r="K60" s="17"/>
      <c r="L60" s="17"/>
    </row>
    <row r="61" spans="2:12" x14ac:dyDescent="0.2">
      <c r="B61" s="28">
        <f>+'Activo-EEFF'!B61</f>
        <v>43344</v>
      </c>
      <c r="C61" s="18">
        <f>+'Activo-EEFF'!C61</f>
        <v>203225392952.30002</v>
      </c>
      <c r="D61" s="12">
        <f>+'Activo-EEFF'!E61</f>
        <v>7982200188.5150003</v>
      </c>
      <c r="E61" s="9">
        <v>301629688.12653917</v>
      </c>
      <c r="F61" s="9">
        <v>33750371.472572431</v>
      </c>
      <c r="G61" s="12"/>
      <c r="H61" s="12"/>
      <c r="I61" s="13"/>
      <c r="K61" s="17"/>
      <c r="L61" s="17"/>
    </row>
    <row r="62" spans="2:12" x14ac:dyDescent="0.2">
      <c r="B62" s="28">
        <f>+'Activo-EEFF'!B62</f>
        <v>43374</v>
      </c>
      <c r="C62" s="18">
        <f>+'Activo-EEFF'!C62</f>
        <v>205993481613.80002</v>
      </c>
      <c r="D62" s="12">
        <f>+'Activo-EEFF'!E62</f>
        <v>7759624488.0150003</v>
      </c>
      <c r="E62" s="9">
        <v>211338146.13211527</v>
      </c>
      <c r="F62" s="9">
        <v>34936961.396685943</v>
      </c>
      <c r="G62" s="12"/>
      <c r="H62" s="12"/>
      <c r="I62" s="13"/>
      <c r="K62" s="17"/>
      <c r="L62" s="17"/>
    </row>
    <row r="63" spans="2:12" x14ac:dyDescent="0.2">
      <c r="B63" s="28">
        <f>+'Activo-EEFF'!B63</f>
        <v>43405</v>
      </c>
      <c r="C63" s="18">
        <f>+'Activo-EEFF'!C63</f>
        <v>208462967698.40002</v>
      </c>
      <c r="D63" s="12">
        <f>+'Activo-EEFF'!E63</f>
        <v>7515451556.1150007</v>
      </c>
      <c r="E63" s="9">
        <v>318845526.27774709</v>
      </c>
      <c r="F63" s="9">
        <v>35748841.117357448</v>
      </c>
      <c r="G63" s="12"/>
      <c r="H63" s="12"/>
      <c r="I63" s="13"/>
      <c r="K63" s="17"/>
      <c r="L63" s="17"/>
    </row>
    <row r="64" spans="2:12" x14ac:dyDescent="0.2">
      <c r="B64" s="28">
        <f>+'Activo-EEFF'!B64</f>
        <v>43435</v>
      </c>
      <c r="C64" s="18">
        <f>+'Activo-EEFF'!C64</f>
        <v>211359494880.20001</v>
      </c>
      <c r="D64" s="12">
        <f>+'Activo-EEFF'!E64</f>
        <v>7470506254.6150007</v>
      </c>
      <c r="E64" s="9">
        <v>479510623.76515865</v>
      </c>
      <c r="F64" s="9">
        <v>34452759.402114376</v>
      </c>
      <c r="G64" s="12"/>
      <c r="H64" s="12"/>
      <c r="I64" s="13"/>
      <c r="K64" s="17"/>
      <c r="L64" s="17"/>
    </row>
    <row r="65" spans="2:12" x14ac:dyDescent="0.2">
      <c r="B65" s="28">
        <f>+'Activo-EEFF'!B65</f>
        <v>43466</v>
      </c>
      <c r="C65" s="18">
        <f>+'Activo-EEFF'!C65</f>
        <v>215357428808.70004</v>
      </c>
      <c r="D65" s="12">
        <f>+'Activo-EEFF'!E65</f>
        <v>7670069445.6150007</v>
      </c>
      <c r="E65" s="9">
        <v>270530752.09617835</v>
      </c>
      <c r="F65" s="9">
        <v>35777759.366279803</v>
      </c>
      <c r="G65" s="12"/>
      <c r="H65" s="12"/>
      <c r="I65" s="13"/>
      <c r="K65" s="17"/>
      <c r="L65" s="17"/>
    </row>
    <row r="66" spans="2:12" x14ac:dyDescent="0.2">
      <c r="B66" s="28">
        <f>+'Activo-EEFF'!B66</f>
        <v>43497</v>
      </c>
      <c r="C66" s="18">
        <f>+'Activo-EEFF'!C66</f>
        <v>218032706491.40002</v>
      </c>
      <c r="D66" s="12">
        <f>+'Activo-EEFF'!E66</f>
        <v>7403229312.4150009</v>
      </c>
      <c r="E66" s="9">
        <v>458056028.84934545</v>
      </c>
      <c r="F66" s="9">
        <v>40606504.76735238</v>
      </c>
      <c r="G66" s="12"/>
      <c r="H66" s="12"/>
      <c r="I66" s="13"/>
      <c r="K66" s="17"/>
      <c r="L66" s="17"/>
    </row>
    <row r="67" spans="2:12" x14ac:dyDescent="0.2">
      <c r="B67" s="28">
        <f>+'Activo-EEFF'!B67</f>
        <v>43525</v>
      </c>
      <c r="C67" s="18">
        <f>+'Activo-EEFF'!C67</f>
        <v>220996331963</v>
      </c>
      <c r="D67" s="12">
        <f>+'Activo-EEFF'!E67</f>
        <v>7171770062.9150009</v>
      </c>
      <c r="E67" s="9">
        <v>193682237.04572386</v>
      </c>
      <c r="F67" s="9">
        <v>40596564.157804564</v>
      </c>
      <c r="G67" s="12"/>
      <c r="H67" s="12"/>
      <c r="I67" s="13"/>
      <c r="K67" s="17"/>
      <c r="L67" s="17"/>
    </row>
    <row r="68" spans="2:12" x14ac:dyDescent="0.2">
      <c r="B68" s="28">
        <f>+'Activo-EEFF'!B68</f>
        <v>43556</v>
      </c>
      <c r="C68" s="18">
        <f>+'Activo-EEFF'!C68</f>
        <v>223919422868.79999</v>
      </c>
      <c r="D68" s="12">
        <f>+'Activo-EEFF'!E68</f>
        <v>7059882310.1150007</v>
      </c>
      <c r="E68" s="9">
        <v>431294460.32241285</v>
      </c>
      <c r="F68" s="9">
        <v>40368515.558094576</v>
      </c>
      <c r="G68" s="12"/>
      <c r="H68" s="12"/>
      <c r="I68" s="13"/>
      <c r="K68" s="17"/>
      <c r="L68" s="17"/>
    </row>
    <row r="69" spans="2:12" x14ac:dyDescent="0.2">
      <c r="B69" s="28">
        <f>+'Activo-EEFF'!B69</f>
        <v>43586</v>
      </c>
      <c r="C69" s="18">
        <f>+'Activo-EEFF'!C69</f>
        <v>226882501100.39999</v>
      </c>
      <c r="D69" s="12">
        <f>+'Activo-EEFF'!E69</f>
        <v>6923446157.1980009</v>
      </c>
      <c r="E69" s="9">
        <v>446534354.50636673</v>
      </c>
      <c r="F69" s="9">
        <v>41567642.705218643</v>
      </c>
      <c r="G69" s="12"/>
      <c r="H69" s="12"/>
      <c r="I69" s="13"/>
      <c r="K69" s="17"/>
      <c r="L69" s="17"/>
    </row>
    <row r="70" spans="2:12" x14ac:dyDescent="0.2">
      <c r="B70" s="28">
        <f>+'Activo-EEFF'!B70</f>
        <v>43617</v>
      </c>
      <c r="C70" s="18">
        <f>+'Activo-EEFF'!C70</f>
        <v>229887650031.20004</v>
      </c>
      <c r="D70" s="12">
        <f>+'Activo-EEFF'!E70</f>
        <v>6950298266.1980009</v>
      </c>
      <c r="E70" s="9">
        <v>313510905.18128037</v>
      </c>
      <c r="F70" s="9">
        <v>41867662.568072058</v>
      </c>
      <c r="G70" s="12"/>
      <c r="H70" s="12"/>
      <c r="I70" s="13"/>
      <c r="K70" s="17"/>
      <c r="L70" s="17"/>
    </row>
    <row r="71" spans="2:12" x14ac:dyDescent="0.2">
      <c r="B71" s="28">
        <f>+'Activo-EEFF'!B71</f>
        <v>43647</v>
      </c>
      <c r="C71" s="18">
        <f>+'Activo-EEFF'!C71</f>
        <v>232695878545.10001</v>
      </c>
      <c r="D71" s="12">
        <f>+'Activo-EEFF'!E71</f>
        <v>6614251714.2980013</v>
      </c>
      <c r="E71" s="9">
        <v>186686514.17311445</v>
      </c>
      <c r="F71" s="9">
        <v>43634429.415523551</v>
      </c>
      <c r="G71" s="12"/>
      <c r="H71" s="12"/>
      <c r="I71" s="13"/>
      <c r="K71" s="17"/>
      <c r="L71" s="17"/>
    </row>
    <row r="72" spans="2:12" x14ac:dyDescent="0.2">
      <c r="B72" s="28">
        <f>+'Activo-EEFF'!B72</f>
        <v>43678</v>
      </c>
      <c r="C72" s="18">
        <f>+'Activo-EEFF'!C72</f>
        <v>234314162172.40005</v>
      </c>
      <c r="D72" s="12">
        <f>+'Activo-EEFF'!E72</f>
        <v>5453763651.7980013</v>
      </c>
      <c r="E72" s="9">
        <v>260865585.51345232</v>
      </c>
      <c r="F72" s="9">
        <v>43687290.424358271</v>
      </c>
      <c r="G72" s="12"/>
      <c r="H72" s="12"/>
      <c r="I72" s="13"/>
      <c r="K72" s="17"/>
      <c r="L72" s="17"/>
    </row>
    <row r="73" spans="2:12" x14ac:dyDescent="0.2">
      <c r="B73" s="28">
        <f>+'Activo-EEFF'!B73</f>
        <v>43709</v>
      </c>
      <c r="C73" s="18">
        <f>+'Activo-EEFF'!C73</f>
        <v>238050907717.70004</v>
      </c>
      <c r="D73" s="12">
        <f>+'Activo-EEFF'!E73</f>
        <v>4967621452.2980013</v>
      </c>
      <c r="E73" s="9">
        <v>367750997.23135239</v>
      </c>
      <c r="F73" s="9">
        <v>44748759.281915784</v>
      </c>
      <c r="G73" s="12"/>
      <c r="H73" s="12"/>
      <c r="I73" s="13"/>
      <c r="K73" s="17"/>
      <c r="L73" s="17"/>
    </row>
    <row r="74" spans="2:12" x14ac:dyDescent="0.2">
      <c r="B74" s="28">
        <f>+'Activo-EEFF'!B74</f>
        <v>43739</v>
      </c>
      <c r="C74" s="18">
        <f>+'Activo-EEFF'!C74</f>
        <v>240690641893.70001</v>
      </c>
      <c r="D74" s="12">
        <f>+'Activo-EEFF'!E74</f>
        <v>3949193955.6980009</v>
      </c>
      <c r="E74" s="9">
        <v>262207912.91979256</v>
      </c>
      <c r="F74" s="9">
        <v>44910678.853759877</v>
      </c>
      <c r="G74" s="12"/>
      <c r="H74" s="12"/>
      <c r="I74" s="13"/>
      <c r="K74" s="17"/>
      <c r="L74" s="17"/>
    </row>
    <row r="75" spans="2:12" x14ac:dyDescent="0.2">
      <c r="B75" s="28">
        <f>+'Activo-EEFF'!B75</f>
        <v>43770</v>
      </c>
      <c r="C75" s="18">
        <f>+'Activo-EEFF'!C75</f>
        <v>239442911094.80002</v>
      </c>
      <c r="D75" s="12">
        <f>+'Activo-EEFF'!E75</f>
        <v>-490303473.31599998</v>
      </c>
      <c r="E75" s="9">
        <v>296678599.0804832</v>
      </c>
      <c r="F75" s="9">
        <v>45686240.499189213</v>
      </c>
      <c r="G75" s="12"/>
      <c r="H75" s="12"/>
      <c r="I75" s="13"/>
      <c r="K75" s="17"/>
      <c r="L75" s="17"/>
    </row>
    <row r="76" spans="2:12" x14ac:dyDescent="0.2">
      <c r="B76" s="28">
        <f>+'Activo-EEFF'!B76</f>
        <v>43800</v>
      </c>
      <c r="C76" s="18">
        <f>+'Activo-EEFF'!C76</f>
        <v>241632241316.39999</v>
      </c>
      <c r="D76" s="12">
        <f>+'Activo-EEFF'!E76</f>
        <v>-1886415404.1159999</v>
      </c>
      <c r="E76" s="9">
        <v>375411931.10895044</v>
      </c>
      <c r="F76" s="9">
        <v>46248215.533388272</v>
      </c>
      <c r="G76" s="12"/>
      <c r="H76" s="12"/>
      <c r="I76" s="13"/>
      <c r="K76" s="17"/>
      <c r="L76" s="17"/>
    </row>
    <row r="77" spans="2:12" x14ac:dyDescent="0.2">
      <c r="B77" s="28">
        <f>+'Activo-EEFF'!B77</f>
        <v>43831</v>
      </c>
      <c r="C77" s="18">
        <f>+'Activo-EEFF'!C77</f>
        <v>246379618410.40002</v>
      </c>
      <c r="D77" s="12">
        <f>+'Activo-EEFF'!E77</f>
        <v>-2129316129.516</v>
      </c>
      <c r="E77" s="9">
        <v>426143003.39887303</v>
      </c>
      <c r="F77" s="9">
        <v>46942758.372361682</v>
      </c>
      <c r="G77" s="12"/>
      <c r="H77" s="12"/>
      <c r="I77" s="13"/>
      <c r="K77" s="17"/>
      <c r="L77" s="17"/>
    </row>
    <row r="78" spans="2:12" x14ac:dyDescent="0.2">
      <c r="B78" s="28">
        <f>+'Activo-EEFF'!B78</f>
        <v>43862</v>
      </c>
      <c r="C78" s="18">
        <f>+'Activo-EEFF'!C78</f>
        <v>249310079958.90002</v>
      </c>
      <c r="D78" s="12">
        <f>+'Activo-EEFF'!E78</f>
        <v>-2503208088.8850002</v>
      </c>
      <c r="E78" s="9">
        <v>384574358.45863241</v>
      </c>
      <c r="F78" s="9">
        <v>51822869.909607254</v>
      </c>
      <c r="G78" s="12"/>
      <c r="H78" s="12"/>
      <c r="I78" s="13"/>
      <c r="K78" s="17"/>
      <c r="L78" s="17"/>
    </row>
    <row r="79" spans="2:12" x14ac:dyDescent="0.2">
      <c r="B79" s="28">
        <f>+'Activo-EEFF'!B79</f>
        <v>43891</v>
      </c>
      <c r="C79" s="18">
        <f>+'Activo-EEFF'!C79</f>
        <v>252275516626.39999</v>
      </c>
      <c r="D79" s="12">
        <f>+'Activo-EEFF'!E79</f>
        <v>-2877811538.3850002</v>
      </c>
      <c r="E79" s="9">
        <v>666790507.10700297</v>
      </c>
      <c r="F79" s="9">
        <v>54026438.737327382</v>
      </c>
      <c r="G79" s="12"/>
      <c r="H79" s="12"/>
      <c r="I79" s="13"/>
      <c r="K79" s="17"/>
      <c r="L79" s="17"/>
    </row>
    <row r="80" spans="2:12" x14ac:dyDescent="0.2">
      <c r="B80" s="28">
        <f>+'Activo-EEFF'!B80</f>
        <v>43922</v>
      </c>
      <c r="C80" s="18">
        <f>+'Activo-EEFF'!C80</f>
        <v>259694150299.60001</v>
      </c>
      <c r="D80" s="12">
        <f>+'Activo-EEFF'!E80</f>
        <v>1178959654.7220001</v>
      </c>
      <c r="E80" s="9">
        <v>336220140.61633813</v>
      </c>
      <c r="F80" s="9">
        <v>54675283.296555296</v>
      </c>
      <c r="G80" s="12"/>
      <c r="H80" s="12"/>
      <c r="I80" s="13"/>
      <c r="K80" s="17"/>
      <c r="L80" s="17"/>
    </row>
    <row r="81" spans="2:12" x14ac:dyDescent="0.2">
      <c r="B81" s="28">
        <f>+'Activo-EEFF'!B81</f>
        <v>43952</v>
      </c>
      <c r="C81" s="18">
        <f>+'Activo-EEFF'!C81</f>
        <v>262434038917.80002</v>
      </c>
      <c r="D81" s="12">
        <f>+'Activo-EEFF'!E81</f>
        <v>850846356.03300011</v>
      </c>
      <c r="E81" s="9">
        <v>345504190.82502025</v>
      </c>
      <c r="F81" s="9">
        <v>57594561.00281135</v>
      </c>
      <c r="G81" s="12"/>
      <c r="H81" s="12"/>
      <c r="I81" s="13"/>
      <c r="K81" s="17"/>
      <c r="L81" s="17"/>
    </row>
    <row r="82" spans="2:12" x14ac:dyDescent="0.2">
      <c r="B82" s="28">
        <f>+'Activo-EEFF'!B82</f>
        <v>43983</v>
      </c>
      <c r="C82" s="18">
        <f>+'Activo-EEFF'!C82</f>
        <v>267075879657.10001</v>
      </c>
      <c r="D82" s="12">
        <f>+'Activo-EEFF'!E82</f>
        <v>2338846144.6330004</v>
      </c>
      <c r="E82" s="9">
        <v>352110889.6233809</v>
      </c>
      <c r="F82" s="9">
        <v>58366728.967543617</v>
      </c>
      <c r="G82" s="12"/>
      <c r="H82" s="12"/>
      <c r="I82" s="13"/>
      <c r="K82" s="17"/>
      <c r="L82" s="17"/>
    </row>
    <row r="83" spans="2:12" x14ac:dyDescent="0.2">
      <c r="B83" s="28">
        <f>+'Activo-EEFF'!B83</f>
        <v>44013</v>
      </c>
      <c r="C83" s="18">
        <f>+'Activo-EEFF'!C83</f>
        <v>272677541377.19998</v>
      </c>
      <c r="D83" s="12">
        <f>+'Activo-EEFF'!E83</f>
        <v>4717754773.5330009</v>
      </c>
      <c r="E83" s="9">
        <v>351176196.28062391</v>
      </c>
      <c r="F83" s="9">
        <v>60688819.800580971</v>
      </c>
      <c r="G83" s="12"/>
      <c r="H83" s="12"/>
      <c r="I83" s="13"/>
      <c r="K83" s="17"/>
      <c r="L83" s="17"/>
    </row>
    <row r="84" spans="2:12" x14ac:dyDescent="0.2">
      <c r="B84" s="28">
        <f>+'Activo-EEFF'!B84</f>
        <v>44044</v>
      </c>
      <c r="C84" s="18">
        <f>+'Activo-EEFF'!C84</f>
        <v>276873705642.40002</v>
      </c>
      <c r="D84" s="12">
        <f>+'Activo-EEFF'!E84</f>
        <v>5203292557.4330006</v>
      </c>
      <c r="E84" s="9">
        <v>353473991.20674253</v>
      </c>
      <c r="F84" s="9">
        <v>60699129.32471884</v>
      </c>
      <c r="G84" s="12"/>
      <c r="H84" s="12"/>
      <c r="I84" s="13"/>
      <c r="K84" s="17"/>
      <c r="L84" s="17"/>
    </row>
    <row r="85" spans="2:12" x14ac:dyDescent="0.2">
      <c r="B85" s="28">
        <f>+'Activo-EEFF'!B85</f>
        <v>44075</v>
      </c>
      <c r="C85" s="18">
        <f>+'Activo-EEFF'!C85</f>
        <v>281640551400.40002</v>
      </c>
      <c r="D85" s="12">
        <f>+'Activo-EEFF'!E85</f>
        <v>5524397911.8150005</v>
      </c>
      <c r="E85" s="9">
        <v>354238849.95910174</v>
      </c>
      <c r="F85" s="9">
        <v>61383596.2564587</v>
      </c>
      <c r="G85" s="12"/>
      <c r="H85" s="12"/>
      <c r="I85" s="13"/>
      <c r="K85" s="17"/>
      <c r="L85" s="17"/>
    </row>
    <row r="86" spans="2:12" x14ac:dyDescent="0.2">
      <c r="B86" s="28">
        <f>+'Activo-EEFF'!B86</f>
        <v>44105</v>
      </c>
      <c r="C86" s="18">
        <f>+'Activo-EEFF'!C86</f>
        <v>288183535326.20001</v>
      </c>
      <c r="D86" s="12">
        <f>+'Activo-EEFF'!E86</f>
        <v>7917909314.9770012</v>
      </c>
      <c r="E86" s="9">
        <v>405173860.49412221</v>
      </c>
      <c r="F86" s="9">
        <v>64601607.69997894</v>
      </c>
      <c r="G86" s="12"/>
      <c r="H86" s="12"/>
      <c r="I86" s="13"/>
      <c r="K86" s="17"/>
      <c r="L86" s="17"/>
    </row>
    <row r="87" spans="2:12" x14ac:dyDescent="0.2">
      <c r="B87" s="28">
        <f>+'Activo-EEFF'!B87</f>
        <v>44136</v>
      </c>
      <c r="C87" s="18">
        <f>+'Activo-EEFF'!C87</f>
        <v>294106103892.40002</v>
      </c>
      <c r="D87" s="12">
        <f>+'Activo-EEFF'!E87</f>
        <v>11447603398.578001</v>
      </c>
      <c r="E87" s="9">
        <v>355491712.0566631</v>
      </c>
      <c r="F87" s="9">
        <v>63965504.180371754</v>
      </c>
      <c r="G87" s="12"/>
      <c r="H87" s="12"/>
      <c r="I87" s="13"/>
      <c r="K87" s="17"/>
      <c r="L87" s="17"/>
    </row>
    <row r="88" spans="2:12" x14ac:dyDescent="0.2">
      <c r="B88" s="28">
        <f>+'Activo-EEFF'!B88</f>
        <v>44166</v>
      </c>
      <c r="C88" s="18">
        <f>+'Activo-EEFF'!C88</f>
        <v>298825003232.59998</v>
      </c>
      <c r="D88" s="12">
        <f>+'Activo-EEFF'!E88</f>
        <v>11927040527.542002</v>
      </c>
      <c r="E88" s="9">
        <v>391841398.43665272</v>
      </c>
      <c r="F88" s="9">
        <v>66189541.749774605</v>
      </c>
      <c r="G88" s="12"/>
      <c r="H88" s="12"/>
      <c r="I88" s="13"/>
      <c r="K88" s="17"/>
      <c r="L88" s="17"/>
    </row>
    <row r="89" spans="2:12" x14ac:dyDescent="0.2">
      <c r="B89" s="28">
        <f>+'Activo-EEFF'!B89</f>
        <v>44197</v>
      </c>
      <c r="C89" s="18">
        <f>+'Activo-EEFF'!C89</f>
        <v>306557796411.10004</v>
      </c>
      <c r="D89" s="12">
        <f>+'Activo-EEFF'!E89</f>
        <v>14977149673.094002</v>
      </c>
      <c r="E89" s="9">
        <v>502383960.52444148</v>
      </c>
      <c r="F89" s="9">
        <v>65834514.314321138</v>
      </c>
      <c r="G89" s="12"/>
      <c r="H89" s="12"/>
      <c r="I89" s="13"/>
      <c r="K89" s="17"/>
      <c r="L89" s="17"/>
    </row>
    <row r="90" spans="2:12" x14ac:dyDescent="0.2">
      <c r="B90" s="28">
        <f>+'Activo-EEFF'!B90</f>
        <v>44228</v>
      </c>
      <c r="C90" s="18">
        <f>+'Activo-EEFF'!C90</f>
        <v>310145608785</v>
      </c>
      <c r="D90" s="12">
        <f>+'Activo-EEFF'!E90</f>
        <v>14983506090.506002</v>
      </c>
      <c r="E90" s="9">
        <v>378922644.69441408</v>
      </c>
      <c r="F90" s="9">
        <v>73971023.916779429</v>
      </c>
      <c r="G90" s="12"/>
      <c r="H90" s="12"/>
      <c r="I90" s="13"/>
      <c r="K90" s="17"/>
      <c r="L90" s="17"/>
    </row>
    <row r="91" spans="2:12" x14ac:dyDescent="0.2">
      <c r="B91" s="28">
        <f>+'Activo-EEFF'!B91</f>
        <v>44256</v>
      </c>
      <c r="C91" s="18">
        <f>+'Activo-EEFF'!C91</f>
        <v>313404953942.40002</v>
      </c>
      <c r="D91" s="12">
        <f>+'Activo-EEFF'!E91</f>
        <v>13660137242.526003</v>
      </c>
      <c r="E91" s="9">
        <v>498906203.48306394</v>
      </c>
      <c r="F91" s="9">
        <v>75510321.276319399</v>
      </c>
      <c r="G91" s="12"/>
      <c r="H91" s="12"/>
      <c r="I91" s="13"/>
      <c r="K91" s="17"/>
      <c r="L91" s="17"/>
    </row>
    <row r="92" spans="2:12" x14ac:dyDescent="0.2">
      <c r="B92" s="28">
        <f>+'Activo-EEFF'!B92</f>
        <v>44287</v>
      </c>
      <c r="C92" s="18">
        <f>+'Activo-EEFF'!C92</f>
        <v>313055949508.90002</v>
      </c>
      <c r="D92" s="12">
        <f>+'Activo-EEFF'!E92</f>
        <v>11384628551.154003</v>
      </c>
      <c r="E92" s="9">
        <v>371288588.58305275</v>
      </c>
      <c r="F92" s="9">
        <v>74900566.727234825</v>
      </c>
      <c r="G92" s="12"/>
      <c r="H92" s="12"/>
      <c r="I92" s="13"/>
      <c r="K92" s="17"/>
      <c r="L92" s="17"/>
    </row>
    <row r="93" spans="2:12" x14ac:dyDescent="0.2">
      <c r="B93" s="28">
        <f>+'Activo-EEFF'!B93</f>
        <v>44317</v>
      </c>
      <c r="C93" s="18">
        <f>+'Activo-EEFF'!C93</f>
        <v>315881632043.40002</v>
      </c>
      <c r="D93" s="12">
        <f>+'Activo-EEFF'!E93</f>
        <v>9558270909.8180027</v>
      </c>
      <c r="E93" s="9">
        <v>373356348.06267929</v>
      </c>
      <c r="F93" s="9">
        <v>77880783.859771252</v>
      </c>
      <c r="G93" s="12"/>
      <c r="H93" s="12"/>
      <c r="I93" s="13"/>
      <c r="K93" s="17"/>
      <c r="L93" s="17"/>
    </row>
    <row r="94" spans="2:12" x14ac:dyDescent="0.2">
      <c r="B94" s="28">
        <f>+'Activo-EEFF'!B94</f>
        <v>44348</v>
      </c>
      <c r="C94" s="18">
        <f>+'Activo-EEFF'!C94</f>
        <v>318457388335.5</v>
      </c>
      <c r="D94" s="12">
        <f>+'Activo-EEFF'!E94</f>
        <v>8364922295.7180023</v>
      </c>
      <c r="E94" s="9">
        <v>376055638.42671502</v>
      </c>
      <c r="F94" s="9">
        <v>78804987.124582112</v>
      </c>
      <c r="G94" s="12"/>
      <c r="H94" s="12"/>
      <c r="I94" s="13"/>
      <c r="K94" s="17"/>
      <c r="L94" s="17"/>
    </row>
    <row r="95" spans="2:12" x14ac:dyDescent="0.2">
      <c r="B95" s="28">
        <f>+'Activo-EEFF'!B95</f>
        <v>44378</v>
      </c>
      <c r="C95" s="18">
        <f>+'Activo-EEFF'!C95</f>
        <v>317432067058.60004</v>
      </c>
      <c r="D95" s="12">
        <f>+'Activo-EEFF'!E95</f>
        <v>3871574693.3180017</v>
      </c>
      <c r="E95" s="9">
        <v>357932027.29046226</v>
      </c>
      <c r="F95" s="9">
        <v>78804987.124582112</v>
      </c>
      <c r="G95" s="12"/>
      <c r="H95" s="12"/>
      <c r="I95" s="13"/>
      <c r="K95" s="17"/>
      <c r="L95" s="17"/>
    </row>
    <row r="96" spans="2:12" x14ac:dyDescent="0.2">
      <c r="B96" s="28">
        <f>+'Activo-EEFF'!B96</f>
        <v>44409</v>
      </c>
      <c r="C96" s="18">
        <f>+'Activo-EEFF'!C96</f>
        <v>321557217920.90002</v>
      </c>
      <c r="D96" s="12">
        <f>+'Activo-EEFF'!E96</f>
        <v>3800175781.8200016</v>
      </c>
      <c r="E96" s="9">
        <v>362233973.70181173</v>
      </c>
      <c r="F96" s="9">
        <v>81600299.060054585</v>
      </c>
      <c r="G96" s="12"/>
      <c r="H96" s="12"/>
      <c r="I96" s="13"/>
      <c r="K96" s="17"/>
      <c r="L96" s="17"/>
    </row>
    <row r="97" spans="2:12" x14ac:dyDescent="0.2">
      <c r="B97" s="28">
        <f>+'Activo-EEFF'!B97</f>
        <v>44440</v>
      </c>
      <c r="C97" s="18">
        <f>+'Activo-EEFF'!C97</f>
        <v>326326423620.5</v>
      </c>
      <c r="D97" s="12">
        <f>+'Activo-EEFF'!E97</f>
        <v>3759624290.6200018</v>
      </c>
      <c r="E97" s="9">
        <v>389376005.38741469</v>
      </c>
      <c r="F97" s="9">
        <v>86042069.929961726</v>
      </c>
      <c r="G97" s="12"/>
      <c r="H97" s="12"/>
      <c r="I97" s="13"/>
      <c r="K97" s="17"/>
      <c r="L97" s="17"/>
    </row>
    <row r="98" spans="2:12" x14ac:dyDescent="0.2">
      <c r="B98" s="28">
        <f>+'Activo-EEFF'!B98</f>
        <v>44470</v>
      </c>
      <c r="C98" s="18">
        <f>+'Activo-EEFF'!C98</f>
        <v>330224366534.10004</v>
      </c>
      <c r="D98" s="12">
        <f>+'Activo-EEFF'!E98</f>
        <v>3707389266.920002</v>
      </c>
      <c r="E98" s="9">
        <v>212648437.90263698</v>
      </c>
      <c r="F98" s="9">
        <v>86474778.580983117</v>
      </c>
      <c r="G98" s="12"/>
      <c r="H98" s="12"/>
      <c r="I98" s="13"/>
      <c r="K98" s="17"/>
      <c r="L98" s="17"/>
    </row>
    <row r="99" spans="2:12" x14ac:dyDescent="0.2">
      <c r="B99" s="28">
        <f>+'Activo-EEFF'!B99</f>
        <v>44501</v>
      </c>
      <c r="C99" s="18">
        <f>+'Activo-EEFF'!C99</f>
        <v>333481658133.90002</v>
      </c>
      <c r="D99" s="12">
        <f>+'Activo-EEFF'!E99</f>
        <v>3682024029.3200021</v>
      </c>
      <c r="E99" s="9">
        <v>203948525.96485415</v>
      </c>
      <c r="F99" s="9">
        <v>86802309.954285786</v>
      </c>
      <c r="G99" s="12"/>
      <c r="H99" s="12"/>
      <c r="I99" s="13"/>
      <c r="K99" s="17"/>
      <c r="L99" s="17"/>
    </row>
    <row r="100" spans="2:12" x14ac:dyDescent="0.2">
      <c r="B100" s="28">
        <f>+'Activo-EEFF'!B100</f>
        <v>44531</v>
      </c>
      <c r="C100" s="18">
        <f>+'Activo-EEFF'!C100</f>
        <v>337665652935.5</v>
      </c>
      <c r="D100" s="12">
        <f>+'Activo-EEFF'!E100</f>
        <v>3532688606.8200021</v>
      </c>
      <c r="E100" s="9">
        <v>685055864.74072886</v>
      </c>
      <c r="F100" s="9">
        <v>91886458.713070214</v>
      </c>
      <c r="G100" s="12"/>
      <c r="H100" s="12"/>
      <c r="I100" s="13"/>
      <c r="K100" s="17"/>
      <c r="L100" s="17"/>
    </row>
    <row r="101" spans="2:12" x14ac:dyDescent="0.2">
      <c r="B101" s="28">
        <f>+'Activo-EEFF'!B101</f>
        <v>44562</v>
      </c>
      <c r="C101" s="18">
        <f>+'Activo-EEFF'!C101</f>
        <v>342181352328.40002</v>
      </c>
      <c r="D101" s="12">
        <f>+'Activo-EEFF'!E101</f>
        <v>3173240346.920002</v>
      </c>
      <c r="E101" s="9">
        <v>301818174.11081219</v>
      </c>
      <c r="F101" s="9">
        <v>95597197.831143722</v>
      </c>
      <c r="G101" s="12"/>
      <c r="H101" s="12"/>
      <c r="I101" s="13"/>
      <c r="K101" s="17"/>
      <c r="L101" s="17"/>
    </row>
    <row r="102" spans="2:12" x14ac:dyDescent="0.2">
      <c r="B102" s="28">
        <f>+'Activo-EEFF'!B102</f>
        <v>44593</v>
      </c>
      <c r="C102" s="18">
        <f>+'Activo-EEFF'!C102</f>
        <v>346159692938.10004</v>
      </c>
      <c r="D102" s="12">
        <f>+'Activo-EEFF'!E102</f>
        <v>3078429372.0200019</v>
      </c>
      <c r="E102" s="9">
        <v>406641658.6986143</v>
      </c>
      <c r="F102" s="9">
        <v>101563281.83537033</v>
      </c>
      <c r="G102" s="12"/>
      <c r="H102" s="12"/>
      <c r="I102" s="13"/>
      <c r="K102" s="17"/>
      <c r="L102" s="17"/>
    </row>
    <row r="103" spans="2:12" x14ac:dyDescent="0.2">
      <c r="B103" s="28">
        <f>+'Activo-EEFF'!B103</f>
        <v>44621</v>
      </c>
      <c r="C103" s="18">
        <f>+'Activo-EEFF'!C103</f>
        <v>350234212509.59998</v>
      </c>
      <c r="D103" s="12">
        <f>+'Activo-EEFF'!E103</f>
        <v>2862479404.5200019</v>
      </c>
      <c r="E103" s="9">
        <v>679284509.13812816</v>
      </c>
      <c r="F103" s="9">
        <v>105792119.83564308</v>
      </c>
      <c r="G103" s="12"/>
      <c r="H103" s="12"/>
      <c r="I103" s="13"/>
      <c r="K103" s="17"/>
      <c r="L103" s="17"/>
    </row>
    <row r="104" spans="2:12" x14ac:dyDescent="0.2">
      <c r="B104" s="28">
        <f>+'Activo-EEFF'!B104</f>
        <v>44652</v>
      </c>
      <c r="C104" s="18">
        <f>+'Activo-EEFF'!C104</f>
        <v>354099776894.29999</v>
      </c>
      <c r="D104" s="12">
        <f>+'Activo-EEFF'!E104</f>
        <v>2642272148.1200018</v>
      </c>
      <c r="E104" s="9">
        <v>379114036.3959558</v>
      </c>
      <c r="F104" s="9">
        <v>107416495.08592537</v>
      </c>
      <c r="G104" s="12"/>
      <c r="H104" s="12"/>
      <c r="I104" s="13"/>
      <c r="K104" s="17"/>
      <c r="L104" s="17"/>
    </row>
    <row r="105" spans="2:12" x14ac:dyDescent="0.2">
      <c r="B105" s="28">
        <f>+'Activo-EEFF'!B105</f>
        <v>44682</v>
      </c>
      <c r="C105" s="18">
        <f>+'Activo-EEFF'!C105</f>
        <v>357885393875.00006</v>
      </c>
      <c r="D105" s="12">
        <f>+'Activo-EEFF'!E105</f>
        <v>2591877426.420002</v>
      </c>
      <c r="E105" s="9">
        <v>383374444.67617339</v>
      </c>
      <c r="F105" s="9">
        <v>110036904.74042369</v>
      </c>
      <c r="G105" s="12"/>
      <c r="H105" s="12"/>
      <c r="I105" s="13"/>
      <c r="K105" s="17"/>
      <c r="L105" s="17"/>
    </row>
    <row r="106" spans="2:12" x14ac:dyDescent="0.2">
      <c r="B106" s="28">
        <f>+'Activo-EEFF'!B106</f>
        <v>44713</v>
      </c>
      <c r="C106" s="18">
        <f>+'Activo-EEFF'!C106</f>
        <v>361853361531.79999</v>
      </c>
      <c r="D106" s="12">
        <f>+'Activo-EEFF'!E106</f>
        <v>2436993329.2200022</v>
      </c>
      <c r="E106" s="9">
        <v>375875754.26512593</v>
      </c>
      <c r="F106" s="9">
        <v>112191716.63841428</v>
      </c>
      <c r="G106" s="12"/>
      <c r="H106" s="12"/>
      <c r="I106" s="13"/>
      <c r="K106" s="17"/>
      <c r="L106" s="17"/>
    </row>
    <row r="107" spans="2:12" x14ac:dyDescent="0.2">
      <c r="B107" s="28">
        <f>+'Activo-EEFF'!B107</f>
        <v>44743</v>
      </c>
      <c r="C107" s="18">
        <f>+'Activo-EEFF'!C107</f>
        <v>366134608129.20007</v>
      </c>
      <c r="D107" s="12">
        <f>+'Activo-EEFF'!E107</f>
        <v>2243910197.8200021</v>
      </c>
      <c r="E107" s="9">
        <v>377473421.29277802</v>
      </c>
      <c r="F107" s="9">
        <v>114544865.82595877</v>
      </c>
      <c r="G107" s="12"/>
      <c r="H107" s="12"/>
      <c r="I107" s="13"/>
      <c r="K107" s="17"/>
      <c r="L107" s="17"/>
    </row>
    <row r="108" spans="2:12" x14ac:dyDescent="0.2">
      <c r="B108" s="28">
        <f>+'Activo-EEFF'!B108</f>
        <v>44774</v>
      </c>
      <c r="C108" s="18">
        <f>+'Activo-EEFF'!C108</f>
        <v>369924012667.29999</v>
      </c>
      <c r="D108" s="12">
        <f>+'Activo-EEFF'!E108</f>
        <v>2045708904.5200021</v>
      </c>
      <c r="E108" s="9">
        <v>365468718.9504661</v>
      </c>
      <c r="F108" s="9">
        <v>118226387.09991941</v>
      </c>
      <c r="G108" s="12"/>
      <c r="H108" s="12"/>
      <c r="I108" s="13"/>
      <c r="K108" s="17"/>
      <c r="L108" s="17"/>
    </row>
    <row r="109" spans="2:12" x14ac:dyDescent="0.2">
      <c r="B109" s="28">
        <f>+'Activo-EEFF'!B109</f>
        <v>44805</v>
      </c>
      <c r="C109" s="18">
        <f>+'Activo-EEFF'!C109</f>
        <v>373986594525.40002</v>
      </c>
      <c r="D109" s="12">
        <f>+'Activo-EEFF'!E109</f>
        <v>1763820854.3200021</v>
      </c>
      <c r="E109" s="9">
        <v>379957217.45529431</v>
      </c>
      <c r="F109" s="9">
        <v>120757267.75035678</v>
      </c>
      <c r="G109" s="12"/>
      <c r="H109" s="12"/>
      <c r="I109" s="13"/>
      <c r="K109" s="17"/>
      <c r="L109" s="17"/>
    </row>
    <row r="110" spans="2:12" x14ac:dyDescent="0.2">
      <c r="B110" s="28">
        <f>+'Activo-EEFF'!B110</f>
        <v>44835</v>
      </c>
      <c r="C110" s="18">
        <f>+'Activo-EEFF'!C110</f>
        <v>378564049492.90002</v>
      </c>
      <c r="D110" s="12">
        <f>+'Activo-EEFF'!E110</f>
        <v>1529476806.8200021</v>
      </c>
      <c r="E110" s="9">
        <v>379950973.50115263</v>
      </c>
      <c r="F110" s="9">
        <v>122124659.6516346</v>
      </c>
      <c r="G110" s="12"/>
      <c r="H110" s="12"/>
      <c r="I110" s="13"/>
      <c r="K110" s="17"/>
      <c r="L110" s="17"/>
    </row>
    <row r="111" spans="2:12" x14ac:dyDescent="0.2">
      <c r="B111" s="28">
        <f>+'Activo-EEFF'!B111</f>
        <v>44866</v>
      </c>
      <c r="C111" s="18">
        <f>+'Activo-EEFF'!C111</f>
        <v>381642367257</v>
      </c>
      <c r="D111" s="12">
        <f>+'Activo-EEFF'!E111</f>
        <v>1133307516.420002</v>
      </c>
      <c r="E111" s="9">
        <v>385702472.57400793</v>
      </c>
      <c r="F111" s="9">
        <v>123566579.33760951</v>
      </c>
      <c r="G111" s="12"/>
      <c r="H111" s="12"/>
      <c r="I111" s="13"/>
      <c r="K111" s="17"/>
      <c r="L111" s="17"/>
    </row>
    <row r="112" spans="2:12" x14ac:dyDescent="0.2">
      <c r="B112" s="28">
        <f>+'Activo-EEFF'!B112</f>
        <v>44896</v>
      </c>
      <c r="C112" s="18">
        <f>+'Activo-EEFF'!C112</f>
        <v>386531956440.5</v>
      </c>
      <c r="D112" s="12">
        <f>+'Activo-EEFF'!E112</f>
        <v>1004615559.320002</v>
      </c>
      <c r="E112" s="9">
        <v>391258099.71931612</v>
      </c>
      <c r="F112" s="9">
        <v>125107303.88108961</v>
      </c>
      <c r="G112" s="12"/>
      <c r="H112" s="12"/>
      <c r="I112" s="13"/>
      <c r="K112" s="17"/>
      <c r="L112" s="17"/>
    </row>
    <row r="113" spans="2:12" x14ac:dyDescent="0.2">
      <c r="B113" s="28">
        <f>+'Activo-EEFF'!B113</f>
        <v>44927</v>
      </c>
      <c r="C113" s="18">
        <f>+'Activo-EEFF'!C113</f>
        <v>391808915606.20001</v>
      </c>
      <c r="D113" s="12">
        <f>+'Activo-EEFF'!E113</f>
        <v>881512437.92000198</v>
      </c>
      <c r="E113" s="9">
        <v>507724640.44481474</v>
      </c>
      <c r="F113" s="9">
        <v>129386074.87063617</v>
      </c>
      <c r="G113" s="12"/>
      <c r="H113" s="12"/>
      <c r="I113" s="13"/>
      <c r="K113" s="17"/>
      <c r="L113" s="17"/>
    </row>
    <row r="114" spans="2:12" x14ac:dyDescent="0.2">
      <c r="B114" s="28">
        <f>+'Activo-EEFF'!B114</f>
        <v>44958</v>
      </c>
      <c r="C114" s="18">
        <f>+'Activo-EEFF'!C114</f>
        <v>396342895701.70001</v>
      </c>
      <c r="D114" s="12">
        <f>+'Activo-EEFF'!E114</f>
        <v>1007146246.520002</v>
      </c>
      <c r="E114" s="9">
        <v>423036932.64168662</v>
      </c>
      <c r="F114" s="9">
        <v>140602695.45651686</v>
      </c>
      <c r="G114" s="12"/>
      <c r="H114" s="12"/>
      <c r="I114" s="13"/>
      <c r="K114" s="17"/>
      <c r="L114" s="17"/>
    </row>
    <row r="115" spans="2:12" x14ac:dyDescent="0.2">
      <c r="B115" s="28">
        <f>+'Activo-EEFF'!B115</f>
        <v>44986</v>
      </c>
      <c r="C115" s="18">
        <f>+'Activo-EEFF'!C115</f>
        <v>402079122957.30005</v>
      </c>
      <c r="D115" s="12">
        <f>+'Activo-EEFF'!E115</f>
        <v>507438249.3200019</v>
      </c>
      <c r="E115" s="9">
        <v>533919113.70844632</v>
      </c>
      <c r="F115" s="9">
        <v>142968651.27913243</v>
      </c>
      <c r="G115" s="12"/>
      <c r="H115" s="12"/>
      <c r="I115" s="13"/>
      <c r="K115" s="17"/>
      <c r="L115" s="17"/>
    </row>
    <row r="116" spans="2:12" x14ac:dyDescent="0.2">
      <c r="B116" s="28">
        <f>+'Activo-EEFF'!B116</f>
        <v>45017</v>
      </c>
      <c r="C116" s="18">
        <f>+'Activo-EEFF'!C116</f>
        <v>406814537199.29999</v>
      </c>
      <c r="D116" s="12">
        <f>+'Activo-EEFF'!E116</f>
        <v>440214015.72000188</v>
      </c>
      <c r="E116" s="9">
        <v>220313186.2827493</v>
      </c>
      <c r="F116" s="9">
        <v>143639535.67837682</v>
      </c>
      <c r="G116" s="12"/>
      <c r="H116" s="12"/>
      <c r="I116" s="13"/>
      <c r="K116" s="17"/>
      <c r="L116" s="17"/>
    </row>
    <row r="117" spans="2:12" x14ac:dyDescent="0.2">
      <c r="B117" s="28">
        <f>+'Activo-EEFF'!B117</f>
        <v>45047</v>
      </c>
      <c r="C117" s="18">
        <f>+'Activo-EEFF'!C117</f>
        <v>412750278076.40002</v>
      </c>
      <c r="D117" s="12">
        <f>+'Activo-EEFF'!E117</f>
        <v>258916424.02000189</v>
      </c>
      <c r="E117" s="9">
        <v>372713957.05865502</v>
      </c>
      <c r="F117" s="9">
        <v>149789287.0755088</v>
      </c>
      <c r="G117" s="12"/>
      <c r="H117" s="12"/>
      <c r="I117" s="13"/>
      <c r="K117" s="17"/>
      <c r="L117" s="17"/>
    </row>
    <row r="118" spans="2:12" x14ac:dyDescent="0.2">
      <c r="B118" s="28">
        <f>+'Activo-EEFF'!B118</f>
        <v>45078</v>
      </c>
      <c r="C118" s="18">
        <f>+'Activo-EEFF'!C118</f>
        <v>421407795517.30005</v>
      </c>
      <c r="D118" s="12">
        <f>+'Activo-EEFF'!E118</f>
        <v>3544139678.7200022</v>
      </c>
      <c r="E118" s="9">
        <v>397480501.26976711</v>
      </c>
      <c r="F118" s="9">
        <v>153506076.90040648</v>
      </c>
      <c r="G118" s="12"/>
      <c r="H118" s="12"/>
      <c r="I118" s="13"/>
      <c r="K118" s="17"/>
      <c r="L118" s="17"/>
    </row>
    <row r="119" spans="2:12" x14ac:dyDescent="0.2">
      <c r="B119" s="28">
        <f>+'Activo-EEFF'!B119</f>
        <v>45108</v>
      </c>
      <c r="C119" s="18">
        <f>+'Activo-EEFF'!C119</f>
        <v>423205615571.70001</v>
      </c>
      <c r="D119" s="12">
        <f>+'Activo-EEFF'!E119</f>
        <v>1389351393.8200021</v>
      </c>
      <c r="E119" s="9">
        <v>372455470.52895671</v>
      </c>
      <c r="F119" s="9">
        <v>156260245.34764817</v>
      </c>
      <c r="G119" s="12"/>
      <c r="H119" s="12"/>
      <c r="I119" s="13"/>
      <c r="K119" s="17"/>
      <c r="L119" s="17"/>
    </row>
    <row r="120" spans="2:12" x14ac:dyDescent="0.2">
      <c r="B120" s="28">
        <f>+'Activo-EEFF'!B120</f>
        <v>45139</v>
      </c>
      <c r="C120" s="18">
        <f>+'Activo-EEFF'!C120</f>
        <v>424326103027.00006</v>
      </c>
      <c r="D120" s="12">
        <f>+'Activo-EEFF'!E120</f>
        <v>505232909.82000196</v>
      </c>
      <c r="E120" s="9">
        <v>563887411.99660552</v>
      </c>
      <c r="F120" s="9">
        <v>155987786.70082948</v>
      </c>
      <c r="G120" s="12"/>
      <c r="H120" s="12"/>
      <c r="I120" s="13"/>
      <c r="K120" s="17"/>
      <c r="L120" s="17"/>
    </row>
    <row r="121" spans="2:12" x14ac:dyDescent="0.2">
      <c r="B121" s="28">
        <f>+'Activo-EEFF'!B121</f>
        <v>45170</v>
      </c>
      <c r="C121" s="18">
        <f>+'Activo-EEFF'!C121</f>
        <v>425715398215</v>
      </c>
      <c r="D121" s="12">
        <f>+'Activo-EEFF'!E121</f>
        <v>-649731316.0799979</v>
      </c>
      <c r="E121" s="9">
        <v>382626034.81927246</v>
      </c>
      <c r="F121" s="9">
        <v>157867452.21489474</v>
      </c>
      <c r="G121" s="12"/>
      <c r="H121" s="12"/>
      <c r="I121" s="13"/>
      <c r="K121" s="17"/>
      <c r="L121" s="17"/>
    </row>
    <row r="122" spans="2:12" x14ac:dyDescent="0.2">
      <c r="B122" s="28">
        <f>+'Activo-EEFF'!B122</f>
        <v>45200</v>
      </c>
      <c r="C122" s="18">
        <f>+'Activo-EEFF'!C122</f>
        <v>428093948915</v>
      </c>
      <c r="D122" s="12">
        <f>+'Activo-EEFF'!E122</f>
        <v>-1276980424.579998</v>
      </c>
      <c r="E122" s="9">
        <v>404460149.35302943</v>
      </c>
      <c r="F122" s="9">
        <v>164210059.8458679</v>
      </c>
      <c r="G122" s="12"/>
      <c r="H122" s="12"/>
      <c r="I122" s="13"/>
      <c r="K122" s="17"/>
      <c r="L122" s="17"/>
    </row>
    <row r="123" spans="2:12" x14ac:dyDescent="0.2">
      <c r="B123" s="28">
        <f>+'Activo-EEFF'!B123</f>
        <v>45231</v>
      </c>
      <c r="C123" s="18">
        <f>+'Activo-EEFF'!C123</f>
        <v>435502206891.29999</v>
      </c>
      <c r="D123" s="12">
        <f>+'Activo-EEFF'!E123</f>
        <v>4451189030.2200022</v>
      </c>
      <c r="E123" s="9">
        <v>402173356.19864762</v>
      </c>
      <c r="F123" s="9">
        <v>161673848.89585289</v>
      </c>
      <c r="G123" s="12"/>
      <c r="H123" s="12"/>
      <c r="I123" s="13"/>
      <c r="K123" s="17"/>
      <c r="L123" s="17"/>
    </row>
    <row r="124" spans="2:12" x14ac:dyDescent="0.2">
      <c r="B124" s="29">
        <f>+'Activo-EEFF'!B124</f>
        <v>45261</v>
      </c>
      <c r="C124" s="24">
        <f>+'Activo-EEFF'!C124</f>
        <v>437031071554.89996</v>
      </c>
      <c r="D124" s="26">
        <f>+'Activo-EEFF'!E124</f>
        <v>1989350214.7200022</v>
      </c>
      <c r="E124" s="25">
        <v>427617200.74051273</v>
      </c>
      <c r="F124" s="25">
        <v>166029624.99899995</v>
      </c>
      <c r="G124" s="26"/>
      <c r="H124" s="26"/>
      <c r="I124" s="27"/>
      <c r="K124" s="17"/>
      <c r="L124" s="17"/>
    </row>
  </sheetData>
  <autoFilter ref="B3:I92" xr:uid="{5074447C-5EBD-42F1-B634-75C32ECA84B1}"/>
  <pageMargins left="0.98425196850393704" right="0.98425196850393704" top="0.98425196850393704" bottom="0.98425196850393704" header="0.98425196850393704" footer="0.98425196850393704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5FF0-11E1-446C-A636-BED21A7F316B}">
  <sheetPr>
    <outlinePr summaryBelow="0" summaryRight="0"/>
  </sheetPr>
  <dimension ref="A1:N124"/>
  <sheetViews>
    <sheetView showGridLines="0" tabSelected="1" zoomScale="120" zoomScaleNormal="120" workbookViewId="0">
      <pane xSplit="2" ySplit="3" topLeftCell="C104" activePane="bottomRight" state="frozen"/>
      <selection pane="topRight" activeCell="E124" sqref="E4:F124"/>
      <selection pane="bottomLeft" activeCell="E124" sqref="E4:F124"/>
      <selection pane="bottomRight" activeCell="E104" sqref="E104:F124"/>
    </sheetView>
  </sheetViews>
  <sheetFormatPr baseColWidth="10" defaultColWidth="9.140625" defaultRowHeight="12.75" x14ac:dyDescent="0.2"/>
  <cols>
    <col min="1" max="1" width="1.28515625" customWidth="1"/>
    <col min="2" max="2" width="10.85546875" customWidth="1"/>
    <col min="3" max="3" width="20.28515625" bestFit="1" customWidth="1"/>
    <col min="4" max="4" width="23.28515625" customWidth="1"/>
    <col min="5" max="5" width="16" bestFit="1" customWidth="1"/>
    <col min="6" max="6" width="15.85546875" customWidth="1"/>
    <col min="7" max="9" width="16" hidden="1" customWidth="1"/>
  </cols>
  <sheetData>
    <row r="1" spans="1:14" ht="7.1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14" ht="5.85" customHeight="1" x14ac:dyDescent="0.2">
      <c r="A2" s="1"/>
      <c r="B2" s="1"/>
      <c r="C2" s="1"/>
      <c r="D2" s="1"/>
      <c r="E2" s="1"/>
      <c r="F2" s="1"/>
      <c r="G2" s="1"/>
      <c r="H2" s="1"/>
      <c r="I2" s="1"/>
    </row>
    <row r="3" spans="1:14" ht="38.25" x14ac:dyDescent="0.2">
      <c r="A3" s="1"/>
      <c r="B3" s="19" t="s">
        <v>68</v>
      </c>
      <c r="C3" s="19" t="s">
        <v>75</v>
      </c>
      <c r="D3" s="19" t="s">
        <v>76</v>
      </c>
      <c r="E3" s="19" t="s">
        <v>77</v>
      </c>
      <c r="F3" s="19" t="s">
        <v>78</v>
      </c>
      <c r="G3" s="19" t="s">
        <v>79</v>
      </c>
      <c r="H3" s="19" t="s">
        <v>80</v>
      </c>
      <c r="I3" s="19" t="s">
        <v>81</v>
      </c>
    </row>
    <row r="4" spans="1:14" x14ac:dyDescent="0.2">
      <c r="A4" s="1"/>
      <c r="B4" s="28">
        <f>+'Activo-EEFF'!B4</f>
        <v>41609</v>
      </c>
      <c r="C4" s="18">
        <f>+'Activo-EEFF'!C4</f>
        <v>89112329000.000015</v>
      </c>
      <c r="D4" s="12">
        <f>+'Activo-EEFF'!E4</f>
        <v>7258004255.3000002</v>
      </c>
      <c r="E4" s="55">
        <v>90755446.080521464</v>
      </c>
      <c r="F4" s="55">
        <v>11891502.922418669</v>
      </c>
      <c r="G4" s="12"/>
      <c r="H4" s="12"/>
      <c r="I4" s="12"/>
      <c r="K4" s="34"/>
      <c r="L4" s="34"/>
    </row>
    <row r="5" spans="1:14" x14ac:dyDescent="0.2">
      <c r="B5" s="28">
        <f>+'Activo-EEFF'!B5</f>
        <v>41640</v>
      </c>
      <c r="C5" s="18">
        <f>+'Activo-EEFF'!C5</f>
        <v>92949958000</v>
      </c>
      <c r="D5" s="12">
        <f>+'Activo-EEFF'!E5</f>
        <v>9182714745.8600006</v>
      </c>
      <c r="E5" s="55">
        <v>104130355.75583051</v>
      </c>
      <c r="F5" s="55">
        <v>12085500.67296882</v>
      </c>
      <c r="G5" s="12"/>
      <c r="H5" s="12"/>
      <c r="I5" s="12"/>
      <c r="K5" s="34"/>
      <c r="L5" s="34"/>
      <c r="M5" s="17"/>
      <c r="N5" s="17"/>
    </row>
    <row r="6" spans="1:14" x14ac:dyDescent="0.2">
      <c r="B6" s="28">
        <f>+'Activo-EEFF'!B6</f>
        <v>41671</v>
      </c>
      <c r="C6" s="18">
        <f>+'Activo-EEFF'!C6</f>
        <v>94987693000.000015</v>
      </c>
      <c r="D6" s="12">
        <f>+'Activo-EEFF'!E6</f>
        <v>9722978099.2280006</v>
      </c>
      <c r="E6" s="55">
        <v>119886278.92167294</v>
      </c>
      <c r="F6" s="55">
        <v>11032899.721502077</v>
      </c>
      <c r="G6" s="12"/>
      <c r="H6" s="12"/>
      <c r="I6" s="12"/>
      <c r="K6" s="34"/>
      <c r="L6" s="17"/>
      <c r="N6" s="17"/>
    </row>
    <row r="7" spans="1:14" x14ac:dyDescent="0.2">
      <c r="B7" s="28">
        <f>+'Activo-EEFF'!B7</f>
        <v>41699</v>
      </c>
      <c r="C7" s="18">
        <f>+'Activo-EEFF'!C7</f>
        <v>96809776000.000015</v>
      </c>
      <c r="D7" s="12">
        <f>+'Activo-EEFF'!E7</f>
        <v>9983212500.3199997</v>
      </c>
      <c r="E7" s="55">
        <v>132138440.82319812</v>
      </c>
      <c r="F7" s="55">
        <v>11673104.608842779</v>
      </c>
      <c r="G7" s="12"/>
      <c r="H7" s="12"/>
      <c r="I7" s="12"/>
      <c r="K7" s="34"/>
      <c r="L7" s="17"/>
      <c r="N7" s="17"/>
    </row>
    <row r="8" spans="1:14" x14ac:dyDescent="0.2">
      <c r="B8" s="28">
        <f>+'Activo-EEFF'!B8</f>
        <v>41730</v>
      </c>
      <c r="C8" s="18">
        <f>+'Activo-EEFF'!C8</f>
        <v>91942282000</v>
      </c>
      <c r="D8" s="12">
        <f>+'Activo-EEFF'!E8</f>
        <v>10479840619.945999</v>
      </c>
      <c r="E8" s="55">
        <v>158187828.52908725</v>
      </c>
      <c r="F8" s="55">
        <v>12077213.929957224</v>
      </c>
      <c r="G8" s="12"/>
      <c r="H8" s="12"/>
      <c r="I8" s="12"/>
      <c r="K8" s="34"/>
      <c r="L8" s="17"/>
      <c r="N8" s="17"/>
    </row>
    <row r="9" spans="1:14" x14ac:dyDescent="0.2">
      <c r="B9" s="28">
        <f>+'Activo-EEFF'!B9</f>
        <v>41760</v>
      </c>
      <c r="C9" s="18">
        <f>+'Activo-EEFF'!C9</f>
        <v>93721767000</v>
      </c>
      <c r="D9" s="12">
        <f>+'Activo-EEFF'!E9</f>
        <v>10699747318.032999</v>
      </c>
      <c r="E9" s="55">
        <v>184043869.34284097</v>
      </c>
      <c r="F9" s="55">
        <v>12131061.433447868</v>
      </c>
      <c r="G9" s="12"/>
      <c r="H9" s="12"/>
      <c r="I9" s="12"/>
      <c r="K9" s="34"/>
      <c r="L9" s="17"/>
      <c r="N9" s="17"/>
    </row>
    <row r="10" spans="1:14" x14ac:dyDescent="0.2">
      <c r="B10" s="28">
        <f>+'Activo-EEFF'!B10</f>
        <v>41791</v>
      </c>
      <c r="C10" s="18">
        <f>+'Activo-EEFF'!C10</f>
        <v>95031819000</v>
      </c>
      <c r="D10" s="12">
        <f>+'Activo-EEFF'!E10</f>
        <v>10535881167.309</v>
      </c>
      <c r="E10" s="55">
        <v>212775289.94261643</v>
      </c>
      <c r="F10" s="55">
        <v>11843378.456727728</v>
      </c>
      <c r="G10" s="12"/>
      <c r="H10" s="12"/>
      <c r="I10" s="12"/>
      <c r="K10" s="34"/>
      <c r="L10" s="17"/>
      <c r="N10" s="17"/>
    </row>
    <row r="11" spans="1:14" x14ac:dyDescent="0.2">
      <c r="B11" s="28">
        <f>+'Activo-EEFF'!B11</f>
        <v>41821</v>
      </c>
      <c r="C11" s="18">
        <f>+'Activo-EEFF'!C11</f>
        <v>97155133000</v>
      </c>
      <c r="D11" s="12">
        <f>+'Activo-EEFF'!E11</f>
        <v>11170911053.346001</v>
      </c>
      <c r="E11" s="55">
        <v>122311164.58168818</v>
      </c>
      <c r="F11" s="55">
        <v>12063371.833241137</v>
      </c>
      <c r="G11" s="12"/>
      <c r="H11" s="12"/>
      <c r="I11" s="12"/>
      <c r="K11" s="17"/>
      <c r="L11" s="17"/>
      <c r="N11" s="17"/>
    </row>
    <row r="12" spans="1:14" x14ac:dyDescent="0.2">
      <c r="B12" s="28">
        <f>+'Activo-EEFF'!B12</f>
        <v>41852</v>
      </c>
      <c r="C12" s="18">
        <f>+'Activo-EEFF'!C12</f>
        <v>98431911000</v>
      </c>
      <c r="D12" s="12">
        <f>+'Activo-EEFF'!E12</f>
        <v>10978481100.666</v>
      </c>
      <c r="E12" s="55">
        <v>268660962.2458483</v>
      </c>
      <c r="F12" s="55">
        <v>12922073.68236877</v>
      </c>
      <c r="G12" s="12"/>
      <c r="H12" s="12"/>
      <c r="I12" s="12"/>
      <c r="K12" s="17"/>
      <c r="L12" s="17"/>
      <c r="N12" s="17"/>
    </row>
    <row r="13" spans="1:14" x14ac:dyDescent="0.2">
      <c r="B13" s="28">
        <f>+'Activo-EEFF'!B13</f>
        <v>41883</v>
      </c>
      <c r="C13" s="18">
        <f>+'Activo-EEFF'!C13</f>
        <v>99848044000</v>
      </c>
      <c r="D13" s="12">
        <f>+'Activo-EEFF'!E13</f>
        <v>10567162037.282</v>
      </c>
      <c r="E13" s="55">
        <v>214336885.75699422</v>
      </c>
      <c r="F13" s="55">
        <v>13242793.677640019</v>
      </c>
      <c r="G13" s="12"/>
      <c r="H13" s="12"/>
      <c r="I13" s="12"/>
      <c r="K13" s="17"/>
      <c r="L13" s="17"/>
      <c r="N13" s="17"/>
    </row>
    <row r="14" spans="1:14" x14ac:dyDescent="0.2">
      <c r="B14" s="28">
        <f>+'Activo-EEFF'!B14</f>
        <v>41913</v>
      </c>
      <c r="C14" s="18">
        <f>+'Activo-EEFF'!C14</f>
        <v>101204051000</v>
      </c>
      <c r="D14" s="12">
        <f>+'Activo-EEFF'!E14</f>
        <v>10401596232.129</v>
      </c>
      <c r="E14" s="55">
        <v>219496839.28328174</v>
      </c>
      <c r="F14" s="55">
        <v>15101105.329929408</v>
      </c>
      <c r="G14" s="12"/>
      <c r="H14" s="12"/>
      <c r="I14" s="12"/>
      <c r="K14" s="17"/>
      <c r="L14" s="17"/>
    </row>
    <row r="15" spans="1:14" x14ac:dyDescent="0.2">
      <c r="B15" s="28">
        <f>+'Activo-EEFF'!B15</f>
        <v>41944</v>
      </c>
      <c r="C15" s="18">
        <f>+'Activo-EEFF'!C15</f>
        <v>102382892000</v>
      </c>
      <c r="D15" s="12">
        <f>+'Activo-EEFF'!E15</f>
        <v>10147171745.730999</v>
      </c>
      <c r="E15" s="55">
        <v>137587289.95871481</v>
      </c>
      <c r="F15" s="55">
        <v>13574391.913625142</v>
      </c>
      <c r="G15" s="12"/>
      <c r="H15" s="12"/>
      <c r="I15" s="12"/>
      <c r="K15" s="17"/>
      <c r="L15" s="17"/>
    </row>
    <row r="16" spans="1:14" x14ac:dyDescent="0.2">
      <c r="B16" s="28">
        <f>+'Activo-EEFF'!B16</f>
        <v>41974</v>
      </c>
      <c r="C16" s="18">
        <f>+'Activo-EEFF'!C16</f>
        <v>103616162000.00002</v>
      </c>
      <c r="D16" s="12">
        <f>+'Activo-EEFF'!E16</f>
        <v>9944427190.3899994</v>
      </c>
      <c r="E16" s="55">
        <v>287208076.8068772</v>
      </c>
      <c r="F16" s="55">
        <v>13764989.895337051</v>
      </c>
      <c r="G16" s="12" t="e">
        <f>+#REF!+SUM(E5:E16)-SUM(F5:F16)</f>
        <v>#REF!</v>
      </c>
      <c r="H16" s="12" t="e">
        <f>+#REF!-G16</f>
        <v>#REF!</v>
      </c>
      <c r="I16" s="13" t="e">
        <f>2*H16/(#REF!+#REF!-H16)</f>
        <v>#REF!</v>
      </c>
      <c r="K16" s="17"/>
      <c r="L16" s="17"/>
    </row>
    <row r="17" spans="1:12" x14ac:dyDescent="0.2">
      <c r="B17" s="28">
        <f>+'Activo-EEFF'!B17</f>
        <v>42005</v>
      </c>
      <c r="C17" s="18">
        <f>+'Activo-EEFF'!C17</f>
        <v>105236459000.00002</v>
      </c>
      <c r="D17" s="12">
        <f>+'Activo-EEFF'!E17</f>
        <v>9350266444.2789993</v>
      </c>
      <c r="E17" s="55">
        <v>202595781.55241302</v>
      </c>
      <c r="F17" s="55">
        <v>13657965.607203353</v>
      </c>
      <c r="G17" s="12" t="e">
        <f>+#REF!+SUM(E6:E17)-SUM(F6:F17)</f>
        <v>#REF!</v>
      </c>
      <c r="H17" s="12" t="e">
        <f>+#REF!-G17</f>
        <v>#REF!</v>
      </c>
      <c r="I17" s="13" t="e">
        <f>2*H17/(#REF!+#REF!-H17)</f>
        <v>#REF!</v>
      </c>
      <c r="K17" s="17"/>
      <c r="L17" s="17"/>
    </row>
    <row r="18" spans="1:12" x14ac:dyDescent="0.2">
      <c r="B18" s="28">
        <f>+'Activo-EEFF'!B18</f>
        <v>42036</v>
      </c>
      <c r="C18" s="18">
        <f>+'Activo-EEFF'!C18</f>
        <v>106854192000</v>
      </c>
      <c r="D18" s="12">
        <f>+'Activo-EEFF'!E18</f>
        <v>9006744435.4060001</v>
      </c>
      <c r="E18" s="55">
        <v>229481959.94069824</v>
      </c>
      <c r="F18" s="55">
        <v>14555541.676625565</v>
      </c>
      <c r="G18" s="12" t="e">
        <f>+#REF!+SUM(E7:E18)-SUM(F7:F18)</f>
        <v>#REF!</v>
      </c>
      <c r="H18" s="12" t="e">
        <f>+#REF!-G18</f>
        <v>#REF!</v>
      </c>
      <c r="I18" s="13" t="e">
        <f>2*H18/(#REF!+#REF!-H18)</f>
        <v>#REF!</v>
      </c>
      <c r="K18" s="17"/>
      <c r="L18" s="17"/>
    </row>
    <row r="19" spans="1:12" x14ac:dyDescent="0.2">
      <c r="B19" s="28">
        <f>+'Activo-EEFF'!B19</f>
        <v>42064</v>
      </c>
      <c r="C19" s="18">
        <f>+'Activo-EEFF'!C19</f>
        <v>108018285000.00002</v>
      </c>
      <c r="D19" s="12">
        <f>+'Activo-EEFF'!E19</f>
        <v>8590617700.434</v>
      </c>
      <c r="E19" s="55">
        <v>275948487.01463652</v>
      </c>
      <c r="F19" s="55">
        <v>14207383.03569689</v>
      </c>
      <c r="G19" s="12" t="e">
        <f>+#REF!+SUM(E8:E19)-SUM(F8:F19)</f>
        <v>#REF!</v>
      </c>
      <c r="H19" s="12" t="e">
        <f>+#REF!-G19</f>
        <v>#REF!</v>
      </c>
      <c r="I19" s="13" t="e">
        <f>2*H19/(#REF!+#REF!-H19)</f>
        <v>#REF!</v>
      </c>
      <c r="K19" s="17"/>
      <c r="L19" s="17"/>
    </row>
    <row r="20" spans="1:12" x14ac:dyDescent="0.2">
      <c r="B20" s="28">
        <f>+'Activo-EEFF'!B20</f>
        <v>42095</v>
      </c>
      <c r="C20" s="18">
        <f>+'Activo-EEFF'!C20</f>
        <v>109655848000</v>
      </c>
      <c r="D20" s="12">
        <f>+'Activo-EEFF'!E20</f>
        <v>8603888070.1259995</v>
      </c>
      <c r="E20" s="55">
        <v>127971086.84255815</v>
      </c>
      <c r="F20" s="55">
        <v>13525874.310825888</v>
      </c>
      <c r="G20" s="12" t="e">
        <f>+#REF!+SUM(E9:E20)-SUM(F9:F20)</f>
        <v>#REF!</v>
      </c>
      <c r="H20" s="12" t="e">
        <f>+#REF!-G20</f>
        <v>#REF!</v>
      </c>
      <c r="I20" s="13" t="e">
        <f>2*H20/(#REF!+#REF!-H20)</f>
        <v>#REF!</v>
      </c>
      <c r="K20" s="17"/>
      <c r="L20" s="17"/>
    </row>
    <row r="21" spans="1:12" x14ac:dyDescent="0.2">
      <c r="B21" s="28">
        <f>+'Activo-EEFF'!B21</f>
        <v>42125</v>
      </c>
      <c r="C21" s="18">
        <f>+'Activo-EEFF'!C21</f>
        <v>111510465000</v>
      </c>
      <c r="D21" s="12">
        <f>+'Activo-EEFF'!E21</f>
        <v>8536098951.2349997</v>
      </c>
      <c r="E21" s="55">
        <v>311141562.877303</v>
      </c>
      <c r="F21" s="55">
        <v>14715295.918676587</v>
      </c>
      <c r="G21" s="12" t="e">
        <f>+#REF!+SUM(E10:E21)-SUM(F10:F21)</f>
        <v>#REF!</v>
      </c>
      <c r="H21" s="12" t="e">
        <f>+#REF!-G21</f>
        <v>#REF!</v>
      </c>
      <c r="I21" s="13" t="e">
        <f>2*H21/(#REF!+#REF!-H21)</f>
        <v>#REF!</v>
      </c>
      <c r="K21" s="17"/>
      <c r="L21" s="17"/>
    </row>
    <row r="22" spans="1:12" x14ac:dyDescent="0.2">
      <c r="B22" s="28">
        <f>+'Activo-EEFF'!B22</f>
        <v>42156</v>
      </c>
      <c r="C22" s="18">
        <f>+'Activo-EEFF'!C22</f>
        <v>113176360000.00002</v>
      </c>
      <c r="D22" s="12">
        <f>+'Activo-EEFF'!E22</f>
        <v>8527948775.2419996</v>
      </c>
      <c r="E22" s="55">
        <v>225745366.82481855</v>
      </c>
      <c r="F22" s="55">
        <v>13986503.127785973</v>
      </c>
      <c r="G22" s="12" t="e">
        <f>+#REF!+SUM(E11:E22)-SUM(F11:F22)</f>
        <v>#REF!</v>
      </c>
      <c r="H22" s="12" t="e">
        <f>+#REF!-G22</f>
        <v>#REF!</v>
      </c>
      <c r="I22" s="13" t="e">
        <f>2*H22/(#REF!+#REF!-H22)</f>
        <v>#REF!</v>
      </c>
      <c r="K22" s="17"/>
      <c r="L22" s="17"/>
    </row>
    <row r="23" spans="1:12" x14ac:dyDescent="0.2">
      <c r="B23" s="28">
        <f>+'Activo-EEFF'!B23</f>
        <v>42186</v>
      </c>
      <c r="C23" s="18">
        <f>+'Activo-EEFF'!C23</f>
        <v>114933137000.00002</v>
      </c>
      <c r="D23" s="12">
        <f>+'Activo-EEFF'!E23</f>
        <v>8575079026.9939995</v>
      </c>
      <c r="E23" s="55">
        <v>239447100.06413245</v>
      </c>
      <c r="F23" s="55">
        <v>14186121.828475693</v>
      </c>
      <c r="G23" s="12" t="e">
        <f>+#REF!+SUM(E12:E23)-SUM(F12:F23)</f>
        <v>#REF!</v>
      </c>
      <c r="H23" s="12" t="e">
        <f>+#REF!-G23</f>
        <v>#REF!</v>
      </c>
      <c r="I23" s="13" t="e">
        <f>2*H23/(#REF!+#REF!-H23)</f>
        <v>#REF!</v>
      </c>
      <c r="K23" s="17"/>
      <c r="L23" s="17"/>
    </row>
    <row r="24" spans="1:12" x14ac:dyDescent="0.2">
      <c r="B24" s="28">
        <f>+'Activo-EEFF'!B24</f>
        <v>42217</v>
      </c>
      <c r="C24" s="18">
        <f>+'Activo-EEFF'!C24</f>
        <v>116676478000</v>
      </c>
      <c r="D24" s="12">
        <f>+'Activo-EEFF'!E24</f>
        <v>8487124140.1389999</v>
      </c>
      <c r="E24" s="55">
        <v>234903380.92745894</v>
      </c>
      <c r="F24" s="55">
        <v>15397235.672243116</v>
      </c>
      <c r="G24" s="12" t="e">
        <f>+#REF!+SUM(E13:E24)-SUM(F13:F24)</f>
        <v>#REF!</v>
      </c>
      <c r="H24" s="12" t="e">
        <f>+#REF!-G24</f>
        <v>#REF!</v>
      </c>
      <c r="I24" s="13" t="e">
        <f>2*H24/(#REF!+#REF!-H24)</f>
        <v>#REF!</v>
      </c>
      <c r="K24" s="17"/>
      <c r="L24" s="17"/>
    </row>
    <row r="25" spans="1:12" x14ac:dyDescent="0.2">
      <c r="B25" s="28">
        <f>+'Activo-EEFF'!B25</f>
        <v>42248</v>
      </c>
      <c r="C25" s="18">
        <f>+'Activo-EEFF'!C25</f>
        <v>118270206627.20001</v>
      </c>
      <c r="D25" s="12">
        <f>+'Activo-EEFF'!E25</f>
        <v>8276905257.3249998</v>
      </c>
      <c r="E25" s="55">
        <v>229901467.61775571</v>
      </c>
      <c r="F25" s="55">
        <v>17446098.203332897</v>
      </c>
      <c r="G25" s="12" t="e">
        <f>+#REF!+SUM(E14:E25)-SUM(F14:F25)</f>
        <v>#REF!</v>
      </c>
      <c r="H25" s="12" t="e">
        <f>+#REF!-G25</f>
        <v>#REF!</v>
      </c>
      <c r="I25" s="13" t="e">
        <f>2*H25/(#REF!+#REF!-H25)</f>
        <v>#REF!</v>
      </c>
      <c r="K25" s="17"/>
      <c r="L25" s="17"/>
    </row>
    <row r="26" spans="1:12" x14ac:dyDescent="0.2">
      <c r="B26" s="28">
        <f>+'Activo-EEFF'!B26</f>
        <v>42278</v>
      </c>
      <c r="C26" s="18">
        <f>+'Activo-EEFF'!C26</f>
        <v>119982718148.30002</v>
      </c>
      <c r="D26" s="12">
        <f>+'Activo-EEFF'!E26</f>
        <v>8083064725.7079992</v>
      </c>
      <c r="E26" s="55">
        <v>146567883.83586526</v>
      </c>
      <c r="F26" s="55">
        <v>16677687.482314881</v>
      </c>
      <c r="G26" s="12" t="e">
        <f>+#REF!+SUM(E15:E26)-SUM(F15:F26)</f>
        <v>#REF!</v>
      </c>
      <c r="H26" s="12" t="e">
        <f>+#REF!-G26</f>
        <v>#REF!</v>
      </c>
      <c r="I26" s="13" t="e">
        <f>2*H26/(#REF!+#REF!-H26)</f>
        <v>#REF!</v>
      </c>
      <c r="K26" s="17"/>
      <c r="L26" s="17"/>
    </row>
    <row r="27" spans="1:12" x14ac:dyDescent="0.2">
      <c r="B27" s="28">
        <f>+'Activo-EEFF'!B27</f>
        <v>42309</v>
      </c>
      <c r="C27" s="18">
        <f>+'Activo-EEFF'!C27</f>
        <v>121722325460.59999</v>
      </c>
      <c r="D27" s="12">
        <f>+'Activo-EEFF'!E27</f>
        <v>8117561840.9419994</v>
      </c>
      <c r="E27" s="55">
        <v>348843433.83032817</v>
      </c>
      <c r="F27" s="55">
        <v>17741834.234468363</v>
      </c>
      <c r="G27" s="12" t="e">
        <f>+#REF!+SUM(E16:E27)-SUM(F16:F27)</f>
        <v>#REF!</v>
      </c>
      <c r="H27" s="12" t="e">
        <f>+#REF!-G27</f>
        <v>#REF!</v>
      </c>
      <c r="I27" s="13" t="e">
        <f>2*H27/(#REF!+#REF!-H27)</f>
        <v>#REF!</v>
      </c>
      <c r="K27" s="17"/>
      <c r="L27" s="17"/>
    </row>
    <row r="28" spans="1:12" x14ac:dyDescent="0.2">
      <c r="B28" s="28">
        <f>+'Activo-EEFF'!B28</f>
        <v>42339</v>
      </c>
      <c r="C28" s="18">
        <f>+'Activo-EEFF'!C28</f>
        <v>123470831793.2</v>
      </c>
      <c r="D28" s="12">
        <f>+'Activo-EEFF'!E28</f>
        <v>7956603829.9419994</v>
      </c>
      <c r="E28" s="55">
        <v>228150207.98659074</v>
      </c>
      <c r="F28" s="55">
        <v>16741051.315854859</v>
      </c>
      <c r="G28" s="12" t="e">
        <f>+#REF!+SUM(E17:E28)-SUM(F17:F28)</f>
        <v>#REF!</v>
      </c>
      <c r="H28" s="12" t="e">
        <f>+#REF!-G28</f>
        <v>#REF!</v>
      </c>
      <c r="I28" s="13" t="e">
        <f>2*H28/(#REF!+#REF!-H28)</f>
        <v>#REF!</v>
      </c>
      <c r="K28" s="17"/>
      <c r="L28" s="17"/>
    </row>
    <row r="29" spans="1:12" x14ac:dyDescent="0.2">
      <c r="A29" s="2"/>
      <c r="B29" s="28">
        <f>+'Activo-EEFF'!B29</f>
        <v>42370</v>
      </c>
      <c r="C29" s="18">
        <f>+'Activo-EEFF'!C29</f>
        <v>126054847738.60002</v>
      </c>
      <c r="D29" s="12">
        <f>+'Activo-EEFF'!E29</f>
        <v>7973467840.0419998</v>
      </c>
      <c r="E29" s="55">
        <v>312591259.05610043</v>
      </c>
      <c r="F29" s="55">
        <v>19763551.530064486</v>
      </c>
      <c r="G29" s="12" t="e">
        <f>+#REF!+SUM(E18:E29)-SUM(F18:F29)</f>
        <v>#REF!</v>
      </c>
      <c r="H29" s="12" t="e">
        <f>+#REF!-G29</f>
        <v>#REF!</v>
      </c>
      <c r="I29" s="13" t="e">
        <f>2*H29/(#REF!+#REF!-H29)</f>
        <v>#REF!</v>
      </c>
      <c r="K29" s="17"/>
      <c r="L29" s="17"/>
    </row>
    <row r="30" spans="1:12" x14ac:dyDescent="0.2">
      <c r="A30" s="3"/>
      <c r="B30" s="28">
        <f>+'Activo-EEFF'!B30</f>
        <v>42401</v>
      </c>
      <c r="C30" s="18">
        <f>+'Activo-EEFF'!C30</f>
        <v>127755896815.7</v>
      </c>
      <c r="D30" s="12">
        <f>+'Activo-EEFF'!E30</f>
        <v>7915668426.4169998</v>
      </c>
      <c r="E30" s="55">
        <v>247616048.89867204</v>
      </c>
      <c r="F30" s="55">
        <v>19101670.794522766</v>
      </c>
      <c r="G30" s="12" t="e">
        <f>+#REF!+SUM(E19:E30)-SUM(F19:F30)</f>
        <v>#REF!</v>
      </c>
      <c r="H30" s="12" t="e">
        <f>+#REF!-G30</f>
        <v>#REF!</v>
      </c>
      <c r="I30" s="13" t="e">
        <f>2*H30/(#REF!+#REF!-H30)</f>
        <v>#REF!</v>
      </c>
      <c r="K30" s="17"/>
      <c r="L30" s="17"/>
    </row>
    <row r="31" spans="1:12" x14ac:dyDescent="0.2">
      <c r="A31" s="3"/>
      <c r="B31" s="28">
        <f>+'Activo-EEFF'!B31</f>
        <v>42430</v>
      </c>
      <c r="C31" s="18">
        <f>+'Activo-EEFF'!C31</f>
        <v>129922761238.10001</v>
      </c>
      <c r="D31" s="12">
        <f>+'Activo-EEFF'!E31</f>
        <v>7901170031.9849997</v>
      </c>
      <c r="E31" s="55">
        <v>339176211.97674471</v>
      </c>
      <c r="F31" s="55">
        <v>20102471.32045633</v>
      </c>
      <c r="G31" s="12" t="e">
        <f>+#REF!+SUM(E20:E31)-SUM(F20:F31)</f>
        <v>#REF!</v>
      </c>
      <c r="H31" s="12" t="e">
        <f>+#REF!-G31</f>
        <v>#REF!</v>
      </c>
      <c r="I31" s="13" t="e">
        <f>2*H31/(#REF!+#REF!-H31)</f>
        <v>#REF!</v>
      </c>
      <c r="K31" s="17"/>
      <c r="L31" s="17"/>
    </row>
    <row r="32" spans="1:12" x14ac:dyDescent="0.2">
      <c r="B32" s="28">
        <f>+'Activo-EEFF'!B32</f>
        <v>42461</v>
      </c>
      <c r="C32" s="18">
        <f>+'Activo-EEFF'!C32</f>
        <v>132467462891.70001</v>
      </c>
      <c r="D32" s="12">
        <f>+'Activo-EEFF'!E32</f>
        <v>8499618704.5219994</v>
      </c>
      <c r="E32" s="55">
        <v>241123752.13945723</v>
      </c>
      <c r="F32" s="55">
        <v>19595985.147948202</v>
      </c>
      <c r="G32" s="12" t="e">
        <f>+#REF!+SUM(E21:E32)-SUM(F21:F32)</f>
        <v>#REF!</v>
      </c>
      <c r="H32" s="12" t="e">
        <f>+#REF!-G32</f>
        <v>#REF!</v>
      </c>
      <c r="I32" s="13" t="e">
        <f>2*H32/(#REF!+#REF!-H32)</f>
        <v>#REF!</v>
      </c>
      <c r="K32" s="17"/>
      <c r="L32" s="17"/>
    </row>
    <row r="33" spans="2:12" x14ac:dyDescent="0.2">
      <c r="B33" s="28">
        <f>+'Activo-EEFF'!B33</f>
        <v>42491</v>
      </c>
      <c r="C33" s="18">
        <f>+'Activo-EEFF'!C33</f>
        <v>135007242630.09999</v>
      </c>
      <c r="D33" s="12">
        <f>+'Activo-EEFF'!E33</f>
        <v>9025406097.7889996</v>
      </c>
      <c r="E33" s="55">
        <v>253875748.10893467</v>
      </c>
      <c r="F33" s="55">
        <v>20072252.301495649</v>
      </c>
      <c r="G33" s="12" t="e">
        <f>+#REF!+SUM(E22:E33)-SUM(F22:F33)</f>
        <v>#REF!</v>
      </c>
      <c r="H33" s="12" t="e">
        <f>+#REF!-G33</f>
        <v>#REF!</v>
      </c>
      <c r="I33" s="13" t="e">
        <f>2*H33/(#REF!+#REF!-H33)</f>
        <v>#REF!</v>
      </c>
      <c r="K33" s="17"/>
      <c r="L33" s="17"/>
    </row>
    <row r="34" spans="2:12" x14ac:dyDescent="0.2">
      <c r="B34" s="28">
        <f>+'Activo-EEFF'!B34</f>
        <v>42522</v>
      </c>
      <c r="C34" s="18">
        <f>+'Activo-EEFF'!C34</f>
        <v>137787185796.90002</v>
      </c>
      <c r="D34" s="12">
        <f>+'Activo-EEFF'!E34</f>
        <v>9770005186.9570007</v>
      </c>
      <c r="E34" s="55">
        <v>264962646.5962266</v>
      </c>
      <c r="F34" s="55">
        <v>20695015.235800236</v>
      </c>
      <c r="G34" s="12" t="e">
        <f>+#REF!+SUM(E23:E34)-SUM(F23:F34)</f>
        <v>#REF!</v>
      </c>
      <c r="H34" s="12" t="e">
        <f>+#REF!-G34</f>
        <v>#REF!</v>
      </c>
      <c r="I34" s="13" t="e">
        <f>2*H34/(#REF!+#REF!-H34)</f>
        <v>#REF!</v>
      </c>
      <c r="K34" s="17"/>
      <c r="L34" s="17"/>
    </row>
    <row r="35" spans="2:12" x14ac:dyDescent="0.2">
      <c r="B35" s="28">
        <f>+'Activo-EEFF'!B35</f>
        <v>42552</v>
      </c>
      <c r="C35" s="18">
        <f>+'Activo-EEFF'!C35</f>
        <v>140549516661.80002</v>
      </c>
      <c r="D35" s="12">
        <f>+'Activo-EEFF'!E35</f>
        <v>10410813014.511002</v>
      </c>
      <c r="E35" s="55">
        <v>360009071.71932501</v>
      </c>
      <c r="F35" s="55">
        <v>20386954.475676958</v>
      </c>
      <c r="G35" s="12" t="e">
        <f>+#REF!+SUM(E24:E35)-SUM(F24:F35)</f>
        <v>#REF!</v>
      </c>
      <c r="H35" s="12" t="e">
        <f>+#REF!-G35</f>
        <v>#REF!</v>
      </c>
      <c r="I35" s="13" t="e">
        <f>2*H35/(#REF!+#REF!-H35)</f>
        <v>#REF!</v>
      </c>
      <c r="K35" s="17"/>
      <c r="L35" s="17"/>
    </row>
    <row r="36" spans="2:12" x14ac:dyDescent="0.2">
      <c r="B36" s="28">
        <f>+'Activo-EEFF'!B36</f>
        <v>42583</v>
      </c>
      <c r="C36" s="18">
        <f>+'Activo-EEFF'!C36</f>
        <v>142676214234.10001</v>
      </c>
      <c r="D36" s="12">
        <f>+'Activo-EEFF'!E36</f>
        <v>10647619307.948002</v>
      </c>
      <c r="E36" s="55">
        <v>135119882.03046256</v>
      </c>
      <c r="F36" s="55">
        <v>21411840.780351669</v>
      </c>
      <c r="G36" s="12" t="e">
        <f>+#REF!+SUM(E25:E36)-SUM(F25:F36)</f>
        <v>#REF!</v>
      </c>
      <c r="H36" s="12" t="e">
        <f>+#REF!-G36</f>
        <v>#REF!</v>
      </c>
      <c r="I36" s="13" t="e">
        <f>2*H36/(#REF!+#REF!-H36)</f>
        <v>#REF!</v>
      </c>
      <c r="K36" s="17"/>
      <c r="L36" s="17"/>
    </row>
    <row r="37" spans="2:12" x14ac:dyDescent="0.2">
      <c r="B37" s="28">
        <f>+'Activo-EEFF'!B37</f>
        <v>42614</v>
      </c>
      <c r="C37" s="18">
        <f>+'Activo-EEFF'!C37</f>
        <v>144765999348.40002</v>
      </c>
      <c r="D37" s="12">
        <f>+'Activo-EEFF'!E37</f>
        <v>10443920516.114002</v>
      </c>
      <c r="E37" s="55">
        <v>161429064.77086055</v>
      </c>
      <c r="F37" s="55">
        <v>20990801.95363126</v>
      </c>
      <c r="G37" s="12" t="e">
        <f>+#REF!+SUM(E26:E37)-SUM(F26:F37)</f>
        <v>#REF!</v>
      </c>
      <c r="H37" s="12" t="e">
        <f>+#REF!-G37</f>
        <v>#REF!</v>
      </c>
      <c r="I37" s="13" t="e">
        <f>2*H37/(#REF!+#REF!-H37)</f>
        <v>#REF!</v>
      </c>
      <c r="K37" s="17"/>
      <c r="L37" s="17"/>
    </row>
    <row r="38" spans="2:12" x14ac:dyDescent="0.2">
      <c r="B38" s="28">
        <f>+'Activo-EEFF'!B38</f>
        <v>42644</v>
      </c>
      <c r="C38" s="18">
        <f>+'Activo-EEFF'!C38</f>
        <v>149495077084.09998</v>
      </c>
      <c r="D38" s="12">
        <f>+'Activo-EEFF'!E38</f>
        <v>13074981279.817001</v>
      </c>
      <c r="E38" s="55">
        <v>359545788.21944422</v>
      </c>
      <c r="F38" s="55">
        <v>22994154.354282975</v>
      </c>
      <c r="G38" s="12" t="e">
        <f>+#REF!+SUM(E27:E38)-SUM(F27:F38)</f>
        <v>#REF!</v>
      </c>
      <c r="H38" s="12" t="e">
        <f>+#REF!-G38</f>
        <v>#REF!</v>
      </c>
      <c r="I38" s="13" t="e">
        <f>2*H38/(#REF!+#REF!-H38)</f>
        <v>#REF!</v>
      </c>
      <c r="K38" s="17"/>
      <c r="L38" s="17"/>
    </row>
    <row r="39" spans="2:12" x14ac:dyDescent="0.2">
      <c r="B39" s="28">
        <f>+'Activo-EEFF'!B39</f>
        <v>42675</v>
      </c>
      <c r="C39" s="18">
        <f>+'Activo-EEFF'!C39</f>
        <v>151009970373.5</v>
      </c>
      <c r="D39" s="12">
        <f>+'Activo-EEFF'!E39</f>
        <v>12607985709.000002</v>
      </c>
      <c r="E39" s="55">
        <v>246253282.59895784</v>
      </c>
      <c r="F39" s="55">
        <v>22088611.541378409</v>
      </c>
      <c r="G39" s="12" t="e">
        <f>+#REF!+SUM(E28:E39)-SUM(F28:F39)</f>
        <v>#REF!</v>
      </c>
      <c r="H39" s="12" t="e">
        <f>+#REF!-G39</f>
        <v>#REF!</v>
      </c>
      <c r="I39" s="13" t="e">
        <f>2*H39/(#REF!+#REF!-H39)</f>
        <v>#REF!</v>
      </c>
      <c r="K39" s="17"/>
      <c r="L39" s="17"/>
    </row>
    <row r="40" spans="2:12" x14ac:dyDescent="0.2">
      <c r="B40" s="28">
        <f>+'Activo-EEFF'!B40</f>
        <v>42705</v>
      </c>
      <c r="C40" s="18">
        <f>+'Activo-EEFF'!C40</f>
        <v>153812013184.90002</v>
      </c>
      <c r="D40" s="12">
        <f>+'Activo-EEFF'!E40</f>
        <v>13169204122.454002</v>
      </c>
      <c r="E40" s="55">
        <v>397601850.27947265</v>
      </c>
      <c r="F40" s="55">
        <v>21760356.786026195</v>
      </c>
      <c r="G40" s="12" t="e">
        <f>+#REF!+SUM(E29:E40)-SUM(F29:F40)</f>
        <v>#REF!</v>
      </c>
      <c r="H40" s="12" t="e">
        <f>+#REF!-G40</f>
        <v>#REF!</v>
      </c>
      <c r="I40" s="13" t="e">
        <f>2*H40/(#REF!+#REF!-H40)</f>
        <v>#REF!</v>
      </c>
      <c r="K40" s="17"/>
      <c r="L40" s="17"/>
    </row>
    <row r="41" spans="2:12" x14ac:dyDescent="0.2">
      <c r="B41" s="28">
        <f>+'Activo-EEFF'!B41</f>
        <v>42736</v>
      </c>
      <c r="C41" s="18">
        <f>+'Activo-EEFF'!C41</f>
        <v>157538035754.60001</v>
      </c>
      <c r="D41" s="12">
        <f>+'Activo-EEFF'!E41</f>
        <v>14000726593.554003</v>
      </c>
      <c r="E41" s="55">
        <v>233764231.01493049</v>
      </c>
      <c r="F41" s="55">
        <v>23243498.977910966</v>
      </c>
      <c r="G41" s="12" t="e">
        <f>+#REF!+SUM(E30:E41)-SUM(F30:F41)</f>
        <v>#REF!</v>
      </c>
      <c r="H41" s="12" t="e">
        <f>+#REF!-G41</f>
        <v>#REF!</v>
      </c>
      <c r="I41" s="13" t="e">
        <f>2*H41/(#REF!+#REF!-H41)</f>
        <v>#REF!</v>
      </c>
      <c r="K41" s="17"/>
      <c r="L41" s="17"/>
    </row>
    <row r="42" spans="2:12" x14ac:dyDescent="0.2">
      <c r="B42" s="28">
        <f>+'Activo-EEFF'!B42</f>
        <v>42767</v>
      </c>
      <c r="C42" s="18">
        <f>+'Activo-EEFF'!C42</f>
        <v>159617705946.39999</v>
      </c>
      <c r="D42" s="12">
        <f>+'Activo-EEFF'!E42</f>
        <v>13844254526.754002</v>
      </c>
      <c r="E42" s="55">
        <v>284270133.67666018</v>
      </c>
      <c r="F42" s="55">
        <v>24589378.046618961</v>
      </c>
      <c r="G42" s="12" t="e">
        <f>+#REF!+SUM(E31:E42)-SUM(F31:F42)</f>
        <v>#REF!</v>
      </c>
      <c r="H42" s="12" t="e">
        <f>+#REF!-G42</f>
        <v>#REF!</v>
      </c>
      <c r="I42" s="13" t="e">
        <f>2*H42/(#REF!+#REF!-H42)</f>
        <v>#REF!</v>
      </c>
      <c r="K42" s="17"/>
      <c r="L42" s="17"/>
    </row>
    <row r="43" spans="2:12" x14ac:dyDescent="0.2">
      <c r="B43" s="28">
        <f>+'Activo-EEFF'!B43</f>
        <v>42795</v>
      </c>
      <c r="C43" s="18">
        <f>+'Activo-EEFF'!C43</f>
        <v>162740312734.10001</v>
      </c>
      <c r="D43" s="12">
        <f>+'Activo-EEFF'!E43</f>
        <v>14253180437.716002</v>
      </c>
      <c r="E43" s="55">
        <v>354190654.56342983</v>
      </c>
      <c r="F43" s="55">
        <v>25248305.492234908</v>
      </c>
      <c r="G43" s="12"/>
      <c r="H43" s="12"/>
      <c r="I43" s="13"/>
      <c r="K43" s="17"/>
      <c r="L43" s="17"/>
    </row>
    <row r="44" spans="2:12" x14ac:dyDescent="0.2">
      <c r="B44" s="28">
        <f>+'Activo-EEFF'!B44</f>
        <v>42826</v>
      </c>
      <c r="C44" s="18">
        <f>+'Activo-EEFF'!C44</f>
        <v>165539604974.60001</v>
      </c>
      <c r="D44" s="12">
        <f>+'Activo-EEFF'!E44</f>
        <v>14897653731.137001</v>
      </c>
      <c r="E44" s="55">
        <v>268276123.94463986</v>
      </c>
      <c r="F44" s="55">
        <v>26133908.241029609</v>
      </c>
      <c r="G44" s="12"/>
      <c r="H44" s="12"/>
      <c r="I44" s="13"/>
      <c r="K44" s="17"/>
      <c r="L44" s="17"/>
    </row>
    <row r="45" spans="2:12" x14ac:dyDescent="0.2">
      <c r="B45" s="28">
        <f>+'Activo-EEFF'!B45</f>
        <v>42856</v>
      </c>
      <c r="C45" s="18">
        <f>+'Activo-EEFF'!C45</f>
        <v>167539926983.50003</v>
      </c>
      <c r="D45" s="12">
        <f>+'Activo-EEFF'!E45</f>
        <v>14585088839.837002</v>
      </c>
      <c r="E45" s="55">
        <v>279659834.31794435</v>
      </c>
      <c r="F45" s="55">
        <v>25731942.607686676</v>
      </c>
      <c r="G45" s="12"/>
      <c r="H45" s="12"/>
      <c r="I45" s="13"/>
      <c r="K45" s="17"/>
      <c r="L45" s="17"/>
    </row>
    <row r="46" spans="2:12" x14ac:dyDescent="0.2">
      <c r="B46" s="28">
        <f>+'Activo-EEFF'!B46</f>
        <v>42887</v>
      </c>
      <c r="C46" s="18">
        <f>+'Activo-EEFF'!C46</f>
        <v>169762690151.40002</v>
      </c>
      <c r="D46" s="12">
        <f>+'Activo-EEFF'!E46</f>
        <v>14391427689.337002</v>
      </c>
      <c r="E46" s="55">
        <v>269813161.18244141</v>
      </c>
      <c r="F46" s="55">
        <v>26184443.453756619</v>
      </c>
      <c r="G46" s="12"/>
      <c r="H46" s="12"/>
      <c r="I46" s="13"/>
      <c r="K46" s="17"/>
      <c r="L46" s="17"/>
    </row>
    <row r="47" spans="2:12" x14ac:dyDescent="0.2">
      <c r="B47" s="28">
        <f>+'Activo-EEFF'!B47</f>
        <v>42917</v>
      </c>
      <c r="C47" s="18">
        <f>+'Activo-EEFF'!C47</f>
        <v>172003903603.40002</v>
      </c>
      <c r="D47" s="12">
        <f>+'Activo-EEFF'!E47</f>
        <v>14267707945.137001</v>
      </c>
      <c r="E47" s="55">
        <v>271346674.6346336</v>
      </c>
      <c r="F47" s="55">
        <v>27564385.179275699</v>
      </c>
      <c r="G47" s="12"/>
      <c r="H47" s="12"/>
      <c r="I47" s="13"/>
      <c r="K47" s="17"/>
      <c r="L47" s="17"/>
    </row>
    <row r="48" spans="2:12" x14ac:dyDescent="0.2">
      <c r="B48" s="28">
        <f>+'Activo-EEFF'!B48</f>
        <v>42948</v>
      </c>
      <c r="C48" s="18">
        <f>+'Activo-EEFF'!C48</f>
        <v>174355100536.79999</v>
      </c>
      <c r="D48" s="12">
        <f>+'Activo-EEFF'!E48</f>
        <v>14249500863.237001</v>
      </c>
      <c r="E48" s="55">
        <v>276289629.17321962</v>
      </c>
      <c r="F48" s="55">
        <v>27295804.905305412</v>
      </c>
      <c r="G48" s="12"/>
      <c r="H48" s="12"/>
      <c r="I48" s="13"/>
      <c r="K48" s="17"/>
      <c r="L48" s="17"/>
    </row>
    <row r="49" spans="2:12" x14ac:dyDescent="0.2">
      <c r="B49" s="28">
        <f>+'Activo-EEFF'!B49</f>
        <v>42979</v>
      </c>
      <c r="C49" s="18">
        <f>+'Activo-EEFF'!C49</f>
        <v>176856878481.29999</v>
      </c>
      <c r="D49" s="12">
        <f>+'Activo-EEFF'!E49</f>
        <v>14028905900.637001</v>
      </c>
      <c r="E49" s="55">
        <v>290780852.6995312</v>
      </c>
      <c r="F49" s="55">
        <v>28086765.854283288</v>
      </c>
      <c r="G49" s="12"/>
      <c r="H49" s="12"/>
      <c r="I49" s="13"/>
      <c r="K49" s="17"/>
      <c r="L49" s="17"/>
    </row>
    <row r="50" spans="2:12" x14ac:dyDescent="0.2">
      <c r="B50" s="28">
        <f>+'Activo-EEFF'!B50</f>
        <v>43009</v>
      </c>
      <c r="C50" s="18">
        <f>+'Activo-EEFF'!C50</f>
        <v>179179915887</v>
      </c>
      <c r="D50" s="12">
        <f>+'Activo-EEFF'!E50</f>
        <v>13973534858.279001</v>
      </c>
      <c r="E50" s="55">
        <v>270884080.5351997</v>
      </c>
      <c r="F50" s="55">
        <v>29628712.79423089</v>
      </c>
      <c r="G50" s="12"/>
      <c r="H50" s="12"/>
      <c r="I50" s="13"/>
      <c r="K50" s="17"/>
      <c r="L50" s="17"/>
    </row>
    <row r="51" spans="2:12" x14ac:dyDescent="0.2">
      <c r="B51" s="28">
        <f>+'Activo-EEFF'!B51</f>
        <v>43040</v>
      </c>
      <c r="C51" s="18">
        <f>+'Activo-EEFF'!C51</f>
        <v>181434008493.30002</v>
      </c>
      <c r="D51" s="12">
        <f>+'Activo-EEFF'!E51</f>
        <v>13864394945.189001</v>
      </c>
      <c r="E51" s="55">
        <v>177458326.24751586</v>
      </c>
      <c r="F51" s="55">
        <v>29882829.084278978</v>
      </c>
      <c r="G51" s="12"/>
      <c r="H51" s="12"/>
      <c r="I51" s="13"/>
      <c r="K51" s="17"/>
      <c r="L51" s="17"/>
    </row>
    <row r="52" spans="2:12" x14ac:dyDescent="0.2">
      <c r="B52" s="28">
        <f>+'Activo-EEFF'!B52</f>
        <v>43070</v>
      </c>
      <c r="C52" s="18">
        <f>+'Activo-EEFF'!C52</f>
        <v>183444137905.40002</v>
      </c>
      <c r="D52" s="12">
        <f>+'Activo-EEFF'!E52</f>
        <v>13394884003.489</v>
      </c>
      <c r="E52" s="55">
        <v>512454014.10679549</v>
      </c>
      <c r="F52" s="55">
        <v>29164004.448952053</v>
      </c>
      <c r="G52" s="12"/>
      <c r="H52" s="12"/>
      <c r="I52" s="13"/>
      <c r="K52" s="17"/>
      <c r="L52" s="17"/>
    </row>
    <row r="53" spans="2:12" x14ac:dyDescent="0.2">
      <c r="B53" s="28">
        <f>+'Activo-EEFF'!B53</f>
        <v>43101</v>
      </c>
      <c r="C53" s="18">
        <f>+'Activo-EEFF'!C53</f>
        <v>186802537661.60001</v>
      </c>
      <c r="D53" s="12">
        <f>+'Activo-EEFF'!E53</f>
        <v>13384913999.834</v>
      </c>
      <c r="E53" s="55">
        <v>302705020.04587227</v>
      </c>
      <c r="F53" s="55">
        <v>29559840.203069322</v>
      </c>
      <c r="G53" s="12"/>
      <c r="H53" s="12"/>
      <c r="I53" s="13"/>
      <c r="K53" s="17"/>
      <c r="L53" s="17"/>
    </row>
    <row r="54" spans="2:12" x14ac:dyDescent="0.2">
      <c r="B54" s="28">
        <f>+'Activo-EEFF'!B54</f>
        <v>43132</v>
      </c>
      <c r="C54" s="18">
        <f>+'Activo-EEFF'!C54</f>
        <v>189178383723.40002</v>
      </c>
      <c r="D54" s="12">
        <f>+'Activo-EEFF'!E54</f>
        <v>13215689502.534</v>
      </c>
      <c r="E54" s="55">
        <v>288588159.05370331</v>
      </c>
      <c r="F54" s="55">
        <v>31259233.546819471</v>
      </c>
      <c r="G54" s="12"/>
      <c r="H54" s="12"/>
      <c r="I54" s="13"/>
      <c r="K54" s="17"/>
      <c r="L54" s="17"/>
    </row>
    <row r="55" spans="2:12" x14ac:dyDescent="0.2">
      <c r="B55" s="28">
        <f>+'Activo-EEFF'!B55</f>
        <v>43160</v>
      </c>
      <c r="C55" s="18">
        <f>+'Activo-EEFF'!C55</f>
        <v>192179724657.20001</v>
      </c>
      <c r="D55" s="12">
        <f>+'Activo-EEFF'!E55</f>
        <v>13299195075.415001</v>
      </c>
      <c r="E55" s="55">
        <v>422481658.0291822</v>
      </c>
      <c r="F55" s="55">
        <v>34133173.887570545</v>
      </c>
      <c r="G55" s="12"/>
      <c r="H55" s="12"/>
      <c r="I55" s="13"/>
      <c r="K55" s="17"/>
      <c r="L55" s="17"/>
    </row>
    <row r="56" spans="2:12" x14ac:dyDescent="0.2">
      <c r="B56" s="28">
        <f>+'Activo-EEFF'!B56</f>
        <v>43191</v>
      </c>
      <c r="C56" s="18">
        <f>+'Activo-EEFF'!C56</f>
        <v>194655781192.70004</v>
      </c>
      <c r="D56" s="12">
        <f>+'Activo-EEFF'!E56</f>
        <v>13086275379.815001</v>
      </c>
      <c r="E56" s="55">
        <v>290273637.93002838</v>
      </c>
      <c r="F56" s="55">
        <v>33062348.522277884</v>
      </c>
      <c r="G56" s="12"/>
      <c r="H56" s="12"/>
      <c r="I56" s="13"/>
      <c r="K56" s="17"/>
      <c r="L56" s="17"/>
    </row>
    <row r="57" spans="2:12" x14ac:dyDescent="0.2">
      <c r="B57" s="28">
        <f>+'Activo-EEFF'!B57</f>
        <v>43221</v>
      </c>
      <c r="C57" s="18">
        <f>+'Activo-EEFF'!C57</f>
        <v>197261046824.89999</v>
      </c>
      <c r="D57" s="12">
        <f>+'Activo-EEFF'!E57</f>
        <v>12994047009.015001</v>
      </c>
      <c r="E57" s="55">
        <v>318508417.91524023</v>
      </c>
      <c r="F57" s="55">
        <v>34241285.434990734</v>
      </c>
      <c r="G57" s="12"/>
      <c r="H57" s="12"/>
      <c r="I57" s="13"/>
      <c r="K57" s="17"/>
      <c r="L57" s="17"/>
    </row>
    <row r="58" spans="2:12" x14ac:dyDescent="0.2">
      <c r="B58" s="28">
        <f>+'Activo-EEFF'!B58</f>
        <v>43252</v>
      </c>
      <c r="C58" s="18">
        <f>+'Activo-EEFF'!C58</f>
        <v>199743401225.60001</v>
      </c>
      <c r="D58" s="12">
        <f>+'Activo-EEFF'!E58</f>
        <v>12678403770.915001</v>
      </c>
      <c r="E58" s="55">
        <v>303470940.55514389</v>
      </c>
      <c r="F58" s="55">
        <v>34845594.630040437</v>
      </c>
      <c r="G58" s="12"/>
      <c r="H58" s="12"/>
      <c r="I58" s="13"/>
      <c r="K58" s="17"/>
      <c r="L58" s="17"/>
    </row>
    <row r="59" spans="2:12" x14ac:dyDescent="0.2">
      <c r="B59" s="28">
        <f>+'Activo-EEFF'!B59</f>
        <v>43282</v>
      </c>
      <c r="C59" s="18">
        <f>+'Activo-EEFF'!C59</f>
        <v>201086538569.39999</v>
      </c>
      <c r="D59" s="12">
        <f>+'Activo-EEFF'!E59</f>
        <v>11332307883.315001</v>
      </c>
      <c r="E59" s="55">
        <v>183424864.13778132</v>
      </c>
      <c r="F59" s="55">
        <v>33924864.207423605</v>
      </c>
      <c r="G59" s="12"/>
      <c r="H59" s="12"/>
      <c r="I59" s="13"/>
      <c r="K59" s="17"/>
      <c r="L59" s="17"/>
    </row>
    <row r="60" spans="2:12" x14ac:dyDescent="0.2">
      <c r="B60" s="28">
        <f>+'Activo-EEFF'!B60</f>
        <v>43313</v>
      </c>
      <c r="C60" s="18">
        <f>+'Activo-EEFF'!C60</f>
        <v>202010982281.30002</v>
      </c>
      <c r="D60" s="12">
        <f>+'Activo-EEFF'!E60</f>
        <v>9596112044.7150002</v>
      </c>
      <c r="E60" s="55">
        <v>443440697.75047708</v>
      </c>
      <c r="F60" s="55">
        <v>35358622.098037437</v>
      </c>
      <c r="G60" s="12"/>
      <c r="H60" s="12"/>
      <c r="I60" s="13"/>
      <c r="K60" s="17"/>
      <c r="L60" s="17"/>
    </row>
    <row r="61" spans="2:12" x14ac:dyDescent="0.2">
      <c r="B61" s="28">
        <f>+'Activo-EEFF'!B61</f>
        <v>43344</v>
      </c>
      <c r="C61" s="18">
        <f>+'Activo-EEFF'!C61</f>
        <v>203225392952.30002</v>
      </c>
      <c r="D61" s="12">
        <f>+'Activo-EEFF'!E61</f>
        <v>7982200188.5150003</v>
      </c>
      <c r="E61" s="55">
        <v>306632299.42793864</v>
      </c>
      <c r="F61" s="55">
        <v>35637154.31364762</v>
      </c>
      <c r="G61" s="12"/>
      <c r="H61" s="12"/>
      <c r="I61" s="13"/>
      <c r="K61" s="17"/>
      <c r="L61" s="17"/>
    </row>
    <row r="62" spans="2:12" x14ac:dyDescent="0.2">
      <c r="B62" s="28">
        <f>+'Activo-EEFF'!B62</f>
        <v>43374</v>
      </c>
      <c r="C62" s="18">
        <f>+'Activo-EEFF'!C62</f>
        <v>205993481613.80002</v>
      </c>
      <c r="D62" s="12">
        <f>+'Activo-EEFF'!E62</f>
        <v>7759624488.0150003</v>
      </c>
      <c r="E62" s="55">
        <v>214843247.38665026</v>
      </c>
      <c r="F62" s="55">
        <v>36890079.433805697</v>
      </c>
      <c r="G62" s="12"/>
      <c r="H62" s="12"/>
      <c r="I62" s="13"/>
      <c r="K62" s="17"/>
      <c r="L62" s="17"/>
    </row>
    <row r="63" spans="2:12" x14ac:dyDescent="0.2">
      <c r="B63" s="28">
        <f>+'Activo-EEFF'!B63</f>
        <v>43405</v>
      </c>
      <c r="C63" s="18">
        <f>+'Activo-EEFF'!C63</f>
        <v>208462967698.40002</v>
      </c>
      <c r="D63" s="12">
        <f>+'Activo-EEFF'!E63</f>
        <v>7515451556.1150007</v>
      </c>
      <c r="E63" s="55">
        <v>324133666.98785037</v>
      </c>
      <c r="F63" s="55">
        <v>37747346.528279141</v>
      </c>
      <c r="G63" s="12"/>
      <c r="H63" s="12"/>
      <c r="I63" s="13"/>
      <c r="K63" s="17"/>
      <c r="L63" s="17"/>
    </row>
    <row r="64" spans="2:12" x14ac:dyDescent="0.2">
      <c r="B64" s="28">
        <f>+'Activo-EEFF'!B64</f>
        <v>43435</v>
      </c>
      <c r="C64" s="18">
        <f>+'Activo-EEFF'!C64</f>
        <v>211359494880.20001</v>
      </c>
      <c r="D64" s="12">
        <f>+'Activo-EEFF'!E64</f>
        <v>7470506254.6150007</v>
      </c>
      <c r="E64" s="55">
        <v>487463439.28702569</v>
      </c>
      <c r="F64" s="55">
        <v>36378808.581170917</v>
      </c>
      <c r="G64" s="12"/>
      <c r="H64" s="12"/>
      <c r="I64" s="13"/>
      <c r="K64" s="17"/>
      <c r="L64" s="17"/>
    </row>
    <row r="65" spans="2:12" x14ac:dyDescent="0.2">
      <c r="B65" s="28">
        <f>+'Activo-EEFF'!B65</f>
        <v>43466</v>
      </c>
      <c r="C65" s="18">
        <f>+'Activo-EEFF'!C65</f>
        <v>215357428808.70004</v>
      </c>
      <c r="D65" s="12">
        <f>+'Activo-EEFF'!E65</f>
        <v>7670069445.6150007</v>
      </c>
      <c r="E65" s="55">
        <v>275017578.99381667</v>
      </c>
      <c r="F65" s="55">
        <v>37777881.424766548</v>
      </c>
      <c r="G65" s="12"/>
      <c r="H65" s="12"/>
      <c r="I65" s="13"/>
      <c r="K65" s="17"/>
      <c r="L65" s="17"/>
    </row>
    <row r="66" spans="2:12" x14ac:dyDescent="0.2">
      <c r="B66" s="28">
        <f>+'Activo-EEFF'!B66</f>
        <v>43497</v>
      </c>
      <c r="C66" s="18">
        <f>+'Activo-EEFF'!C66</f>
        <v>218032706491.40002</v>
      </c>
      <c r="D66" s="12">
        <f>+'Activo-EEFF'!E66</f>
        <v>7403229312.4150009</v>
      </c>
      <c r="E66" s="55">
        <v>465653014.01625156</v>
      </c>
      <c r="F66" s="55">
        <v>42876573.30551175</v>
      </c>
      <c r="G66" s="12"/>
      <c r="H66" s="12"/>
      <c r="I66" s="13"/>
      <c r="K66" s="17"/>
      <c r="L66" s="17"/>
    </row>
    <row r="67" spans="2:12" x14ac:dyDescent="0.2">
      <c r="B67" s="28">
        <f>+'Activo-EEFF'!B67</f>
        <v>43525</v>
      </c>
      <c r="C67" s="18">
        <f>+'Activo-EEFF'!C67</f>
        <v>220996331963</v>
      </c>
      <c r="D67" s="12">
        <f>+'Activo-EEFF'!E67</f>
        <v>7171770062.9150009</v>
      </c>
      <c r="E67" s="55">
        <v>196894510.1941109</v>
      </c>
      <c r="F67" s="55">
        <v>42866076.975516833</v>
      </c>
      <c r="G67" s="12"/>
      <c r="H67" s="12"/>
      <c r="I67" s="13"/>
      <c r="K67" s="17"/>
      <c r="L67" s="17"/>
    </row>
    <row r="68" spans="2:12" x14ac:dyDescent="0.2">
      <c r="B68" s="28">
        <f>+'Activo-EEFF'!B68</f>
        <v>43556</v>
      </c>
      <c r="C68" s="18">
        <f>+'Activo-EEFF'!C68</f>
        <v>223919422868.79999</v>
      </c>
      <c r="D68" s="12">
        <f>+'Activo-EEFF'!E68</f>
        <v>7059882310.1150007</v>
      </c>
      <c r="E68" s="55">
        <v>438447597.51802826</v>
      </c>
      <c r="F68" s="55">
        <v>42625279.532872967</v>
      </c>
      <c r="G68" s="12"/>
      <c r="H68" s="12"/>
      <c r="I68" s="13"/>
      <c r="K68" s="17"/>
      <c r="L68" s="17"/>
    </row>
    <row r="69" spans="2:12" x14ac:dyDescent="0.2">
      <c r="B69" s="28">
        <f>+'Activo-EEFF'!B69</f>
        <v>43586</v>
      </c>
      <c r="C69" s="18">
        <f>+'Activo-EEFF'!C69</f>
        <v>226882501100.39999</v>
      </c>
      <c r="D69" s="12">
        <f>+'Activo-EEFF'!E69</f>
        <v>6923446157.1980009</v>
      </c>
      <c r="E69" s="55">
        <v>453940249.53676397</v>
      </c>
      <c r="F69" s="55">
        <v>43891442.75772731</v>
      </c>
      <c r="G69" s="12"/>
      <c r="H69" s="12"/>
      <c r="I69" s="13"/>
      <c r="K69" s="17"/>
      <c r="L69" s="17"/>
    </row>
    <row r="70" spans="2:12" x14ac:dyDescent="0.2">
      <c r="B70" s="28">
        <f>+'Activo-EEFF'!B70</f>
        <v>43617</v>
      </c>
      <c r="C70" s="18">
        <f>+'Activo-EEFF'!C70</f>
        <v>229887650031.20004</v>
      </c>
      <c r="D70" s="12">
        <f>+'Activo-EEFF'!E70</f>
        <v>6950298266.1980009</v>
      </c>
      <c r="E70" s="55">
        <v>318710569.73390836</v>
      </c>
      <c r="F70" s="55">
        <v>44208234.949432679</v>
      </c>
      <c r="G70" s="12"/>
      <c r="H70" s="12"/>
      <c r="I70" s="13"/>
      <c r="K70" s="17"/>
      <c r="L70" s="17"/>
    </row>
    <row r="71" spans="2:12" x14ac:dyDescent="0.2">
      <c r="B71" s="28">
        <f>+'Activo-EEFF'!B71</f>
        <v>43647</v>
      </c>
      <c r="C71" s="18">
        <f>+'Activo-EEFF'!C71</f>
        <v>232695878545.10001</v>
      </c>
      <c r="D71" s="12">
        <f>+'Activo-EEFF'!E71</f>
        <v>6614251714.2980013</v>
      </c>
      <c r="E71" s="55">
        <v>189782761.33440006</v>
      </c>
      <c r="F71" s="55">
        <v>46073771.239308268</v>
      </c>
      <c r="G71" s="12"/>
      <c r="H71" s="12"/>
      <c r="I71" s="13"/>
      <c r="K71" s="17"/>
      <c r="L71" s="17"/>
    </row>
    <row r="72" spans="2:12" x14ac:dyDescent="0.2">
      <c r="B72" s="28">
        <f>+'Activo-EEFF'!B72</f>
        <v>43678</v>
      </c>
      <c r="C72" s="18">
        <f>+'Activo-EEFF'!C72</f>
        <v>234314162172.40005</v>
      </c>
      <c r="D72" s="12">
        <f>+'Activo-EEFF'!E72</f>
        <v>5453763651.7980013</v>
      </c>
      <c r="E72" s="55">
        <v>265192112.96617529</v>
      </c>
      <c r="F72" s="55">
        <v>46129587.393229678</v>
      </c>
      <c r="G72" s="12"/>
      <c r="H72" s="12"/>
      <c r="I72" s="13"/>
      <c r="K72" s="17"/>
      <c r="L72" s="17"/>
    </row>
    <row r="73" spans="2:12" x14ac:dyDescent="0.2">
      <c r="B73" s="28">
        <f>+'Activo-EEFF'!B73</f>
        <v>43709</v>
      </c>
      <c r="C73" s="18">
        <f>+'Activo-EEFF'!C73</f>
        <v>238050907717.70004</v>
      </c>
      <c r="D73" s="12">
        <f>+'Activo-EEFF'!E73</f>
        <v>4967621452.2980013</v>
      </c>
      <c r="E73" s="55">
        <v>373850248.62227857</v>
      </c>
      <c r="F73" s="55">
        <v>47250396.67103716</v>
      </c>
      <c r="G73" s="12"/>
      <c r="H73" s="12"/>
      <c r="I73" s="13"/>
      <c r="K73" s="17"/>
      <c r="L73" s="17"/>
    </row>
    <row r="74" spans="2:12" x14ac:dyDescent="0.2">
      <c r="B74" s="28">
        <f>+'Activo-EEFF'!B74</f>
        <v>43739</v>
      </c>
      <c r="C74" s="18">
        <f>+'Activo-EEFF'!C74</f>
        <v>240690641893.70001</v>
      </c>
      <c r="D74" s="12">
        <f>+'Activo-EEFF'!E74</f>
        <v>3949193955.6980009</v>
      </c>
      <c r="E74" s="55">
        <v>266556703.24158141</v>
      </c>
      <c r="F74" s="55">
        <v>47421368.204577081</v>
      </c>
      <c r="G74" s="12"/>
      <c r="H74" s="12"/>
      <c r="I74" s="13"/>
      <c r="K74" s="17"/>
      <c r="L74" s="17"/>
    </row>
    <row r="75" spans="2:12" x14ac:dyDescent="0.2">
      <c r="B75" s="28">
        <f>+'Activo-EEFF'!B75</f>
        <v>43770</v>
      </c>
      <c r="C75" s="18">
        <f>+'Activo-EEFF'!C75</f>
        <v>239442911094.80002</v>
      </c>
      <c r="D75" s="12">
        <f>+'Activo-EEFF'!E75</f>
        <v>-490303473.31599998</v>
      </c>
      <c r="E75" s="55">
        <v>301599095.20890379</v>
      </c>
      <c r="F75" s="55">
        <v>48240286.895897932</v>
      </c>
      <c r="G75" s="12"/>
      <c r="H75" s="12"/>
      <c r="I75" s="13"/>
      <c r="K75" s="17"/>
      <c r="L75" s="17"/>
    </row>
    <row r="76" spans="2:12" x14ac:dyDescent="0.2">
      <c r="B76" s="28">
        <f>+'Activo-EEFF'!B76</f>
        <v>43800</v>
      </c>
      <c r="C76" s="18">
        <f>+'Activo-EEFF'!C76</f>
        <v>241632241316.39999</v>
      </c>
      <c r="D76" s="12">
        <f>+'Activo-EEFF'!E76</f>
        <v>-1886415404.1159999</v>
      </c>
      <c r="E76" s="55">
        <v>381638241.19437516</v>
      </c>
      <c r="F76" s="55">
        <v>48833678.616947412</v>
      </c>
      <c r="G76" s="12"/>
      <c r="H76" s="12"/>
      <c r="I76" s="13"/>
      <c r="K76" s="17"/>
      <c r="L76" s="17"/>
    </row>
    <row r="77" spans="2:12" x14ac:dyDescent="0.2">
      <c r="B77" s="28">
        <f>+'Activo-EEFF'!B77</f>
        <v>43831</v>
      </c>
      <c r="C77" s="18">
        <f>+'Activo-EEFF'!C77</f>
        <v>246379618410.40002</v>
      </c>
      <c r="D77" s="12">
        <f>+'Activo-EEFF'!E77</f>
        <v>-2129316129.516</v>
      </c>
      <c r="E77" s="55">
        <v>433210702.26517665</v>
      </c>
      <c r="F77" s="55">
        <v>49567049.221476875</v>
      </c>
      <c r="G77" s="12"/>
      <c r="H77" s="12"/>
      <c r="I77" s="13"/>
      <c r="K77" s="17"/>
      <c r="L77" s="17"/>
    </row>
    <row r="78" spans="2:12" x14ac:dyDescent="0.2">
      <c r="B78" s="28">
        <f>+'Activo-EEFF'!B78</f>
        <v>43862</v>
      </c>
      <c r="C78" s="18">
        <f>+'Activo-EEFF'!C78</f>
        <v>249310079958.90002</v>
      </c>
      <c r="D78" s="12">
        <f>+'Activo-EEFF'!E78</f>
        <v>-2503208088.8850002</v>
      </c>
      <c r="E78" s="55">
        <v>390952629.92057967</v>
      </c>
      <c r="F78" s="55">
        <v>54719978.814028621</v>
      </c>
      <c r="G78" s="12"/>
      <c r="H78" s="12"/>
      <c r="I78" s="13"/>
      <c r="K78" s="17"/>
      <c r="L78" s="17"/>
    </row>
    <row r="79" spans="2:12" x14ac:dyDescent="0.2">
      <c r="B79" s="28">
        <f>+'Activo-EEFF'!B79</f>
        <v>43891</v>
      </c>
      <c r="C79" s="18">
        <f>+'Activo-EEFF'!C79</f>
        <v>252275516626.39999</v>
      </c>
      <c r="D79" s="12">
        <f>+'Activo-EEFF'!E79</f>
        <v>-2877811538.3850002</v>
      </c>
      <c r="E79" s="55">
        <v>677849410.98094761</v>
      </c>
      <c r="F79" s="55">
        <v>57046736.088923298</v>
      </c>
      <c r="G79" s="12"/>
      <c r="H79" s="12"/>
      <c r="I79" s="13"/>
      <c r="K79" s="17"/>
      <c r="L79" s="17"/>
    </row>
    <row r="80" spans="2:12" x14ac:dyDescent="0.2">
      <c r="B80" s="28">
        <f>+'Activo-EEFF'!B80</f>
        <v>43922</v>
      </c>
      <c r="C80" s="18">
        <f>+'Activo-EEFF'!C80</f>
        <v>259694150299.60001</v>
      </c>
      <c r="D80" s="12">
        <f>+'Activo-EEFF'!E80</f>
        <v>1178959654.7220001</v>
      </c>
      <c r="E80" s="55">
        <v>341796444.08186352</v>
      </c>
      <c r="F80" s="55">
        <v>57731853.694267787</v>
      </c>
      <c r="G80" s="12"/>
      <c r="H80" s="12"/>
      <c r="I80" s="13"/>
      <c r="K80" s="17"/>
      <c r="L80" s="17"/>
    </row>
    <row r="81" spans="2:12" x14ac:dyDescent="0.2">
      <c r="B81" s="28">
        <f>+'Activo-EEFF'!B81</f>
        <v>43952</v>
      </c>
      <c r="C81" s="18">
        <f>+'Activo-EEFF'!C81</f>
        <v>262434038917.80002</v>
      </c>
      <c r="D81" s="12">
        <f>+'Activo-EEFF'!E81</f>
        <v>850846356.03300011</v>
      </c>
      <c r="E81" s="55">
        <v>351234472.81562114</v>
      </c>
      <c r="F81" s="55">
        <v>60814330.880830996</v>
      </c>
      <c r="G81" s="12"/>
      <c r="H81" s="12"/>
      <c r="I81" s="13"/>
      <c r="K81" s="17"/>
      <c r="L81" s="17"/>
    </row>
    <row r="82" spans="2:12" x14ac:dyDescent="0.2">
      <c r="B82" s="28">
        <f>+'Activo-EEFF'!B82</f>
        <v>43983</v>
      </c>
      <c r="C82" s="18">
        <f>+'Activo-EEFF'!C82</f>
        <v>267075879657.10001</v>
      </c>
      <c r="D82" s="12">
        <f>+'Activo-EEFF'!E82</f>
        <v>2338846144.6330004</v>
      </c>
      <c r="E82" s="55">
        <v>357950745.52986157</v>
      </c>
      <c r="F82" s="55">
        <v>61629666.170920521</v>
      </c>
      <c r="G82" s="12"/>
      <c r="H82" s="12"/>
      <c r="I82" s="13"/>
      <c r="K82" s="17"/>
      <c r="L82" s="17"/>
    </row>
    <row r="83" spans="2:12" x14ac:dyDescent="0.2">
      <c r="B83" s="28">
        <f>+'Activo-EEFF'!B83</f>
        <v>44013</v>
      </c>
      <c r="C83" s="18">
        <f>+'Activo-EEFF'!C83</f>
        <v>272677541377.19998</v>
      </c>
      <c r="D83" s="12">
        <f>+'Activo-EEFF'!E83</f>
        <v>4717754773.5330009</v>
      </c>
      <c r="E83" s="55">
        <v>357000550.04104972</v>
      </c>
      <c r="F83" s="55">
        <v>64081571.312601954</v>
      </c>
      <c r="G83" s="12"/>
      <c r="H83" s="12"/>
      <c r="I83" s="13"/>
      <c r="K83" s="17"/>
      <c r="L83" s="17"/>
    </row>
    <row r="84" spans="2:12" x14ac:dyDescent="0.2">
      <c r="B84" s="28">
        <f>+'Activo-EEFF'!B84</f>
        <v>44044</v>
      </c>
      <c r="C84" s="18">
        <f>+'Activo-EEFF'!C84</f>
        <v>276873705642.40002</v>
      </c>
      <c r="D84" s="12">
        <f>+'Activo-EEFF'!E84</f>
        <v>5203292557.4330006</v>
      </c>
      <c r="E84" s="55">
        <v>359336454.52772617</v>
      </c>
      <c r="F84" s="55">
        <v>64092457.181010842</v>
      </c>
      <c r="G84" s="12"/>
      <c r="H84" s="12"/>
      <c r="I84" s="13"/>
      <c r="K84" s="17"/>
      <c r="L84" s="17"/>
    </row>
    <row r="85" spans="2:12" x14ac:dyDescent="0.2">
      <c r="B85" s="28">
        <f>+'Activo-EEFF'!B85</f>
        <v>44075</v>
      </c>
      <c r="C85" s="18">
        <f>+'Activo-EEFF'!C85</f>
        <v>281640551400.40002</v>
      </c>
      <c r="D85" s="12">
        <f>+'Activo-EEFF'!E85</f>
        <v>5524397911.8150005</v>
      </c>
      <c r="E85" s="55">
        <v>360113998.6727677</v>
      </c>
      <c r="F85" s="55">
        <v>64815188.594169512</v>
      </c>
      <c r="G85" s="12"/>
      <c r="H85" s="12"/>
      <c r="I85" s="13"/>
      <c r="K85" s="17"/>
      <c r="L85" s="17"/>
    </row>
    <row r="86" spans="2:12" x14ac:dyDescent="0.2">
      <c r="B86" s="28">
        <f>+'Activo-EEFF'!B86</f>
        <v>44105</v>
      </c>
      <c r="C86" s="18">
        <f>+'Activo-EEFF'!C86</f>
        <v>288183535326.20001</v>
      </c>
      <c r="D86" s="12">
        <f>+'Activo-EEFF'!E86</f>
        <v>7917909314.9770012</v>
      </c>
      <c r="E86" s="55">
        <v>411893780.36052859</v>
      </c>
      <c r="F86" s="55">
        <v>68213099.947204873</v>
      </c>
      <c r="G86" s="12"/>
      <c r="H86" s="12"/>
      <c r="I86" s="13"/>
      <c r="K86" s="17"/>
      <c r="L86" s="17"/>
    </row>
    <row r="87" spans="2:12" x14ac:dyDescent="0.2">
      <c r="B87" s="28">
        <f>+'Activo-EEFF'!B87</f>
        <v>44136</v>
      </c>
      <c r="C87" s="18">
        <f>+'Activo-EEFF'!C87</f>
        <v>294106103892.40002</v>
      </c>
      <c r="D87" s="12">
        <f>+'Activo-EEFF'!E87</f>
        <v>11447603398.578001</v>
      </c>
      <c r="E87" s="55">
        <v>361387639.83265311</v>
      </c>
      <c r="F87" s="55">
        <v>67541435.657343119</v>
      </c>
      <c r="G87" s="12"/>
      <c r="H87" s="12"/>
      <c r="I87" s="13"/>
      <c r="K87" s="17"/>
      <c r="L87" s="17"/>
    </row>
    <row r="88" spans="2:12" x14ac:dyDescent="0.2">
      <c r="B88" s="28">
        <f>+'Activo-EEFF'!B88</f>
        <v>44166</v>
      </c>
      <c r="C88" s="18">
        <f>+'Activo-EEFF'!C88</f>
        <v>298825003232.59998</v>
      </c>
      <c r="D88" s="12">
        <f>+'Activo-EEFF'!E88</f>
        <v>11927040527.542002</v>
      </c>
      <c r="E88" s="55">
        <v>398340195.75448495</v>
      </c>
      <c r="F88" s="55">
        <v>69889805.959713548</v>
      </c>
      <c r="G88" s="12"/>
      <c r="H88" s="12"/>
      <c r="I88" s="13"/>
      <c r="K88" s="17"/>
      <c r="L88" s="17"/>
    </row>
    <row r="89" spans="2:12" x14ac:dyDescent="0.2">
      <c r="B89" s="28">
        <f>+'Activo-EEFF'!B89</f>
        <v>44197</v>
      </c>
      <c r="C89" s="18">
        <f>+'Activo-EEFF'!C89</f>
        <v>306557796411.10004</v>
      </c>
      <c r="D89" s="12">
        <f>+'Activo-EEFF'!E89</f>
        <v>14977149673.094002</v>
      </c>
      <c r="E89" s="55">
        <v>510716136.6247828</v>
      </c>
      <c r="F89" s="55">
        <v>69514931.048688769</v>
      </c>
      <c r="G89" s="12"/>
      <c r="H89" s="12"/>
      <c r="I89" s="13"/>
      <c r="K89" s="17"/>
      <c r="L89" s="17"/>
    </row>
    <row r="90" spans="2:12" x14ac:dyDescent="0.2">
      <c r="B90" s="28">
        <f>+'Activo-EEFF'!B90</f>
        <v>44228</v>
      </c>
      <c r="C90" s="18">
        <f>+'Activo-EEFF'!C90</f>
        <v>310145608785</v>
      </c>
      <c r="D90" s="12">
        <f>+'Activo-EEFF'!E90</f>
        <v>14983506090.506002</v>
      </c>
      <c r="E90" s="55">
        <v>385207180.92981666</v>
      </c>
      <c r="F90" s="55">
        <v>78106304.584026664</v>
      </c>
      <c r="G90" s="12"/>
      <c r="H90" s="12"/>
      <c r="I90" s="13"/>
      <c r="K90" s="17"/>
      <c r="L90" s="17"/>
    </row>
    <row r="91" spans="2:12" x14ac:dyDescent="0.2">
      <c r="B91" s="28">
        <f>+'Activo-EEFF'!B91</f>
        <v>44256</v>
      </c>
      <c r="C91" s="18">
        <f>+'Activo-EEFF'!C91</f>
        <v>313404953942.40002</v>
      </c>
      <c r="D91" s="12">
        <f>+'Activo-EEFF'!E91</f>
        <v>13660137242.526003</v>
      </c>
      <c r="E91" s="55">
        <v>507180700.02677155</v>
      </c>
      <c r="F91" s="55">
        <v>79731654.91775842</v>
      </c>
      <c r="G91" s="12"/>
      <c r="H91" s="12"/>
      <c r="I91" s="13"/>
      <c r="K91" s="17"/>
      <c r="L91" s="17"/>
    </row>
    <row r="92" spans="2:12" x14ac:dyDescent="0.2">
      <c r="B92" s="28">
        <f>+'Activo-EEFF'!B92</f>
        <v>44287</v>
      </c>
      <c r="C92" s="18">
        <f>+'Activo-EEFF'!C92</f>
        <v>313055949508.90002</v>
      </c>
      <c r="D92" s="12">
        <f>+'Activo-EEFF'!E92</f>
        <v>11384628551.154003</v>
      </c>
      <c r="E92" s="55">
        <v>377446511.89909911</v>
      </c>
      <c r="F92" s="55">
        <v>79087812.612886757</v>
      </c>
      <c r="G92" s="12"/>
      <c r="H92" s="12"/>
      <c r="I92" s="13"/>
      <c r="K92" s="17"/>
      <c r="L92" s="17"/>
    </row>
    <row r="93" spans="2:12" x14ac:dyDescent="0.2">
      <c r="B93" s="28">
        <f>+'Activo-EEFF'!B93</f>
        <v>44317</v>
      </c>
      <c r="C93" s="18">
        <f>+'Activo-EEFF'!C93</f>
        <v>315881632043.40002</v>
      </c>
      <c r="D93" s="12">
        <f>+'Activo-EEFF'!E93</f>
        <v>9558270909.8180027</v>
      </c>
      <c r="E93" s="55">
        <v>379548565.73816222</v>
      </c>
      <c r="F93" s="55">
        <v>82234635.987162396</v>
      </c>
      <c r="G93" s="12"/>
      <c r="H93" s="12"/>
      <c r="I93" s="13"/>
      <c r="K93" s="17"/>
      <c r="L93" s="17"/>
    </row>
    <row r="94" spans="2:12" x14ac:dyDescent="0.2">
      <c r="B94" s="28">
        <f>+'Activo-EEFF'!B94</f>
        <v>44348</v>
      </c>
      <c r="C94" s="18">
        <f>+'Activo-EEFF'!C94</f>
        <v>318457388335.5</v>
      </c>
      <c r="D94" s="12">
        <f>+'Activo-EEFF'!E94</f>
        <v>8364922295.7180023</v>
      </c>
      <c r="E94" s="55">
        <v>382292624.57497245</v>
      </c>
      <c r="F94" s="55">
        <v>83210505.968090072</v>
      </c>
      <c r="G94" s="12"/>
      <c r="H94" s="12"/>
      <c r="I94" s="13"/>
      <c r="K94" s="17"/>
      <c r="L94" s="17"/>
    </row>
    <row r="95" spans="2:12" x14ac:dyDescent="0.2">
      <c r="B95" s="28">
        <f>+'Activo-EEFF'!B95</f>
        <v>44378</v>
      </c>
      <c r="C95" s="18">
        <f>+'Activo-EEFF'!C95</f>
        <v>317432067058.60004</v>
      </c>
      <c r="D95" s="12">
        <f>+'Activo-EEFF'!E95</f>
        <v>3871574693.3180017</v>
      </c>
      <c r="E95" s="55">
        <v>363868428.36549455</v>
      </c>
      <c r="F95" s="55">
        <v>83210505.968090072</v>
      </c>
      <c r="G95" s="12"/>
      <c r="H95" s="12"/>
      <c r="I95" s="13"/>
      <c r="K95" s="17"/>
      <c r="L95" s="17"/>
    </row>
    <row r="96" spans="2:12" x14ac:dyDescent="0.2">
      <c r="B96" s="28">
        <f>+'Activo-EEFF'!B96</f>
        <v>44409</v>
      </c>
      <c r="C96" s="18">
        <f>+'Activo-EEFF'!C96</f>
        <v>321557217920.90002</v>
      </c>
      <c r="D96" s="12">
        <f>+'Activo-EEFF'!E96</f>
        <v>3800175781.8200016</v>
      </c>
      <c r="E96" s="55">
        <v>368241723.74076432</v>
      </c>
      <c r="F96" s="55">
        <v>86162087.193800971</v>
      </c>
      <c r="G96" s="12"/>
      <c r="H96" s="12"/>
      <c r="I96" s="13"/>
      <c r="K96" s="17"/>
      <c r="L96" s="17"/>
    </row>
    <row r="97" spans="2:12" x14ac:dyDescent="0.2">
      <c r="B97" s="28">
        <f>+'Activo-EEFF'!B97</f>
        <v>44440</v>
      </c>
      <c r="C97" s="18">
        <f>+'Activo-EEFF'!C97</f>
        <v>326326423620.5</v>
      </c>
      <c r="D97" s="12">
        <f>+'Activo-EEFF'!E97</f>
        <v>3759624290.6200018</v>
      </c>
      <c r="E97" s="55">
        <v>395833913.48374116</v>
      </c>
      <c r="F97" s="55">
        <v>90852171.095407307</v>
      </c>
      <c r="G97" s="12"/>
      <c r="H97" s="12"/>
      <c r="I97" s="13"/>
      <c r="K97" s="17"/>
      <c r="L97" s="17"/>
    </row>
    <row r="98" spans="2:12" x14ac:dyDescent="0.2">
      <c r="B98" s="28">
        <f>+'Activo-EEFF'!B98</f>
        <v>44470</v>
      </c>
      <c r="C98" s="18">
        <f>+'Activo-EEFF'!C98</f>
        <v>330224366534.10004</v>
      </c>
      <c r="D98" s="12">
        <f>+'Activo-EEFF'!E98</f>
        <v>3707389266.920002</v>
      </c>
      <c r="E98" s="55">
        <v>216175270.70641047</v>
      </c>
      <c r="F98" s="55">
        <v>91309069.91744934</v>
      </c>
      <c r="G98" s="12"/>
      <c r="H98" s="12"/>
      <c r="I98" s="13"/>
      <c r="K98" s="17"/>
      <c r="L98" s="17"/>
    </row>
    <row r="99" spans="2:12" x14ac:dyDescent="0.2">
      <c r="B99" s="28">
        <f>+'Activo-EEFF'!B99</f>
        <v>44501</v>
      </c>
      <c r="C99" s="18">
        <f>+'Activo-EEFF'!C99</f>
        <v>333481658133.90002</v>
      </c>
      <c r="D99" s="12">
        <f>+'Activo-EEFF'!E99</f>
        <v>3682024029.3200021</v>
      </c>
      <c r="E99" s="55">
        <v>207331068.3373659</v>
      </c>
      <c r="F99" s="55">
        <v>91654911.624774948</v>
      </c>
      <c r="G99" s="12"/>
      <c r="H99" s="12"/>
      <c r="I99" s="13"/>
      <c r="K99" s="17"/>
      <c r="L99" s="17"/>
    </row>
    <row r="100" spans="2:12" x14ac:dyDescent="0.2">
      <c r="B100" s="28">
        <f>+'Activo-EEFF'!B100</f>
        <v>44531</v>
      </c>
      <c r="C100" s="18">
        <f>+'Activo-EEFF'!C100</f>
        <v>337665652935.5</v>
      </c>
      <c r="D100" s="12">
        <f>+'Activo-EEFF'!E100</f>
        <v>3532688606.8200021</v>
      </c>
      <c r="E100" s="55">
        <v>696417704.5925281</v>
      </c>
      <c r="F100" s="55">
        <v>97023284.948238432</v>
      </c>
      <c r="G100" s="12"/>
      <c r="H100" s="12"/>
      <c r="I100" s="13"/>
      <c r="K100" s="17"/>
      <c r="L100" s="17"/>
    </row>
    <row r="101" spans="2:12" x14ac:dyDescent="0.2">
      <c r="B101" s="28">
        <f>+'Activo-EEFF'!B101</f>
        <v>44562</v>
      </c>
      <c r="C101" s="18">
        <f>+'Activo-EEFF'!C101</f>
        <v>342181352328.40002</v>
      </c>
      <c r="D101" s="12">
        <f>+'Activo-EEFF'!E101</f>
        <v>3173240346.920002</v>
      </c>
      <c r="E101" s="55">
        <v>306823911.50407916</v>
      </c>
      <c r="F101" s="55">
        <v>100941469.45402795</v>
      </c>
      <c r="G101" s="12"/>
      <c r="H101" s="12"/>
      <c r="I101" s="13"/>
      <c r="K101" s="17"/>
      <c r="L101" s="17"/>
    </row>
    <row r="102" spans="2:12" x14ac:dyDescent="0.2">
      <c r="B102" s="28">
        <f>+'Activo-EEFF'!B102</f>
        <v>44593</v>
      </c>
      <c r="C102" s="18">
        <f>+'Activo-EEFF'!C102</f>
        <v>346159692938.10004</v>
      </c>
      <c r="D102" s="12">
        <f>+'Activo-EEFF'!E102</f>
        <v>3078429372.0200019</v>
      </c>
      <c r="E102" s="55">
        <v>413385922.40176827</v>
      </c>
      <c r="F102" s="55">
        <v>107241081.78509788</v>
      </c>
      <c r="G102" s="12"/>
      <c r="H102" s="12"/>
      <c r="I102" s="13"/>
      <c r="K102" s="17"/>
      <c r="L102" s="17"/>
    </row>
    <row r="103" spans="2:12" x14ac:dyDescent="0.2">
      <c r="B103" s="28">
        <f>+'Activo-EEFF'!B103</f>
        <v>44621</v>
      </c>
      <c r="C103" s="18">
        <f>+'Activo-EEFF'!C103</f>
        <v>350234212509.59998</v>
      </c>
      <c r="D103" s="12">
        <f>+'Activo-EEFF'!E103</f>
        <v>2862479404.5200019</v>
      </c>
      <c r="E103" s="55">
        <v>690550629.4706012</v>
      </c>
      <c r="F103" s="55">
        <v>111706329.00483908</v>
      </c>
      <c r="G103" s="12"/>
      <c r="H103" s="12"/>
      <c r="I103" s="13"/>
      <c r="K103" s="17"/>
      <c r="L103" s="17"/>
    </row>
    <row r="104" spans="2:12" x14ac:dyDescent="0.2">
      <c r="B104" s="28">
        <f>+'Activo-EEFF'!B104</f>
        <v>44652</v>
      </c>
      <c r="C104" s="18">
        <f>+'Activo-EEFF'!C104</f>
        <v>354099776894.29999</v>
      </c>
      <c r="D104" s="12">
        <f>+'Activo-EEFF'!E104</f>
        <v>2642272148.1200018</v>
      </c>
      <c r="E104" s="55">
        <v>385401746.91534573</v>
      </c>
      <c r="F104" s="55">
        <v>113421513.42894603</v>
      </c>
      <c r="G104" s="12"/>
      <c r="H104" s="12"/>
      <c r="I104" s="13"/>
      <c r="K104" s="17"/>
      <c r="L104" s="17"/>
    </row>
    <row r="105" spans="2:12" x14ac:dyDescent="0.2">
      <c r="B105" s="28">
        <f>+'Activo-EEFF'!B105</f>
        <v>44682</v>
      </c>
      <c r="C105" s="18">
        <f>+'Activo-EEFF'!C105</f>
        <v>357885393875.00006</v>
      </c>
      <c r="D105" s="12">
        <f>+'Activo-EEFF'!E105</f>
        <v>2591877426.420002</v>
      </c>
      <c r="E105" s="55">
        <v>389732815.23815918</v>
      </c>
      <c r="F105" s="55">
        <v>116188414.62581785</v>
      </c>
      <c r="G105" s="12"/>
      <c r="H105" s="12"/>
      <c r="I105" s="13"/>
      <c r="K105" s="17"/>
      <c r="L105" s="17"/>
    </row>
    <row r="106" spans="2:12" x14ac:dyDescent="0.2">
      <c r="B106" s="28">
        <f>+'Activo-EEFF'!B106</f>
        <v>44713</v>
      </c>
      <c r="C106" s="18">
        <f>+'Activo-EEFF'!C106</f>
        <v>361853361531.79999</v>
      </c>
      <c r="D106" s="12">
        <f>+'Activo-EEFF'!E106</f>
        <v>2436993329.2200022</v>
      </c>
      <c r="E106" s="55">
        <v>382109756.98510987</v>
      </c>
      <c r="F106" s="55">
        <v>118463689.26058683</v>
      </c>
      <c r="G106" s="12"/>
      <c r="H106" s="12"/>
      <c r="I106" s="13"/>
      <c r="K106" s="17"/>
      <c r="L106" s="17"/>
    </row>
    <row r="107" spans="2:12" x14ac:dyDescent="0.2">
      <c r="B107" s="28">
        <f>+'Activo-EEFF'!B107</f>
        <v>44743</v>
      </c>
      <c r="C107" s="18">
        <f>+'Activo-EEFF'!C107</f>
        <v>366134608129.20007</v>
      </c>
      <c r="D107" s="12">
        <f>+'Activo-EEFF'!E107</f>
        <v>2243910197.8200021</v>
      </c>
      <c r="E107" s="55">
        <v>383733921.75964504</v>
      </c>
      <c r="F107" s="55">
        <v>120948389.04493459</v>
      </c>
      <c r="G107" s="12"/>
      <c r="H107" s="12"/>
      <c r="I107" s="13"/>
      <c r="K107" s="17"/>
      <c r="L107" s="17"/>
    </row>
    <row r="108" spans="2:12" x14ac:dyDescent="0.2">
      <c r="B108" s="28">
        <f>+'Activo-EEFF'!B108</f>
        <v>44774</v>
      </c>
      <c r="C108" s="18">
        <f>+'Activo-EEFF'!C108</f>
        <v>369924012667.29999</v>
      </c>
      <c r="D108" s="12">
        <f>+'Activo-EEFF'!E108</f>
        <v>2045708904.5200021</v>
      </c>
      <c r="E108" s="55">
        <v>371530118.12866157</v>
      </c>
      <c r="F108" s="55">
        <v>124835722.31045824</v>
      </c>
      <c r="G108" s="12"/>
      <c r="H108" s="12"/>
      <c r="I108" s="13"/>
      <c r="K108" s="17"/>
      <c r="L108" s="17"/>
    </row>
    <row r="109" spans="2:12" x14ac:dyDescent="0.2">
      <c r="B109" s="28">
        <f>+'Activo-EEFF'!B109</f>
        <v>44805</v>
      </c>
      <c r="C109" s="18">
        <f>+'Activo-EEFF'!C109</f>
        <v>373986594525.40002</v>
      </c>
      <c r="D109" s="12">
        <f>+'Activo-EEFF'!E109</f>
        <v>1763820854.3200021</v>
      </c>
      <c r="E109" s="55">
        <v>386258912.36436009</v>
      </c>
      <c r="F109" s="55">
        <v>127508089.46832369</v>
      </c>
      <c r="G109" s="12"/>
      <c r="H109" s="12"/>
      <c r="I109" s="13"/>
      <c r="K109" s="17"/>
      <c r="L109" s="17"/>
    </row>
    <row r="110" spans="2:12" x14ac:dyDescent="0.2">
      <c r="B110" s="28">
        <f>+'Activo-EEFF'!B110</f>
        <v>44835</v>
      </c>
      <c r="C110" s="18">
        <f>+'Activo-EEFF'!C110</f>
        <v>378564049492.90002</v>
      </c>
      <c r="D110" s="12">
        <f>+'Activo-EEFF'!E110</f>
        <v>1529476806.8200021</v>
      </c>
      <c r="E110" s="55">
        <v>386252564.85252237</v>
      </c>
      <c r="F110" s="55">
        <v>128951924.13048944</v>
      </c>
      <c r="G110" s="12"/>
      <c r="H110" s="12"/>
      <c r="I110" s="13"/>
      <c r="K110" s="17"/>
      <c r="L110" s="17"/>
    </row>
    <row r="111" spans="2:12" x14ac:dyDescent="0.2">
      <c r="B111" s="28">
        <f>+'Activo-EEFF'!B111</f>
        <v>44866</v>
      </c>
      <c r="C111" s="18">
        <f>+'Activo-EEFF'!C111</f>
        <v>381642367257</v>
      </c>
      <c r="D111" s="12">
        <f>+'Activo-EEFF'!E111</f>
        <v>1133307516.420002</v>
      </c>
      <c r="E111" s="55">
        <v>392099454.11869901</v>
      </c>
      <c r="F111" s="55">
        <v>130474452.98320839</v>
      </c>
      <c r="G111" s="12"/>
      <c r="H111" s="12"/>
      <c r="I111" s="13"/>
      <c r="K111" s="17"/>
      <c r="L111" s="17"/>
    </row>
    <row r="112" spans="2:12" x14ac:dyDescent="0.2">
      <c r="B112" s="28">
        <f>+'Activo-EEFF'!B112</f>
        <v>44896</v>
      </c>
      <c r="C112" s="18">
        <f>+'Activo-EEFF'!C112</f>
        <v>386531956440.5</v>
      </c>
      <c r="D112" s="12">
        <f>+'Activo-EEFF'!E112</f>
        <v>1004615559.320002</v>
      </c>
      <c r="E112" s="55">
        <v>397747222.86756128</v>
      </c>
      <c r="F112" s="55">
        <v>132101310.28625897</v>
      </c>
      <c r="G112" s="12"/>
      <c r="H112" s="12"/>
      <c r="I112" s="13"/>
      <c r="K112" s="17"/>
      <c r="L112" s="17"/>
    </row>
    <row r="113" spans="2:12" x14ac:dyDescent="0.2">
      <c r="B113" s="28">
        <f>+'Activo-EEFF'!B113</f>
        <v>44927</v>
      </c>
      <c r="C113" s="18">
        <f>+'Activo-EEFF'!C113</f>
        <v>391808915606.20001</v>
      </c>
      <c r="D113" s="12">
        <f>+'Activo-EEFF'!E113</f>
        <v>881512437.92000198</v>
      </c>
      <c r="E113" s="55">
        <v>516145393.1898914</v>
      </c>
      <c r="F113" s="55">
        <v>136619281.95217517</v>
      </c>
      <c r="G113" s="12"/>
      <c r="H113" s="12"/>
      <c r="I113" s="13"/>
      <c r="K113" s="17"/>
      <c r="L113" s="17"/>
    </row>
    <row r="114" spans="2:12" x14ac:dyDescent="0.2">
      <c r="B114" s="28">
        <f>+'Activo-EEFF'!B114</f>
        <v>44958</v>
      </c>
      <c r="C114" s="18">
        <f>+'Activo-EEFF'!C114</f>
        <v>396342895701.70001</v>
      </c>
      <c r="D114" s="12">
        <f>+'Activo-EEFF'!E114</f>
        <v>1007146246.520002</v>
      </c>
      <c r="E114" s="55">
        <v>430053116.47056359</v>
      </c>
      <c r="F114" s="55">
        <v>148462957.18465403</v>
      </c>
      <c r="G114" s="12"/>
      <c r="H114" s="12"/>
      <c r="I114" s="13"/>
      <c r="K114" s="17"/>
      <c r="L114" s="17"/>
    </row>
    <row r="115" spans="2:12" x14ac:dyDescent="0.2">
      <c r="B115" s="28">
        <f>+'Activo-EEFF'!B115</f>
        <v>44986</v>
      </c>
      <c r="C115" s="18">
        <f>+'Activo-EEFF'!C115</f>
        <v>402079122957.30005</v>
      </c>
      <c r="D115" s="12">
        <f>+'Activo-EEFF'!E115</f>
        <v>507438249.3200019</v>
      </c>
      <c r="E115" s="55">
        <v>542774308.99396634</v>
      </c>
      <c r="F115" s="55">
        <v>150961179.54698697</v>
      </c>
      <c r="G115" s="12"/>
      <c r="H115" s="12"/>
      <c r="I115" s="13"/>
      <c r="K115" s="17"/>
      <c r="L115" s="17"/>
    </row>
    <row r="116" spans="2:12" x14ac:dyDescent="0.2">
      <c r="B116" s="28">
        <f>+'Activo-EEFF'!B116</f>
        <v>45017</v>
      </c>
      <c r="C116" s="18">
        <f>+'Activo-EEFF'!C116</f>
        <v>406814537199.29999</v>
      </c>
      <c r="D116" s="12">
        <f>+'Activo-EEFF'!E116</f>
        <v>440214015.72000188</v>
      </c>
      <c r="E116" s="55">
        <v>223967141.04559419</v>
      </c>
      <c r="F116" s="55">
        <v>151669569.10891879</v>
      </c>
      <c r="G116" s="12"/>
      <c r="H116" s="12"/>
      <c r="I116" s="13"/>
      <c r="K116" s="17"/>
      <c r="L116" s="17"/>
    </row>
    <row r="117" spans="2:12" x14ac:dyDescent="0.2">
      <c r="B117" s="28">
        <f>+'Activo-EEFF'!B117</f>
        <v>45047</v>
      </c>
      <c r="C117" s="18">
        <f>+'Activo-EEFF'!C117</f>
        <v>412750278076.40002</v>
      </c>
      <c r="D117" s="12">
        <f>+'Activo-EEFF'!E117</f>
        <v>258916424.02000189</v>
      </c>
      <c r="E117" s="55">
        <v>378895520.50273049</v>
      </c>
      <c r="F117" s="55">
        <v>158163116.58611515</v>
      </c>
      <c r="G117" s="12"/>
      <c r="H117" s="12"/>
      <c r="I117" s="13"/>
      <c r="K117" s="17"/>
      <c r="L117" s="17"/>
    </row>
    <row r="118" spans="2:12" x14ac:dyDescent="0.2">
      <c r="B118" s="28">
        <f>+'Activo-EEFF'!B118</f>
        <v>45078</v>
      </c>
      <c r="C118" s="18">
        <f>+'Activo-EEFF'!C118</f>
        <v>421407795517.30005</v>
      </c>
      <c r="D118" s="12">
        <f>+'Activo-EEFF'!E118</f>
        <v>3544139678.7200022</v>
      </c>
      <c r="E118" s="55">
        <v>404072824.65838474</v>
      </c>
      <c r="F118" s="55">
        <v>162087690.05781502</v>
      </c>
      <c r="G118" s="12"/>
      <c r="H118" s="12"/>
      <c r="I118" s="13"/>
      <c r="K118" s="17"/>
      <c r="L118" s="17"/>
    </row>
    <row r="119" spans="2:12" x14ac:dyDescent="0.2">
      <c r="B119" s="28">
        <f>+'Activo-EEFF'!B119</f>
        <v>45108</v>
      </c>
      <c r="C119" s="18">
        <f>+'Activo-EEFF'!C119</f>
        <v>423205615571.70001</v>
      </c>
      <c r="D119" s="12">
        <f>+'Activo-EEFF'!E119</f>
        <v>1389351393.8200021</v>
      </c>
      <c r="E119" s="55">
        <v>378632746.90287423</v>
      </c>
      <c r="F119" s="55">
        <v>164995827.70720044</v>
      </c>
      <c r="G119" s="12"/>
      <c r="H119" s="12"/>
      <c r="I119" s="13"/>
      <c r="K119" s="17"/>
      <c r="L119" s="17"/>
    </row>
    <row r="120" spans="2:12" x14ac:dyDescent="0.2">
      <c r="B120" s="28">
        <f>+'Activo-EEFF'!B120</f>
        <v>45139</v>
      </c>
      <c r="C120" s="18">
        <f>+'Activo-EEFF'!C120</f>
        <v>424326103027.00006</v>
      </c>
      <c r="D120" s="12">
        <f>+'Activo-EEFF'!E120</f>
        <v>505232909.82000196</v>
      </c>
      <c r="E120" s="55">
        <v>573239639.74809802</v>
      </c>
      <c r="F120" s="55">
        <v>164708137.51544487</v>
      </c>
      <c r="G120" s="12"/>
      <c r="H120" s="12"/>
      <c r="I120" s="13"/>
      <c r="K120" s="17"/>
      <c r="L120" s="17"/>
    </row>
    <row r="121" spans="2:12" x14ac:dyDescent="0.2">
      <c r="B121" s="28">
        <f>+'Activo-EEFF'!B121</f>
        <v>45170</v>
      </c>
      <c r="C121" s="18">
        <f>+'Activo-EEFF'!C121</f>
        <v>425715398215</v>
      </c>
      <c r="D121" s="12">
        <f>+'Activo-EEFF'!E121</f>
        <v>-649731316.0799979</v>
      </c>
      <c r="E121" s="55">
        <v>388971992.79802918</v>
      </c>
      <c r="F121" s="55">
        <v>166692883.96593127</v>
      </c>
      <c r="G121" s="12"/>
      <c r="H121" s="12"/>
      <c r="I121" s="13"/>
      <c r="K121" s="17"/>
      <c r="L121" s="17"/>
    </row>
    <row r="122" spans="2:12" x14ac:dyDescent="0.2">
      <c r="B122" s="28">
        <f>+'Activo-EEFF'!B122</f>
        <v>45200</v>
      </c>
      <c r="C122" s="18">
        <f>+'Activo-EEFF'!C122</f>
        <v>428093948915</v>
      </c>
      <c r="D122" s="12">
        <f>+'Activo-EEFF'!E122</f>
        <v>-1276980424.579998</v>
      </c>
      <c r="E122" s="55">
        <v>411168232.12394786</v>
      </c>
      <c r="F122" s="55">
        <v>173390069.12371826</v>
      </c>
      <c r="G122" s="12"/>
      <c r="H122" s="12"/>
      <c r="I122" s="13"/>
      <c r="K122" s="17"/>
      <c r="L122" s="17"/>
    </row>
    <row r="123" spans="2:12" x14ac:dyDescent="0.2">
      <c r="B123" s="28">
        <f>+'Activo-EEFF'!B123</f>
        <v>45231</v>
      </c>
      <c r="C123" s="18">
        <f>+'Activo-EEFF'!C123</f>
        <v>435502206891.29999</v>
      </c>
      <c r="D123" s="12">
        <f>+'Activo-EEFF'!E123</f>
        <v>4451189030.2200022</v>
      </c>
      <c r="E123" s="55">
        <v>408843511.87641704</v>
      </c>
      <c r="F123" s="55">
        <v>170712073.68087998</v>
      </c>
      <c r="G123" s="12"/>
      <c r="H123" s="12"/>
      <c r="I123" s="13"/>
      <c r="K123" s="17"/>
      <c r="L123" s="17"/>
    </row>
    <row r="124" spans="2:12" x14ac:dyDescent="0.2">
      <c r="B124" s="29">
        <f>+'Activo-EEFF'!B124</f>
        <v>45261</v>
      </c>
      <c r="C124" s="24">
        <f>+'Activo-EEFF'!C124</f>
        <v>437031071554.89996</v>
      </c>
      <c r="D124" s="26">
        <f>+'Activo-EEFF'!E124</f>
        <v>1989350214.7200022</v>
      </c>
      <c r="E124" s="56">
        <v>434709349.57501274</v>
      </c>
      <c r="F124" s="56">
        <v>175311355.35900009</v>
      </c>
      <c r="G124" s="26"/>
      <c r="H124" s="26"/>
      <c r="I124" s="27"/>
      <c r="K124" s="17"/>
      <c r="L124" s="17"/>
    </row>
  </sheetData>
  <autoFilter ref="B3:I92" xr:uid="{5074447C-5EBD-42F1-B634-75C32ECA84B1}"/>
  <pageMargins left="0.98425196850393704" right="0.98425196850393704" top="0.98425196850393704" bottom="0.98425196850393704" header="0.98425196850393704" footer="0.98425196850393704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B6DC-9D5C-47F6-B620-3F73CFE26188}">
  <sheetPr>
    <outlinePr summaryBelow="0" summaryRight="0"/>
  </sheetPr>
  <dimension ref="A1:N124"/>
  <sheetViews>
    <sheetView showGridLines="0" zoomScale="120" zoomScaleNormal="120" workbookViewId="0">
      <pane xSplit="2" ySplit="3" topLeftCell="C4" activePane="bottomRight" state="frozen"/>
      <selection pane="topRight" activeCell="E124" sqref="E4:F124"/>
      <selection pane="bottomLeft" activeCell="E124" sqref="E4:F124"/>
      <selection pane="bottomRight" activeCell="E4" sqref="E4"/>
    </sheetView>
  </sheetViews>
  <sheetFormatPr baseColWidth="10" defaultColWidth="9.140625" defaultRowHeight="12.75" x14ac:dyDescent="0.2"/>
  <cols>
    <col min="1" max="1" width="1.28515625" customWidth="1"/>
    <col min="2" max="2" width="10.85546875" customWidth="1"/>
    <col min="3" max="3" width="20.28515625" bestFit="1" customWidth="1"/>
    <col min="4" max="4" width="23.28515625" customWidth="1"/>
    <col min="5" max="5" width="16" bestFit="1" customWidth="1"/>
    <col min="6" max="6" width="15.85546875" customWidth="1"/>
    <col min="7" max="9" width="16" hidden="1" customWidth="1"/>
  </cols>
  <sheetData>
    <row r="1" spans="1:14" ht="7.1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14" ht="5.85" customHeight="1" x14ac:dyDescent="0.2">
      <c r="A2" s="1"/>
      <c r="B2" s="1"/>
      <c r="C2" s="1"/>
      <c r="D2" s="1"/>
      <c r="E2" s="1"/>
      <c r="F2" s="1"/>
      <c r="G2" s="1"/>
      <c r="H2" s="1"/>
      <c r="I2" s="1"/>
    </row>
    <row r="3" spans="1:14" ht="38.25" x14ac:dyDescent="0.2">
      <c r="A3" s="1"/>
      <c r="B3" s="19" t="s">
        <v>68</v>
      </c>
      <c r="C3" s="19" t="s">
        <v>75</v>
      </c>
      <c r="D3" s="19" t="s">
        <v>76</v>
      </c>
      <c r="E3" s="19" t="s">
        <v>77</v>
      </c>
      <c r="F3" s="19" t="s">
        <v>78</v>
      </c>
      <c r="G3" s="19" t="s">
        <v>79</v>
      </c>
      <c r="H3" s="19" t="s">
        <v>80</v>
      </c>
      <c r="I3" s="19" t="s">
        <v>81</v>
      </c>
    </row>
    <row r="4" spans="1:14" x14ac:dyDescent="0.2">
      <c r="A4" s="1"/>
      <c r="B4" s="28">
        <f>+'Activo-EEFF'!B4</f>
        <v>41609</v>
      </c>
      <c r="C4" s="18">
        <f>+'Activo-EEFF'!C4</f>
        <v>89112329000.000015</v>
      </c>
      <c r="D4" s="12">
        <f>+'Activo-EEFF'!E4</f>
        <v>7258004255.3000002</v>
      </c>
      <c r="E4" s="9">
        <v>90624856.684597135</v>
      </c>
      <c r="F4" s="9">
        <v>13371280.567634225</v>
      </c>
      <c r="G4" s="12"/>
      <c r="H4" s="12"/>
      <c r="I4" s="12"/>
      <c r="K4" s="34"/>
      <c r="L4" s="34"/>
    </row>
    <row r="5" spans="1:14" x14ac:dyDescent="0.2">
      <c r="B5" s="28">
        <f>+'Activo-EEFF'!B5</f>
        <v>41640</v>
      </c>
      <c r="C5" s="18">
        <f>+'Activo-EEFF'!C5</f>
        <v>92949958000</v>
      </c>
      <c r="D5" s="12">
        <f>+'Activo-EEFF'!E5</f>
        <v>9182714745.8600006</v>
      </c>
      <c r="E5" s="9">
        <v>103980520.99832764</v>
      </c>
      <c r="F5" s="9">
        <v>13589419.382300418</v>
      </c>
      <c r="G5" s="12"/>
      <c r="H5" s="12"/>
      <c r="I5" s="12"/>
      <c r="K5" s="34"/>
      <c r="L5" s="34"/>
      <c r="M5" s="17"/>
      <c r="N5" s="17"/>
    </row>
    <row r="6" spans="1:14" x14ac:dyDescent="0.2">
      <c r="B6" s="28">
        <f>+'Activo-EEFF'!B6</f>
        <v>41671</v>
      </c>
      <c r="C6" s="18">
        <f>+'Activo-EEFF'!C6</f>
        <v>94987693000.000015</v>
      </c>
      <c r="D6" s="12">
        <f>+'Activo-EEFF'!E6</f>
        <v>9722978099.2280006</v>
      </c>
      <c r="E6" s="9">
        <v>119713772.72595543</v>
      </c>
      <c r="F6" s="9">
        <v>12405832.855042698</v>
      </c>
      <c r="G6" s="12"/>
      <c r="H6" s="12"/>
      <c r="I6" s="12"/>
      <c r="K6" s="34"/>
      <c r="L6" s="17"/>
      <c r="N6" s="17"/>
    </row>
    <row r="7" spans="1:14" x14ac:dyDescent="0.2">
      <c r="B7" s="28">
        <f>+'Activo-EEFF'!B7</f>
        <v>41699</v>
      </c>
      <c r="C7" s="18">
        <f>+'Activo-EEFF'!C7</f>
        <v>96809776000.000015</v>
      </c>
      <c r="D7" s="12">
        <f>+'Activo-EEFF'!E7</f>
        <v>9983212500.3199997</v>
      </c>
      <c r="E7" s="9">
        <v>131948304.80480233</v>
      </c>
      <c r="F7" s="9">
        <v>13125704.785887085</v>
      </c>
      <c r="G7" s="12"/>
      <c r="H7" s="12"/>
      <c r="I7" s="12"/>
      <c r="K7" s="34"/>
      <c r="L7" s="17"/>
      <c r="N7" s="17"/>
    </row>
    <row r="8" spans="1:14" x14ac:dyDescent="0.2">
      <c r="B8" s="28">
        <f>+'Activo-EEFF'!B8</f>
        <v>41730</v>
      </c>
      <c r="C8" s="18">
        <f>+'Activo-EEFF'!C8</f>
        <v>91942282000</v>
      </c>
      <c r="D8" s="12">
        <f>+'Activo-EEFF'!E8</f>
        <v>10479840619.945999</v>
      </c>
      <c r="E8" s="9">
        <v>157960209.64931372</v>
      </c>
      <c r="F8" s="9">
        <v>13580101.437670307</v>
      </c>
      <c r="G8" s="12"/>
      <c r="H8" s="12"/>
      <c r="I8" s="12"/>
      <c r="K8" s="34"/>
      <c r="L8" s="17"/>
      <c r="N8" s="17"/>
    </row>
    <row r="9" spans="1:14" x14ac:dyDescent="0.2">
      <c r="B9" s="28">
        <f>+'Activo-EEFF'!B9</f>
        <v>41760</v>
      </c>
      <c r="C9" s="18">
        <f>+'Activo-EEFF'!C9</f>
        <v>93721767000</v>
      </c>
      <c r="D9" s="12">
        <f>+'Activo-EEFF'!E9</f>
        <v>10699747318.032999</v>
      </c>
      <c r="E9" s="9">
        <v>183779045.81148249</v>
      </c>
      <c r="F9" s="9">
        <v>13640649.720064675</v>
      </c>
      <c r="G9" s="12"/>
      <c r="H9" s="12"/>
      <c r="I9" s="12"/>
      <c r="K9" s="34"/>
      <c r="L9" s="17"/>
      <c r="N9" s="17"/>
    </row>
    <row r="10" spans="1:14" x14ac:dyDescent="0.2">
      <c r="B10" s="28">
        <f>+'Activo-EEFF'!B10</f>
        <v>41791</v>
      </c>
      <c r="C10" s="18">
        <f>+'Activo-EEFF'!C10</f>
        <v>95031819000</v>
      </c>
      <c r="D10" s="12">
        <f>+'Activo-EEFF'!E10</f>
        <v>10535881167.309</v>
      </c>
      <c r="E10" s="9">
        <v>212469124.33183229</v>
      </c>
      <c r="F10" s="9">
        <v>13317167.497392457</v>
      </c>
      <c r="G10" s="12"/>
      <c r="H10" s="12"/>
      <c r="I10" s="12"/>
      <c r="K10" s="34"/>
      <c r="L10" s="17"/>
      <c r="N10" s="17"/>
    </row>
    <row r="11" spans="1:14" x14ac:dyDescent="0.2">
      <c r="B11" s="28">
        <f>+'Activo-EEFF'!B11</f>
        <v>41821</v>
      </c>
      <c r="C11" s="18">
        <f>+'Activo-EEFF'!C11</f>
        <v>97155133000</v>
      </c>
      <c r="D11" s="12">
        <f>+'Activo-EEFF'!E11</f>
        <v>11170911053.346001</v>
      </c>
      <c r="E11" s="9">
        <v>122135169.18100058</v>
      </c>
      <c r="F11" s="9">
        <v>13564536.831577819</v>
      </c>
      <c r="G11" s="12"/>
      <c r="H11" s="12"/>
      <c r="I11" s="12"/>
      <c r="K11" s="17"/>
      <c r="L11" s="17"/>
      <c r="N11" s="17"/>
    </row>
    <row r="12" spans="1:14" x14ac:dyDescent="0.2">
      <c r="B12" s="28">
        <f>+'Activo-EEFF'!B12</f>
        <v>41852</v>
      </c>
      <c r="C12" s="18">
        <f>+'Activo-EEFF'!C12</f>
        <v>98431911000</v>
      </c>
      <c r="D12" s="12">
        <f>+'Activo-EEFF'!E12</f>
        <v>10978481100.666</v>
      </c>
      <c r="E12" s="9">
        <v>268274381.88859892</v>
      </c>
      <c r="F12" s="9">
        <v>14530095.468155654</v>
      </c>
      <c r="G12" s="12"/>
      <c r="H12" s="12"/>
      <c r="I12" s="12"/>
      <c r="K12" s="17"/>
      <c r="L12" s="17"/>
      <c r="N12" s="17"/>
    </row>
    <row r="13" spans="1:14" x14ac:dyDescent="0.2">
      <c r="B13" s="28">
        <f>+'Activo-EEFF'!B13</f>
        <v>41883</v>
      </c>
      <c r="C13" s="18">
        <f>+'Activo-EEFF'!C13</f>
        <v>99848044000</v>
      </c>
      <c r="D13" s="12">
        <f>+'Activo-EEFF'!E13</f>
        <v>10567162037.282</v>
      </c>
      <c r="E13" s="9">
        <v>214028473.14216918</v>
      </c>
      <c r="F13" s="9">
        <v>14890725.833249148</v>
      </c>
      <c r="G13" s="12"/>
      <c r="H13" s="12"/>
      <c r="I13" s="12"/>
      <c r="K13" s="17"/>
      <c r="L13" s="17"/>
      <c r="N13" s="17"/>
    </row>
    <row r="14" spans="1:14" x14ac:dyDescent="0.2">
      <c r="B14" s="28">
        <f>+'Activo-EEFF'!B14</f>
        <v>41913</v>
      </c>
      <c r="C14" s="18">
        <f>+'Activo-EEFF'!C14</f>
        <v>101204051000</v>
      </c>
      <c r="D14" s="12">
        <f>+'Activo-EEFF'!E14</f>
        <v>10401596232.129</v>
      </c>
      <c r="E14" s="9">
        <v>219181001.93260783</v>
      </c>
      <c r="F14" s="9">
        <v>16980285.634644832</v>
      </c>
      <c r="G14" s="12"/>
      <c r="H14" s="12"/>
      <c r="I14" s="12"/>
      <c r="K14" s="17"/>
      <c r="L14" s="17"/>
    </row>
    <row r="15" spans="1:14" x14ac:dyDescent="0.2">
      <c r="B15" s="28">
        <f>+'Activo-EEFF'!B15</f>
        <v>41944</v>
      </c>
      <c r="C15" s="18">
        <f>+'Activo-EEFF'!C15</f>
        <v>102382892000</v>
      </c>
      <c r="D15" s="12">
        <f>+'Activo-EEFF'!E15</f>
        <v>10147171745.730999</v>
      </c>
      <c r="E15" s="9">
        <v>137389313.50817066</v>
      </c>
      <c r="F15" s="9">
        <v>15263588.126435872</v>
      </c>
      <c r="G15" s="12"/>
      <c r="H15" s="12"/>
      <c r="I15" s="12"/>
      <c r="K15" s="17"/>
      <c r="L15" s="17"/>
    </row>
    <row r="16" spans="1:14" x14ac:dyDescent="0.2">
      <c r="B16" s="28">
        <f>+'Activo-EEFF'!B16</f>
        <v>41974</v>
      </c>
      <c r="C16" s="18">
        <f>+'Activo-EEFF'!C16</f>
        <v>103616162000.00002</v>
      </c>
      <c r="D16" s="12">
        <f>+'Activo-EEFF'!E16</f>
        <v>9944427190.3899994</v>
      </c>
      <c r="E16" s="9">
        <v>286794808.72353244</v>
      </c>
      <c r="F16" s="9">
        <v>15477904.105309332</v>
      </c>
      <c r="G16" s="12" t="e">
        <f>+#REF!+SUM(E5:E16)-SUM(F5:F16)</f>
        <v>#REF!</v>
      </c>
      <c r="H16" s="12" t="e">
        <f>+#REF!-G16</f>
        <v>#REF!</v>
      </c>
      <c r="I16" s="13" t="e">
        <f>2*H16/(#REF!+#REF!-H16)</f>
        <v>#REF!</v>
      </c>
      <c r="K16" s="17"/>
      <c r="L16" s="17"/>
    </row>
    <row r="17" spans="1:12" x14ac:dyDescent="0.2">
      <c r="B17" s="28">
        <f>+'Activo-EEFF'!B17</f>
        <v>42005</v>
      </c>
      <c r="C17" s="18">
        <f>+'Activo-EEFF'!C17</f>
        <v>105236459000.00002</v>
      </c>
      <c r="D17" s="12">
        <f>+'Activo-EEFF'!E17</f>
        <v>9350266444.2789993</v>
      </c>
      <c r="E17" s="9">
        <v>202304263.3915495</v>
      </c>
      <c r="F17" s="9">
        <v>15357561.723566392</v>
      </c>
      <c r="G17" s="12" t="e">
        <f>+#REF!+SUM(E6:E17)-SUM(F6:F17)</f>
        <v>#REF!</v>
      </c>
      <c r="H17" s="12" t="e">
        <f>+#REF!-G17</f>
        <v>#REF!</v>
      </c>
      <c r="I17" s="13" t="e">
        <f>2*H17/(#REF!+#REF!-H17)</f>
        <v>#REF!</v>
      </c>
      <c r="K17" s="17"/>
      <c r="L17" s="17"/>
    </row>
    <row r="18" spans="1:12" x14ac:dyDescent="0.2">
      <c r="B18" s="28">
        <f>+'Activo-EEFF'!B18</f>
        <v>42036</v>
      </c>
      <c r="C18" s="18">
        <f>+'Activo-EEFF'!C18</f>
        <v>106854192000</v>
      </c>
      <c r="D18" s="12">
        <f>+'Activo-EEFF'!E18</f>
        <v>9006744435.4060001</v>
      </c>
      <c r="E18" s="9">
        <v>229151754.84757805</v>
      </c>
      <c r="F18" s="9">
        <v>16366832.085213635</v>
      </c>
      <c r="G18" s="12" t="e">
        <f>+#REF!+SUM(E7:E18)-SUM(F7:F18)</f>
        <v>#REF!</v>
      </c>
      <c r="H18" s="12" t="e">
        <f>+#REF!-G18</f>
        <v>#REF!</v>
      </c>
      <c r="I18" s="13" t="e">
        <f>2*H18/(#REF!+#REF!-H18)</f>
        <v>#REF!</v>
      </c>
      <c r="K18" s="17"/>
      <c r="L18" s="17"/>
    </row>
    <row r="19" spans="1:12" x14ac:dyDescent="0.2">
      <c r="B19" s="28">
        <f>+'Activo-EEFF'!B19</f>
        <v>42064</v>
      </c>
      <c r="C19" s="18">
        <f>+'Activo-EEFF'!C19</f>
        <v>108018285000.00002</v>
      </c>
      <c r="D19" s="12">
        <f>+'Activo-EEFF'!E19</f>
        <v>8590617700.434</v>
      </c>
      <c r="E19" s="9">
        <v>275551420.52681941</v>
      </c>
      <c r="F19" s="9">
        <v>15975348.611654798</v>
      </c>
      <c r="G19" s="12" t="e">
        <f>+#REF!+SUM(E8:E19)-SUM(F8:F19)</f>
        <v>#REF!</v>
      </c>
      <c r="H19" s="12" t="e">
        <f>+#REF!-G19</f>
        <v>#REF!</v>
      </c>
      <c r="I19" s="13" t="e">
        <f>2*H19/(#REF!+#REF!-H19)</f>
        <v>#REF!</v>
      </c>
      <c r="K19" s="17"/>
      <c r="L19" s="17"/>
    </row>
    <row r="20" spans="1:12" x14ac:dyDescent="0.2">
      <c r="B20" s="28">
        <f>+'Activo-EEFF'!B20</f>
        <v>42095</v>
      </c>
      <c r="C20" s="18">
        <f>+'Activo-EEFF'!C20</f>
        <v>109655848000</v>
      </c>
      <c r="D20" s="12">
        <f>+'Activo-EEFF'!E20</f>
        <v>8603888070.1259995</v>
      </c>
      <c r="E20" s="9">
        <v>127786947.29338202</v>
      </c>
      <c r="F20" s="9">
        <v>15209032.997136381</v>
      </c>
      <c r="G20" s="12" t="e">
        <f>+#REF!+SUM(E9:E20)-SUM(F9:F20)</f>
        <v>#REF!</v>
      </c>
      <c r="H20" s="12" t="e">
        <f>+#REF!-G20</f>
        <v>#REF!</v>
      </c>
      <c r="I20" s="13" t="e">
        <f>2*H20/(#REF!+#REF!-H20)</f>
        <v>#REF!</v>
      </c>
      <c r="K20" s="17"/>
      <c r="L20" s="17"/>
    </row>
    <row r="21" spans="1:12" x14ac:dyDescent="0.2">
      <c r="B21" s="28">
        <f>+'Activo-EEFF'!B21</f>
        <v>42125</v>
      </c>
      <c r="C21" s="18">
        <f>+'Activo-EEFF'!C21</f>
        <v>111510465000</v>
      </c>
      <c r="D21" s="12">
        <f>+'Activo-EEFF'!E21</f>
        <v>8536098951.2349997</v>
      </c>
      <c r="E21" s="9">
        <v>310693856.53572392</v>
      </c>
      <c r="F21" s="9">
        <v>16546466.132000674</v>
      </c>
      <c r="G21" s="12" t="e">
        <f>+#REF!+SUM(E10:E21)-SUM(F10:F21)</f>
        <v>#REF!</v>
      </c>
      <c r="H21" s="12" t="e">
        <f>+#REF!-G21</f>
        <v>#REF!</v>
      </c>
      <c r="I21" s="13" t="e">
        <f>2*H21/(#REF!+#REF!-H21)</f>
        <v>#REF!</v>
      </c>
      <c r="K21" s="17"/>
      <c r="L21" s="17"/>
    </row>
    <row r="22" spans="1:12" x14ac:dyDescent="0.2">
      <c r="B22" s="28">
        <f>+'Activo-EEFF'!B22</f>
        <v>42156</v>
      </c>
      <c r="C22" s="18">
        <f>+'Activo-EEFF'!C22</f>
        <v>113176360000.00002</v>
      </c>
      <c r="D22" s="12">
        <f>+'Activo-EEFF'!E22</f>
        <v>8527948775.2419996</v>
      </c>
      <c r="E22" s="9">
        <v>225420538.37253806</v>
      </c>
      <c r="F22" s="9">
        <v>15726982.426177768</v>
      </c>
      <c r="G22" s="12" t="e">
        <f>+#REF!+SUM(E11:E22)-SUM(F11:F22)</f>
        <v>#REF!</v>
      </c>
      <c r="H22" s="12" t="e">
        <f>+#REF!-G22</f>
        <v>#REF!</v>
      </c>
      <c r="I22" s="13" t="e">
        <f>2*H22/(#REF!+#REF!-H22)</f>
        <v>#REF!</v>
      </c>
      <c r="K22" s="17"/>
      <c r="L22" s="17"/>
    </row>
    <row r="23" spans="1:12" x14ac:dyDescent="0.2">
      <c r="B23" s="28">
        <f>+'Activo-EEFF'!B23</f>
        <v>42186</v>
      </c>
      <c r="C23" s="18">
        <f>+'Activo-EEFF'!C23</f>
        <v>114933137000.00002</v>
      </c>
      <c r="D23" s="12">
        <f>+'Activo-EEFF'!E23</f>
        <v>8575079026.9939995</v>
      </c>
      <c r="E23" s="9">
        <v>239102555.97886118</v>
      </c>
      <c r="F23" s="9">
        <v>15951441.661556398</v>
      </c>
      <c r="G23" s="12" t="e">
        <f>+#REF!+SUM(E12:E23)-SUM(F12:F23)</f>
        <v>#REF!</v>
      </c>
      <c r="H23" s="12" t="e">
        <f>+#REF!-G23</f>
        <v>#REF!</v>
      </c>
      <c r="I23" s="13" t="e">
        <f>2*H23/(#REF!+#REF!-H23)</f>
        <v>#REF!</v>
      </c>
      <c r="K23" s="17"/>
      <c r="L23" s="17"/>
    </row>
    <row r="24" spans="1:12" x14ac:dyDescent="0.2">
      <c r="B24" s="28">
        <f>+'Activo-EEFF'!B24</f>
        <v>42217</v>
      </c>
      <c r="C24" s="18">
        <f>+'Activo-EEFF'!C24</f>
        <v>116676478000</v>
      </c>
      <c r="D24" s="12">
        <f>+'Activo-EEFF'!E24</f>
        <v>8487124140.1389999</v>
      </c>
      <c r="E24" s="9">
        <v>234565374.86897212</v>
      </c>
      <c r="F24" s="9">
        <v>17313266.412390023</v>
      </c>
      <c r="G24" s="12" t="e">
        <f>+#REF!+SUM(E13:E24)-SUM(F13:F24)</f>
        <v>#REF!</v>
      </c>
      <c r="H24" s="12" t="e">
        <f>+#REF!-G24</f>
        <v>#REF!</v>
      </c>
      <c r="I24" s="13" t="e">
        <f>2*H24/(#REF!+#REF!-H24)</f>
        <v>#REF!</v>
      </c>
      <c r="K24" s="17"/>
      <c r="L24" s="17"/>
    </row>
    <row r="25" spans="1:12" x14ac:dyDescent="0.2">
      <c r="B25" s="28">
        <f>+'Activo-EEFF'!B25</f>
        <v>42248</v>
      </c>
      <c r="C25" s="18">
        <f>+'Activo-EEFF'!C25</f>
        <v>118270206627.20001</v>
      </c>
      <c r="D25" s="12">
        <f>+'Activo-EEFF'!E25</f>
        <v>8276905257.3249998</v>
      </c>
      <c r="E25" s="9">
        <v>229570658.88863906</v>
      </c>
      <c r="F25" s="9">
        <v>19617089.228265215</v>
      </c>
      <c r="G25" s="12" t="e">
        <f>+#REF!+SUM(E14:E25)-SUM(F14:F25)</f>
        <v>#REF!</v>
      </c>
      <c r="H25" s="12" t="e">
        <f>+#REF!-G25</f>
        <v>#REF!</v>
      </c>
      <c r="I25" s="13" t="e">
        <f>2*H25/(#REF!+#REF!-H25)</f>
        <v>#REF!</v>
      </c>
      <c r="K25" s="17"/>
      <c r="L25" s="17"/>
    </row>
    <row r="26" spans="1:12" x14ac:dyDescent="0.2">
      <c r="B26" s="28">
        <f>+'Activo-EEFF'!B26</f>
        <v>42278</v>
      </c>
      <c r="C26" s="18">
        <f>+'Activo-EEFF'!C26</f>
        <v>119982718148.30002</v>
      </c>
      <c r="D26" s="12">
        <f>+'Activo-EEFF'!E26</f>
        <v>8083064725.7079992</v>
      </c>
      <c r="E26" s="9">
        <v>146356985.07178396</v>
      </c>
      <c r="F26" s="9">
        <v>18753057.540349673</v>
      </c>
      <c r="G26" s="12" t="e">
        <f>+#REF!+SUM(E15:E26)-SUM(F15:F26)</f>
        <v>#REF!</v>
      </c>
      <c r="H26" s="12" t="e">
        <f>+#REF!-G26</f>
        <v>#REF!</v>
      </c>
      <c r="I26" s="13" t="e">
        <f>2*H26/(#REF!+#REF!-H26)</f>
        <v>#REF!</v>
      </c>
      <c r="K26" s="17"/>
      <c r="L26" s="17"/>
    </row>
    <row r="27" spans="1:12" x14ac:dyDescent="0.2">
      <c r="B27" s="28">
        <f>+'Activo-EEFF'!B27</f>
        <v>42309</v>
      </c>
      <c r="C27" s="18">
        <f>+'Activo-EEFF'!C27</f>
        <v>121722325460.59999</v>
      </c>
      <c r="D27" s="12">
        <f>+'Activo-EEFF'!E27</f>
        <v>8117561840.9419994</v>
      </c>
      <c r="E27" s="9">
        <v>348341477.69145745</v>
      </c>
      <c r="F27" s="9">
        <v>19949626.626781587</v>
      </c>
      <c r="G27" s="12" t="e">
        <f>+#REF!+SUM(E16:E27)-SUM(F16:F27)</f>
        <v>#REF!</v>
      </c>
      <c r="H27" s="12" t="e">
        <f>+#REF!-G27</f>
        <v>#REF!</v>
      </c>
      <c r="I27" s="13" t="e">
        <f>2*H27/(#REF!+#REF!-H27)</f>
        <v>#REF!</v>
      </c>
      <c r="K27" s="17"/>
      <c r="L27" s="17"/>
    </row>
    <row r="28" spans="1:12" x14ac:dyDescent="0.2">
      <c r="B28" s="28">
        <f>+'Activo-EEFF'!B28</f>
        <v>42339</v>
      </c>
      <c r="C28" s="18">
        <f>+'Activo-EEFF'!C28</f>
        <v>123470831793.2</v>
      </c>
      <c r="D28" s="12">
        <f>+'Activo-EEFF'!E28</f>
        <v>7956603829.9419994</v>
      </c>
      <c r="E28" s="9">
        <v>227821919.17167443</v>
      </c>
      <c r="F28" s="9">
        <v>18824306.364121698</v>
      </c>
      <c r="G28" s="12" t="e">
        <f>+#REF!+SUM(E17:E28)-SUM(F17:F28)</f>
        <v>#REF!</v>
      </c>
      <c r="H28" s="12" t="e">
        <f>+#REF!-G28</f>
        <v>#REF!</v>
      </c>
      <c r="I28" s="13" t="e">
        <f>2*H28/(#REF!+#REF!-H28)</f>
        <v>#REF!</v>
      </c>
      <c r="K28" s="17"/>
      <c r="L28" s="17"/>
    </row>
    <row r="29" spans="1:12" x14ac:dyDescent="0.2">
      <c r="A29" s="2"/>
      <c r="B29" s="28">
        <f>+'Activo-EEFF'!B29</f>
        <v>42370</v>
      </c>
      <c r="C29" s="18">
        <f>+'Activo-EEFF'!C29</f>
        <v>126054847738.60002</v>
      </c>
      <c r="D29" s="12">
        <f>+'Activo-EEFF'!E29</f>
        <v>7973467840.0419998</v>
      </c>
      <c r="E29" s="9">
        <v>312141466.72457314</v>
      </c>
      <c r="F29" s="9">
        <v>22222926.25629184</v>
      </c>
      <c r="G29" s="12" t="e">
        <f>+#REF!+SUM(E18:E29)-SUM(F18:F29)</f>
        <v>#REF!</v>
      </c>
      <c r="H29" s="12" t="e">
        <f>+#REF!-G29</f>
        <v>#REF!</v>
      </c>
      <c r="I29" s="13" t="e">
        <f>2*H29/(#REF!+#REF!-H29)</f>
        <v>#REF!</v>
      </c>
      <c r="K29" s="17"/>
      <c r="L29" s="17"/>
    </row>
    <row r="30" spans="1:12" x14ac:dyDescent="0.2">
      <c r="A30" s="3"/>
      <c r="B30" s="28">
        <f>+'Activo-EEFF'!B30</f>
        <v>42401</v>
      </c>
      <c r="C30" s="18">
        <f>+'Activo-EEFF'!C30</f>
        <v>127755896815.7</v>
      </c>
      <c r="D30" s="12">
        <f>+'Activo-EEFF'!E30</f>
        <v>7915668426.4169998</v>
      </c>
      <c r="E30" s="9">
        <v>247259750.38829774</v>
      </c>
      <c r="F30" s="9">
        <v>21478681.136479821</v>
      </c>
      <c r="G30" s="12" t="e">
        <f>+#REF!+SUM(E19:E30)-SUM(F19:F30)</f>
        <v>#REF!</v>
      </c>
      <c r="H30" s="12" t="e">
        <f>+#REF!-G30</f>
        <v>#REF!</v>
      </c>
      <c r="I30" s="13" t="e">
        <f>2*H30/(#REF!+#REF!-H30)</f>
        <v>#REF!</v>
      </c>
      <c r="K30" s="17"/>
      <c r="L30" s="17"/>
    </row>
    <row r="31" spans="1:12" x14ac:dyDescent="0.2">
      <c r="A31" s="3"/>
      <c r="B31" s="28">
        <f>+'Activo-EEFF'!B31</f>
        <v>42430</v>
      </c>
      <c r="C31" s="18">
        <f>+'Activo-EEFF'!C31</f>
        <v>129922761238.10001</v>
      </c>
      <c r="D31" s="12">
        <f>+'Activo-EEFF'!E31</f>
        <v>7901170031.9849997</v>
      </c>
      <c r="E31" s="9">
        <v>338688166.15088159</v>
      </c>
      <c r="F31" s="9">
        <v>22604021.19751323</v>
      </c>
      <c r="G31" s="12" t="e">
        <f>+#REF!+SUM(E20:E31)-SUM(F20:F31)</f>
        <v>#REF!</v>
      </c>
      <c r="H31" s="12" t="e">
        <f>+#REF!-G31</f>
        <v>#REF!</v>
      </c>
      <c r="I31" s="13" t="e">
        <f>2*H31/(#REF!+#REF!-H31)</f>
        <v>#REF!</v>
      </c>
      <c r="K31" s="17"/>
      <c r="L31" s="17"/>
    </row>
    <row r="32" spans="1:12" x14ac:dyDescent="0.2">
      <c r="B32" s="28">
        <f>+'Activo-EEFF'!B32</f>
        <v>42461</v>
      </c>
      <c r="C32" s="18">
        <f>+'Activo-EEFF'!C32</f>
        <v>132467462891.70001</v>
      </c>
      <c r="D32" s="12">
        <f>+'Activo-EEFF'!E32</f>
        <v>8499618704.5219994</v>
      </c>
      <c r="E32" s="9">
        <v>240776795.49393579</v>
      </c>
      <c r="F32" s="9">
        <v>22034507.927372612</v>
      </c>
      <c r="G32" s="12" t="e">
        <f>+#REF!+SUM(E21:E32)-SUM(F21:F32)</f>
        <v>#REF!</v>
      </c>
      <c r="H32" s="12" t="e">
        <f>+#REF!-G32</f>
        <v>#REF!</v>
      </c>
      <c r="I32" s="13" t="e">
        <f>2*H32/(#REF!+#REF!-H32)</f>
        <v>#REF!</v>
      </c>
      <c r="K32" s="17"/>
      <c r="L32" s="17"/>
    </row>
    <row r="33" spans="2:12" x14ac:dyDescent="0.2">
      <c r="B33" s="28">
        <f>+'Activo-EEFF'!B33</f>
        <v>42491</v>
      </c>
      <c r="C33" s="18">
        <f>+'Activo-EEFF'!C33</f>
        <v>135007242630.09999</v>
      </c>
      <c r="D33" s="12">
        <f>+'Activo-EEFF'!E33</f>
        <v>9025406097.7889996</v>
      </c>
      <c r="E33" s="9">
        <v>253510442.42186916</v>
      </c>
      <c r="F33" s="9">
        <v>22570041.726319548</v>
      </c>
      <c r="G33" s="12" t="e">
        <f>+#REF!+SUM(E22:E33)-SUM(F22:F33)</f>
        <v>#REF!</v>
      </c>
      <c r="H33" s="12" t="e">
        <f>+#REF!-G33</f>
        <v>#REF!</v>
      </c>
      <c r="I33" s="13" t="e">
        <f>2*H33/(#REF!+#REF!-H33)</f>
        <v>#REF!</v>
      </c>
      <c r="K33" s="17"/>
      <c r="L33" s="17"/>
    </row>
    <row r="34" spans="2:12" x14ac:dyDescent="0.2">
      <c r="B34" s="28">
        <f>+'Activo-EEFF'!B34</f>
        <v>42522</v>
      </c>
      <c r="C34" s="18">
        <f>+'Activo-EEFF'!C34</f>
        <v>137787185796.90002</v>
      </c>
      <c r="D34" s="12">
        <f>+'Activo-EEFF'!E34</f>
        <v>9770005186.9570007</v>
      </c>
      <c r="E34" s="9">
        <v>264581387.80178675</v>
      </c>
      <c r="F34" s="9">
        <v>23270301.228927158</v>
      </c>
      <c r="G34" s="12" t="e">
        <f>+#REF!+SUM(E23:E34)-SUM(F23:F34)</f>
        <v>#REF!</v>
      </c>
      <c r="H34" s="12" t="e">
        <f>+#REF!-G34</f>
        <v>#REF!</v>
      </c>
      <c r="I34" s="13" t="e">
        <f>2*H34/(#REF!+#REF!-H34)</f>
        <v>#REF!</v>
      </c>
      <c r="K34" s="17"/>
      <c r="L34" s="17"/>
    </row>
    <row r="35" spans="2:12" x14ac:dyDescent="0.2">
      <c r="B35" s="28">
        <f>+'Activo-EEFF'!B35</f>
        <v>42552</v>
      </c>
      <c r="C35" s="18">
        <f>+'Activo-EEFF'!C35</f>
        <v>140549516661.80002</v>
      </c>
      <c r="D35" s="12">
        <f>+'Activo-EEFF'!E35</f>
        <v>10410813014.511002</v>
      </c>
      <c r="E35" s="9">
        <v>359491049.17375356</v>
      </c>
      <c r="F35" s="9">
        <v>22923905.413161825</v>
      </c>
      <c r="G35" s="12" t="e">
        <f>+#REF!+SUM(E24:E35)-SUM(F24:F35)</f>
        <v>#REF!</v>
      </c>
      <c r="H35" s="12" t="e">
        <f>+#REF!-G35</f>
        <v>#REF!</v>
      </c>
      <c r="I35" s="13" t="e">
        <f>2*H35/(#REF!+#REF!-H35)</f>
        <v>#REF!</v>
      </c>
      <c r="K35" s="17"/>
      <c r="L35" s="17"/>
    </row>
    <row r="36" spans="2:12" x14ac:dyDescent="0.2">
      <c r="B36" s="28">
        <f>+'Activo-EEFF'!B36</f>
        <v>42583</v>
      </c>
      <c r="C36" s="18">
        <f>+'Activo-EEFF'!C36</f>
        <v>142676214234.10001</v>
      </c>
      <c r="D36" s="12">
        <f>+'Activo-EEFF'!E36</f>
        <v>10647619307.948002</v>
      </c>
      <c r="E36" s="9">
        <v>134925455.97082898</v>
      </c>
      <c r="F36" s="9">
        <v>24076328.48526112</v>
      </c>
      <c r="G36" s="12" t="e">
        <f>+#REF!+SUM(E25:E36)-SUM(F25:F36)</f>
        <v>#REF!</v>
      </c>
      <c r="H36" s="12" t="e">
        <f>+#REF!-G36</f>
        <v>#REF!</v>
      </c>
      <c r="I36" s="13" t="e">
        <f>2*H36/(#REF!+#REF!-H36)</f>
        <v>#REF!</v>
      </c>
      <c r="K36" s="17"/>
      <c r="L36" s="17"/>
    </row>
    <row r="37" spans="2:12" x14ac:dyDescent="0.2">
      <c r="B37" s="28">
        <f>+'Activo-EEFF'!B37</f>
        <v>42614</v>
      </c>
      <c r="C37" s="18">
        <f>+'Activo-EEFF'!C37</f>
        <v>144765999348.40002</v>
      </c>
      <c r="D37" s="12">
        <f>+'Activo-EEFF'!E37</f>
        <v>10443920516.114002</v>
      </c>
      <c r="E37" s="9">
        <v>161196782.02681065</v>
      </c>
      <c r="F37" s="9">
        <v>23602895.62158731</v>
      </c>
      <c r="G37" s="12" t="e">
        <f>+#REF!+SUM(E26:E37)-SUM(F26:F37)</f>
        <v>#REF!</v>
      </c>
      <c r="H37" s="12" t="e">
        <f>+#REF!-G37</f>
        <v>#REF!</v>
      </c>
      <c r="I37" s="13" t="e">
        <f>2*H37/(#REF!+#REF!-H37)</f>
        <v>#REF!</v>
      </c>
      <c r="K37" s="17"/>
      <c r="L37" s="17"/>
    </row>
    <row r="38" spans="2:12" x14ac:dyDescent="0.2">
      <c r="B38" s="28">
        <f>+'Activo-EEFF'!B38</f>
        <v>42644</v>
      </c>
      <c r="C38" s="18">
        <f>+'Activo-EEFF'!C38</f>
        <v>149495077084.09998</v>
      </c>
      <c r="D38" s="12">
        <f>+'Activo-EEFF'!E38</f>
        <v>13074981279.817001</v>
      </c>
      <c r="E38" s="9">
        <v>359028432.29956853</v>
      </c>
      <c r="F38" s="9">
        <v>25855545.030137368</v>
      </c>
      <c r="G38" s="12" t="e">
        <f>+#REF!+SUM(E27:E38)-SUM(F27:F38)</f>
        <v>#REF!</v>
      </c>
      <c r="H38" s="12" t="e">
        <f>+#REF!-G38</f>
        <v>#REF!</v>
      </c>
      <c r="I38" s="13" t="e">
        <f>2*H38/(#REF!+#REF!-H38)</f>
        <v>#REF!</v>
      </c>
      <c r="K38" s="17"/>
      <c r="L38" s="17"/>
    </row>
    <row r="39" spans="2:12" x14ac:dyDescent="0.2">
      <c r="B39" s="28">
        <f>+'Activo-EEFF'!B39</f>
        <v>42675</v>
      </c>
      <c r="C39" s="18">
        <f>+'Activo-EEFF'!C39</f>
        <v>151009970373.5</v>
      </c>
      <c r="D39" s="12">
        <f>+'Activo-EEFF'!E39</f>
        <v>12607985709.000002</v>
      </c>
      <c r="E39" s="9">
        <v>245898944.9938024</v>
      </c>
      <c r="F39" s="9">
        <v>24837316.544104341</v>
      </c>
      <c r="G39" s="12" t="e">
        <f>+#REF!+SUM(E28:E39)-SUM(F28:F39)</f>
        <v>#REF!</v>
      </c>
      <c r="H39" s="12" t="e">
        <f>+#REF!-G39</f>
        <v>#REF!</v>
      </c>
      <c r="I39" s="13" t="e">
        <f>2*H39/(#REF!+#REF!-H39)</f>
        <v>#REF!</v>
      </c>
      <c r="K39" s="17"/>
      <c r="L39" s="17"/>
    </row>
    <row r="40" spans="2:12" x14ac:dyDescent="0.2">
      <c r="B40" s="28">
        <f>+'Activo-EEFF'!B40</f>
        <v>42705</v>
      </c>
      <c r="C40" s="18">
        <f>+'Activo-EEFF'!C40</f>
        <v>153812013184.90002</v>
      </c>
      <c r="D40" s="12">
        <f>+'Activo-EEFF'!E40</f>
        <v>13169204122.454002</v>
      </c>
      <c r="E40" s="9">
        <v>397029734.911318</v>
      </c>
      <c r="F40" s="9">
        <v>24468213.794005379</v>
      </c>
      <c r="G40" s="12" t="e">
        <f>+#REF!+SUM(E29:E40)-SUM(F29:F40)</f>
        <v>#REF!</v>
      </c>
      <c r="H40" s="12" t="e">
        <f>+#REF!-G40</f>
        <v>#REF!</v>
      </c>
      <c r="I40" s="13" t="e">
        <f>2*H40/(#REF!+#REF!-H40)</f>
        <v>#REF!</v>
      </c>
      <c r="K40" s="17"/>
      <c r="L40" s="17"/>
    </row>
    <row r="41" spans="2:12" x14ac:dyDescent="0.2">
      <c r="B41" s="28">
        <f>+'Activo-EEFF'!B41</f>
        <v>42736</v>
      </c>
      <c r="C41" s="18">
        <f>+'Activo-EEFF'!C41</f>
        <v>157538035754.60001</v>
      </c>
      <c r="D41" s="12">
        <f>+'Activo-EEFF'!E41</f>
        <v>14000726593.554003</v>
      </c>
      <c r="E41" s="9">
        <v>233427864.09663147</v>
      </c>
      <c r="F41" s="9">
        <v>26135918.078213189</v>
      </c>
      <c r="G41" s="12" t="e">
        <f>+#REF!+SUM(E30:E41)-SUM(F30:F41)</f>
        <v>#REF!</v>
      </c>
      <c r="H41" s="12" t="e">
        <f>+#REF!-G41</f>
        <v>#REF!</v>
      </c>
      <c r="I41" s="13" t="e">
        <f>2*H41/(#REF!+#REF!-H41)</f>
        <v>#REF!</v>
      </c>
      <c r="K41" s="17"/>
      <c r="L41" s="17"/>
    </row>
    <row r="42" spans="2:12" x14ac:dyDescent="0.2">
      <c r="B42" s="28">
        <f>+'Activo-EEFF'!B42</f>
        <v>42767</v>
      </c>
      <c r="C42" s="18">
        <f>+'Activo-EEFF'!C42</f>
        <v>159617705946.39999</v>
      </c>
      <c r="D42" s="12">
        <f>+'Activo-EEFF'!E42</f>
        <v>13844254526.754002</v>
      </c>
      <c r="E42" s="9">
        <v>283861093.04450649</v>
      </c>
      <c r="F42" s="9">
        <v>27649278.227490313</v>
      </c>
      <c r="G42" s="12" t="e">
        <f>+#REF!+SUM(E31:E42)-SUM(F31:F42)</f>
        <v>#REF!</v>
      </c>
      <c r="H42" s="12" t="e">
        <f>+#REF!-G42</f>
        <v>#REF!</v>
      </c>
      <c r="I42" s="13" t="e">
        <f>2*H42/(#REF!+#REF!-H42)</f>
        <v>#REF!</v>
      </c>
      <c r="K42" s="17"/>
      <c r="L42" s="17"/>
    </row>
    <row r="43" spans="2:12" x14ac:dyDescent="0.2">
      <c r="B43" s="28">
        <f>+'Activo-EEFF'!B43</f>
        <v>42795</v>
      </c>
      <c r="C43" s="18">
        <f>+'Activo-EEFF'!C43</f>
        <v>162740312734.10001</v>
      </c>
      <c r="D43" s="12">
        <f>+'Activo-EEFF'!E43</f>
        <v>14253180437.716002</v>
      </c>
      <c r="E43" s="9">
        <v>353681004.22706938</v>
      </c>
      <c r="F43" s="9">
        <v>28390202.550221197</v>
      </c>
      <c r="G43" s="12"/>
      <c r="H43" s="12"/>
      <c r="I43" s="13"/>
      <c r="K43" s="17"/>
      <c r="L43" s="17"/>
    </row>
    <row r="44" spans="2:12" x14ac:dyDescent="0.2">
      <c r="B44" s="28">
        <f>+'Activo-EEFF'!B44</f>
        <v>42826</v>
      </c>
      <c r="C44" s="18">
        <f>+'Activo-EEFF'!C44</f>
        <v>165539604974.60001</v>
      </c>
      <c r="D44" s="12">
        <f>+'Activo-EEFF'!E44</f>
        <v>14897653731.137001</v>
      </c>
      <c r="E44" s="9">
        <v>267890097.33709314</v>
      </c>
      <c r="F44" s="9">
        <v>29386009.632207226</v>
      </c>
      <c r="G44" s="12"/>
      <c r="H44" s="12"/>
      <c r="I44" s="13"/>
      <c r="K44" s="17"/>
      <c r="L44" s="17"/>
    </row>
    <row r="45" spans="2:12" x14ac:dyDescent="0.2">
      <c r="B45" s="28">
        <f>+'Activo-EEFF'!B45</f>
        <v>42856</v>
      </c>
      <c r="C45" s="18">
        <f>+'Activo-EEFF'!C45</f>
        <v>167539926983.50003</v>
      </c>
      <c r="D45" s="12">
        <f>+'Activo-EEFF'!E45</f>
        <v>14585088839.837002</v>
      </c>
      <c r="E45" s="9">
        <v>279257427.51587236</v>
      </c>
      <c r="F45" s="9">
        <v>28934023.428525418</v>
      </c>
      <c r="G45" s="12"/>
      <c r="H45" s="12"/>
      <c r="I45" s="13"/>
      <c r="K45" s="17"/>
      <c r="L45" s="17"/>
    </row>
    <row r="46" spans="2:12" x14ac:dyDescent="0.2">
      <c r="B46" s="28">
        <f>+'Activo-EEFF'!B46</f>
        <v>42887</v>
      </c>
      <c r="C46" s="18">
        <f>+'Activo-EEFF'!C46</f>
        <v>169762690151.40002</v>
      </c>
      <c r="D46" s="12">
        <f>+'Activo-EEFF'!E46</f>
        <v>14391427689.337002</v>
      </c>
      <c r="E46" s="9">
        <v>269424922.90856427</v>
      </c>
      <c r="F46" s="9">
        <v>29442833.442647874</v>
      </c>
      <c r="G46" s="12"/>
      <c r="H46" s="12"/>
      <c r="I46" s="13"/>
      <c r="K46" s="17"/>
      <c r="L46" s="17"/>
    </row>
    <row r="47" spans="2:12" x14ac:dyDescent="0.2">
      <c r="B47" s="28">
        <f>+'Activo-EEFF'!B47</f>
        <v>42917</v>
      </c>
      <c r="C47" s="18">
        <f>+'Activo-EEFF'!C47</f>
        <v>172003903603.40002</v>
      </c>
      <c r="D47" s="12">
        <f>+'Activo-EEFF'!E47</f>
        <v>14267707945.137001</v>
      </c>
      <c r="E47" s="9">
        <v>270956229.76485491</v>
      </c>
      <c r="F47" s="9">
        <v>30994495.002946928</v>
      </c>
      <c r="G47" s="12"/>
      <c r="H47" s="12"/>
      <c r="I47" s="13"/>
      <c r="K47" s="17"/>
      <c r="L47" s="17"/>
    </row>
    <row r="48" spans="2:12" x14ac:dyDescent="0.2">
      <c r="B48" s="28">
        <f>+'Activo-EEFF'!B48</f>
        <v>42948</v>
      </c>
      <c r="C48" s="18">
        <f>+'Activo-EEFF'!C48</f>
        <v>174355100536.79999</v>
      </c>
      <c r="D48" s="12">
        <f>+'Activo-EEFF'!E48</f>
        <v>14249500863.237001</v>
      </c>
      <c r="E48" s="9">
        <v>275892071.81074595</v>
      </c>
      <c r="F48" s="9">
        <v>30692492.621782955</v>
      </c>
      <c r="G48" s="12"/>
      <c r="H48" s="12"/>
      <c r="I48" s="13"/>
      <c r="K48" s="17"/>
      <c r="L48" s="17"/>
    </row>
    <row r="49" spans="2:12" x14ac:dyDescent="0.2">
      <c r="B49" s="28">
        <f>+'Activo-EEFF'!B49</f>
        <v>42979</v>
      </c>
      <c r="C49" s="18">
        <f>+'Activo-EEFF'!C49</f>
        <v>176856878481.29999</v>
      </c>
      <c r="D49" s="12">
        <f>+'Activo-EEFF'!E49</f>
        <v>14028905900.637001</v>
      </c>
      <c r="E49" s="9">
        <v>290362443.69444835</v>
      </c>
      <c r="F49" s="9">
        <v>31581880.686170217</v>
      </c>
      <c r="G49" s="12"/>
      <c r="H49" s="12"/>
      <c r="I49" s="13"/>
      <c r="K49" s="17"/>
      <c r="L49" s="17"/>
    </row>
    <row r="50" spans="2:12" x14ac:dyDescent="0.2">
      <c r="B50" s="28">
        <f>+'Activo-EEFF'!B50</f>
        <v>43009</v>
      </c>
      <c r="C50" s="18">
        <f>+'Activo-EEFF'!C50</f>
        <v>179179915887</v>
      </c>
      <c r="D50" s="12">
        <f>+'Activo-EEFF'!E50</f>
        <v>13973534858.279001</v>
      </c>
      <c r="E50" s="9">
        <v>270494301.29912794</v>
      </c>
      <c r="F50" s="9">
        <v>33315707.37645125</v>
      </c>
      <c r="G50" s="12"/>
      <c r="H50" s="12"/>
      <c r="I50" s="13"/>
      <c r="K50" s="17"/>
      <c r="L50" s="17"/>
    </row>
    <row r="51" spans="2:12" x14ac:dyDescent="0.2">
      <c r="B51" s="28">
        <f>+'Activo-EEFF'!B51</f>
        <v>43040</v>
      </c>
      <c r="C51" s="18">
        <f>+'Activo-EEFF'!C51</f>
        <v>181434008493.30002</v>
      </c>
      <c r="D51" s="12">
        <f>+'Activo-EEFF'!E51</f>
        <v>13864394945.189001</v>
      </c>
      <c r="E51" s="9">
        <v>177202978.7545858</v>
      </c>
      <c r="F51" s="9">
        <v>33601445.876723863</v>
      </c>
      <c r="G51" s="12"/>
      <c r="H51" s="12"/>
      <c r="I51" s="13"/>
      <c r="K51" s="17"/>
      <c r="L51" s="17"/>
    </row>
    <row r="52" spans="2:12" x14ac:dyDescent="0.2">
      <c r="B52" s="28">
        <f>+'Activo-EEFF'!B52</f>
        <v>43070</v>
      </c>
      <c r="C52" s="18">
        <f>+'Activo-EEFF'!C52</f>
        <v>183444137905.40002</v>
      </c>
      <c r="D52" s="12">
        <f>+'Activo-EEFF'!E52</f>
        <v>13394884003.489</v>
      </c>
      <c r="E52" s="9">
        <v>511716636.20793265</v>
      </c>
      <c r="F52" s="9">
        <v>32793170.762922797</v>
      </c>
      <c r="G52" s="12"/>
      <c r="H52" s="12"/>
      <c r="I52" s="13"/>
      <c r="K52" s="17"/>
      <c r="L52" s="17"/>
    </row>
    <row r="53" spans="2:12" x14ac:dyDescent="0.2">
      <c r="B53" s="28">
        <f>+'Activo-EEFF'!B53</f>
        <v>43101</v>
      </c>
      <c r="C53" s="18">
        <f>+'Activo-EEFF'!C53</f>
        <v>186802537661.60001</v>
      </c>
      <c r="D53" s="12">
        <f>+'Activo-EEFF'!E53</f>
        <v>13384913999.834</v>
      </c>
      <c r="E53" s="9">
        <v>302269453.1744805</v>
      </c>
      <c r="F53" s="9">
        <v>33238264.285712477</v>
      </c>
      <c r="G53" s="12"/>
      <c r="H53" s="12"/>
      <c r="I53" s="13"/>
      <c r="K53" s="17"/>
      <c r="L53" s="17"/>
    </row>
    <row r="54" spans="2:12" x14ac:dyDescent="0.2">
      <c r="B54" s="28">
        <f>+'Activo-EEFF'!B54</f>
        <v>43132</v>
      </c>
      <c r="C54" s="18">
        <f>+'Activo-EEFF'!C54</f>
        <v>189178383723.40002</v>
      </c>
      <c r="D54" s="12">
        <f>+'Activo-EEFF'!E54</f>
        <v>13215689502.534</v>
      </c>
      <c r="E54" s="9">
        <v>288172905.1489591</v>
      </c>
      <c r="F54" s="9">
        <v>35149129.99733033</v>
      </c>
      <c r="G54" s="12"/>
      <c r="H54" s="12"/>
      <c r="I54" s="13"/>
      <c r="K54" s="17"/>
      <c r="L54" s="17"/>
    </row>
    <row r="55" spans="2:12" x14ac:dyDescent="0.2">
      <c r="B55" s="28">
        <f>+'Activo-EEFF'!B55</f>
        <v>43160</v>
      </c>
      <c r="C55" s="18">
        <f>+'Activo-EEFF'!C55</f>
        <v>192179724657.20001</v>
      </c>
      <c r="D55" s="12">
        <f>+'Activo-EEFF'!E55</f>
        <v>13299195075.415001</v>
      </c>
      <c r="E55" s="9">
        <v>421873742.72609186</v>
      </c>
      <c r="F55" s="9">
        <v>38380703.237612464</v>
      </c>
      <c r="G55" s="12"/>
      <c r="H55" s="12"/>
      <c r="I55" s="13"/>
      <c r="K55" s="17"/>
      <c r="L55" s="17"/>
    </row>
    <row r="56" spans="2:12" x14ac:dyDescent="0.2">
      <c r="B56" s="28">
        <f>+'Activo-EEFF'!B56</f>
        <v>43191</v>
      </c>
      <c r="C56" s="18">
        <f>+'Activo-EEFF'!C56</f>
        <v>194655781192.70004</v>
      </c>
      <c r="D56" s="12">
        <f>+'Activo-EEFF'!E56</f>
        <v>13086275379.815001</v>
      </c>
      <c r="E56" s="9">
        <v>289855958.7640155</v>
      </c>
      <c r="F56" s="9">
        <v>37176624.451971859</v>
      </c>
      <c r="G56" s="12"/>
      <c r="H56" s="12"/>
      <c r="I56" s="13"/>
      <c r="K56" s="17"/>
      <c r="L56" s="17"/>
    </row>
    <row r="57" spans="2:12" x14ac:dyDescent="0.2">
      <c r="B57" s="28">
        <f>+'Activo-EEFF'!B57</f>
        <v>43221</v>
      </c>
      <c r="C57" s="18">
        <f>+'Activo-EEFF'!C57</f>
        <v>197261046824.89999</v>
      </c>
      <c r="D57" s="12">
        <f>+'Activo-EEFF'!E57</f>
        <v>12994047009.015001</v>
      </c>
      <c r="E57" s="9">
        <v>318050111.29355872</v>
      </c>
      <c r="F57" s="9">
        <v>38502268.177098043</v>
      </c>
      <c r="G57" s="12"/>
      <c r="H57" s="12"/>
      <c r="I57" s="13"/>
      <c r="K57" s="17"/>
      <c r="L57" s="17"/>
    </row>
    <row r="58" spans="2:12" x14ac:dyDescent="0.2">
      <c r="B58" s="28">
        <f>+'Activo-EEFF'!B58</f>
        <v>43252</v>
      </c>
      <c r="C58" s="18">
        <f>+'Activo-EEFF'!C58</f>
        <v>199743401225.60001</v>
      </c>
      <c r="D58" s="12">
        <f>+'Activo-EEFF'!E58</f>
        <v>12678403770.915001</v>
      </c>
      <c r="E58" s="9">
        <v>303034271.5890466</v>
      </c>
      <c r="F58" s="9">
        <v>39181777.55865629</v>
      </c>
      <c r="G58" s="12"/>
      <c r="H58" s="12"/>
      <c r="I58" s="13"/>
      <c r="K58" s="17"/>
      <c r="L58" s="17"/>
    </row>
    <row r="59" spans="2:12" x14ac:dyDescent="0.2">
      <c r="B59" s="28">
        <f>+'Activo-EEFF'!B59</f>
        <v>43282</v>
      </c>
      <c r="C59" s="18">
        <f>+'Activo-EEFF'!C59</f>
        <v>201086538569.39999</v>
      </c>
      <c r="D59" s="12">
        <f>+'Activo-EEFF'!E59</f>
        <v>11332307883.315001</v>
      </c>
      <c r="E59" s="9">
        <v>183160931.30245596</v>
      </c>
      <c r="F59" s="9">
        <v>38146471.518008061</v>
      </c>
      <c r="G59" s="12"/>
      <c r="H59" s="12"/>
      <c r="I59" s="13"/>
      <c r="K59" s="17"/>
      <c r="L59" s="17"/>
    </row>
    <row r="60" spans="2:12" x14ac:dyDescent="0.2">
      <c r="B60" s="28">
        <f>+'Activo-EEFF'!B60</f>
        <v>43313</v>
      </c>
      <c r="C60" s="18">
        <f>+'Activo-EEFF'!C60</f>
        <v>202010982281.30002</v>
      </c>
      <c r="D60" s="12">
        <f>+'Activo-EEFF'!E60</f>
        <v>9596112044.7150002</v>
      </c>
      <c r="E60" s="9">
        <v>442802624.16538215</v>
      </c>
      <c r="F60" s="9">
        <v>39758646.122558191</v>
      </c>
      <c r="G60" s="12"/>
      <c r="H60" s="12"/>
      <c r="I60" s="13"/>
      <c r="K60" s="17"/>
      <c r="L60" s="17"/>
    </row>
    <row r="61" spans="2:12" x14ac:dyDescent="0.2">
      <c r="B61" s="28">
        <f>+'Activo-EEFF'!B61</f>
        <v>43344</v>
      </c>
      <c r="C61" s="18">
        <f>+'Activo-EEFF'!C61</f>
        <v>203225392952.30002</v>
      </c>
      <c r="D61" s="12">
        <f>+'Activo-EEFF'!E61</f>
        <v>7982200188.5150003</v>
      </c>
      <c r="E61" s="9">
        <v>306191081.53432983</v>
      </c>
      <c r="F61" s="9">
        <v>40071838.864160873</v>
      </c>
      <c r="G61" s="12"/>
      <c r="H61" s="12"/>
      <c r="I61" s="13"/>
      <c r="K61" s="17"/>
      <c r="L61" s="17"/>
    </row>
    <row r="62" spans="2:12" x14ac:dyDescent="0.2">
      <c r="B62" s="28">
        <f>+'Activo-EEFF'!B62</f>
        <v>43374</v>
      </c>
      <c r="C62" s="18">
        <f>+'Activo-EEFF'!C62</f>
        <v>205993481613.80002</v>
      </c>
      <c r="D62" s="12">
        <f>+'Activo-EEFF'!E62</f>
        <v>7759624488.0150003</v>
      </c>
      <c r="E62" s="9">
        <v>214534106.16035134</v>
      </c>
      <c r="F62" s="9">
        <v>41480677.883178912</v>
      </c>
      <c r="G62" s="12"/>
      <c r="H62" s="12"/>
      <c r="I62" s="13"/>
      <c r="K62" s="17"/>
      <c r="L62" s="17"/>
    </row>
    <row r="63" spans="2:12" x14ac:dyDescent="0.2">
      <c r="B63" s="28">
        <f>+'Activo-EEFF'!B63</f>
        <v>43405</v>
      </c>
      <c r="C63" s="18">
        <f>+'Activo-EEFF'!C63</f>
        <v>208462967698.40002</v>
      </c>
      <c r="D63" s="12">
        <f>+'Activo-EEFF'!E63</f>
        <v>7515451556.1150007</v>
      </c>
      <c r="E63" s="9">
        <v>323667266.10945994</v>
      </c>
      <c r="F63" s="9">
        <v>42444623.224351443</v>
      </c>
      <c r="G63" s="12"/>
      <c r="H63" s="12"/>
      <c r="I63" s="13"/>
      <c r="K63" s="17"/>
      <c r="L63" s="17"/>
    </row>
    <row r="64" spans="2:12" x14ac:dyDescent="0.2">
      <c r="B64" s="28">
        <f>+'Activo-EEFF'!B64</f>
        <v>43435</v>
      </c>
      <c r="C64" s="18">
        <f>+'Activo-EEFF'!C64</f>
        <v>211359494880.20001</v>
      </c>
      <c r="D64" s="12">
        <f>+'Activo-EEFF'!E64</f>
        <v>7470506254.6150007</v>
      </c>
      <c r="E64" s="9">
        <v>486762020.70752585</v>
      </c>
      <c r="F64" s="9">
        <v>40905784.527710371</v>
      </c>
      <c r="G64" s="12"/>
      <c r="H64" s="12"/>
      <c r="I64" s="13"/>
      <c r="K64" s="17"/>
      <c r="L64" s="17"/>
    </row>
    <row r="65" spans="2:12" x14ac:dyDescent="0.2">
      <c r="B65" s="28">
        <f>+'Activo-EEFF'!B65</f>
        <v>43466</v>
      </c>
      <c r="C65" s="18">
        <f>+'Activo-EEFF'!C65</f>
        <v>215357428808.70004</v>
      </c>
      <c r="D65" s="12">
        <f>+'Activo-EEFF'!E65</f>
        <v>7670069445.6150007</v>
      </c>
      <c r="E65" s="9">
        <v>274621852.00375265</v>
      </c>
      <c r="F65" s="9">
        <v>42478957.880845293</v>
      </c>
      <c r="G65" s="12"/>
      <c r="H65" s="12"/>
      <c r="I65" s="13"/>
      <c r="K65" s="17"/>
      <c r="L65" s="17"/>
    </row>
    <row r="66" spans="2:12" x14ac:dyDescent="0.2">
      <c r="B66" s="28">
        <f>+'Activo-EEFF'!B66</f>
        <v>43497</v>
      </c>
      <c r="C66" s="18">
        <f>+'Activo-EEFF'!C66</f>
        <v>218032706491.40002</v>
      </c>
      <c r="D66" s="12">
        <f>+'Activo-EEFF'!E66</f>
        <v>7403229312.4150009</v>
      </c>
      <c r="E66" s="9">
        <v>464982978.79041237</v>
      </c>
      <c r="F66" s="9">
        <v>48212130.55970262</v>
      </c>
      <c r="G66" s="12"/>
      <c r="H66" s="12"/>
      <c r="I66" s="13"/>
      <c r="K66" s="17"/>
      <c r="L66" s="17"/>
    </row>
    <row r="67" spans="2:12" x14ac:dyDescent="0.2">
      <c r="B67" s="28">
        <f>+'Activo-EEFF'!B67</f>
        <v>43525</v>
      </c>
      <c r="C67" s="18">
        <f>+'Activo-EEFF'!C67</f>
        <v>220996331963</v>
      </c>
      <c r="D67" s="12">
        <f>+'Activo-EEFF'!E67</f>
        <v>7171770062.9150009</v>
      </c>
      <c r="E67" s="9">
        <v>196611195.67958313</v>
      </c>
      <c r="F67" s="9">
        <v>48200328.067266785</v>
      </c>
      <c r="G67" s="12"/>
      <c r="H67" s="12"/>
      <c r="I67" s="13"/>
      <c r="K67" s="17"/>
      <c r="L67" s="17"/>
    </row>
    <row r="68" spans="2:12" x14ac:dyDescent="0.2">
      <c r="B68" s="28">
        <f>+'Activo-EEFF'!B68</f>
        <v>43556</v>
      </c>
      <c r="C68" s="18">
        <f>+'Activo-EEFF'!C68</f>
        <v>223919422868.79999</v>
      </c>
      <c r="D68" s="12">
        <f>+'Activo-EEFF'!E68</f>
        <v>7059882310.1150007</v>
      </c>
      <c r="E68" s="9">
        <v>437816708.5810324</v>
      </c>
      <c r="F68" s="9">
        <v>47929565.810673483</v>
      </c>
      <c r="G68" s="12"/>
      <c r="H68" s="12"/>
      <c r="I68" s="13"/>
      <c r="K68" s="17"/>
      <c r="L68" s="17"/>
    </row>
    <row r="69" spans="2:12" x14ac:dyDescent="0.2">
      <c r="B69" s="28">
        <f>+'Activo-EEFF'!B69</f>
        <v>43586</v>
      </c>
      <c r="C69" s="18">
        <f>+'Activo-EEFF'!C69</f>
        <v>226882501100.39999</v>
      </c>
      <c r="D69" s="12">
        <f>+'Activo-EEFF'!E69</f>
        <v>6923446157.1980009</v>
      </c>
      <c r="E69" s="9">
        <v>453287067.98642349</v>
      </c>
      <c r="F69" s="9">
        <v>49353290.283046938</v>
      </c>
      <c r="G69" s="12"/>
      <c r="H69" s="12"/>
      <c r="I69" s="13"/>
      <c r="K69" s="17"/>
      <c r="L69" s="17"/>
    </row>
    <row r="70" spans="2:12" x14ac:dyDescent="0.2">
      <c r="B70" s="28">
        <f>+'Activo-EEFF'!B70</f>
        <v>43617</v>
      </c>
      <c r="C70" s="18">
        <f>+'Activo-EEFF'!C70</f>
        <v>229887650031.20004</v>
      </c>
      <c r="D70" s="12">
        <f>+'Activo-EEFF'!E70</f>
        <v>6950298266.1980009</v>
      </c>
      <c r="E70" s="9">
        <v>318251972.23289114</v>
      </c>
      <c r="F70" s="9">
        <v>49709504.069022</v>
      </c>
      <c r="G70" s="12"/>
      <c r="H70" s="12"/>
      <c r="I70" s="13"/>
      <c r="K70" s="17"/>
      <c r="L70" s="17"/>
    </row>
    <row r="71" spans="2:12" x14ac:dyDescent="0.2">
      <c r="B71" s="28">
        <f>+'Activo-EEFF'!B71</f>
        <v>43647</v>
      </c>
      <c r="C71" s="18">
        <f>+'Activo-EEFF'!C71</f>
        <v>232695878545.10001</v>
      </c>
      <c r="D71" s="12">
        <f>+'Activo-EEFF'!E71</f>
        <v>6614251714.2980013</v>
      </c>
      <c r="E71" s="9">
        <v>189509680.02380291</v>
      </c>
      <c r="F71" s="9">
        <v>51807187.541310661</v>
      </c>
      <c r="G71" s="12"/>
      <c r="H71" s="12"/>
      <c r="I71" s="13"/>
      <c r="K71" s="17"/>
      <c r="L71" s="17"/>
    </row>
    <row r="72" spans="2:12" x14ac:dyDescent="0.2">
      <c r="B72" s="28">
        <f>+'Activo-EEFF'!B72</f>
        <v>43678</v>
      </c>
      <c r="C72" s="18">
        <f>+'Activo-EEFF'!C72</f>
        <v>234314162172.40005</v>
      </c>
      <c r="D72" s="12">
        <f>+'Activo-EEFF'!E72</f>
        <v>5453763651.7980013</v>
      </c>
      <c r="E72" s="9">
        <v>264810523.98907515</v>
      </c>
      <c r="F72" s="9">
        <v>51869949.452833422</v>
      </c>
      <c r="G72" s="12"/>
      <c r="H72" s="12"/>
      <c r="I72" s="13"/>
      <c r="K72" s="17"/>
      <c r="L72" s="17"/>
    </row>
    <row r="73" spans="2:12" x14ac:dyDescent="0.2">
      <c r="B73" s="28">
        <f>+'Activo-EEFF'!B73</f>
        <v>43709</v>
      </c>
      <c r="C73" s="18">
        <f>+'Activo-EEFF'!C73</f>
        <v>238050907717.70004</v>
      </c>
      <c r="D73" s="12">
        <f>+'Activo-EEFF'!E73</f>
        <v>4967621452.2980013</v>
      </c>
      <c r="E73" s="9">
        <v>373312309.79610163</v>
      </c>
      <c r="F73" s="9">
        <v>53130232.144949444</v>
      </c>
      <c r="G73" s="12"/>
      <c r="H73" s="12"/>
      <c r="I73" s="13"/>
      <c r="K73" s="17"/>
      <c r="L73" s="17"/>
    </row>
    <row r="74" spans="2:12" x14ac:dyDescent="0.2">
      <c r="B74" s="28">
        <f>+'Activo-EEFF'!B74</f>
        <v>43739</v>
      </c>
      <c r="C74" s="18">
        <f>+'Activo-EEFF'!C74</f>
        <v>240690641893.70001</v>
      </c>
      <c r="D74" s="12">
        <f>+'Activo-EEFF'!E74</f>
        <v>3949193955.6980009</v>
      </c>
      <c r="E74" s="9">
        <v>266173150.73471588</v>
      </c>
      <c r="F74" s="9">
        <v>53322479.362055279</v>
      </c>
      <c r="G74" s="12"/>
      <c r="H74" s="12"/>
      <c r="I74" s="13"/>
      <c r="K74" s="17"/>
      <c r="L74" s="17"/>
    </row>
    <row r="75" spans="2:12" x14ac:dyDescent="0.2">
      <c r="B75" s="28">
        <f>+'Activo-EEFF'!B75</f>
        <v>43770</v>
      </c>
      <c r="C75" s="18">
        <f>+'Activo-EEFF'!C75</f>
        <v>239442911094.80002</v>
      </c>
      <c r="D75" s="12">
        <f>+'Activo-EEFF'!E75</f>
        <v>-490303473.31599998</v>
      </c>
      <c r="E75" s="9">
        <v>301165119.66963208</v>
      </c>
      <c r="F75" s="9">
        <v>54243304.227942273</v>
      </c>
      <c r="G75" s="12"/>
      <c r="H75" s="12"/>
      <c r="I75" s="13"/>
      <c r="K75" s="17"/>
      <c r="L75" s="17"/>
    </row>
    <row r="76" spans="2:12" x14ac:dyDescent="0.2">
      <c r="B76" s="28">
        <f>+'Activo-EEFF'!B76</f>
        <v>43800</v>
      </c>
      <c r="C76" s="18">
        <f>+'Activo-EEFF'!C76</f>
        <v>241632241316.39999</v>
      </c>
      <c r="D76" s="12">
        <f>+'Activo-EEFF'!E76</f>
        <v>-1886415404.1159999</v>
      </c>
      <c r="E76" s="9">
        <v>381089096.1068731</v>
      </c>
      <c r="F76" s="9">
        <v>54910537.565934017</v>
      </c>
      <c r="G76" s="12"/>
      <c r="H76" s="12"/>
      <c r="I76" s="13"/>
      <c r="K76" s="17"/>
      <c r="L76" s="17"/>
    </row>
    <row r="77" spans="2:12" x14ac:dyDescent="0.2">
      <c r="B77" s="28">
        <f>+'Activo-EEFF'!B77</f>
        <v>43831</v>
      </c>
      <c r="C77" s="18">
        <f>+'Activo-EEFF'!C77</f>
        <v>246379618410.40002</v>
      </c>
      <c r="D77" s="12">
        <f>+'Activo-EEFF'!E77</f>
        <v>-2129316129.516</v>
      </c>
      <c r="E77" s="9">
        <v>432587348.77665377</v>
      </c>
      <c r="F77" s="9">
        <v>55735168.748148322</v>
      </c>
      <c r="G77" s="12"/>
      <c r="H77" s="12"/>
      <c r="I77" s="13"/>
      <c r="K77" s="17"/>
      <c r="L77" s="17"/>
    </row>
    <row r="78" spans="2:12" x14ac:dyDescent="0.2">
      <c r="B78" s="28">
        <f>+'Activo-EEFF'!B78</f>
        <v>43862</v>
      </c>
      <c r="C78" s="18">
        <f>+'Activo-EEFF'!C78</f>
        <v>249310079958.90002</v>
      </c>
      <c r="D78" s="12">
        <f>+'Activo-EEFF'!E78</f>
        <v>-2503208088.8850002</v>
      </c>
      <c r="E78" s="9">
        <v>390390082.2170397</v>
      </c>
      <c r="F78" s="9">
        <v>61529328.475206636</v>
      </c>
      <c r="G78" s="12"/>
      <c r="H78" s="12"/>
      <c r="I78" s="13"/>
      <c r="K78" s="17"/>
      <c r="L78" s="17"/>
    </row>
    <row r="79" spans="2:12" x14ac:dyDescent="0.2">
      <c r="B79" s="28">
        <f>+'Activo-EEFF'!B79</f>
        <v>43891</v>
      </c>
      <c r="C79" s="18">
        <f>+'Activo-EEFF'!C79</f>
        <v>252275516626.39999</v>
      </c>
      <c r="D79" s="12">
        <f>+'Activo-EEFF'!E79</f>
        <v>-2877811538.3850002</v>
      </c>
      <c r="E79" s="9">
        <v>676874043.12226164</v>
      </c>
      <c r="F79" s="9">
        <v>64145627.233940229</v>
      </c>
      <c r="G79" s="12"/>
      <c r="H79" s="12"/>
      <c r="I79" s="13"/>
      <c r="K79" s="17"/>
      <c r="L79" s="17"/>
    </row>
    <row r="80" spans="2:12" x14ac:dyDescent="0.2">
      <c r="B80" s="28">
        <f>+'Activo-EEFF'!B80</f>
        <v>43922</v>
      </c>
      <c r="C80" s="18">
        <f>+'Activo-EEFF'!C80</f>
        <v>259694150299.60001</v>
      </c>
      <c r="D80" s="12">
        <f>+'Activo-EEFF'!E80</f>
        <v>1178959654.7220001</v>
      </c>
      <c r="E80" s="9">
        <v>341304627.96405035</v>
      </c>
      <c r="F80" s="9">
        <v>64916000.817721307</v>
      </c>
      <c r="G80" s="12"/>
      <c r="H80" s="12"/>
      <c r="I80" s="13"/>
      <c r="K80" s="17"/>
      <c r="L80" s="17"/>
    </row>
    <row r="81" spans="2:12" x14ac:dyDescent="0.2">
      <c r="B81" s="28">
        <f>+'Activo-EEFF'!B81</f>
        <v>43952</v>
      </c>
      <c r="C81" s="18">
        <f>+'Activo-EEFF'!C81</f>
        <v>262434038917.80002</v>
      </c>
      <c r="D81" s="12">
        <f>+'Activo-EEFF'!E81</f>
        <v>850846356.03300011</v>
      </c>
      <c r="E81" s="9">
        <v>350729076.17427707</v>
      </c>
      <c r="F81" s="9">
        <v>68382061.211749718</v>
      </c>
      <c r="G81" s="12"/>
      <c r="H81" s="12"/>
      <c r="I81" s="13"/>
      <c r="K81" s="17"/>
      <c r="L81" s="17"/>
    </row>
    <row r="82" spans="2:12" x14ac:dyDescent="0.2">
      <c r="B82" s="28">
        <f>+'Activo-EEFF'!B82</f>
        <v>43983</v>
      </c>
      <c r="C82" s="18">
        <f>+'Activo-EEFF'!C82</f>
        <v>267075879657.10001</v>
      </c>
      <c r="D82" s="12">
        <f>+'Activo-EEFF'!E82</f>
        <v>2338846144.6330004</v>
      </c>
      <c r="E82" s="9">
        <v>357435684.74124599</v>
      </c>
      <c r="F82" s="9">
        <v>69298856.758251011</v>
      </c>
      <c r="G82" s="12"/>
      <c r="H82" s="12"/>
      <c r="I82" s="13"/>
      <c r="K82" s="17"/>
      <c r="L82" s="17"/>
    </row>
    <row r="83" spans="2:12" x14ac:dyDescent="0.2">
      <c r="B83" s="28">
        <f>+'Activo-EEFF'!B83</f>
        <v>44013</v>
      </c>
      <c r="C83" s="18">
        <f>+'Activo-EEFF'!C83</f>
        <v>272677541377.19998</v>
      </c>
      <c r="D83" s="12">
        <f>+'Activo-EEFF'!E83</f>
        <v>4717754773.5330009</v>
      </c>
      <c r="E83" s="9">
        <v>356486856.50321913</v>
      </c>
      <c r="F83" s="9">
        <v>72055876.774016947</v>
      </c>
      <c r="G83" s="12"/>
      <c r="H83" s="12"/>
      <c r="I83" s="13"/>
      <c r="K83" s="17"/>
      <c r="L83" s="17"/>
    </row>
    <row r="84" spans="2:12" x14ac:dyDescent="0.2">
      <c r="B84" s="28">
        <f>+'Activo-EEFF'!B84</f>
        <v>44044</v>
      </c>
      <c r="C84" s="18">
        <f>+'Activo-EEFF'!C84</f>
        <v>276873705642.40002</v>
      </c>
      <c r="D84" s="12">
        <f>+'Activo-EEFF'!E84</f>
        <v>5203292557.4330006</v>
      </c>
      <c r="E84" s="9">
        <v>358819399.82129329</v>
      </c>
      <c r="F84" s="9">
        <v>72068117.278994933</v>
      </c>
      <c r="G84" s="12"/>
      <c r="H84" s="12"/>
      <c r="I84" s="13"/>
      <c r="K84" s="17"/>
      <c r="L84" s="17"/>
    </row>
    <row r="85" spans="2:12" x14ac:dyDescent="0.2">
      <c r="B85" s="28">
        <f>+'Activo-EEFF'!B85</f>
        <v>44075</v>
      </c>
      <c r="C85" s="18">
        <f>+'Activo-EEFF'!C85</f>
        <v>281640551400.40002</v>
      </c>
      <c r="D85" s="12">
        <f>+'Activo-EEFF'!E85</f>
        <v>5524397911.8150005</v>
      </c>
      <c r="E85" s="9">
        <v>359595825.14620233</v>
      </c>
      <c r="F85" s="9">
        <v>72880785.329739675</v>
      </c>
      <c r="G85" s="12"/>
      <c r="H85" s="12"/>
      <c r="I85" s="13"/>
      <c r="K85" s="17"/>
      <c r="L85" s="17"/>
    </row>
    <row r="86" spans="2:12" x14ac:dyDescent="0.2">
      <c r="B86" s="28">
        <f>+'Activo-EEFF'!B86</f>
        <v>44105</v>
      </c>
      <c r="C86" s="18">
        <f>+'Activo-EEFF'!C86</f>
        <v>288183535326.20001</v>
      </c>
      <c r="D86" s="12">
        <f>+'Activo-EEFF'!E86</f>
        <v>7917909314.9770012</v>
      </c>
      <c r="E86" s="9">
        <v>411301100.11614376</v>
      </c>
      <c r="F86" s="9">
        <v>76701532.491961658</v>
      </c>
      <c r="G86" s="12"/>
      <c r="H86" s="12"/>
      <c r="I86" s="13"/>
      <c r="K86" s="17"/>
      <c r="L86" s="17"/>
    </row>
    <row r="87" spans="2:12" x14ac:dyDescent="0.2">
      <c r="B87" s="28">
        <f>+'Activo-EEFF'!B87</f>
        <v>44136</v>
      </c>
      <c r="C87" s="18">
        <f>+'Activo-EEFF'!C87</f>
        <v>294106103892.40002</v>
      </c>
      <c r="D87" s="12">
        <f>+'Activo-EEFF'!E87</f>
        <v>11447603398.578001</v>
      </c>
      <c r="E87" s="9">
        <v>360867633.64439213</v>
      </c>
      <c r="F87" s="9">
        <v>75946286.353135034</v>
      </c>
      <c r="G87" s="12"/>
      <c r="H87" s="12"/>
      <c r="I87" s="13"/>
      <c r="K87" s="17"/>
      <c r="L87" s="17"/>
    </row>
    <row r="88" spans="2:12" x14ac:dyDescent="0.2">
      <c r="B88" s="28">
        <f>+'Activo-EEFF'!B88</f>
        <v>44166</v>
      </c>
      <c r="C88" s="18">
        <f>+'Activo-EEFF'!C88</f>
        <v>298825003232.59998</v>
      </c>
      <c r="D88" s="12">
        <f>+'Activo-EEFF'!E88</f>
        <v>11927040527.542002</v>
      </c>
      <c r="E88" s="9">
        <v>397767017.96976233</v>
      </c>
      <c r="F88" s="9">
        <v>78586887.662705109</v>
      </c>
      <c r="G88" s="12"/>
      <c r="H88" s="12"/>
      <c r="I88" s="13"/>
      <c r="K88" s="17"/>
      <c r="L88" s="17"/>
    </row>
    <row r="89" spans="2:12" x14ac:dyDescent="0.2">
      <c r="B89" s="28">
        <f>+'Activo-EEFF'!B89</f>
        <v>44197</v>
      </c>
      <c r="C89" s="18">
        <f>+'Activo-EEFF'!C89</f>
        <v>306557796411.10004</v>
      </c>
      <c r="D89" s="12">
        <f>+'Activo-EEFF'!E89</f>
        <v>14977149673.094002</v>
      </c>
      <c r="E89" s="9">
        <v>509981259.38434201</v>
      </c>
      <c r="F89" s="9">
        <v>78165363.348597661</v>
      </c>
      <c r="G89" s="12"/>
      <c r="H89" s="12"/>
      <c r="I89" s="13"/>
      <c r="K89" s="17"/>
      <c r="L89" s="17"/>
    </row>
    <row r="90" spans="2:12" x14ac:dyDescent="0.2">
      <c r="B90" s="28">
        <f>+'Activo-EEFF'!B90</f>
        <v>44228</v>
      </c>
      <c r="C90" s="18">
        <f>+'Activo-EEFF'!C90</f>
        <v>310145608785</v>
      </c>
      <c r="D90" s="12">
        <f>+'Activo-EEFF'!E90</f>
        <v>14983506090.506002</v>
      </c>
      <c r="E90" s="9">
        <v>384652900.44048166</v>
      </c>
      <c r="F90" s="9">
        <v>87825846.699762255</v>
      </c>
      <c r="G90" s="12"/>
      <c r="H90" s="12"/>
      <c r="I90" s="13"/>
      <c r="K90" s="17"/>
      <c r="L90" s="17"/>
    </row>
    <row r="91" spans="2:12" x14ac:dyDescent="0.2">
      <c r="B91" s="28">
        <f>+'Activo-EEFF'!B91</f>
        <v>44256</v>
      </c>
      <c r="C91" s="18">
        <f>+'Activo-EEFF'!C91</f>
        <v>313404953942.40002</v>
      </c>
      <c r="D91" s="12">
        <f>+'Activo-EEFF'!E91</f>
        <v>13660137242.526003</v>
      </c>
      <c r="E91" s="9">
        <v>506450909.97998804</v>
      </c>
      <c r="F91" s="9">
        <v>89653455.495287389</v>
      </c>
      <c r="G91" s="12"/>
      <c r="H91" s="12"/>
      <c r="I91" s="13"/>
      <c r="K91" s="17"/>
      <c r="L91" s="17"/>
    </row>
    <row r="92" spans="2:12" x14ac:dyDescent="0.2">
      <c r="B92" s="28">
        <f>+'Activo-EEFF'!B92</f>
        <v>44287</v>
      </c>
      <c r="C92" s="18">
        <f>+'Activo-EEFF'!C92</f>
        <v>313055949508.90002</v>
      </c>
      <c r="D92" s="12">
        <f>+'Activo-EEFF'!E92</f>
        <v>11384628551.154003</v>
      </c>
      <c r="E92" s="9">
        <v>376903398.35482866</v>
      </c>
      <c r="F92" s="9">
        <v>88929493.506973788</v>
      </c>
      <c r="G92" s="12"/>
      <c r="H92" s="12"/>
      <c r="I92" s="13"/>
      <c r="K92" s="17"/>
      <c r="L92" s="17"/>
    </row>
    <row r="93" spans="2:12" x14ac:dyDescent="0.2">
      <c r="B93" s="28">
        <f>+'Activo-EEFF'!B93</f>
        <v>44317</v>
      </c>
      <c r="C93" s="18">
        <f>+'Activo-EEFF'!C93</f>
        <v>315881632043.40002</v>
      </c>
      <c r="D93" s="12">
        <f>+'Activo-EEFF'!E93</f>
        <v>9558270909.8180027</v>
      </c>
      <c r="E93" s="9">
        <v>379002427.51655394</v>
      </c>
      <c r="F93" s="9">
        <v>92467907.323019072</v>
      </c>
      <c r="G93" s="12"/>
      <c r="H93" s="12"/>
      <c r="I93" s="13"/>
      <c r="K93" s="17"/>
      <c r="L93" s="17"/>
    </row>
    <row r="94" spans="2:12" x14ac:dyDescent="0.2">
      <c r="B94" s="28">
        <f>+'Activo-EEFF'!B94</f>
        <v>44348</v>
      </c>
      <c r="C94" s="18">
        <f>+'Activo-EEFF'!C94</f>
        <v>318457388335.5</v>
      </c>
      <c r="D94" s="12">
        <f>+'Activo-EEFF'!E94</f>
        <v>8364922295.7180023</v>
      </c>
      <c r="E94" s="9">
        <v>381742537.88524073</v>
      </c>
      <c r="F94" s="9">
        <v>93565214.484077379</v>
      </c>
      <c r="G94" s="12"/>
      <c r="H94" s="12"/>
      <c r="I94" s="13"/>
      <c r="K94" s="17"/>
      <c r="L94" s="17"/>
    </row>
    <row r="95" spans="2:12" x14ac:dyDescent="0.2">
      <c r="B95" s="28">
        <f>+'Activo-EEFF'!B95</f>
        <v>44378</v>
      </c>
      <c r="C95" s="18">
        <f>+'Activo-EEFF'!C95</f>
        <v>317432067058.60004</v>
      </c>
      <c r="D95" s="12">
        <f>+'Activo-EEFF'!E95</f>
        <v>3871574693.3180017</v>
      </c>
      <c r="E95" s="9">
        <v>363344852.532767</v>
      </c>
      <c r="F95" s="9">
        <v>93565214.484077379</v>
      </c>
      <c r="G95" s="12"/>
      <c r="H95" s="12"/>
      <c r="I95" s="13"/>
      <c r="K95" s="17"/>
      <c r="L95" s="17"/>
    </row>
    <row r="96" spans="2:12" x14ac:dyDescent="0.2">
      <c r="B96" s="28">
        <f>+'Activo-EEFF'!B96</f>
        <v>44409</v>
      </c>
      <c r="C96" s="18">
        <f>+'Activo-EEFF'!C96</f>
        <v>321557217920.90002</v>
      </c>
      <c r="D96" s="12">
        <f>+'Activo-EEFF'!E96</f>
        <v>3800175781.8200016</v>
      </c>
      <c r="E96" s="9">
        <v>367711855.10660261</v>
      </c>
      <c r="F96" s="9">
        <v>96884090.234655336</v>
      </c>
      <c r="G96" s="12"/>
      <c r="H96" s="12"/>
      <c r="I96" s="13"/>
      <c r="K96" s="17"/>
      <c r="L96" s="17"/>
    </row>
    <row r="97" spans="2:12" x14ac:dyDescent="0.2">
      <c r="B97" s="28">
        <f>+'Activo-EEFF'!B97</f>
        <v>44440</v>
      </c>
      <c r="C97" s="18">
        <f>+'Activo-EEFF'!C97</f>
        <v>326326423620.5</v>
      </c>
      <c r="D97" s="12">
        <f>+'Activo-EEFF'!E97</f>
        <v>3759624290.6200018</v>
      </c>
      <c r="E97" s="9">
        <v>395264342.02681369</v>
      </c>
      <c r="F97" s="9">
        <v>102157807.79107063</v>
      </c>
      <c r="G97" s="12"/>
      <c r="H97" s="12"/>
      <c r="I97" s="13"/>
      <c r="K97" s="17"/>
      <c r="L97" s="17"/>
    </row>
    <row r="98" spans="2:12" x14ac:dyDescent="0.2">
      <c r="B98" s="28">
        <f>+'Activo-EEFF'!B98</f>
        <v>44470</v>
      </c>
      <c r="C98" s="18">
        <f>+'Activo-EEFF'!C98</f>
        <v>330224366534.10004</v>
      </c>
      <c r="D98" s="12">
        <f>+'Activo-EEFF'!E98</f>
        <v>3707389266.920002</v>
      </c>
      <c r="E98" s="9">
        <v>215864212.81143555</v>
      </c>
      <c r="F98" s="9">
        <v>102671563.06493327</v>
      </c>
      <c r="G98" s="12"/>
      <c r="H98" s="12"/>
      <c r="I98" s="13"/>
      <c r="K98" s="17"/>
      <c r="L98" s="17"/>
    </row>
    <row r="99" spans="2:12" x14ac:dyDescent="0.2">
      <c r="B99" s="28">
        <f>+'Activo-EEFF'!B99</f>
        <v>44501</v>
      </c>
      <c r="C99" s="18">
        <f>+'Activo-EEFF'!C99</f>
        <v>333481658133.90002</v>
      </c>
      <c r="D99" s="12">
        <f>+'Activo-EEFF'!E99</f>
        <v>3682024029.3200021</v>
      </c>
      <c r="E99" s="9">
        <v>207032736.50010633</v>
      </c>
      <c r="F99" s="9">
        <v>103060441.28586212</v>
      </c>
      <c r="G99" s="12"/>
      <c r="H99" s="12"/>
      <c r="I99" s="13"/>
      <c r="K99" s="17"/>
      <c r="L99" s="17"/>
    </row>
    <row r="100" spans="2:12" x14ac:dyDescent="0.2">
      <c r="B100" s="28">
        <f>+'Activo-EEFF'!B100</f>
        <v>44531</v>
      </c>
      <c r="C100" s="18">
        <f>+'Activo-EEFF'!C100</f>
        <v>337665652935.5</v>
      </c>
      <c r="D100" s="12">
        <f>+'Activo-EEFF'!E100</f>
        <v>3532688606.8200021</v>
      </c>
      <c r="E100" s="9">
        <v>695415618.53288794</v>
      </c>
      <c r="F100" s="9">
        <v>109096854.54397981</v>
      </c>
      <c r="G100" s="12"/>
      <c r="H100" s="12"/>
      <c r="I100" s="13"/>
      <c r="K100" s="17"/>
      <c r="L100" s="17"/>
    </row>
    <row r="101" spans="2:12" x14ac:dyDescent="0.2">
      <c r="B101" s="28">
        <f>+'Activo-EEFF'!B101</f>
        <v>44562</v>
      </c>
      <c r="C101" s="18">
        <f>+'Activo-EEFF'!C101</f>
        <v>342181352328.40002</v>
      </c>
      <c r="D101" s="12">
        <f>+'Activo-EEFF'!E101</f>
        <v>3173240346.920002</v>
      </c>
      <c r="E101" s="9">
        <v>306382417.89693081</v>
      </c>
      <c r="F101" s="9">
        <v>113502617.60727584</v>
      </c>
      <c r="G101" s="12"/>
      <c r="H101" s="12"/>
      <c r="I101" s="13"/>
      <c r="K101" s="17"/>
      <c r="L101" s="17"/>
    </row>
    <row r="102" spans="2:12" x14ac:dyDescent="0.2">
      <c r="B102" s="28">
        <f>+'Activo-EEFF'!B102</f>
        <v>44593</v>
      </c>
      <c r="C102" s="18">
        <f>+'Activo-EEFF'!C102</f>
        <v>346159692938.10004</v>
      </c>
      <c r="D102" s="12">
        <f>+'Activo-EEFF'!E102</f>
        <v>3078429372.0200019</v>
      </c>
      <c r="E102" s="9">
        <v>412791095.09143633</v>
      </c>
      <c r="F102" s="9">
        <v>120586153.17848283</v>
      </c>
      <c r="G102" s="12"/>
      <c r="H102" s="12"/>
      <c r="I102" s="13"/>
      <c r="K102" s="17"/>
      <c r="L102" s="17"/>
    </row>
    <row r="103" spans="2:12" x14ac:dyDescent="0.2">
      <c r="B103" s="28">
        <f>+'Activo-EEFF'!B103</f>
        <v>44621</v>
      </c>
      <c r="C103" s="18">
        <f>+'Activo-EEFF'!C103</f>
        <v>350234212509.59998</v>
      </c>
      <c r="D103" s="12">
        <f>+'Activo-EEFF'!E103</f>
        <v>2862479404.5200019</v>
      </c>
      <c r="E103" s="9">
        <v>689556985.63486171</v>
      </c>
      <c r="F103" s="9">
        <v>125607055.39484157</v>
      </c>
      <c r="G103" s="12"/>
      <c r="H103" s="12"/>
      <c r="I103" s="13"/>
      <c r="K103" s="17"/>
      <c r="L103" s="17"/>
    </row>
    <row r="104" spans="2:12" x14ac:dyDescent="0.2">
      <c r="B104" s="28">
        <f>+'Activo-EEFF'!B104</f>
        <v>44652</v>
      </c>
      <c r="C104" s="18">
        <f>+'Activo-EEFF'!C104</f>
        <v>354099776894.29999</v>
      </c>
      <c r="D104" s="12">
        <f>+'Activo-EEFF'!E104</f>
        <v>2642272148.1200018</v>
      </c>
      <c r="E104" s="9">
        <v>384847186.46204591</v>
      </c>
      <c r="F104" s="9">
        <v>127535677.22755651</v>
      </c>
      <c r="G104" s="12"/>
      <c r="H104" s="12"/>
      <c r="I104" s="13"/>
      <c r="K104" s="17"/>
      <c r="L104" s="17"/>
    </row>
    <row r="105" spans="2:12" x14ac:dyDescent="0.2">
      <c r="B105" s="28">
        <f>+'Activo-EEFF'!B105</f>
        <v>44682</v>
      </c>
      <c r="C105" s="18">
        <f>+'Activo-EEFF'!C105</f>
        <v>357885393875.00006</v>
      </c>
      <c r="D105" s="12">
        <f>+'Activo-EEFF'!E105</f>
        <v>2591877426.420002</v>
      </c>
      <c r="E105" s="9">
        <v>389172022.74457514</v>
      </c>
      <c r="F105" s="9">
        <v>130646891.38170238</v>
      </c>
      <c r="G105" s="12"/>
      <c r="H105" s="12"/>
      <c r="I105" s="13"/>
      <c r="K105" s="17"/>
      <c r="L105" s="17"/>
    </row>
    <row r="106" spans="2:12" x14ac:dyDescent="0.2">
      <c r="B106" s="28">
        <f>+'Activo-EEFF'!B106</f>
        <v>44713</v>
      </c>
      <c r="C106" s="18">
        <f>+'Activo-EEFF'!C106</f>
        <v>361853361531.79999</v>
      </c>
      <c r="D106" s="12">
        <f>+'Activo-EEFF'!E106</f>
        <v>2436993329.2200022</v>
      </c>
      <c r="E106" s="9">
        <v>381559933.42634302</v>
      </c>
      <c r="F106" s="9">
        <v>133205301.0048091</v>
      </c>
      <c r="G106" s="12"/>
      <c r="H106" s="12"/>
      <c r="I106" s="13"/>
      <c r="K106" s="17"/>
      <c r="L106" s="17"/>
    </row>
    <row r="107" spans="2:12" x14ac:dyDescent="0.2">
      <c r="B107" s="28">
        <f>+'Activo-EEFF'!B107</f>
        <v>44743</v>
      </c>
      <c r="C107" s="18">
        <f>+'Activo-EEFF'!C107</f>
        <v>366134608129.20007</v>
      </c>
      <c r="D107" s="12">
        <f>+'Activo-EEFF'!E107</f>
        <v>2243910197.8200021</v>
      </c>
      <c r="E107" s="9">
        <v>383181761.16540599</v>
      </c>
      <c r="F107" s="9">
        <v>135999196.62587637</v>
      </c>
      <c r="G107" s="12"/>
      <c r="H107" s="12"/>
      <c r="I107" s="13"/>
      <c r="K107" s="17"/>
      <c r="L107" s="17"/>
    </row>
    <row r="108" spans="2:12" x14ac:dyDescent="0.2">
      <c r="B108" s="28">
        <f>+'Activo-EEFF'!B108</f>
        <v>44774</v>
      </c>
      <c r="C108" s="18">
        <f>+'Activo-EEFF'!C108</f>
        <v>369924012667.29999</v>
      </c>
      <c r="D108" s="12">
        <f>+'Activo-EEFF'!E108</f>
        <v>2045708904.5200021</v>
      </c>
      <c r="E108" s="9">
        <v>370995517.77364755</v>
      </c>
      <c r="F108" s="9">
        <v>140370269.32310635</v>
      </c>
      <c r="G108" s="12"/>
      <c r="H108" s="12"/>
      <c r="I108" s="13"/>
      <c r="K108" s="17"/>
      <c r="L108" s="17"/>
    </row>
    <row r="109" spans="2:12" x14ac:dyDescent="0.2">
      <c r="B109" s="28">
        <f>+'Activo-EEFF'!B109</f>
        <v>44805</v>
      </c>
      <c r="C109" s="18">
        <f>+'Activo-EEFF'!C109</f>
        <v>373986594525.40002</v>
      </c>
      <c r="D109" s="12">
        <f>+'Activo-EEFF'!E109</f>
        <v>1763820854.3200021</v>
      </c>
      <c r="E109" s="9">
        <v>385703118.52261883</v>
      </c>
      <c r="F109" s="9">
        <v>143375185.63021031</v>
      </c>
      <c r="G109" s="12"/>
      <c r="H109" s="12"/>
      <c r="I109" s="13"/>
      <c r="K109" s="17"/>
      <c r="L109" s="17"/>
    </row>
    <row r="110" spans="2:12" x14ac:dyDescent="0.2">
      <c r="B110" s="28">
        <f>+'Activo-EEFF'!B110</f>
        <v>44835</v>
      </c>
      <c r="C110" s="18">
        <f>+'Activo-EEFF'!C110</f>
        <v>378564049492.90002</v>
      </c>
      <c r="D110" s="12">
        <f>+'Activo-EEFF'!E110</f>
        <v>1529476806.8200021</v>
      </c>
      <c r="E110" s="9">
        <v>385696780.14431274</v>
      </c>
      <c r="F110" s="9">
        <v>144998690.95893514</v>
      </c>
      <c r="G110" s="12"/>
      <c r="H110" s="12"/>
      <c r="I110" s="13"/>
      <c r="K110" s="17"/>
      <c r="L110" s="17"/>
    </row>
    <row r="111" spans="2:12" x14ac:dyDescent="0.2">
      <c r="B111" s="28">
        <f>+'Activo-EEFF'!B111</f>
        <v>44866</v>
      </c>
      <c r="C111" s="18">
        <f>+'Activo-EEFF'!C111</f>
        <v>381642367257</v>
      </c>
      <c r="D111" s="12">
        <f>+'Activo-EEFF'!E111</f>
        <v>1133307516.420002</v>
      </c>
      <c r="E111" s="9">
        <v>391535256.23232454</v>
      </c>
      <c r="F111" s="9">
        <v>146710683.17681056</v>
      </c>
      <c r="G111" s="12"/>
      <c r="H111" s="12"/>
      <c r="I111" s="13"/>
      <c r="K111" s="17"/>
      <c r="L111" s="17"/>
    </row>
    <row r="112" spans="2:12" x14ac:dyDescent="0.2">
      <c r="B112" s="28">
        <f>+'Activo-EEFF'!B112</f>
        <v>44896</v>
      </c>
      <c r="C112" s="18">
        <f>+'Activo-EEFF'!C112</f>
        <v>386531956440.5</v>
      </c>
      <c r="D112" s="12">
        <f>+'Activo-EEFF'!E112</f>
        <v>1004615559.320002</v>
      </c>
      <c r="E112" s="9">
        <v>397174898.32057208</v>
      </c>
      <c r="F112" s="9">
        <v>148539986.46879256</v>
      </c>
      <c r="G112" s="12"/>
      <c r="H112" s="12"/>
      <c r="I112" s="13"/>
      <c r="K112" s="17"/>
      <c r="L112" s="17"/>
    </row>
    <row r="113" spans="2:12" x14ac:dyDescent="0.2">
      <c r="B113" s="28">
        <f>+'Activo-EEFF'!B113</f>
        <v>44927</v>
      </c>
      <c r="C113" s="18">
        <f>+'Activo-EEFF'!C113</f>
        <v>391808915606.20001</v>
      </c>
      <c r="D113" s="12">
        <f>+'Activo-EEFF'!E113</f>
        <v>881512437.92000198</v>
      </c>
      <c r="E113" s="9">
        <v>515402703.70935082</v>
      </c>
      <c r="F113" s="9">
        <v>153620174.15707007</v>
      </c>
      <c r="G113" s="12"/>
      <c r="H113" s="12"/>
      <c r="I113" s="13"/>
      <c r="K113" s="17"/>
      <c r="L113" s="17"/>
    </row>
    <row r="114" spans="2:12" x14ac:dyDescent="0.2">
      <c r="B114" s="28">
        <f>+'Activo-EEFF'!B114</f>
        <v>44958</v>
      </c>
      <c r="C114" s="18">
        <f>+'Activo-EEFF'!C114</f>
        <v>396342895701.70001</v>
      </c>
      <c r="D114" s="12">
        <f>+'Activo-EEFF'!E114</f>
        <v>1007146246.520002</v>
      </c>
      <c r="E114" s="9">
        <v>429434306.48041248</v>
      </c>
      <c r="F114" s="9">
        <v>166937675.3609637</v>
      </c>
      <c r="G114" s="12"/>
      <c r="H114" s="12"/>
      <c r="I114" s="13"/>
      <c r="K114" s="17"/>
      <c r="L114" s="17"/>
    </row>
    <row r="115" spans="2:12" x14ac:dyDescent="0.2">
      <c r="B115" s="28">
        <f>+'Activo-EEFF'!B115</f>
        <v>44986</v>
      </c>
      <c r="C115" s="18">
        <f>+'Activo-EEFF'!C115</f>
        <v>402079122957.30005</v>
      </c>
      <c r="D115" s="12">
        <f>+'Activo-EEFF'!E115</f>
        <v>507438249.3200019</v>
      </c>
      <c r="E115" s="9">
        <v>541993302.76022637</v>
      </c>
      <c r="F115" s="9">
        <v>169746776.30850795</v>
      </c>
      <c r="G115" s="12"/>
      <c r="H115" s="12"/>
      <c r="I115" s="13"/>
      <c r="K115" s="17"/>
      <c r="L115" s="17"/>
    </row>
    <row r="116" spans="2:12" x14ac:dyDescent="0.2">
      <c r="B116" s="28">
        <f>+'Activo-EEFF'!B116</f>
        <v>45017</v>
      </c>
      <c r="C116" s="18">
        <f>+'Activo-EEFF'!C116</f>
        <v>406814537199.29999</v>
      </c>
      <c r="D116" s="12">
        <f>+'Activo-EEFF'!E116</f>
        <v>440214015.72000188</v>
      </c>
      <c r="E116" s="9">
        <v>223644871.30951595</v>
      </c>
      <c r="F116" s="9">
        <v>170543317.80923924</v>
      </c>
      <c r="G116" s="12"/>
      <c r="H116" s="12"/>
      <c r="I116" s="13"/>
      <c r="K116" s="17"/>
      <c r="L116" s="17"/>
    </row>
    <row r="117" spans="2:12" x14ac:dyDescent="0.2">
      <c r="B117" s="28">
        <f>+'Activo-EEFF'!B117</f>
        <v>45047</v>
      </c>
      <c r="C117" s="18">
        <f>+'Activo-EEFF'!C117</f>
        <v>412750278076.40002</v>
      </c>
      <c r="D117" s="12">
        <f>+'Activo-EEFF'!E117</f>
        <v>258916424.02000189</v>
      </c>
      <c r="E117" s="9">
        <v>378350321.95787442</v>
      </c>
      <c r="F117" s="9">
        <v>177844921.80019936</v>
      </c>
      <c r="G117" s="12"/>
      <c r="H117" s="12"/>
      <c r="I117" s="13"/>
      <c r="K117" s="17"/>
      <c r="L117" s="17"/>
    </row>
    <row r="118" spans="2:12" x14ac:dyDescent="0.2">
      <c r="B118" s="28">
        <f>+'Activo-EEFF'!B118</f>
        <v>45078</v>
      </c>
      <c r="C118" s="18">
        <f>+'Activo-EEFF'!C118</f>
        <v>421407795517.30005</v>
      </c>
      <c r="D118" s="12">
        <f>+'Activo-EEFF'!E118</f>
        <v>3544139678.7200022</v>
      </c>
      <c r="E118" s="9">
        <v>403491398.10647583</v>
      </c>
      <c r="F118" s="9">
        <v>182257868.87179792</v>
      </c>
      <c r="G118" s="12"/>
      <c r="H118" s="12"/>
      <c r="I118" s="13"/>
      <c r="K118" s="17"/>
      <c r="L118" s="17"/>
    </row>
    <row r="119" spans="2:12" x14ac:dyDescent="0.2">
      <c r="B119" s="28">
        <f>+'Activo-EEFF'!B119</f>
        <v>45108</v>
      </c>
      <c r="C119" s="18">
        <f>+'Activo-EEFF'!C119</f>
        <v>423205615571.70001</v>
      </c>
      <c r="D119" s="12">
        <f>+'Activo-EEFF'!E119</f>
        <v>1389351393.8200021</v>
      </c>
      <c r="E119" s="9">
        <v>378087926.46695989</v>
      </c>
      <c r="F119" s="9">
        <v>185527894.93098706</v>
      </c>
      <c r="G119" s="12"/>
      <c r="H119" s="12"/>
      <c r="I119" s="13"/>
      <c r="K119" s="17"/>
      <c r="L119" s="17"/>
    </row>
    <row r="120" spans="2:12" x14ac:dyDescent="0.2">
      <c r="B120" s="28">
        <f>+'Activo-EEFF'!B120</f>
        <v>45139</v>
      </c>
      <c r="C120" s="18">
        <f>+'Activo-EEFF'!C120</f>
        <v>424326103027.00006</v>
      </c>
      <c r="D120" s="12">
        <f>+'Activo-EEFF'!E120</f>
        <v>505232909.82000196</v>
      </c>
      <c r="E120" s="9">
        <v>572414796.48515904</v>
      </c>
      <c r="F120" s="9">
        <v>185204404.59544101</v>
      </c>
      <c r="G120" s="12"/>
      <c r="H120" s="12"/>
      <c r="I120" s="13"/>
      <c r="K120" s="17"/>
      <c r="L120" s="17"/>
    </row>
    <row r="121" spans="2:12" x14ac:dyDescent="0.2">
      <c r="B121" s="28">
        <f>+'Activo-EEFF'!B121</f>
        <v>45170</v>
      </c>
      <c r="C121" s="18">
        <f>+'Activo-EEFF'!C121</f>
        <v>425715398215</v>
      </c>
      <c r="D121" s="12">
        <f>+'Activo-EEFF'!E121</f>
        <v>-649731316.0799979</v>
      </c>
      <c r="E121" s="9">
        <v>388412295.06346148</v>
      </c>
      <c r="F121" s="9">
        <v>187436132.73091811</v>
      </c>
      <c r="G121" s="12"/>
      <c r="H121" s="12"/>
      <c r="I121" s="13"/>
      <c r="K121" s="17"/>
      <c r="L121" s="17"/>
    </row>
    <row r="122" spans="2:12" x14ac:dyDescent="0.2">
      <c r="B122" s="28">
        <f>+'Activo-EEFF'!B122</f>
        <v>45200</v>
      </c>
      <c r="C122" s="18">
        <f>+'Activo-EEFF'!C122</f>
        <v>428093948915</v>
      </c>
      <c r="D122" s="12">
        <f>+'Activo-EEFF'!E122</f>
        <v>-1276980424.579998</v>
      </c>
      <c r="E122" s="9">
        <v>410576595.88198972</v>
      </c>
      <c r="F122" s="9">
        <v>194966715.05868596</v>
      </c>
      <c r="G122" s="12"/>
      <c r="H122" s="12"/>
      <c r="I122" s="13"/>
      <c r="K122" s="17"/>
      <c r="L122" s="17"/>
    </row>
    <row r="123" spans="2:12" x14ac:dyDescent="0.2">
      <c r="B123" s="28">
        <f>+'Activo-EEFF'!B123</f>
        <v>45231</v>
      </c>
      <c r="C123" s="18">
        <f>+'Activo-EEFF'!C123</f>
        <v>435502206891.29999</v>
      </c>
      <c r="D123" s="12">
        <f>+'Activo-EEFF'!E123</f>
        <v>4451189030.2200022</v>
      </c>
      <c r="E123" s="9">
        <v>408255220.70988888</v>
      </c>
      <c r="F123" s="9">
        <v>191955470.08329025</v>
      </c>
      <c r="G123" s="12"/>
      <c r="H123" s="12"/>
      <c r="I123" s="13"/>
      <c r="K123" s="17"/>
      <c r="L123" s="17"/>
    </row>
    <row r="124" spans="2:12" x14ac:dyDescent="0.2">
      <c r="B124" s="29">
        <f>+'Activo-EEFF'!B124</f>
        <v>45261</v>
      </c>
      <c r="C124" s="24">
        <f>+'Activo-EEFF'!C124</f>
        <v>437031071554.89996</v>
      </c>
      <c r="D124" s="26">
        <f>+'Activo-EEFF'!E124</f>
        <v>1989350214.7200022</v>
      </c>
      <c r="E124" s="25">
        <v>434083839.6600126</v>
      </c>
      <c r="F124" s="25">
        <v>197127085.995</v>
      </c>
      <c r="G124" s="26"/>
      <c r="H124" s="26"/>
      <c r="I124" s="27"/>
      <c r="K124" s="17"/>
      <c r="L124" s="17"/>
    </row>
  </sheetData>
  <autoFilter ref="B3:I92" xr:uid="{5074447C-5EBD-42F1-B634-75C32ECA84B1}"/>
  <pageMargins left="0.98425196850393704" right="0.98425196850393704" top="0.98425196850393704" bottom="0.98425196850393704" header="0.98425196850393704" footer="0.98425196850393704"/>
  <pageSetup paperSize="9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BDE8D-8428-4218-B563-AEB77F6DD3A4}">
  <sheetPr>
    <outlinePr summaryBelow="0" summaryRight="0"/>
  </sheetPr>
  <dimension ref="A1:N124"/>
  <sheetViews>
    <sheetView showGridLines="0" zoomScale="120" zoomScaleNormal="120" workbookViewId="0">
      <pane xSplit="2" ySplit="3" topLeftCell="C4" activePane="bottomRight" state="frozen"/>
      <selection pane="topRight" activeCell="E124" sqref="E4:F124"/>
      <selection pane="bottomLeft" activeCell="E124" sqref="E4:F124"/>
      <selection pane="bottomRight" activeCell="K1" sqref="K1:N1048576"/>
    </sheetView>
  </sheetViews>
  <sheetFormatPr baseColWidth="10" defaultColWidth="9.140625" defaultRowHeight="12.75" x14ac:dyDescent="0.2"/>
  <cols>
    <col min="1" max="1" width="1.28515625" customWidth="1"/>
    <col min="2" max="2" width="10.85546875" customWidth="1"/>
    <col min="3" max="3" width="20.28515625" bestFit="1" customWidth="1"/>
    <col min="4" max="4" width="23.28515625" customWidth="1"/>
    <col min="5" max="5" width="16" bestFit="1" customWidth="1"/>
    <col min="6" max="6" width="15.85546875" customWidth="1"/>
    <col min="7" max="9" width="16" hidden="1" customWidth="1"/>
  </cols>
  <sheetData>
    <row r="1" spans="1:14" ht="7.1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14" ht="5.85" customHeight="1" x14ac:dyDescent="0.2">
      <c r="A2" s="1"/>
      <c r="B2" s="1"/>
      <c r="C2" s="1"/>
      <c r="D2" s="1"/>
      <c r="E2" s="1"/>
      <c r="F2" s="1"/>
      <c r="G2" s="1"/>
      <c r="H2" s="1"/>
      <c r="I2" s="1"/>
    </row>
    <row r="3" spans="1:14" ht="38.25" x14ac:dyDescent="0.2">
      <c r="A3" s="1"/>
      <c r="B3" s="19" t="s">
        <v>68</v>
      </c>
      <c r="C3" s="19" t="s">
        <v>75</v>
      </c>
      <c r="D3" s="19" t="s">
        <v>76</v>
      </c>
      <c r="E3" s="19" t="s">
        <v>77</v>
      </c>
      <c r="F3" s="19" t="s">
        <v>78</v>
      </c>
      <c r="G3" s="19" t="s">
        <v>79</v>
      </c>
      <c r="H3" s="19" t="s">
        <v>80</v>
      </c>
      <c r="I3" s="19" t="s">
        <v>81</v>
      </c>
    </row>
    <row r="4" spans="1:14" x14ac:dyDescent="0.2">
      <c r="A4" s="1"/>
      <c r="B4" s="28">
        <f>+'Activo-EEFF'!B4</f>
        <v>41609</v>
      </c>
      <c r="C4" s="18">
        <f>+'Activo-EEFF'!C4</f>
        <v>89112329000.000015</v>
      </c>
      <c r="D4" s="12">
        <f>+'Activo-EEFF'!E4</f>
        <v>7258004255.3000002</v>
      </c>
      <c r="E4" s="9">
        <v>90054225.256778181</v>
      </c>
      <c r="F4" s="9">
        <v>12096942.918064047</v>
      </c>
      <c r="G4" s="12"/>
      <c r="H4" s="12"/>
      <c r="I4" s="12"/>
      <c r="K4" s="34"/>
      <c r="L4" s="34"/>
    </row>
    <row r="5" spans="1:14" x14ac:dyDescent="0.2">
      <c r="B5" s="28">
        <f>+'Activo-EEFF'!B5</f>
        <v>41640</v>
      </c>
      <c r="C5" s="18">
        <f>+'Activo-EEFF'!C5</f>
        <v>92949958000</v>
      </c>
      <c r="D5" s="12">
        <f>+'Activo-EEFF'!E5</f>
        <v>9182714745.8600006</v>
      </c>
      <c r="E5" s="9">
        <v>103325793.85907117</v>
      </c>
      <c r="F5" s="9">
        <v>12294292.212762002</v>
      </c>
      <c r="G5" s="12"/>
      <c r="H5" s="12"/>
      <c r="I5" s="12"/>
      <c r="K5" s="34"/>
      <c r="L5" s="34"/>
      <c r="M5" s="17"/>
      <c r="N5" s="17"/>
    </row>
    <row r="6" spans="1:14" x14ac:dyDescent="0.2">
      <c r="B6" s="28">
        <f>+'Activo-EEFF'!B6</f>
        <v>41671</v>
      </c>
      <c r="C6" s="18">
        <f>+'Activo-EEFF'!C6</f>
        <v>94987693000.000015</v>
      </c>
      <c r="D6" s="12">
        <f>+'Activo-EEFF'!E6</f>
        <v>9722978099.2280006</v>
      </c>
      <c r="E6" s="9">
        <v>118959979.08081947</v>
      </c>
      <c r="F6" s="9">
        <v>11223506.315599458</v>
      </c>
      <c r="G6" s="12"/>
      <c r="H6" s="12"/>
      <c r="I6" s="12"/>
      <c r="K6" s="34"/>
      <c r="L6" s="17"/>
      <c r="N6" s="17"/>
    </row>
    <row r="7" spans="1:14" x14ac:dyDescent="0.2">
      <c r="B7" s="28">
        <f>+'Activo-EEFF'!B7</f>
        <v>41699</v>
      </c>
      <c r="C7" s="18">
        <f>+'Activo-EEFF'!C7</f>
        <v>96809776000.000015</v>
      </c>
      <c r="D7" s="12">
        <f>+'Activo-EEFF'!E7</f>
        <v>9983212500.3199997</v>
      </c>
      <c r="E7" s="9">
        <v>131117474.80601843</v>
      </c>
      <c r="F7" s="9">
        <v>11874771.511307025</v>
      </c>
      <c r="G7" s="12"/>
      <c r="H7" s="12"/>
      <c r="I7" s="12"/>
      <c r="K7" s="34"/>
      <c r="L7" s="17"/>
      <c r="N7" s="17"/>
    </row>
    <row r="8" spans="1:14" x14ac:dyDescent="0.2">
      <c r="B8" s="28">
        <f>+'Activo-EEFF'!B8</f>
        <v>41730</v>
      </c>
      <c r="C8" s="18">
        <f>+'Activo-EEFF'!C8</f>
        <v>91942282000</v>
      </c>
      <c r="D8" s="12">
        <f>+'Activo-EEFF'!E8</f>
        <v>10479840619.945999</v>
      </c>
      <c r="E8" s="9">
        <v>156965592.24225426</v>
      </c>
      <c r="F8" s="9">
        <v>12285862.306311831</v>
      </c>
      <c r="G8" s="12"/>
      <c r="H8" s="12"/>
      <c r="I8" s="12"/>
      <c r="K8" s="34"/>
      <c r="L8" s="17"/>
      <c r="N8" s="17"/>
    </row>
    <row r="9" spans="1:14" x14ac:dyDescent="0.2">
      <c r="B9" s="28">
        <f>+'Activo-EEFF'!B9</f>
        <v>41760</v>
      </c>
      <c r="C9" s="18">
        <f>+'Activo-EEFF'!C9</f>
        <v>93721767000</v>
      </c>
      <c r="D9" s="12">
        <f>+'Activo-EEFF'!E9</f>
        <v>10699747318.032999</v>
      </c>
      <c r="E9" s="9">
        <v>182621856.67870855</v>
      </c>
      <c r="F9" s="9">
        <v>12340640.090100499</v>
      </c>
      <c r="G9" s="12"/>
      <c r="H9" s="12"/>
      <c r="I9" s="12"/>
      <c r="K9" s="34"/>
      <c r="L9" s="17"/>
      <c r="N9" s="17"/>
    </row>
    <row r="10" spans="1:14" x14ac:dyDescent="0.2">
      <c r="B10" s="28">
        <f>+'Activo-EEFF'!B10</f>
        <v>41791</v>
      </c>
      <c r="C10" s="18">
        <f>+'Activo-EEFF'!C10</f>
        <v>95031819000</v>
      </c>
      <c r="D10" s="12">
        <f>+'Activo-EEFF'!E10</f>
        <v>10535881167.309</v>
      </c>
      <c r="E10" s="9">
        <v>211131284.31508198</v>
      </c>
      <c r="F10" s="9">
        <v>12047987.044426905</v>
      </c>
      <c r="G10" s="12"/>
      <c r="H10" s="12"/>
      <c r="I10" s="12"/>
      <c r="K10" s="34"/>
      <c r="L10" s="17"/>
      <c r="N10" s="17"/>
    </row>
    <row r="11" spans="1:14" x14ac:dyDescent="0.2">
      <c r="B11" s="28">
        <f>+'Activo-EEFF'!B11</f>
        <v>41821</v>
      </c>
      <c r="C11" s="18">
        <f>+'Activo-EEFF'!C11</f>
        <v>97155133000</v>
      </c>
      <c r="D11" s="12">
        <f>+'Activo-EEFF'!E11</f>
        <v>11170911053.346001</v>
      </c>
      <c r="E11" s="9">
        <v>121366128.8919856</v>
      </c>
      <c r="F11" s="9">
        <v>12271781.070749491</v>
      </c>
      <c r="G11" s="12"/>
      <c r="H11" s="12"/>
      <c r="I11" s="12"/>
      <c r="K11" s="17"/>
      <c r="L11" s="17"/>
      <c r="N11" s="17"/>
    </row>
    <row r="12" spans="1:14" x14ac:dyDescent="0.2">
      <c r="B12" s="28">
        <f>+'Activo-EEFF'!B12</f>
        <v>41852</v>
      </c>
      <c r="C12" s="18">
        <f>+'Activo-EEFF'!C12</f>
        <v>98431911000</v>
      </c>
      <c r="D12" s="12">
        <f>+'Activo-EEFF'!E12</f>
        <v>10978481100.666</v>
      </c>
      <c r="E12" s="9">
        <v>266585156.66734287</v>
      </c>
      <c r="F12" s="9">
        <v>13145318.025691453</v>
      </c>
      <c r="G12" s="12"/>
      <c r="H12" s="12"/>
      <c r="I12" s="12"/>
      <c r="K12" s="17"/>
      <c r="L12" s="17"/>
      <c r="N12" s="17"/>
    </row>
    <row r="13" spans="1:14" x14ac:dyDescent="0.2">
      <c r="B13" s="28">
        <f>+'Activo-EEFF'!B13</f>
        <v>41883</v>
      </c>
      <c r="C13" s="18">
        <f>+'Activo-EEFF'!C13</f>
        <v>99848044000</v>
      </c>
      <c r="D13" s="12">
        <f>+'Activo-EEFF'!E13</f>
        <v>10567162037.282</v>
      </c>
      <c r="E13" s="9">
        <v>212680814.47885033</v>
      </c>
      <c r="F13" s="9">
        <v>13471578.844091769</v>
      </c>
      <c r="G13" s="12"/>
      <c r="H13" s="12"/>
      <c r="I13" s="12"/>
      <c r="K13" s="17"/>
      <c r="L13" s="17"/>
      <c r="N13" s="17"/>
    </row>
    <row r="14" spans="1:14" x14ac:dyDescent="0.2">
      <c r="B14" s="28">
        <f>+'Activo-EEFF'!B14</f>
        <v>41913</v>
      </c>
      <c r="C14" s="18">
        <f>+'Activo-EEFF'!C14</f>
        <v>101204051000</v>
      </c>
      <c r="D14" s="12">
        <f>+'Activo-EEFF'!E14</f>
        <v>10401596232.129</v>
      </c>
      <c r="E14" s="9">
        <v>217800899.68848643</v>
      </c>
      <c r="F14" s="9">
        <v>15361995.062157646</v>
      </c>
      <c r="G14" s="12"/>
      <c r="H14" s="12"/>
      <c r="I14" s="12"/>
      <c r="K14" s="17"/>
      <c r="L14" s="17"/>
    </row>
    <row r="15" spans="1:14" x14ac:dyDescent="0.2">
      <c r="B15" s="28">
        <f>+'Activo-EEFF'!B15</f>
        <v>41944</v>
      </c>
      <c r="C15" s="18">
        <f>+'Activo-EEFF'!C15</f>
        <v>102382892000</v>
      </c>
      <c r="D15" s="12">
        <f>+'Activo-EEFF'!E15</f>
        <v>10147171745.730999</v>
      </c>
      <c r="E15" s="9">
        <v>136524223.47655731</v>
      </c>
      <c r="F15" s="9">
        <v>13808905.837879943</v>
      </c>
      <c r="G15" s="12"/>
      <c r="H15" s="12"/>
      <c r="I15" s="12"/>
      <c r="K15" s="17"/>
      <c r="L15" s="17"/>
    </row>
    <row r="16" spans="1:14" x14ac:dyDescent="0.2">
      <c r="B16" s="28">
        <f>+'Activo-EEFF'!B16</f>
        <v>41974</v>
      </c>
      <c r="C16" s="18">
        <f>+'Activo-EEFF'!C16</f>
        <v>103616162000.00002</v>
      </c>
      <c r="D16" s="12">
        <f>+'Activo-EEFF'!E16</f>
        <v>9944427190.3899994</v>
      </c>
      <c r="E16" s="9">
        <v>284988967.17872822</v>
      </c>
      <c r="F16" s="9">
        <v>14002796.628649577</v>
      </c>
      <c r="G16" s="12" t="e">
        <f>+#REF!+SUM(E5:E16)-SUM(F5:F16)</f>
        <v>#REF!</v>
      </c>
      <c r="H16" s="12" t="e">
        <f>+#REF!-G16</f>
        <v>#REF!</v>
      </c>
      <c r="I16" s="13" t="e">
        <f>2*H16/(#REF!+#REF!-H16)</f>
        <v>#REF!</v>
      </c>
      <c r="K16" s="17"/>
      <c r="L16" s="17"/>
    </row>
    <row r="17" spans="1:12" x14ac:dyDescent="0.2">
      <c r="B17" s="28">
        <f>+'Activo-EEFF'!B17</f>
        <v>42005</v>
      </c>
      <c r="C17" s="18">
        <f>+'Activo-EEFF'!C17</f>
        <v>105236459000.00002</v>
      </c>
      <c r="D17" s="12">
        <f>+'Activo-EEFF'!E17</f>
        <v>9350266444.2789993</v>
      </c>
      <c r="E17" s="9">
        <v>201030427.76966539</v>
      </c>
      <c r="F17" s="9">
        <v>13893923.36739351</v>
      </c>
      <c r="G17" s="12" t="e">
        <f>+#REF!+SUM(E6:E17)-SUM(F6:F17)</f>
        <v>#REF!</v>
      </c>
      <c r="H17" s="12" t="e">
        <f>+#REF!-G17</f>
        <v>#REF!</v>
      </c>
      <c r="I17" s="13" t="e">
        <f>2*H17/(#REF!+#REF!-H17)</f>
        <v>#REF!</v>
      </c>
      <c r="K17" s="17"/>
      <c r="L17" s="17"/>
    </row>
    <row r="18" spans="1:12" x14ac:dyDescent="0.2">
      <c r="B18" s="28">
        <f>+'Activo-EEFF'!B18</f>
        <v>42036</v>
      </c>
      <c r="C18" s="18">
        <f>+'Activo-EEFF'!C18</f>
        <v>106854192000</v>
      </c>
      <c r="D18" s="12">
        <f>+'Activo-EEFF'!E18</f>
        <v>9006744435.4060001</v>
      </c>
      <c r="E18" s="9">
        <v>227708870.43551236</v>
      </c>
      <c r="F18" s="9">
        <v>14807006.141476734</v>
      </c>
      <c r="G18" s="12" t="e">
        <f>+#REF!+SUM(E7:E18)-SUM(F7:F18)</f>
        <v>#REF!</v>
      </c>
      <c r="H18" s="12" t="e">
        <f>+#REF!-G18</f>
        <v>#REF!</v>
      </c>
      <c r="I18" s="13" t="e">
        <f>2*H18/(#REF!+#REF!-H18)</f>
        <v>#REF!</v>
      </c>
      <c r="K18" s="17"/>
      <c r="L18" s="17"/>
    </row>
    <row r="19" spans="1:12" x14ac:dyDescent="0.2">
      <c r="B19" s="28">
        <f>+'Activo-EEFF'!B19</f>
        <v>42064</v>
      </c>
      <c r="C19" s="18">
        <f>+'Activo-EEFF'!C19</f>
        <v>108018285000.00002</v>
      </c>
      <c r="D19" s="12">
        <f>+'Activo-EEFF'!E19</f>
        <v>8590617700.434</v>
      </c>
      <c r="E19" s="9">
        <v>273816374.46677434</v>
      </c>
      <c r="F19" s="9">
        <v>14452832.641859218</v>
      </c>
      <c r="G19" s="12" t="e">
        <f>+#REF!+SUM(E8:E19)-SUM(F8:F19)</f>
        <v>#REF!</v>
      </c>
      <c r="H19" s="12" t="e">
        <f>+#REF!-G19</f>
        <v>#REF!</v>
      </c>
      <c r="I19" s="13" t="e">
        <f>2*H19/(#REF!+#REF!-H19)</f>
        <v>#REF!</v>
      </c>
      <c r="K19" s="17"/>
      <c r="L19" s="17"/>
    </row>
    <row r="20" spans="1:12" x14ac:dyDescent="0.2">
      <c r="B20" s="28">
        <f>+'Activo-EEFF'!B20</f>
        <v>42095</v>
      </c>
      <c r="C20" s="18">
        <f>+'Activo-EEFF'!C20</f>
        <v>109655848000</v>
      </c>
      <c r="D20" s="12">
        <f>+'Activo-EEFF'!E20</f>
        <v>8603888070.1259995</v>
      </c>
      <c r="E20" s="9">
        <v>126982319.83400373</v>
      </c>
      <c r="F20" s="9">
        <v>13759550.035218753</v>
      </c>
      <c r="G20" s="12" t="e">
        <f>+#REF!+SUM(E9:E20)-SUM(F9:F20)</f>
        <v>#REF!</v>
      </c>
      <c r="H20" s="12" t="e">
        <f>+#REF!-G20</f>
        <v>#REF!</v>
      </c>
      <c r="I20" s="13" t="e">
        <f>2*H20/(#REF!+#REF!-H20)</f>
        <v>#REF!</v>
      </c>
      <c r="K20" s="17"/>
      <c r="L20" s="17"/>
    </row>
    <row r="21" spans="1:12" x14ac:dyDescent="0.2">
      <c r="B21" s="28">
        <f>+'Activo-EEFF'!B21</f>
        <v>42125</v>
      </c>
      <c r="C21" s="18">
        <f>+'Activo-EEFF'!C21</f>
        <v>111510465000</v>
      </c>
      <c r="D21" s="12">
        <f>+'Activo-EEFF'!E21</f>
        <v>8536098951.2349997</v>
      </c>
      <c r="E21" s="9">
        <v>308737531.46713275</v>
      </c>
      <c r="F21" s="9">
        <v>14969520.329937005</v>
      </c>
      <c r="G21" s="12" t="e">
        <f>+#REF!+SUM(E10:E21)-SUM(F10:F21)</f>
        <v>#REF!</v>
      </c>
      <c r="H21" s="12" t="e">
        <f>+#REF!-G21</f>
        <v>#REF!</v>
      </c>
      <c r="I21" s="13" t="e">
        <f>2*H21/(#REF!+#REF!-H21)</f>
        <v>#REF!</v>
      </c>
      <c r="K21" s="17"/>
      <c r="L21" s="17"/>
    </row>
    <row r="22" spans="1:12" x14ac:dyDescent="0.2">
      <c r="B22" s="28">
        <f>+'Activo-EEFF'!B22</f>
        <v>42156</v>
      </c>
      <c r="C22" s="18">
        <f>+'Activo-EEFF'!C22</f>
        <v>113176360000.00002</v>
      </c>
      <c r="D22" s="12">
        <f>+'Activo-EEFF'!E22</f>
        <v>8527948775.2419996</v>
      </c>
      <c r="E22" s="9">
        <v>224001148.05980167</v>
      </c>
      <c r="F22" s="9">
        <v>14228136.768244438</v>
      </c>
      <c r="G22" s="12" t="e">
        <f>+#REF!+SUM(E11:E22)-SUM(F11:F22)</f>
        <v>#REF!</v>
      </c>
      <c r="H22" s="12" t="e">
        <f>+#REF!-G22</f>
        <v>#REF!</v>
      </c>
      <c r="I22" s="13" t="e">
        <f>2*H22/(#REF!+#REF!-H22)</f>
        <v>#REF!</v>
      </c>
      <c r="K22" s="17"/>
      <c r="L22" s="17"/>
    </row>
    <row r="23" spans="1:12" x14ac:dyDescent="0.2">
      <c r="B23" s="28">
        <f>+'Activo-EEFF'!B23</f>
        <v>42186</v>
      </c>
      <c r="C23" s="18">
        <f>+'Activo-EEFF'!C23</f>
        <v>114933137000.00002</v>
      </c>
      <c r="D23" s="12">
        <f>+'Activo-EEFF'!E23</f>
        <v>8575079026.9939995</v>
      </c>
      <c r="E23" s="9">
        <v>237597015.02790296</v>
      </c>
      <c r="F23" s="9">
        <v>14431204.121746842</v>
      </c>
      <c r="G23" s="12" t="e">
        <f>+#REF!+SUM(E12:E23)-SUM(F12:F23)</f>
        <v>#REF!</v>
      </c>
      <c r="H23" s="12" t="e">
        <f>+#REF!-G23</f>
        <v>#REF!</v>
      </c>
      <c r="I23" s="13" t="e">
        <f>2*H23/(#REF!+#REF!-H23)</f>
        <v>#REF!</v>
      </c>
      <c r="K23" s="17"/>
      <c r="L23" s="17"/>
    </row>
    <row r="24" spans="1:12" x14ac:dyDescent="0.2">
      <c r="B24" s="28">
        <f>+'Activo-EEFF'!B24</f>
        <v>42217</v>
      </c>
      <c r="C24" s="18">
        <f>+'Activo-EEFF'!C24</f>
        <v>116676478000</v>
      </c>
      <c r="D24" s="12">
        <f>+'Activo-EEFF'!E24</f>
        <v>8487124140.1389999</v>
      </c>
      <c r="E24" s="9">
        <v>233088402.88054502</v>
      </c>
      <c r="F24" s="9">
        <v>15663241.411811415</v>
      </c>
      <c r="G24" s="12" t="e">
        <f>+#REF!+SUM(E13:E24)-SUM(F13:F24)</f>
        <v>#REF!</v>
      </c>
      <c r="H24" s="12" t="e">
        <f>+#REF!-G24</f>
        <v>#REF!</v>
      </c>
      <c r="I24" s="13" t="e">
        <f>2*H24/(#REF!+#REF!-H24)</f>
        <v>#REF!</v>
      </c>
      <c r="K24" s="17"/>
      <c r="L24" s="17"/>
    </row>
    <row r="25" spans="1:12" x14ac:dyDescent="0.2">
      <c r="B25" s="28">
        <f>+'Activo-EEFF'!B25</f>
        <v>42248</v>
      </c>
      <c r="C25" s="18">
        <f>+'Activo-EEFF'!C25</f>
        <v>118270206627.20001</v>
      </c>
      <c r="D25" s="12">
        <f>+'Activo-EEFF'!E25</f>
        <v>8276905257.3249998</v>
      </c>
      <c r="E25" s="9">
        <v>228125136.79172823</v>
      </c>
      <c r="F25" s="9">
        <v>17747500.50397604</v>
      </c>
      <c r="G25" s="12" t="e">
        <f>+#REF!+SUM(E14:E25)-SUM(F14:F25)</f>
        <v>#REF!</v>
      </c>
      <c r="H25" s="12" t="e">
        <f>+#REF!-G25</f>
        <v>#REF!</v>
      </c>
      <c r="I25" s="13" t="e">
        <f>2*H25/(#REF!+#REF!-H25)</f>
        <v>#REF!</v>
      </c>
      <c r="K25" s="17"/>
      <c r="L25" s="17"/>
    </row>
    <row r="26" spans="1:12" x14ac:dyDescent="0.2">
      <c r="B26" s="28">
        <f>+'Activo-EEFF'!B26</f>
        <v>42278</v>
      </c>
      <c r="C26" s="18">
        <f>+'Activo-EEFF'!C26</f>
        <v>119982718148.30002</v>
      </c>
      <c r="D26" s="12">
        <f>+'Activo-EEFF'!E26</f>
        <v>8083064725.7079992</v>
      </c>
      <c r="E26" s="9">
        <v>145435428.90697312</v>
      </c>
      <c r="F26" s="9">
        <v>16965814.564828765</v>
      </c>
      <c r="G26" s="12" t="e">
        <f>+#REF!+SUM(E15:E26)-SUM(F15:F26)</f>
        <v>#REF!</v>
      </c>
      <c r="H26" s="12" t="e">
        <f>+#REF!-G26</f>
        <v>#REF!</v>
      </c>
      <c r="I26" s="13" t="e">
        <f>2*H26/(#REF!+#REF!-H26)</f>
        <v>#REF!</v>
      </c>
      <c r="K26" s="17"/>
      <c r="L26" s="17"/>
    </row>
    <row r="27" spans="1:12" x14ac:dyDescent="0.2">
      <c r="B27" s="28">
        <f>+'Activo-EEFF'!B27</f>
        <v>42309</v>
      </c>
      <c r="C27" s="18">
        <f>+'Activo-EEFF'!C27</f>
        <v>121722325460.59999</v>
      </c>
      <c r="D27" s="12">
        <f>+'Activo-EEFF'!E27</f>
        <v>8117561840.9419994</v>
      </c>
      <c r="E27" s="9">
        <v>346148099.38383228</v>
      </c>
      <c r="F27" s="9">
        <v>18048345.730252355</v>
      </c>
      <c r="G27" s="12" t="e">
        <f>+#REF!+SUM(E16:E27)-SUM(F16:F27)</f>
        <v>#REF!</v>
      </c>
      <c r="H27" s="12" t="e">
        <f>+#REF!-G27</f>
        <v>#REF!</v>
      </c>
      <c r="I27" s="13" t="e">
        <f>2*H27/(#REF!+#REF!-H27)</f>
        <v>#REF!</v>
      </c>
      <c r="K27" s="17"/>
      <c r="L27" s="17"/>
    </row>
    <row r="28" spans="1:12" x14ac:dyDescent="0.2">
      <c r="B28" s="28">
        <f>+'Activo-EEFF'!B28</f>
        <v>42339</v>
      </c>
      <c r="C28" s="18">
        <f>+'Activo-EEFF'!C28</f>
        <v>123470831793.2</v>
      </c>
      <c r="D28" s="12">
        <f>+'Activo-EEFF'!E28</f>
        <v>7956603829.9419994</v>
      </c>
      <c r="E28" s="9">
        <v>226387408.24629077</v>
      </c>
      <c r="F28" s="9">
        <v>17030273.084698256</v>
      </c>
      <c r="G28" s="12" t="e">
        <f>+#REF!+SUM(E17:E28)-SUM(F17:F28)</f>
        <v>#REF!</v>
      </c>
      <c r="H28" s="12" t="e">
        <f>+#REF!-G28</f>
        <v>#REF!</v>
      </c>
      <c r="I28" s="13" t="e">
        <f>2*H28/(#REF!+#REF!-H28)</f>
        <v>#REF!</v>
      </c>
      <c r="K28" s="17"/>
      <c r="L28" s="17"/>
    </row>
    <row r="29" spans="1:12" x14ac:dyDescent="0.2">
      <c r="A29" s="2"/>
      <c r="B29" s="28">
        <f>+'Activo-EEFF'!B29</f>
        <v>42370</v>
      </c>
      <c r="C29" s="18">
        <f>+'Activo-EEFF'!C29</f>
        <v>126054847738.60002</v>
      </c>
      <c r="D29" s="12">
        <f>+'Activo-EEFF'!E29</f>
        <v>7973467840.0419998</v>
      </c>
      <c r="E29" s="9">
        <v>310176026.58646131</v>
      </c>
      <c r="F29" s="9">
        <v>20104990.620376538</v>
      </c>
      <c r="G29" s="12" t="e">
        <f>+#REF!+SUM(E18:E29)-SUM(F18:F29)</f>
        <v>#REF!</v>
      </c>
      <c r="H29" s="12" t="e">
        <f>+#REF!-G29</f>
        <v>#REF!</v>
      </c>
      <c r="I29" s="13" t="e">
        <f>2*H29/(#REF!+#REF!-H29)</f>
        <v>#REF!</v>
      </c>
      <c r="K29" s="17"/>
      <c r="L29" s="17"/>
    </row>
    <row r="30" spans="1:12" x14ac:dyDescent="0.2">
      <c r="A30" s="3"/>
      <c r="B30" s="28">
        <f>+'Activo-EEFF'!B30</f>
        <v>42401</v>
      </c>
      <c r="C30" s="18">
        <f>+'Activo-EEFF'!C30</f>
        <v>127755896815.7</v>
      </c>
      <c r="D30" s="12">
        <f>+'Activo-EEFF'!E30</f>
        <v>7915668426.4169998</v>
      </c>
      <c r="E30" s="9">
        <v>245702846.58102024</v>
      </c>
      <c r="F30" s="9">
        <v>19431675.100155827</v>
      </c>
      <c r="G30" s="12" t="e">
        <f>+#REF!+SUM(E19:E30)-SUM(F19:F30)</f>
        <v>#REF!</v>
      </c>
      <c r="H30" s="12" t="e">
        <f>+#REF!-G30</f>
        <v>#REF!</v>
      </c>
      <c r="I30" s="13" t="e">
        <f>2*H30/(#REF!+#REF!-H30)</f>
        <v>#REF!</v>
      </c>
      <c r="K30" s="17"/>
      <c r="L30" s="17"/>
    </row>
    <row r="31" spans="1:12" x14ac:dyDescent="0.2">
      <c r="A31" s="3"/>
      <c r="B31" s="28">
        <f>+'Activo-EEFF'!B31</f>
        <v>42430</v>
      </c>
      <c r="C31" s="18">
        <f>+'Activo-EEFF'!C31</f>
        <v>129922761238.10001</v>
      </c>
      <c r="D31" s="12">
        <f>+'Activo-EEFF'!E31</f>
        <v>7901170031.9849997</v>
      </c>
      <c r="E31" s="9">
        <v>336555571.19949114</v>
      </c>
      <c r="F31" s="9">
        <v>20449765.657217588</v>
      </c>
      <c r="G31" s="12" t="e">
        <f>+#REF!+SUM(E20:E31)-SUM(F20:F31)</f>
        <v>#REF!</v>
      </c>
      <c r="H31" s="12" t="e">
        <f>+#REF!-G31</f>
        <v>#REF!</v>
      </c>
      <c r="I31" s="13" t="e">
        <f>2*H31/(#REF!+#REF!-H31)</f>
        <v>#REF!</v>
      </c>
      <c r="K31" s="17"/>
      <c r="L31" s="17"/>
    </row>
    <row r="32" spans="1:12" x14ac:dyDescent="0.2">
      <c r="B32" s="28">
        <f>+'Activo-EEFF'!B32</f>
        <v>42461</v>
      </c>
      <c r="C32" s="18">
        <f>+'Activo-EEFF'!C32</f>
        <v>132467462891.70001</v>
      </c>
      <c r="D32" s="12">
        <f>+'Activo-EEFF'!E32</f>
        <v>8499618704.5219994</v>
      </c>
      <c r="E32" s="9">
        <v>239260712.47185114</v>
      </c>
      <c r="F32" s="9">
        <v>19934529.327748362</v>
      </c>
      <c r="G32" s="12" t="e">
        <f>+#REF!+SUM(E21:E32)-SUM(F21:F32)</f>
        <v>#REF!</v>
      </c>
      <c r="H32" s="12" t="e">
        <f>+#REF!-G32</f>
        <v>#REF!</v>
      </c>
      <c r="I32" s="13" t="e">
        <f>2*H32/(#REF!+#REF!-H32)</f>
        <v>#REF!</v>
      </c>
      <c r="K32" s="17"/>
      <c r="L32" s="17"/>
    </row>
    <row r="33" spans="2:12" x14ac:dyDescent="0.2">
      <c r="B33" s="28">
        <f>+'Activo-EEFF'!B33</f>
        <v>42491</v>
      </c>
      <c r="C33" s="18">
        <f>+'Activo-EEFF'!C33</f>
        <v>135007242630.09999</v>
      </c>
      <c r="D33" s="12">
        <f>+'Activo-EEFF'!E33</f>
        <v>9025406097.7889996</v>
      </c>
      <c r="E33" s="9">
        <v>251914180.30330199</v>
      </c>
      <c r="F33" s="9">
        <v>20419024.568408865</v>
      </c>
      <c r="G33" s="12" t="e">
        <f>+#REF!+SUM(E22:E33)-SUM(F22:F33)</f>
        <v>#REF!</v>
      </c>
      <c r="H33" s="12" t="e">
        <f>+#REF!-G33</f>
        <v>#REF!</v>
      </c>
      <c r="I33" s="13" t="e">
        <f>2*H33/(#REF!+#REF!-H33)</f>
        <v>#REF!</v>
      </c>
      <c r="K33" s="17"/>
      <c r="L33" s="17"/>
    </row>
    <row r="34" spans="2:12" x14ac:dyDescent="0.2">
      <c r="B34" s="28">
        <f>+'Activo-EEFF'!B34</f>
        <v>42522</v>
      </c>
      <c r="C34" s="18">
        <f>+'Activo-EEFF'!C34</f>
        <v>137787185796.90002</v>
      </c>
      <c r="D34" s="12">
        <f>+'Activo-EEFF'!E34</f>
        <v>9770005186.9570007</v>
      </c>
      <c r="E34" s="9">
        <v>262915416.00752392</v>
      </c>
      <c r="F34" s="9">
        <v>21052546.480392419</v>
      </c>
      <c r="G34" s="12" t="e">
        <f>+#REF!+SUM(E23:E34)-SUM(F23:F34)</f>
        <v>#REF!</v>
      </c>
      <c r="H34" s="12" t="e">
        <f>+#REF!-G34</f>
        <v>#REF!</v>
      </c>
      <c r="I34" s="13" t="e">
        <f>2*H34/(#REF!+#REF!-H34)</f>
        <v>#REF!</v>
      </c>
      <c r="K34" s="17"/>
      <c r="L34" s="17"/>
    </row>
    <row r="35" spans="2:12" x14ac:dyDescent="0.2">
      <c r="B35" s="28">
        <f>+'Activo-EEFF'!B35</f>
        <v>42552</v>
      </c>
      <c r="C35" s="18">
        <f>+'Activo-EEFF'!C35</f>
        <v>140549516661.80002</v>
      </c>
      <c r="D35" s="12">
        <f>+'Activo-EEFF'!E35</f>
        <v>10410813014.511002</v>
      </c>
      <c r="E35" s="9">
        <v>357227466.11075258</v>
      </c>
      <c r="F35" s="9">
        <v>20739163.600632023</v>
      </c>
      <c r="G35" s="12" t="e">
        <f>+#REF!+SUM(E24:E35)-SUM(F24:F35)</f>
        <v>#REF!</v>
      </c>
      <c r="H35" s="12" t="e">
        <f>+#REF!-G35</f>
        <v>#REF!</v>
      </c>
      <c r="I35" s="13" t="e">
        <f>2*H35/(#REF!+#REF!-H35)</f>
        <v>#REF!</v>
      </c>
      <c r="K35" s="17"/>
      <c r="L35" s="17"/>
    </row>
    <row r="36" spans="2:12" x14ac:dyDescent="0.2">
      <c r="B36" s="28">
        <f>+'Activo-EEFF'!B36</f>
        <v>42583</v>
      </c>
      <c r="C36" s="18">
        <f>+'Activo-EEFF'!C36</f>
        <v>142676214234.10001</v>
      </c>
      <c r="D36" s="12">
        <f>+'Activo-EEFF'!E36</f>
        <v>10647619307.948002</v>
      </c>
      <c r="E36" s="9">
        <v>134075879.94493011</v>
      </c>
      <c r="F36" s="9">
        <v>21781756.047191665</v>
      </c>
      <c r="G36" s="12" t="e">
        <f>+#REF!+SUM(E25:E36)-SUM(F25:F36)</f>
        <v>#REF!</v>
      </c>
      <c r="H36" s="12" t="e">
        <f>+#REF!-G36</f>
        <v>#REF!</v>
      </c>
      <c r="I36" s="13" t="e">
        <f>2*H36/(#REF!+#REF!-H36)</f>
        <v>#REF!</v>
      </c>
      <c r="K36" s="17"/>
      <c r="L36" s="17"/>
    </row>
    <row r="37" spans="2:12" x14ac:dyDescent="0.2">
      <c r="B37" s="28">
        <f>+'Activo-EEFF'!B37</f>
        <v>42614</v>
      </c>
      <c r="C37" s="18">
        <f>+'Activo-EEFF'!C37</f>
        <v>144765999348.40002</v>
      </c>
      <c r="D37" s="12">
        <f>+'Activo-EEFF'!E37</f>
        <v>10443920516.114002</v>
      </c>
      <c r="E37" s="9">
        <v>160181785.11257651</v>
      </c>
      <c r="F37" s="9">
        <v>21353443.269037839</v>
      </c>
      <c r="G37" s="12" t="e">
        <f>+#REF!+SUM(E26:E37)-SUM(F26:F37)</f>
        <v>#REF!</v>
      </c>
      <c r="H37" s="12" t="e">
        <f>+#REF!-G37</f>
        <v>#REF!</v>
      </c>
      <c r="I37" s="13" t="e">
        <f>2*H37/(#REF!+#REF!-H37)</f>
        <v>#REF!</v>
      </c>
      <c r="K37" s="17"/>
      <c r="L37" s="17"/>
    </row>
    <row r="38" spans="2:12" x14ac:dyDescent="0.2">
      <c r="B38" s="28">
        <f>+'Activo-EEFF'!B38</f>
        <v>42644</v>
      </c>
      <c r="C38" s="18">
        <f>+'Activo-EEFF'!C38</f>
        <v>149495077084.09998</v>
      </c>
      <c r="D38" s="12">
        <f>+'Activo-EEFF'!E38</f>
        <v>13074981279.817001</v>
      </c>
      <c r="E38" s="9">
        <v>356767762.16506314</v>
      </c>
      <c r="F38" s="9">
        <v>23391405.988599721</v>
      </c>
      <c r="G38" s="12" t="e">
        <f>+#REF!+SUM(E27:E38)-SUM(F27:F38)</f>
        <v>#REF!</v>
      </c>
      <c r="H38" s="12" t="e">
        <f>+#REF!-G38</f>
        <v>#REF!</v>
      </c>
      <c r="I38" s="13" t="e">
        <f>2*H38/(#REF!+#REF!-H38)</f>
        <v>#REF!</v>
      </c>
      <c r="K38" s="17"/>
      <c r="L38" s="17"/>
    </row>
    <row r="39" spans="2:12" x14ac:dyDescent="0.2">
      <c r="B39" s="28">
        <f>+'Activo-EEFF'!B39</f>
        <v>42675</v>
      </c>
      <c r="C39" s="18">
        <f>+'Activo-EEFF'!C39</f>
        <v>151009970373.5</v>
      </c>
      <c r="D39" s="12">
        <f>+'Activo-EEFF'!E39</f>
        <v>12607985709.000002</v>
      </c>
      <c r="E39" s="9">
        <v>244350609.67814687</v>
      </c>
      <c r="F39" s="9">
        <v>22470218.83597178</v>
      </c>
      <c r="G39" s="12" t="e">
        <f>+#REF!+SUM(E28:E39)-SUM(F28:F39)</f>
        <v>#REF!</v>
      </c>
      <c r="H39" s="12" t="e">
        <f>+#REF!-G39</f>
        <v>#REF!</v>
      </c>
      <c r="I39" s="13" t="e">
        <f>2*H39/(#REF!+#REF!-H39)</f>
        <v>#REF!</v>
      </c>
      <c r="K39" s="17"/>
      <c r="L39" s="17"/>
    </row>
    <row r="40" spans="2:12" x14ac:dyDescent="0.2">
      <c r="B40" s="28">
        <f>+'Activo-EEFF'!B40</f>
        <v>42705</v>
      </c>
      <c r="C40" s="18">
        <f>+'Activo-EEFF'!C40</f>
        <v>153812013184.90002</v>
      </c>
      <c r="D40" s="12">
        <f>+'Activo-EEFF'!E40</f>
        <v>13169204122.454002</v>
      </c>
      <c r="E40" s="9">
        <v>394529784.53558928</v>
      </c>
      <c r="F40" s="9">
        <v>22136293.085460242</v>
      </c>
      <c r="G40" s="12" t="e">
        <f>+#REF!+SUM(E29:E40)-SUM(F29:F40)</f>
        <v>#REF!</v>
      </c>
      <c r="H40" s="12" t="e">
        <f>+#REF!-G40</f>
        <v>#REF!</v>
      </c>
      <c r="I40" s="13" t="e">
        <f>2*H40/(#REF!+#REF!-H40)</f>
        <v>#REF!</v>
      </c>
      <c r="K40" s="17"/>
      <c r="L40" s="17"/>
    </row>
    <row r="41" spans="2:12" x14ac:dyDescent="0.2">
      <c r="B41" s="28">
        <f>+'Activo-EEFF'!B41</f>
        <v>42736</v>
      </c>
      <c r="C41" s="18">
        <f>+'Activo-EEFF'!C41</f>
        <v>157538035754.60001</v>
      </c>
      <c r="D41" s="12">
        <f>+'Activo-EEFF'!E41</f>
        <v>14000726593.554003</v>
      </c>
      <c r="E41" s="9">
        <v>231958054.59562704</v>
      </c>
      <c r="F41" s="9">
        <v>23645058.340084027</v>
      </c>
      <c r="G41" s="12" t="e">
        <f>+#REF!+SUM(E30:E41)-SUM(F30:F41)</f>
        <v>#REF!</v>
      </c>
      <c r="H41" s="12" t="e">
        <f>+#REF!-G41</f>
        <v>#REF!</v>
      </c>
      <c r="I41" s="13" t="e">
        <f>2*H41/(#REF!+#REF!-H41)</f>
        <v>#REF!</v>
      </c>
      <c r="K41" s="17"/>
      <c r="L41" s="17"/>
    </row>
    <row r="42" spans="2:12" x14ac:dyDescent="0.2">
      <c r="B42" s="28">
        <f>+'Activo-EEFF'!B42</f>
        <v>42767</v>
      </c>
      <c r="C42" s="18">
        <f>+'Activo-EEFF'!C42</f>
        <v>159617705946.39999</v>
      </c>
      <c r="D42" s="12">
        <f>+'Activo-EEFF'!E42</f>
        <v>13844254526.754002</v>
      </c>
      <c r="E42" s="9">
        <v>282073724.02951348</v>
      </c>
      <c r="F42" s="9">
        <v>25014189.086214002</v>
      </c>
      <c r="G42" s="12" t="e">
        <f>+#REF!+SUM(E31:E42)-SUM(F31:F42)</f>
        <v>#REF!</v>
      </c>
      <c r="H42" s="12" t="e">
        <f>+#REF!-G42</f>
        <v>#REF!</v>
      </c>
      <c r="I42" s="13" t="e">
        <f>2*H42/(#REF!+#REF!-H42)</f>
        <v>#REF!</v>
      </c>
      <c r="K42" s="17"/>
      <c r="L42" s="17"/>
    </row>
    <row r="43" spans="2:12" x14ac:dyDescent="0.2">
      <c r="B43" s="28">
        <f>+'Activo-EEFF'!B43</f>
        <v>42795</v>
      </c>
      <c r="C43" s="18">
        <f>+'Activo-EEFF'!C43</f>
        <v>162740312734.10001</v>
      </c>
      <c r="D43" s="12">
        <f>+'Activo-EEFF'!E43</f>
        <v>14253180437.716002</v>
      </c>
      <c r="E43" s="9">
        <v>351454004.88254148</v>
      </c>
      <c r="F43" s="9">
        <v>25684500.294878334</v>
      </c>
      <c r="G43" s="12"/>
      <c r="H43" s="12"/>
      <c r="I43" s="13"/>
      <c r="K43" s="17"/>
      <c r="L43" s="17"/>
    </row>
    <row r="44" spans="2:12" x14ac:dyDescent="0.2">
      <c r="B44" s="28">
        <f>+'Activo-EEFF'!B44</f>
        <v>42826</v>
      </c>
      <c r="C44" s="18">
        <f>+'Activo-EEFF'!C44</f>
        <v>165539604974.60001</v>
      </c>
      <c r="D44" s="12">
        <f>+'Activo-EEFF'!E44</f>
        <v>14897653731.137001</v>
      </c>
      <c r="E44" s="9">
        <v>266203291.81447539</v>
      </c>
      <c r="F44" s="9">
        <v>26585402.894839276</v>
      </c>
      <c r="G44" s="12"/>
      <c r="H44" s="12"/>
      <c r="I44" s="13"/>
      <c r="K44" s="17"/>
      <c r="L44" s="17"/>
    </row>
    <row r="45" spans="2:12" x14ac:dyDescent="0.2">
      <c r="B45" s="28">
        <f>+'Activo-EEFF'!B45</f>
        <v>42856</v>
      </c>
      <c r="C45" s="18">
        <f>+'Activo-EEFF'!C45</f>
        <v>167539926983.50003</v>
      </c>
      <c r="D45" s="12">
        <f>+'Activo-EEFF'!E45</f>
        <v>14585088839.837002</v>
      </c>
      <c r="E45" s="9">
        <v>277499046.09136951</v>
      </c>
      <c r="F45" s="9">
        <v>26176492.82238698</v>
      </c>
      <c r="G45" s="12"/>
      <c r="H45" s="12"/>
      <c r="I45" s="13"/>
      <c r="K45" s="17"/>
      <c r="L45" s="17"/>
    </row>
    <row r="46" spans="2:12" x14ac:dyDescent="0.2">
      <c r="B46" s="28">
        <f>+'Activo-EEFF'!B46</f>
        <v>42887</v>
      </c>
      <c r="C46" s="18">
        <f>+'Activo-EEFF'!C46</f>
        <v>169762690151.40002</v>
      </c>
      <c r="D46" s="12">
        <f>+'Activo-EEFF'!E46</f>
        <v>14391427689.337002</v>
      </c>
      <c r="E46" s="9">
        <v>267728453.15320352</v>
      </c>
      <c r="F46" s="9">
        <v>26636811.16406304</v>
      </c>
      <c r="G46" s="12"/>
      <c r="H46" s="12"/>
      <c r="I46" s="13"/>
      <c r="K46" s="17"/>
      <c r="L46" s="17"/>
    </row>
    <row r="47" spans="2:12" x14ac:dyDescent="0.2">
      <c r="B47" s="28">
        <f>+'Activo-EEFF'!B47</f>
        <v>42917</v>
      </c>
      <c r="C47" s="18">
        <f>+'Activo-EEFF'!C47</f>
        <v>172003903603.40002</v>
      </c>
      <c r="D47" s="12">
        <f>+'Activo-EEFF'!E47</f>
        <v>14267707945.137001</v>
      </c>
      <c r="E47" s="9">
        <v>269250117.93280792</v>
      </c>
      <c r="F47" s="9">
        <v>28040593.040312525</v>
      </c>
      <c r="G47" s="12"/>
      <c r="H47" s="12"/>
      <c r="I47" s="13"/>
      <c r="K47" s="17"/>
      <c r="L47" s="17"/>
    </row>
    <row r="48" spans="2:12" x14ac:dyDescent="0.2">
      <c r="B48" s="28">
        <f>+'Activo-EEFF'!B48</f>
        <v>42948</v>
      </c>
      <c r="C48" s="18">
        <f>+'Activo-EEFF'!C48</f>
        <v>174355100536.79999</v>
      </c>
      <c r="D48" s="12">
        <f>+'Activo-EEFF'!E48</f>
        <v>14249500863.237001</v>
      </c>
      <c r="E48" s="9">
        <v>274154880.79471815</v>
      </c>
      <c r="F48" s="9">
        <v>27767372.719522681</v>
      </c>
      <c r="G48" s="12"/>
      <c r="H48" s="12"/>
      <c r="I48" s="13"/>
      <c r="K48" s="17"/>
      <c r="L48" s="17"/>
    </row>
    <row r="49" spans="2:12" x14ac:dyDescent="0.2">
      <c r="B49" s="28">
        <f>+'Activo-EEFF'!B49</f>
        <v>42979</v>
      </c>
      <c r="C49" s="18">
        <f>+'Activo-EEFF'!C49</f>
        <v>176856878481.29999</v>
      </c>
      <c r="D49" s="12">
        <f>+'Activo-EEFF'!E49</f>
        <v>14028905900.637001</v>
      </c>
      <c r="E49" s="9">
        <v>288534138.06294805</v>
      </c>
      <c r="F49" s="9">
        <v>28571998.468902476</v>
      </c>
      <c r="G49" s="12"/>
      <c r="H49" s="12"/>
      <c r="I49" s="13"/>
      <c r="K49" s="17"/>
      <c r="L49" s="17"/>
    </row>
    <row r="50" spans="2:12" x14ac:dyDescent="0.2">
      <c r="B50" s="28">
        <f>+'Activo-EEFF'!B50</f>
        <v>43009</v>
      </c>
      <c r="C50" s="18">
        <f>+'Activo-EEFF'!C50</f>
        <v>179179915887</v>
      </c>
      <c r="D50" s="12">
        <f>+'Activo-EEFF'!E50</f>
        <v>13973534858.279001</v>
      </c>
      <c r="E50" s="9">
        <v>268791098.06092149</v>
      </c>
      <c r="F50" s="9">
        <v>30140584.394241154</v>
      </c>
      <c r="G50" s="12"/>
      <c r="H50" s="12"/>
      <c r="I50" s="13"/>
      <c r="K50" s="17"/>
      <c r="L50" s="17"/>
    </row>
    <row r="51" spans="2:12" x14ac:dyDescent="0.2">
      <c r="B51" s="28">
        <f>+'Activo-EEFF'!B51</f>
        <v>43040</v>
      </c>
      <c r="C51" s="18">
        <f>+'Activo-EEFF'!C51</f>
        <v>181434008493.30002</v>
      </c>
      <c r="D51" s="12">
        <f>+'Activo-EEFF'!E51</f>
        <v>13864394945.189001</v>
      </c>
      <c r="E51" s="9">
        <v>176087196.70008376</v>
      </c>
      <c r="F51" s="9">
        <v>30399090.848414123</v>
      </c>
      <c r="G51" s="12"/>
      <c r="H51" s="12"/>
      <c r="I51" s="13"/>
      <c r="K51" s="17"/>
      <c r="L51" s="17"/>
    </row>
    <row r="52" spans="2:12" x14ac:dyDescent="0.2">
      <c r="B52" s="28">
        <f>+'Activo-EEFF'!B52</f>
        <v>43070</v>
      </c>
      <c r="C52" s="18">
        <f>+'Activo-EEFF'!C52</f>
        <v>183444137905.40002</v>
      </c>
      <c r="D52" s="12">
        <f>+'Activo-EEFF'!E52</f>
        <v>13394884003.489</v>
      </c>
      <c r="E52" s="9">
        <v>508494544.5496332</v>
      </c>
      <c r="F52" s="9">
        <v>29667847.65414517</v>
      </c>
      <c r="G52" s="12"/>
      <c r="H52" s="12"/>
      <c r="I52" s="13"/>
      <c r="K52" s="17"/>
      <c r="L52" s="17"/>
    </row>
    <row r="53" spans="2:12" x14ac:dyDescent="0.2">
      <c r="B53" s="28">
        <f>+'Activo-EEFF'!B53</f>
        <v>43101</v>
      </c>
      <c r="C53" s="18">
        <f>+'Activo-EEFF'!C53</f>
        <v>186802537661.60001</v>
      </c>
      <c r="D53" s="12">
        <f>+'Activo-EEFF'!E53</f>
        <v>13384913999.834</v>
      </c>
      <c r="E53" s="9">
        <v>300366173.47880828</v>
      </c>
      <c r="F53" s="9">
        <v>30070521.946345698</v>
      </c>
      <c r="G53" s="12"/>
      <c r="H53" s="12"/>
      <c r="I53" s="13"/>
      <c r="K53" s="17"/>
      <c r="L53" s="17"/>
    </row>
    <row r="54" spans="2:12" x14ac:dyDescent="0.2">
      <c r="B54" s="28">
        <f>+'Activo-EEFF'!B54</f>
        <v>43132</v>
      </c>
      <c r="C54" s="18">
        <f>+'Activo-EEFF'!C54</f>
        <v>189178383723.40002</v>
      </c>
      <c r="D54" s="12">
        <f>+'Activo-EEFF'!E54</f>
        <v>13215689502.534</v>
      </c>
      <c r="E54" s="9">
        <v>286358386.2372638</v>
      </c>
      <c r="F54" s="9">
        <v>31799274.351218529</v>
      </c>
      <c r="G54" s="12"/>
      <c r="H54" s="12"/>
      <c r="I54" s="13"/>
      <c r="K54" s="17"/>
      <c r="L54" s="17"/>
    </row>
    <row r="55" spans="2:12" x14ac:dyDescent="0.2">
      <c r="B55" s="28">
        <f>+'Activo-EEFF'!B55</f>
        <v>43160</v>
      </c>
      <c r="C55" s="18">
        <f>+'Activo-EEFF'!C55</f>
        <v>192179724657.20001</v>
      </c>
      <c r="D55" s="12">
        <f>+'Activo-EEFF'!E55</f>
        <v>13299195075.415001</v>
      </c>
      <c r="E55" s="9">
        <v>419217358.76060945</v>
      </c>
      <c r="F55" s="9">
        <v>34722865.463191792</v>
      </c>
      <c r="G55" s="12"/>
      <c r="H55" s="12"/>
      <c r="I55" s="13"/>
      <c r="K55" s="17"/>
      <c r="L55" s="17"/>
    </row>
    <row r="56" spans="2:12" x14ac:dyDescent="0.2">
      <c r="B56" s="28">
        <f>+'Activo-EEFF'!B56</f>
        <v>43191</v>
      </c>
      <c r="C56" s="18">
        <f>+'Activo-EEFF'!C56</f>
        <v>194655781192.70004</v>
      </c>
      <c r="D56" s="12">
        <f>+'Activo-EEFF'!E56</f>
        <v>13086275379.815001</v>
      </c>
      <c r="E56" s="9">
        <v>288030842.28204429</v>
      </c>
      <c r="F56" s="9">
        <v>33633540.303565487</v>
      </c>
      <c r="G56" s="12"/>
      <c r="H56" s="12"/>
      <c r="I56" s="13"/>
      <c r="K56" s="17"/>
      <c r="L56" s="17"/>
    </row>
    <row r="57" spans="2:12" x14ac:dyDescent="0.2">
      <c r="B57" s="28">
        <f>+'Activo-EEFF'!B57</f>
        <v>43221</v>
      </c>
      <c r="C57" s="18">
        <f>+'Activo-EEFF'!C57</f>
        <v>197261046824.89999</v>
      </c>
      <c r="D57" s="12">
        <f>+'Activo-EEFF'!E57</f>
        <v>12994047009.015001</v>
      </c>
      <c r="E57" s="9">
        <v>316047466.59137666</v>
      </c>
      <c r="F57" s="9">
        <v>34832844.767444417</v>
      </c>
      <c r="G57" s="12"/>
      <c r="H57" s="12"/>
      <c r="I57" s="13"/>
      <c r="K57" s="17"/>
      <c r="L57" s="17"/>
    </row>
    <row r="58" spans="2:12" x14ac:dyDescent="0.2">
      <c r="B58" s="28">
        <f>+'Activo-EEFF'!B58</f>
        <v>43252</v>
      </c>
      <c r="C58" s="18">
        <f>+'Activo-EEFF'!C58</f>
        <v>199743401225.60001</v>
      </c>
      <c r="D58" s="12">
        <f>+'Activo-EEFF'!E58</f>
        <v>12678403770.915001</v>
      </c>
      <c r="E58" s="9">
        <v>301126176.11280489</v>
      </c>
      <c r="F58" s="9">
        <v>35447594.12966302</v>
      </c>
      <c r="G58" s="12"/>
      <c r="H58" s="12"/>
      <c r="I58" s="13"/>
      <c r="K58" s="17"/>
      <c r="L58" s="17"/>
    </row>
    <row r="59" spans="2:12" x14ac:dyDescent="0.2">
      <c r="B59" s="28">
        <f>+'Activo-EEFF'!B59</f>
        <v>43282</v>
      </c>
      <c r="C59" s="18">
        <f>+'Activo-EEFF'!C59</f>
        <v>201086538569.39999</v>
      </c>
      <c r="D59" s="12">
        <f>+'Activo-EEFF'!E59</f>
        <v>11332307883.315001</v>
      </c>
      <c r="E59" s="9">
        <v>182007634.20965588</v>
      </c>
      <c r="F59" s="9">
        <v>34510956.983123481</v>
      </c>
      <c r="G59" s="12"/>
      <c r="H59" s="12"/>
      <c r="I59" s="13"/>
      <c r="K59" s="17"/>
      <c r="L59" s="17"/>
    </row>
    <row r="60" spans="2:12" x14ac:dyDescent="0.2">
      <c r="B60" s="28">
        <f>+'Activo-EEFF'!B60</f>
        <v>43313</v>
      </c>
      <c r="C60" s="18">
        <f>+'Activo-EEFF'!C60</f>
        <v>202010982281.30002</v>
      </c>
      <c r="D60" s="12">
        <f>+'Activo-EEFF'!E60</f>
        <v>9596112044.7150002</v>
      </c>
      <c r="E60" s="9">
        <v>440014458.72255152</v>
      </c>
      <c r="F60" s="9">
        <v>35969484.763357319</v>
      </c>
      <c r="G60" s="12"/>
      <c r="H60" s="12"/>
      <c r="I60" s="13"/>
      <c r="K60" s="17"/>
      <c r="L60" s="17"/>
    </row>
    <row r="61" spans="2:12" x14ac:dyDescent="0.2">
      <c r="B61" s="28">
        <f>+'Activo-EEFF'!B61</f>
        <v>43344</v>
      </c>
      <c r="C61" s="18">
        <f>+'Activo-EEFF'!C61</f>
        <v>203225392952.30002</v>
      </c>
      <c r="D61" s="12">
        <f>+'Activo-EEFF'!E61</f>
        <v>7982200188.5150003</v>
      </c>
      <c r="E61" s="9">
        <v>304263108.78564507</v>
      </c>
      <c r="F61" s="9">
        <v>36252828.957531974</v>
      </c>
      <c r="G61" s="12"/>
      <c r="H61" s="12"/>
      <c r="I61" s="13"/>
      <c r="K61" s="17"/>
      <c r="L61" s="17"/>
    </row>
    <row r="62" spans="2:12" x14ac:dyDescent="0.2">
      <c r="B62" s="28">
        <f>+'Activo-EEFF'!B62</f>
        <v>43374</v>
      </c>
      <c r="C62" s="18">
        <f>+'Activo-EEFF'!C62</f>
        <v>205993481613.80002</v>
      </c>
      <c r="D62" s="12">
        <f>+'Activo-EEFF'!E62</f>
        <v>7759624488.0150003</v>
      </c>
      <c r="E62" s="9">
        <v>213183263.71168181</v>
      </c>
      <c r="F62" s="9">
        <v>37527399.864005588</v>
      </c>
      <c r="G62" s="12"/>
      <c r="H62" s="12"/>
      <c r="I62" s="13"/>
      <c r="K62" s="17"/>
      <c r="L62" s="17"/>
    </row>
    <row r="63" spans="2:12" x14ac:dyDescent="0.2">
      <c r="B63" s="28">
        <f>+'Activo-EEFF'!B63</f>
        <v>43405</v>
      </c>
      <c r="C63" s="18">
        <f>+'Activo-EEFF'!C63</f>
        <v>208462967698.40002</v>
      </c>
      <c r="D63" s="12">
        <f>+'Activo-EEFF'!E63</f>
        <v>7515451556.1150007</v>
      </c>
      <c r="E63" s="9">
        <v>321629252.24709219</v>
      </c>
      <c r="F63" s="9">
        <v>38399477.277183451</v>
      </c>
      <c r="G63" s="12"/>
      <c r="H63" s="12"/>
      <c r="I63" s="13"/>
      <c r="K63" s="17"/>
      <c r="L63" s="17"/>
    </row>
    <row r="64" spans="2:12" x14ac:dyDescent="0.2">
      <c r="B64" s="28">
        <f>+'Activo-EEFF'!B64</f>
        <v>43435</v>
      </c>
      <c r="C64" s="18">
        <f>+'Activo-EEFF'!C64</f>
        <v>211359494880.20001</v>
      </c>
      <c r="D64" s="12">
        <f>+'Activo-EEFF'!E64</f>
        <v>7470506254.6150007</v>
      </c>
      <c r="E64" s="9">
        <v>483697059.09494013</v>
      </c>
      <c r="F64" s="9">
        <v>37007296.193313733</v>
      </c>
      <c r="G64" s="12"/>
      <c r="H64" s="12"/>
      <c r="I64" s="13"/>
      <c r="K64" s="17"/>
      <c r="L64" s="17"/>
    </row>
    <row r="65" spans="2:12" x14ac:dyDescent="0.2">
      <c r="B65" s="28">
        <f>+'Activo-EEFF'!B65</f>
        <v>43466</v>
      </c>
      <c r="C65" s="18">
        <f>+'Activo-EEFF'!C65</f>
        <v>215357428808.70004</v>
      </c>
      <c r="D65" s="12">
        <f>+'Activo-EEFF'!E65</f>
        <v>7670069445.6150007</v>
      </c>
      <c r="E65" s="9">
        <v>272892659.09518254</v>
      </c>
      <c r="F65" s="9">
        <v>38430539.700682573</v>
      </c>
      <c r="G65" s="12"/>
      <c r="H65" s="12"/>
      <c r="I65" s="13"/>
      <c r="K65" s="17"/>
      <c r="L65" s="17"/>
    </row>
    <row r="66" spans="2:12" x14ac:dyDescent="0.2">
      <c r="B66" s="28">
        <f>+'Activo-EEFF'!B66</f>
        <v>43497</v>
      </c>
      <c r="C66" s="18">
        <f>+'Activo-EEFF'!C66</f>
        <v>218032706491.40002</v>
      </c>
      <c r="D66" s="12">
        <f>+'Activo-EEFF'!E66</f>
        <v>7403229312.4150009</v>
      </c>
      <c r="E66" s="9">
        <v>462055151.80336249</v>
      </c>
      <c r="F66" s="9">
        <v>43617317.607610613</v>
      </c>
      <c r="G66" s="12"/>
      <c r="H66" s="12"/>
      <c r="I66" s="13"/>
      <c r="K66" s="17"/>
      <c r="L66" s="17"/>
    </row>
    <row r="67" spans="2:12" x14ac:dyDescent="0.2">
      <c r="B67" s="28">
        <f>+'Activo-EEFF'!B67</f>
        <v>43525</v>
      </c>
      <c r="C67" s="18">
        <f>+'Activo-EEFF'!C67</f>
        <v>220996331963</v>
      </c>
      <c r="D67" s="12">
        <f>+'Activo-EEFF'!E67</f>
        <v>7171770062.9150009</v>
      </c>
      <c r="E67" s="9">
        <v>195373207.21350145</v>
      </c>
      <c r="F67" s="9">
        <v>43606639.940908089</v>
      </c>
      <c r="G67" s="12"/>
      <c r="H67" s="12"/>
      <c r="I67" s="13"/>
      <c r="K67" s="17"/>
      <c r="L67" s="17"/>
    </row>
    <row r="68" spans="2:12" x14ac:dyDescent="0.2">
      <c r="B68" s="28">
        <f>+'Activo-EEFF'!B68</f>
        <v>43556</v>
      </c>
      <c r="C68" s="18">
        <f>+'Activo-EEFF'!C68</f>
        <v>223919422868.79999</v>
      </c>
      <c r="D68" s="12">
        <f>+'Activo-EEFF'!E68</f>
        <v>7059882310.1150007</v>
      </c>
      <c r="E68" s="9">
        <v>435059937.61685759</v>
      </c>
      <c r="F68" s="9">
        <v>43361682.433225267</v>
      </c>
      <c r="G68" s="12"/>
      <c r="H68" s="12"/>
      <c r="I68" s="13"/>
      <c r="K68" s="17"/>
      <c r="L68" s="17"/>
    </row>
    <row r="69" spans="2:12" x14ac:dyDescent="0.2">
      <c r="B69" s="28">
        <f>+'Activo-EEFF'!B69</f>
        <v>43586</v>
      </c>
      <c r="C69" s="18">
        <f>+'Activo-EEFF'!C69</f>
        <v>226882501100.39999</v>
      </c>
      <c r="D69" s="12">
        <f>+'Activo-EEFF'!E69</f>
        <v>6923446157.1980009</v>
      </c>
      <c r="E69" s="9">
        <v>450432885.85273814</v>
      </c>
      <c r="F69" s="9">
        <v>44649720.148553811</v>
      </c>
      <c r="G69" s="12"/>
      <c r="H69" s="12"/>
      <c r="I69" s="13"/>
      <c r="K69" s="17"/>
      <c r="L69" s="17"/>
    </row>
    <row r="70" spans="2:12" x14ac:dyDescent="0.2">
      <c r="B70" s="28">
        <f>+'Activo-EEFF'!B70</f>
        <v>43617</v>
      </c>
      <c r="C70" s="18">
        <f>+'Activo-EEFF'!C70</f>
        <v>229887650031.20004</v>
      </c>
      <c r="D70" s="12">
        <f>+'Activo-EEFF'!E70</f>
        <v>6950298266.1980009</v>
      </c>
      <c r="E70" s="9">
        <v>316248056.48653579</v>
      </c>
      <c r="F70" s="9">
        <v>44971985.305864036</v>
      </c>
      <c r="G70" s="12"/>
      <c r="H70" s="12"/>
      <c r="I70" s="13"/>
      <c r="K70" s="17"/>
      <c r="L70" s="17"/>
    </row>
    <row r="71" spans="2:12" x14ac:dyDescent="0.2">
      <c r="B71" s="28">
        <f>+'Activo-EEFF'!B71</f>
        <v>43647</v>
      </c>
      <c r="C71" s="18">
        <f>+'Activo-EEFF'!C71</f>
        <v>232695878545.10001</v>
      </c>
      <c r="D71" s="12">
        <f>+'Activo-EEFF'!E71</f>
        <v>6614251714.2980013</v>
      </c>
      <c r="E71" s="9">
        <v>188316407.19277528</v>
      </c>
      <c r="F71" s="9">
        <v>46869750.975807793</v>
      </c>
      <c r="G71" s="12"/>
      <c r="H71" s="12"/>
      <c r="I71" s="13"/>
      <c r="K71" s="17"/>
      <c r="L71" s="17"/>
    </row>
    <row r="72" spans="2:12" x14ac:dyDescent="0.2">
      <c r="B72" s="28">
        <f>+'Activo-EEFF'!B72</f>
        <v>43678</v>
      </c>
      <c r="C72" s="18">
        <f>+'Activo-EEFF'!C72</f>
        <v>234314162172.40005</v>
      </c>
      <c r="D72" s="12">
        <f>+'Activo-EEFF'!E72</f>
        <v>5453763651.7980013</v>
      </c>
      <c r="E72" s="9">
        <v>263143109.4084233</v>
      </c>
      <c r="F72" s="9">
        <v>46926531.420827933</v>
      </c>
      <c r="G72" s="12"/>
      <c r="H72" s="12"/>
      <c r="I72" s="13"/>
      <c r="K72" s="17"/>
      <c r="L72" s="17"/>
    </row>
    <row r="73" spans="2:12" x14ac:dyDescent="0.2">
      <c r="B73" s="28">
        <f>+'Activo-EEFF'!B73</f>
        <v>43709</v>
      </c>
      <c r="C73" s="18">
        <f>+'Activo-EEFF'!C73</f>
        <v>238050907717.70004</v>
      </c>
      <c r="D73" s="12">
        <f>+'Activo-EEFF'!E73</f>
        <v>4967621452.2980013</v>
      </c>
      <c r="E73" s="9">
        <v>370961699.33276325</v>
      </c>
      <c r="F73" s="9">
        <v>48066704.025092497</v>
      </c>
      <c r="G73" s="12"/>
      <c r="H73" s="12"/>
      <c r="I73" s="13"/>
      <c r="K73" s="17"/>
      <c r="L73" s="17"/>
    </row>
    <row r="74" spans="2:12" x14ac:dyDescent="0.2">
      <c r="B74" s="28">
        <f>+'Activo-EEFF'!B74</f>
        <v>43739</v>
      </c>
      <c r="C74" s="18">
        <f>+'Activo-EEFF'!C74</f>
        <v>240690641893.70001</v>
      </c>
      <c r="D74" s="12">
        <f>+'Activo-EEFF'!E74</f>
        <v>3949193955.6980009</v>
      </c>
      <c r="E74" s="9">
        <v>264497156.19406304</v>
      </c>
      <c r="F74" s="9">
        <v>48240629.297225013</v>
      </c>
      <c r="G74" s="12"/>
      <c r="H74" s="12"/>
      <c r="I74" s="13"/>
      <c r="K74" s="17"/>
      <c r="L74" s="17"/>
    </row>
    <row r="75" spans="2:12" x14ac:dyDescent="0.2">
      <c r="B75" s="28">
        <f>+'Activo-EEFF'!B75</f>
        <v>43770</v>
      </c>
      <c r="C75" s="18">
        <f>+'Activo-EEFF'!C75</f>
        <v>239442911094.80002</v>
      </c>
      <c r="D75" s="12">
        <f>+'Activo-EEFF'!E75</f>
        <v>-490303473.31599998</v>
      </c>
      <c r="E75" s="9">
        <v>299268793.55631787</v>
      </c>
      <c r="F75" s="9">
        <v>49073695.792526275</v>
      </c>
      <c r="G75" s="12"/>
      <c r="H75" s="12"/>
      <c r="I75" s="13"/>
      <c r="K75" s="17"/>
      <c r="L75" s="17"/>
    </row>
    <row r="76" spans="2:12" x14ac:dyDescent="0.2">
      <c r="B76" s="28">
        <f>+'Activo-EEFF'!B76</f>
        <v>43800</v>
      </c>
      <c r="C76" s="18">
        <f>+'Activo-EEFF'!C76</f>
        <v>241632241316.39999</v>
      </c>
      <c r="D76" s="12">
        <f>+'Activo-EEFF'!E76</f>
        <v>-1886415404.1159999</v>
      </c>
      <c r="E76" s="9">
        <v>378689518.07725424</v>
      </c>
      <c r="F76" s="9">
        <v>49677339.06826853</v>
      </c>
      <c r="G76" s="12"/>
      <c r="H76" s="12"/>
      <c r="I76" s="13"/>
      <c r="K76" s="17"/>
      <c r="L76" s="17"/>
    </row>
    <row r="77" spans="2:12" x14ac:dyDescent="0.2">
      <c r="B77" s="28">
        <f>+'Activo-EEFF'!B77</f>
        <v>43831</v>
      </c>
      <c r="C77" s="18">
        <f>+'Activo-EEFF'!C77</f>
        <v>246379618410.40002</v>
      </c>
      <c r="D77" s="12">
        <f>+'Activo-EEFF'!E77</f>
        <v>-2129316129.516</v>
      </c>
      <c r="E77" s="9">
        <v>429863505.16994923</v>
      </c>
      <c r="F77" s="9">
        <v>50423379.530828886</v>
      </c>
      <c r="G77" s="12"/>
      <c r="H77" s="12"/>
      <c r="I77" s="13"/>
      <c r="K77" s="17"/>
      <c r="L77" s="17"/>
    </row>
    <row r="78" spans="2:12" x14ac:dyDescent="0.2">
      <c r="B78" s="28">
        <f>+'Activo-EEFF'!B78</f>
        <v>43862</v>
      </c>
      <c r="C78" s="18">
        <f>+'Activo-EEFF'!C78</f>
        <v>249310079958.90002</v>
      </c>
      <c r="D78" s="12">
        <f>+'Activo-EEFF'!E78</f>
        <v>-2503208088.8850002</v>
      </c>
      <c r="E78" s="9">
        <v>387931939.29498041</v>
      </c>
      <c r="F78" s="9">
        <v>55665332.171178818</v>
      </c>
      <c r="G78" s="12"/>
      <c r="H78" s="12"/>
      <c r="I78" s="13"/>
      <c r="K78" s="17"/>
      <c r="L78" s="17"/>
    </row>
    <row r="79" spans="2:12" x14ac:dyDescent="0.2">
      <c r="B79" s="28">
        <f>+'Activo-EEFF'!B79</f>
        <v>43891</v>
      </c>
      <c r="C79" s="18">
        <f>+'Activo-EEFF'!C79</f>
        <v>252275516626.39999</v>
      </c>
      <c r="D79" s="12">
        <f>+'Activo-EEFF'!E79</f>
        <v>-2877811538.3850002</v>
      </c>
      <c r="E79" s="9">
        <v>672612015.94990742</v>
      </c>
      <c r="F79" s="9">
        <v>58032286.972621724</v>
      </c>
      <c r="G79" s="12"/>
      <c r="H79" s="12"/>
      <c r="I79" s="13"/>
      <c r="K79" s="17"/>
      <c r="L79" s="17"/>
    </row>
    <row r="80" spans="2:12" x14ac:dyDescent="0.2">
      <c r="B80" s="28">
        <f>+'Activo-EEFF'!B80</f>
        <v>43922</v>
      </c>
      <c r="C80" s="18">
        <f>+'Activo-EEFF'!C80</f>
        <v>259694150299.60001</v>
      </c>
      <c r="D80" s="12">
        <f>+'Activo-EEFF'!E80</f>
        <v>1178959654.7220001</v>
      </c>
      <c r="E80" s="9">
        <v>339155558.11388576</v>
      </c>
      <c r="F80" s="9">
        <v>58729240.807480417</v>
      </c>
      <c r="G80" s="12"/>
      <c r="H80" s="12"/>
      <c r="I80" s="13"/>
      <c r="K80" s="17"/>
      <c r="L80" s="17"/>
    </row>
    <row r="81" spans="2:12" x14ac:dyDescent="0.2">
      <c r="B81" s="28">
        <f>+'Activo-EEFF'!B81</f>
        <v>43952</v>
      </c>
      <c r="C81" s="18">
        <f>+'Activo-EEFF'!C81</f>
        <v>262434038917.80002</v>
      </c>
      <c r="D81" s="12">
        <f>+'Activo-EEFF'!E81</f>
        <v>850846356.03300011</v>
      </c>
      <c r="E81" s="9">
        <v>348520664.0361867</v>
      </c>
      <c r="F81" s="9">
        <v>61864971.489746906</v>
      </c>
      <c r="G81" s="12"/>
      <c r="H81" s="12"/>
      <c r="I81" s="13"/>
      <c r="K81" s="17"/>
      <c r="L81" s="17"/>
    </row>
    <row r="82" spans="2:12" x14ac:dyDescent="0.2">
      <c r="B82" s="28">
        <f>+'Activo-EEFF'!B82</f>
        <v>43983</v>
      </c>
      <c r="C82" s="18">
        <f>+'Activo-EEFF'!C82</f>
        <v>267075879657.10001</v>
      </c>
      <c r="D82" s="12">
        <f>+'Activo-EEFF'!E82</f>
        <v>2338846144.6330004</v>
      </c>
      <c r="E82" s="9">
        <v>355185043.55295461</v>
      </c>
      <c r="F82" s="9">
        <v>62694392.676256619</v>
      </c>
      <c r="G82" s="12"/>
      <c r="H82" s="12"/>
      <c r="I82" s="13"/>
      <c r="K82" s="17"/>
      <c r="L82" s="17"/>
    </row>
    <row r="83" spans="2:12" x14ac:dyDescent="0.2">
      <c r="B83" s="28">
        <f>+'Activo-EEFF'!B83</f>
        <v>44013</v>
      </c>
      <c r="C83" s="18">
        <f>+'Activo-EEFF'!C83</f>
        <v>272677541377.19998</v>
      </c>
      <c r="D83" s="12">
        <f>+'Activo-EEFF'!E83</f>
        <v>4717754773.5330009</v>
      </c>
      <c r="E83" s="9">
        <v>354242189.73775196</v>
      </c>
      <c r="F83" s="9">
        <v>65188657.424197771</v>
      </c>
      <c r="G83" s="12"/>
      <c r="H83" s="12"/>
      <c r="I83" s="13"/>
      <c r="K83" s="17"/>
      <c r="L83" s="17"/>
    </row>
    <row r="84" spans="2:12" x14ac:dyDescent="0.2">
      <c r="B84" s="28">
        <f>+'Activo-EEFF'!B84</f>
        <v>44044</v>
      </c>
      <c r="C84" s="18">
        <f>+'Activo-EEFF'!C84</f>
        <v>276873705642.40002</v>
      </c>
      <c r="D84" s="12">
        <f>+'Activo-EEFF'!E84</f>
        <v>5203292557.4330006</v>
      </c>
      <c r="E84" s="9">
        <v>356560045.88750678</v>
      </c>
      <c r="F84" s="9">
        <v>65199731.359058231</v>
      </c>
      <c r="G84" s="12"/>
      <c r="H84" s="12"/>
      <c r="I84" s="13"/>
      <c r="K84" s="17"/>
      <c r="L84" s="17"/>
    </row>
    <row r="85" spans="2:12" x14ac:dyDescent="0.2">
      <c r="B85" s="28">
        <f>+'Activo-EEFF'!B85</f>
        <v>44075</v>
      </c>
      <c r="C85" s="18">
        <f>+'Activo-EEFF'!C85</f>
        <v>281640551400.40002</v>
      </c>
      <c r="D85" s="12">
        <f>+'Activo-EEFF'!E85</f>
        <v>5524397911.8150005</v>
      </c>
      <c r="E85" s="9">
        <v>357331582.34739625</v>
      </c>
      <c r="F85" s="9">
        <v>65934948.825438328</v>
      </c>
      <c r="G85" s="12"/>
      <c r="H85" s="12"/>
      <c r="I85" s="13"/>
      <c r="K85" s="17"/>
      <c r="L85" s="17"/>
    </row>
    <row r="86" spans="2:12" x14ac:dyDescent="0.2">
      <c r="B86" s="28">
        <f>+'Activo-EEFF'!B86</f>
        <v>44105</v>
      </c>
      <c r="C86" s="18">
        <f>+'Activo-EEFF'!C86</f>
        <v>288183535326.20001</v>
      </c>
      <c r="D86" s="12">
        <f>+'Activo-EEFF'!E86</f>
        <v>7917909314.9770012</v>
      </c>
      <c r="E86" s="9">
        <v>408711288.19688594</v>
      </c>
      <c r="F86" s="9">
        <v>69391563.178264827</v>
      </c>
      <c r="G86" s="12"/>
      <c r="H86" s="12"/>
      <c r="I86" s="13"/>
      <c r="K86" s="17"/>
      <c r="L86" s="17"/>
    </row>
    <row r="87" spans="2:12" x14ac:dyDescent="0.2">
      <c r="B87" s="28">
        <f>+'Activo-EEFF'!B87</f>
        <v>44136</v>
      </c>
      <c r="C87" s="18">
        <f>+'Activo-EEFF'!C87</f>
        <v>294106103892.40002</v>
      </c>
      <c r="D87" s="12">
        <f>+'Activo-EEFF'!E87</f>
        <v>11447603398.578001</v>
      </c>
      <c r="E87" s="9">
        <v>358595382.73472351</v>
      </c>
      <c r="F87" s="9">
        <v>68708295.08107236</v>
      </c>
      <c r="G87" s="12"/>
      <c r="H87" s="12"/>
      <c r="I87" s="13"/>
      <c r="K87" s="17"/>
      <c r="L87" s="17"/>
    </row>
    <row r="88" spans="2:12" x14ac:dyDescent="0.2">
      <c r="B88" s="28">
        <f>+'Activo-EEFF'!B88</f>
        <v>44166</v>
      </c>
      <c r="C88" s="18">
        <f>+'Activo-EEFF'!C88</f>
        <v>298825003232.59998</v>
      </c>
      <c r="D88" s="12">
        <f>+'Activo-EEFF'!E88</f>
        <v>11927040527.542002</v>
      </c>
      <c r="E88" s="9">
        <v>395262425.19348514</v>
      </c>
      <c r="F88" s="9">
        <v>71097236.300999656</v>
      </c>
      <c r="G88" s="12"/>
      <c r="H88" s="12"/>
      <c r="I88" s="13"/>
      <c r="K88" s="17"/>
      <c r="L88" s="17"/>
    </row>
    <row r="89" spans="2:12" x14ac:dyDescent="0.2">
      <c r="B89" s="28">
        <f>+'Activo-EEFF'!B89</f>
        <v>44197</v>
      </c>
      <c r="C89" s="18">
        <f>+'Activo-EEFF'!C89</f>
        <v>306557796411.10004</v>
      </c>
      <c r="D89" s="12">
        <f>+'Activo-EEFF'!E89</f>
        <v>14977149673.094002</v>
      </c>
      <c r="E89" s="9">
        <v>506770094.75633895</v>
      </c>
      <c r="F89" s="9">
        <v>70715884.975631714</v>
      </c>
      <c r="G89" s="12"/>
      <c r="H89" s="12"/>
      <c r="I89" s="13"/>
      <c r="K89" s="17"/>
      <c r="L89" s="17"/>
    </row>
    <row r="90" spans="2:12" x14ac:dyDescent="0.2">
      <c r="B90" s="28">
        <f>+'Activo-EEFF'!B90</f>
        <v>44228</v>
      </c>
      <c r="C90" s="18">
        <f>+'Activo-EEFF'!C90</f>
        <v>310145608785</v>
      </c>
      <c r="D90" s="12">
        <f>+'Activo-EEFF'!E90</f>
        <v>14983506090.506002</v>
      </c>
      <c r="E90" s="9">
        <v>382230882.44428235</v>
      </c>
      <c r="F90" s="9">
        <v>79455684.80772981</v>
      </c>
      <c r="G90" s="12"/>
      <c r="H90" s="12"/>
      <c r="I90" s="13"/>
      <c r="K90" s="17"/>
      <c r="L90" s="17"/>
    </row>
    <row r="91" spans="2:12" x14ac:dyDescent="0.2">
      <c r="B91" s="28">
        <f>+'Activo-EEFF'!B91</f>
        <v>44256</v>
      </c>
      <c r="C91" s="18">
        <f>+'Activo-EEFF'!C91</f>
        <v>313404953942.40002</v>
      </c>
      <c r="D91" s="12">
        <f>+'Activo-EEFF'!E91</f>
        <v>13660137242.526003</v>
      </c>
      <c r="E91" s="9">
        <v>503261974.66516685</v>
      </c>
      <c r="F91" s="9">
        <v>81109115.020654514</v>
      </c>
      <c r="G91" s="12"/>
      <c r="H91" s="12"/>
      <c r="I91" s="13"/>
      <c r="K91" s="17"/>
      <c r="L91" s="17"/>
    </row>
    <row r="92" spans="2:12" x14ac:dyDescent="0.2">
      <c r="B92" s="28">
        <f>+'Activo-EEFF'!B92</f>
        <v>44287</v>
      </c>
      <c r="C92" s="18">
        <f>+'Activo-EEFF'!C92</f>
        <v>313055949508.90002</v>
      </c>
      <c r="D92" s="12">
        <f>+'Activo-EEFF'!E92</f>
        <v>11384628551.154003</v>
      </c>
      <c r="E92" s="9">
        <v>374530176.12616819</v>
      </c>
      <c r="F92" s="9">
        <v>80454149.566659302</v>
      </c>
      <c r="G92" s="12"/>
      <c r="H92" s="12"/>
      <c r="I92" s="13"/>
      <c r="K92" s="17"/>
      <c r="L92" s="17"/>
    </row>
    <row r="93" spans="2:12" x14ac:dyDescent="0.2">
      <c r="B93" s="28">
        <f>+'Activo-EEFF'!B93</f>
        <v>44317</v>
      </c>
      <c r="C93" s="18">
        <f>+'Activo-EEFF'!C93</f>
        <v>315881632043.40002</v>
      </c>
      <c r="D93" s="12">
        <f>+'Activo-EEFF'!E93</f>
        <v>9558270909.8180027</v>
      </c>
      <c r="E93" s="9">
        <v>376615988.47242576</v>
      </c>
      <c r="F93" s="9">
        <v>83655338.094315961</v>
      </c>
      <c r="G93" s="12"/>
      <c r="H93" s="12"/>
      <c r="I93" s="13"/>
      <c r="K93" s="17"/>
      <c r="L93" s="17"/>
    </row>
    <row r="94" spans="2:12" x14ac:dyDescent="0.2">
      <c r="B94" s="28">
        <f>+'Activo-EEFF'!B94</f>
        <v>44348</v>
      </c>
      <c r="C94" s="18">
        <f>+'Activo-EEFF'!C94</f>
        <v>318457388335.5</v>
      </c>
      <c r="D94" s="12">
        <f>+'Activo-EEFF'!E94</f>
        <v>8364922295.7180023</v>
      </c>
      <c r="E94" s="9">
        <v>379338845.37281179</v>
      </c>
      <c r="F94" s="9">
        <v>84648067.401263252</v>
      </c>
      <c r="G94" s="12"/>
      <c r="H94" s="12"/>
      <c r="I94" s="13"/>
      <c r="K94" s="17"/>
      <c r="L94" s="17"/>
    </row>
    <row r="95" spans="2:12" x14ac:dyDescent="0.2">
      <c r="B95" s="28">
        <f>+'Activo-EEFF'!B95</f>
        <v>44378</v>
      </c>
      <c r="C95" s="18">
        <f>+'Activo-EEFF'!C95</f>
        <v>317432067058.60004</v>
      </c>
      <c r="D95" s="12">
        <f>+'Activo-EEFF'!E95</f>
        <v>3871574693.3180017</v>
      </c>
      <c r="E95" s="9">
        <v>361057003.48586524</v>
      </c>
      <c r="F95" s="9">
        <v>84648067.401263252</v>
      </c>
      <c r="G95" s="12"/>
      <c r="H95" s="12"/>
      <c r="I95" s="13"/>
      <c r="K95" s="17"/>
      <c r="L95" s="17"/>
    </row>
    <row r="96" spans="2:12" x14ac:dyDescent="0.2">
      <c r="B96" s="28">
        <f>+'Activo-EEFF'!B96</f>
        <v>44409</v>
      </c>
      <c r="C96" s="18">
        <f>+'Activo-EEFF'!C96</f>
        <v>321557217920.90002</v>
      </c>
      <c r="D96" s="12">
        <f>+'Activo-EEFF'!E96</f>
        <v>3800175781.8200016</v>
      </c>
      <c r="E96" s="9">
        <v>365396508.64888924</v>
      </c>
      <c r="F96" s="9">
        <v>87650640.73773703</v>
      </c>
      <c r="G96" s="12"/>
      <c r="H96" s="12"/>
      <c r="I96" s="13"/>
      <c r="K96" s="17"/>
      <c r="L96" s="17"/>
    </row>
    <row r="97" spans="2:12" x14ac:dyDescent="0.2">
      <c r="B97" s="28">
        <f>+'Activo-EEFF'!B97</f>
        <v>44440</v>
      </c>
      <c r="C97" s="18">
        <f>+'Activo-EEFF'!C97</f>
        <v>326326423620.5</v>
      </c>
      <c r="D97" s="12">
        <f>+'Activo-EEFF'!E97</f>
        <v>3759624290.6200018</v>
      </c>
      <c r="E97" s="9">
        <v>392775507.68148953</v>
      </c>
      <c r="F97" s="9">
        <v>92421751.47191523</v>
      </c>
      <c r="G97" s="12"/>
      <c r="H97" s="12"/>
      <c r="I97" s="13"/>
      <c r="K97" s="17"/>
      <c r="L97" s="17"/>
    </row>
    <row r="98" spans="2:12" x14ac:dyDescent="0.2">
      <c r="B98" s="28">
        <f>+'Activo-EEFF'!B98</f>
        <v>44470</v>
      </c>
      <c r="C98" s="18">
        <f>+'Activo-EEFF'!C98</f>
        <v>330224366534.10004</v>
      </c>
      <c r="D98" s="12">
        <f>+'Activo-EEFF'!E98</f>
        <v>3707389266.920002</v>
      </c>
      <c r="E98" s="9">
        <v>214504995.16985273</v>
      </c>
      <c r="F98" s="9">
        <v>92886543.769880638</v>
      </c>
      <c r="G98" s="12"/>
      <c r="H98" s="12"/>
      <c r="I98" s="13"/>
      <c r="K98" s="17"/>
      <c r="L98" s="17"/>
    </row>
    <row r="99" spans="2:12" x14ac:dyDescent="0.2">
      <c r="B99" s="28">
        <f>+'Activo-EEFF'!B99</f>
        <v>44501</v>
      </c>
      <c r="C99" s="18">
        <f>+'Activo-EEFF'!C99</f>
        <v>333481658133.90002</v>
      </c>
      <c r="D99" s="12">
        <f>+'Activo-EEFF'!E99</f>
        <v>3682024029.3200021</v>
      </c>
      <c r="E99" s="9">
        <v>205729127.42025426</v>
      </c>
      <c r="F99" s="9">
        <v>93238360.308084264</v>
      </c>
      <c r="G99" s="12"/>
      <c r="H99" s="12"/>
      <c r="I99" s="13"/>
      <c r="K99" s="17"/>
      <c r="L99" s="17"/>
    </row>
    <row r="100" spans="2:12" x14ac:dyDescent="0.2">
      <c r="B100" s="28">
        <f>+'Activo-EEFF'!B100</f>
        <v>44531</v>
      </c>
      <c r="C100" s="18">
        <f>+'Activo-EEFF'!C100</f>
        <v>337665652935.5</v>
      </c>
      <c r="D100" s="12">
        <f>+'Activo-EEFF'!E100</f>
        <v>3532688606.8200021</v>
      </c>
      <c r="E100" s="9">
        <v>691036841.87217391</v>
      </c>
      <c r="F100" s="9">
        <v>98699478.728562862</v>
      </c>
      <c r="G100" s="12"/>
      <c r="H100" s="12"/>
      <c r="I100" s="13"/>
      <c r="K100" s="17"/>
      <c r="L100" s="17"/>
    </row>
    <row r="101" spans="2:12" x14ac:dyDescent="0.2">
      <c r="B101" s="28">
        <f>+'Activo-EEFF'!B101</f>
        <v>44562</v>
      </c>
      <c r="C101" s="18">
        <f>+'Activo-EEFF'!C101</f>
        <v>342181352328.40002</v>
      </c>
      <c r="D101" s="12">
        <f>+'Activo-EEFF'!E101</f>
        <v>3173240346.920002</v>
      </c>
      <c r="E101" s="9">
        <v>304453240.37346578</v>
      </c>
      <c r="F101" s="9">
        <v>102685354.57774766</v>
      </c>
      <c r="G101" s="12"/>
      <c r="H101" s="12"/>
      <c r="I101" s="13"/>
      <c r="K101" s="17"/>
      <c r="L101" s="17"/>
    </row>
    <row r="102" spans="2:12" x14ac:dyDescent="0.2">
      <c r="B102" s="28">
        <f>+'Activo-EEFF'!B102</f>
        <v>44593</v>
      </c>
      <c r="C102" s="18">
        <f>+'Activo-EEFF'!C102</f>
        <v>346159692938.10004</v>
      </c>
      <c r="D102" s="12">
        <f>+'Activo-EEFF'!E102</f>
        <v>3078429372.0200019</v>
      </c>
      <c r="E102" s="9">
        <v>410191901.22122926</v>
      </c>
      <c r="F102" s="9">
        <v>109093800.27818276</v>
      </c>
      <c r="G102" s="12"/>
      <c r="H102" s="12"/>
      <c r="I102" s="13"/>
      <c r="K102" s="17"/>
      <c r="L102" s="17"/>
    </row>
    <row r="103" spans="2:12" x14ac:dyDescent="0.2">
      <c r="B103" s="28">
        <f>+'Activo-EEFF'!B103</f>
        <v>44621</v>
      </c>
      <c r="C103" s="18">
        <f>+'Activo-EEFF'!C103</f>
        <v>350234212509.59998</v>
      </c>
      <c r="D103" s="12">
        <f>+'Activo-EEFF'!E103</f>
        <v>2862479404.5200019</v>
      </c>
      <c r="E103" s="9">
        <v>685215098.63309968</v>
      </c>
      <c r="F103" s="9">
        <v>113636190.00676948</v>
      </c>
      <c r="G103" s="12"/>
      <c r="H103" s="12"/>
      <c r="I103" s="13"/>
      <c r="K103" s="17"/>
      <c r="L103" s="17"/>
    </row>
    <row r="104" spans="2:12" x14ac:dyDescent="0.2">
      <c r="B104" s="28">
        <f>+'Activo-EEFF'!B104</f>
        <v>44652</v>
      </c>
      <c r="C104" s="18">
        <f>+'Activo-EEFF'!C104</f>
        <v>354099776894.29999</v>
      </c>
      <c r="D104" s="12">
        <f>+'Activo-EEFF'!E104</f>
        <v>2642272148.1200018</v>
      </c>
      <c r="E104" s="9">
        <v>382423945.11814767</v>
      </c>
      <c r="F104" s="9">
        <v>115381006.30187865</v>
      </c>
      <c r="G104" s="12"/>
      <c r="H104" s="12"/>
      <c r="I104" s="13"/>
      <c r="K104" s="17"/>
      <c r="L104" s="17"/>
    </row>
    <row r="105" spans="2:12" x14ac:dyDescent="0.2">
      <c r="B105" s="28">
        <f>+'Activo-EEFF'!B105</f>
        <v>44682</v>
      </c>
      <c r="C105" s="18">
        <f>+'Activo-EEFF'!C105</f>
        <v>357885393875.00006</v>
      </c>
      <c r="D105" s="12">
        <f>+'Activo-EEFF'!E105</f>
        <v>2591877426.420002</v>
      </c>
      <c r="E105" s="9">
        <v>386721549.49551022</v>
      </c>
      <c r="F105" s="9">
        <v>118195709.04019943</v>
      </c>
      <c r="G105" s="12"/>
      <c r="H105" s="12"/>
      <c r="I105" s="13"/>
      <c r="K105" s="17"/>
      <c r="L105" s="17"/>
    </row>
    <row r="106" spans="2:12" x14ac:dyDescent="0.2">
      <c r="B106" s="28">
        <f>+'Activo-EEFF'!B106</f>
        <v>44713</v>
      </c>
      <c r="C106" s="18">
        <f>+'Activo-EEFF'!C106</f>
        <v>361853361531.79999</v>
      </c>
      <c r="D106" s="12">
        <f>+'Activo-EEFF'!E106</f>
        <v>2436993329.2200022</v>
      </c>
      <c r="E106" s="9">
        <v>379157390.70710462</v>
      </c>
      <c r="F106" s="9">
        <v>120510291.77707364</v>
      </c>
      <c r="G106" s="12"/>
      <c r="H106" s="12"/>
      <c r="I106" s="13"/>
      <c r="K106" s="17"/>
      <c r="L106" s="17"/>
    </row>
    <row r="107" spans="2:12" x14ac:dyDescent="0.2">
      <c r="B107" s="28">
        <f>+'Activo-EEFF'!B107</f>
        <v>44743</v>
      </c>
      <c r="C107" s="18">
        <f>+'Activo-EEFF'!C107</f>
        <v>366134608129.20007</v>
      </c>
      <c r="D107" s="12">
        <f>+'Activo-EEFF'!E107</f>
        <v>2243910197.8200021</v>
      </c>
      <c r="E107" s="9">
        <v>380769006.39273906</v>
      </c>
      <c r="F107" s="9">
        <v>123037917.73452221</v>
      </c>
      <c r="G107" s="12"/>
      <c r="H107" s="12"/>
      <c r="I107" s="13"/>
      <c r="K107" s="17"/>
      <c r="L107" s="17"/>
    </row>
    <row r="108" spans="2:12" x14ac:dyDescent="0.2">
      <c r="B108" s="28">
        <f>+'Activo-EEFF'!B108</f>
        <v>44774</v>
      </c>
      <c r="C108" s="18">
        <f>+'Activo-EEFF'!C108</f>
        <v>369924012667.29999</v>
      </c>
      <c r="D108" s="12">
        <f>+'Activo-EEFF'!E108</f>
        <v>2045708904.5200021</v>
      </c>
      <c r="E108" s="9">
        <v>368659495.2985068</v>
      </c>
      <c r="F108" s="9">
        <v>126992409.3512107</v>
      </c>
      <c r="G108" s="12"/>
      <c r="H108" s="12"/>
      <c r="I108" s="13"/>
      <c r="K108" s="17"/>
      <c r="L108" s="17"/>
    </row>
    <row r="109" spans="2:12" x14ac:dyDescent="0.2">
      <c r="B109" s="28">
        <f>+'Activo-EEFF'!B109</f>
        <v>44805</v>
      </c>
      <c r="C109" s="18">
        <f>+'Activo-EEFF'!C109</f>
        <v>373986594525.40002</v>
      </c>
      <c r="D109" s="12">
        <f>+'Activo-EEFF'!E109</f>
        <v>1763820854.3200021</v>
      </c>
      <c r="E109" s="9">
        <v>383274487.68899661</v>
      </c>
      <c r="F109" s="9">
        <v>129710944.86145823</v>
      </c>
      <c r="G109" s="12"/>
      <c r="H109" s="12"/>
      <c r="I109" s="13"/>
      <c r="K109" s="17"/>
      <c r="L109" s="17"/>
    </row>
    <row r="110" spans="2:12" x14ac:dyDescent="0.2">
      <c r="B110" s="28">
        <f>+'Activo-EEFF'!B110</f>
        <v>44835</v>
      </c>
      <c r="C110" s="18">
        <f>+'Activo-EEFF'!C110</f>
        <v>378564049492.90002</v>
      </c>
      <c r="D110" s="12">
        <f>+'Activo-EEFF'!E110</f>
        <v>1529476806.8200021</v>
      </c>
      <c r="E110" s="9">
        <v>383268189.22113007</v>
      </c>
      <c r="F110" s="9">
        <v>131179723.50157554</v>
      </c>
      <c r="G110" s="12"/>
      <c r="H110" s="12"/>
      <c r="I110" s="13"/>
      <c r="K110" s="17"/>
      <c r="L110" s="17"/>
    </row>
    <row r="111" spans="2:12" x14ac:dyDescent="0.2">
      <c r="B111" s="28">
        <f>+'Activo-EEFF'!B111</f>
        <v>44866</v>
      </c>
      <c r="C111" s="18">
        <f>+'Activo-EEFF'!C111</f>
        <v>381642367257</v>
      </c>
      <c r="D111" s="12">
        <f>+'Activo-EEFF'!E111</f>
        <v>1133307516.420002</v>
      </c>
      <c r="E111" s="9">
        <v>389069902.57021713</v>
      </c>
      <c r="F111" s="9">
        <v>132728555.86890601</v>
      </c>
      <c r="G111" s="12"/>
      <c r="H111" s="12"/>
      <c r="I111" s="13"/>
      <c r="K111" s="17"/>
      <c r="L111" s="17"/>
    </row>
    <row r="112" spans="2:12" x14ac:dyDescent="0.2">
      <c r="B112" s="28">
        <f>+'Activo-EEFF'!B112</f>
        <v>44896</v>
      </c>
      <c r="C112" s="18">
        <f>+'Activo-EEFF'!C112</f>
        <v>386531956440.5</v>
      </c>
      <c r="D112" s="12">
        <f>+'Activo-EEFF'!E112</f>
        <v>1004615559.320002</v>
      </c>
      <c r="E112" s="9">
        <v>394674033.90418667</v>
      </c>
      <c r="F112" s="9">
        <v>134383519.0858545</v>
      </c>
      <c r="G112" s="12"/>
      <c r="H112" s="12"/>
      <c r="I112" s="13"/>
      <c r="K112" s="17"/>
      <c r="L112" s="17"/>
    </row>
    <row r="113" spans="2:12" x14ac:dyDescent="0.2">
      <c r="B113" s="28">
        <f>+'Activo-EEFF'!B113</f>
        <v>44927</v>
      </c>
      <c r="C113" s="18">
        <f>+'Activo-EEFF'!C113</f>
        <v>391808915606.20001</v>
      </c>
      <c r="D113" s="12">
        <f>+'Activo-EEFF'!E113</f>
        <v>881512437.92000198</v>
      </c>
      <c r="E113" s="9">
        <v>512157402.23822111</v>
      </c>
      <c r="F113" s="9">
        <v>138979544.13875026</v>
      </c>
      <c r="G113" s="12"/>
      <c r="H113" s="12"/>
      <c r="I113" s="13"/>
      <c r="K113" s="17"/>
      <c r="L113" s="17"/>
    </row>
    <row r="114" spans="2:12" x14ac:dyDescent="0.2">
      <c r="B114" s="28">
        <f>+'Activo-EEFF'!B114</f>
        <v>44958</v>
      </c>
      <c r="C114" s="18">
        <f>+'Activo-EEFF'!C114</f>
        <v>396342895701.70001</v>
      </c>
      <c r="D114" s="12">
        <f>+'Activo-EEFF'!E114</f>
        <v>1007146246.520002</v>
      </c>
      <c r="E114" s="9">
        <v>426730316.42264909</v>
      </c>
      <c r="F114" s="9">
        <v>151027833.08608586</v>
      </c>
      <c r="G114" s="12"/>
      <c r="H114" s="12"/>
      <c r="I114" s="13"/>
      <c r="K114" s="17"/>
      <c r="L114" s="17"/>
    </row>
    <row r="115" spans="2:12" x14ac:dyDescent="0.2">
      <c r="B115" s="28">
        <f>+'Activo-EEFF'!B115</f>
        <v>44986</v>
      </c>
      <c r="C115" s="18">
        <f>+'Activo-EEFF'!C115</f>
        <v>402079122957.30005</v>
      </c>
      <c r="D115" s="12">
        <f>+'Activo-EEFF'!E115</f>
        <v>507438249.3200019</v>
      </c>
      <c r="E115" s="9">
        <v>538580570.05601037</v>
      </c>
      <c r="F115" s="9">
        <v>153569215.24029601</v>
      </c>
      <c r="G115" s="12"/>
      <c r="H115" s="12"/>
      <c r="I115" s="13"/>
      <c r="K115" s="17"/>
      <c r="L115" s="17"/>
    </row>
    <row r="116" spans="2:12" x14ac:dyDescent="0.2">
      <c r="B116" s="28">
        <f>+'Activo-EEFF'!B116</f>
        <v>45017</v>
      </c>
      <c r="C116" s="18">
        <f>+'Activo-EEFF'!C116</f>
        <v>406814537199.29999</v>
      </c>
      <c r="D116" s="12">
        <f>+'Activo-EEFF'!E116</f>
        <v>440214015.72000188</v>
      </c>
      <c r="E116" s="9">
        <v>222236661.71991184</v>
      </c>
      <c r="F116" s="9">
        <v>154289843.08274359</v>
      </c>
      <c r="G116" s="12"/>
      <c r="H116" s="12"/>
      <c r="I116" s="13"/>
      <c r="K116" s="17"/>
      <c r="L116" s="17"/>
    </row>
    <row r="117" spans="2:12" x14ac:dyDescent="0.2">
      <c r="B117" s="28">
        <f>+'Activo-EEFF'!B117</f>
        <v>45047</v>
      </c>
      <c r="C117" s="18">
        <f>+'Activo-EEFF'!C117</f>
        <v>412750278076.40002</v>
      </c>
      <c r="D117" s="12">
        <f>+'Activo-EEFF'!E117</f>
        <v>258916424.02000189</v>
      </c>
      <c r="E117" s="9">
        <v>375967988.98287177</v>
      </c>
      <c r="F117" s="9">
        <v>160895574.39188629</v>
      </c>
      <c r="G117" s="12"/>
      <c r="H117" s="12"/>
      <c r="I117" s="13"/>
      <c r="K117" s="17"/>
      <c r="L117" s="17"/>
    </row>
    <row r="118" spans="2:12" x14ac:dyDescent="0.2">
      <c r="B118" s="28">
        <f>+'Activo-EEFF'!B118</f>
        <v>45078</v>
      </c>
      <c r="C118" s="18">
        <f>+'Activo-EEFF'!C118</f>
        <v>421407795517.30005</v>
      </c>
      <c r="D118" s="12">
        <f>+'Activo-EEFF'!E118</f>
        <v>3544139678.7200022</v>
      </c>
      <c r="E118" s="9">
        <v>400950761.01156139</v>
      </c>
      <c r="F118" s="9">
        <v>164887949.58404121</v>
      </c>
      <c r="G118" s="12"/>
      <c r="H118" s="12"/>
      <c r="I118" s="13"/>
      <c r="K118" s="17"/>
      <c r="L118" s="17"/>
    </row>
    <row r="119" spans="2:12" x14ac:dyDescent="0.2">
      <c r="B119" s="28">
        <f>+'Activo-EEFF'!B119</f>
        <v>45108</v>
      </c>
      <c r="C119" s="18">
        <f>+'Activo-EEFF'!C119</f>
        <v>423205615571.70001</v>
      </c>
      <c r="D119" s="12">
        <f>+'Activo-EEFF'!E119</f>
        <v>1389351393.8200021</v>
      </c>
      <c r="E119" s="9">
        <v>375707245.69996184</v>
      </c>
      <c r="F119" s="9">
        <v>167846328.80422923</v>
      </c>
      <c r="G119" s="12"/>
      <c r="H119" s="12"/>
      <c r="I119" s="13"/>
      <c r="K119" s="17"/>
      <c r="L119" s="17"/>
    </row>
    <row r="120" spans="2:12" x14ac:dyDescent="0.2">
      <c r="B120" s="28">
        <f>+'Activo-EEFF'!B120</f>
        <v>45139</v>
      </c>
      <c r="C120" s="18">
        <f>+'Activo-EEFF'!C120</f>
        <v>424326103027.00006</v>
      </c>
      <c r="D120" s="12">
        <f>+'Activo-EEFF'!E120</f>
        <v>505232909.82000196</v>
      </c>
      <c r="E120" s="9">
        <v>568810510.81152904</v>
      </c>
      <c r="F120" s="9">
        <v>167553668.41887182</v>
      </c>
      <c r="G120" s="12"/>
      <c r="H120" s="12"/>
      <c r="I120" s="13"/>
      <c r="K120" s="17"/>
      <c r="L120" s="17"/>
    </row>
    <row r="121" spans="2:12" x14ac:dyDescent="0.2">
      <c r="B121" s="28">
        <f>+'Activo-EEFF'!B121</f>
        <v>45170</v>
      </c>
      <c r="C121" s="18">
        <f>+'Activo-EEFF'!C121</f>
        <v>425715398215</v>
      </c>
      <c r="D121" s="12">
        <f>+'Activo-EEFF'!E121</f>
        <v>-649731316.0799979</v>
      </c>
      <c r="E121" s="9">
        <v>385966605.54048759</v>
      </c>
      <c r="F121" s="9">
        <v>169572703.74813202</v>
      </c>
      <c r="G121" s="12"/>
      <c r="H121" s="12"/>
      <c r="I121" s="13"/>
      <c r="K121" s="17"/>
      <c r="L121" s="17"/>
    </row>
    <row r="122" spans="2:12" x14ac:dyDescent="0.2">
      <c r="B122" s="28">
        <f>+'Activo-EEFF'!B122</f>
        <v>45200</v>
      </c>
      <c r="C122" s="18">
        <f>+'Activo-EEFF'!C122</f>
        <v>428093948915</v>
      </c>
      <c r="D122" s="12">
        <f>+'Activo-EEFF'!E122</f>
        <v>-1276980424.579998</v>
      </c>
      <c r="E122" s="9">
        <v>407991345.89971817</v>
      </c>
      <c r="F122" s="9">
        <v>176385590.82338297</v>
      </c>
      <c r="G122" s="12"/>
      <c r="H122" s="12"/>
      <c r="I122" s="13"/>
      <c r="K122" s="17"/>
      <c r="L122" s="17"/>
    </row>
    <row r="123" spans="2:12" x14ac:dyDescent="0.2">
      <c r="B123" s="28">
        <f>+'Activo-EEFF'!B123</f>
        <v>45231</v>
      </c>
      <c r="C123" s="18">
        <f>+'Activo-EEFF'!C123</f>
        <v>435502206891.29999</v>
      </c>
      <c r="D123" s="12">
        <f>+'Activo-EEFF'!E123</f>
        <v>4451189030.2200022</v>
      </c>
      <c r="E123" s="9">
        <v>405684587.57422453</v>
      </c>
      <c r="F123" s="9">
        <v>173661329.79277968</v>
      </c>
      <c r="G123" s="12"/>
      <c r="H123" s="12"/>
      <c r="I123" s="13"/>
      <c r="K123" s="17"/>
      <c r="L123" s="17"/>
    </row>
    <row r="124" spans="2:12" x14ac:dyDescent="0.2">
      <c r="B124" s="29">
        <f>+'Activo-EEFF'!B124</f>
        <v>45261</v>
      </c>
      <c r="C124" s="24">
        <f>+'Activo-EEFF'!C124</f>
        <v>437031071554.89996</v>
      </c>
      <c r="D124" s="26">
        <f>+'Activo-EEFF'!E124</f>
        <v>1989350214.7200022</v>
      </c>
      <c r="E124" s="25">
        <v>431350573.20001209</v>
      </c>
      <c r="F124" s="25">
        <v>178340069.58600008</v>
      </c>
      <c r="G124" s="26"/>
      <c r="H124" s="26"/>
      <c r="I124" s="27"/>
      <c r="K124" s="17"/>
      <c r="L124" s="17"/>
    </row>
  </sheetData>
  <autoFilter ref="B3:I92" xr:uid="{5074447C-5EBD-42F1-B634-75C32ECA84B1}"/>
  <pageMargins left="0.98425196850393704" right="0.98425196850393704" top="0.98425196850393704" bottom="0.98425196850393704" header="0.98425196850393704" footer="0.98425196850393704"/>
  <pageSetup paperSize="9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5FBE-5E63-4AE1-9DB6-B3423AE14E8B}">
  <sheetPr>
    <outlinePr summaryBelow="0" summaryRight="0"/>
  </sheetPr>
  <dimension ref="A1:N124"/>
  <sheetViews>
    <sheetView showGridLines="0" zoomScale="120" zoomScaleNormal="120" workbookViewId="0">
      <pane xSplit="2" ySplit="3" topLeftCell="C4" activePane="bottomRight" state="frozen"/>
      <selection pane="topRight" activeCell="C1" sqref="C1"/>
      <selection pane="bottomLeft" activeCell="A13" sqref="A13"/>
      <selection pane="bottomRight" activeCell="E8" sqref="E8"/>
    </sheetView>
  </sheetViews>
  <sheetFormatPr baseColWidth="10" defaultColWidth="9.140625" defaultRowHeight="12.75" x14ac:dyDescent="0.2"/>
  <cols>
    <col min="1" max="1" width="1.28515625" customWidth="1"/>
    <col min="2" max="2" width="10.85546875" customWidth="1"/>
    <col min="3" max="3" width="20.28515625" bestFit="1" customWidth="1"/>
    <col min="4" max="4" width="23.28515625" customWidth="1"/>
    <col min="5" max="5" width="16" bestFit="1" customWidth="1"/>
    <col min="6" max="6" width="15.85546875" customWidth="1"/>
    <col min="7" max="9" width="16" hidden="1" customWidth="1"/>
  </cols>
  <sheetData>
    <row r="1" spans="1:14" ht="7.15" customHeight="1" x14ac:dyDescent="0.2">
      <c r="A1" s="1"/>
      <c r="B1" s="1"/>
      <c r="C1" s="1"/>
      <c r="D1" s="1"/>
      <c r="E1" s="1"/>
      <c r="F1" s="1"/>
      <c r="G1" s="1"/>
      <c r="H1" s="1"/>
      <c r="I1" s="1"/>
    </row>
    <row r="2" spans="1:14" ht="5.85" customHeight="1" x14ac:dyDescent="0.2">
      <c r="A2" s="1"/>
      <c r="B2" s="1"/>
      <c r="C2" s="1"/>
      <c r="D2" s="1"/>
      <c r="E2" s="1"/>
      <c r="F2" s="1"/>
      <c r="G2" s="1"/>
      <c r="H2" s="1"/>
      <c r="I2" s="1"/>
    </row>
    <row r="3" spans="1:14" ht="38.25" x14ac:dyDescent="0.2">
      <c r="A3" s="1"/>
      <c r="B3" s="19" t="s">
        <v>68</v>
      </c>
      <c r="C3" s="19" t="s">
        <v>75</v>
      </c>
      <c r="D3" s="19" t="s">
        <v>76</v>
      </c>
      <c r="E3" s="19" t="s">
        <v>77</v>
      </c>
      <c r="F3" s="19" t="s">
        <v>78</v>
      </c>
      <c r="G3" s="19" t="s">
        <v>79</v>
      </c>
      <c r="H3" s="19" t="s">
        <v>80</v>
      </c>
      <c r="I3" s="19" t="s">
        <v>81</v>
      </c>
    </row>
    <row r="4" spans="1:14" x14ac:dyDescent="0.2">
      <c r="A4" s="1"/>
      <c r="B4" s="28">
        <f>+'Activo-EEFF'!B4</f>
        <v>41609</v>
      </c>
      <c r="C4" s="18">
        <f>+'Activo-EEFF'!C4</f>
        <v>89112329000.000015</v>
      </c>
      <c r="D4" s="12">
        <f>+'Activo-EEFF'!E4</f>
        <v>7258004255.3000002</v>
      </c>
      <c r="E4" s="9">
        <v>91908790.049128979</v>
      </c>
      <c r="F4" s="9">
        <v>12861942.139955675</v>
      </c>
      <c r="G4" s="12"/>
      <c r="H4" s="12"/>
      <c r="I4" s="12"/>
      <c r="K4" s="34"/>
      <c r="L4" s="34"/>
    </row>
    <row r="5" spans="1:14" x14ac:dyDescent="0.2">
      <c r="B5" s="28">
        <f>+'Activo-EEFF'!B5</f>
        <v>41640</v>
      </c>
      <c r="C5" s="18">
        <f>+'Activo-EEFF'!C5</f>
        <v>92949958000</v>
      </c>
      <c r="D5" s="12">
        <f>+'Activo-EEFF'!E5</f>
        <v>9182714745.8600006</v>
      </c>
      <c r="E5" s="9">
        <v>105453671.57814917</v>
      </c>
      <c r="F5" s="9">
        <v>13071771.617283851</v>
      </c>
      <c r="G5" s="12"/>
      <c r="H5" s="12"/>
      <c r="I5" s="12"/>
      <c r="K5" s="34"/>
      <c r="L5" s="34"/>
      <c r="M5" s="17"/>
      <c r="N5" s="17"/>
    </row>
    <row r="6" spans="1:14" x14ac:dyDescent="0.2">
      <c r="B6" s="28">
        <f>+'Activo-EEFF'!B6</f>
        <v>41671</v>
      </c>
      <c r="C6" s="18">
        <f>+'Activo-EEFF'!C6</f>
        <v>94987693000.000015</v>
      </c>
      <c r="D6" s="12">
        <f>+'Activo-EEFF'!E6</f>
        <v>9722978099.2280006</v>
      </c>
      <c r="E6" s="9">
        <v>121409825.14049083</v>
      </c>
      <c r="F6" s="9">
        <v>11933270.233349962</v>
      </c>
      <c r="G6" s="12"/>
      <c r="H6" s="12"/>
      <c r="I6" s="12"/>
      <c r="K6" s="34"/>
      <c r="L6" s="17"/>
      <c r="N6" s="17"/>
    </row>
    <row r="7" spans="1:14" x14ac:dyDescent="0.2">
      <c r="B7" s="28">
        <f>+'Activo-EEFF'!B7</f>
        <v>41699</v>
      </c>
      <c r="C7" s="18">
        <f>+'Activo-EEFF'!C7</f>
        <v>96809776000.000015</v>
      </c>
      <c r="D7" s="12">
        <f>+'Activo-EEFF'!E7</f>
        <v>9983212500.3199997</v>
      </c>
      <c r="E7" s="9">
        <v>133817690.72308204</v>
      </c>
      <c r="F7" s="9">
        <v>12625720.823692847</v>
      </c>
      <c r="G7" s="12"/>
      <c r="H7" s="12"/>
      <c r="I7" s="12"/>
      <c r="K7" s="34"/>
      <c r="L7" s="17"/>
      <c r="N7" s="17"/>
    </row>
    <row r="8" spans="1:14" x14ac:dyDescent="0.2">
      <c r="B8" s="28">
        <f>+'Activo-EEFF'!B8</f>
        <v>41730</v>
      </c>
      <c r="C8" s="18">
        <f>+'Activo-EEFF'!C8</f>
        <v>91942282000</v>
      </c>
      <c r="D8" s="12">
        <f>+'Activo-EEFF'!E8</f>
        <v>10479840619.945999</v>
      </c>
      <c r="E8" s="9">
        <v>160198120.86767891</v>
      </c>
      <c r="F8" s="9">
        <v>13062808.611527624</v>
      </c>
      <c r="G8" s="12"/>
      <c r="H8" s="12"/>
      <c r="I8" s="12"/>
      <c r="K8" s="34"/>
      <c r="L8" s="17"/>
      <c r="N8" s="17"/>
    </row>
    <row r="9" spans="1:14" x14ac:dyDescent="0.2">
      <c r="B9" s="28">
        <f>+'Activo-EEFF'!B9</f>
        <v>41760</v>
      </c>
      <c r="C9" s="18">
        <f>+'Activo-EEFF'!C9</f>
        <v>93721767000</v>
      </c>
      <c r="D9" s="12">
        <f>+'Activo-EEFF'!E9</f>
        <v>10699747318.032999</v>
      </c>
      <c r="E9" s="9">
        <v>186382747.01721683</v>
      </c>
      <c r="F9" s="9">
        <v>13121050.490522752</v>
      </c>
      <c r="G9" s="12"/>
      <c r="H9" s="12"/>
      <c r="I9" s="12"/>
      <c r="K9" s="34"/>
      <c r="L9" s="17"/>
      <c r="N9" s="17"/>
    </row>
    <row r="10" spans="1:14" x14ac:dyDescent="0.2">
      <c r="B10" s="28">
        <f>+'Activo-EEFF'!B10</f>
        <v>41791</v>
      </c>
      <c r="C10" s="18">
        <f>+'Activo-EEFF'!C10</f>
        <v>95031819000</v>
      </c>
      <c r="D10" s="12">
        <f>+'Activo-EEFF'!E10</f>
        <v>10535881167.309</v>
      </c>
      <c r="E10" s="9">
        <v>215479294.03187296</v>
      </c>
      <c r="F10" s="9">
        <v>12809890.343200343</v>
      </c>
      <c r="G10" s="12"/>
      <c r="H10" s="12"/>
      <c r="I10" s="12"/>
      <c r="K10" s="34"/>
      <c r="L10" s="17"/>
      <c r="N10" s="17"/>
    </row>
    <row r="11" spans="1:14" x14ac:dyDescent="0.2">
      <c r="B11" s="28">
        <f>+'Activo-EEFF'!B11</f>
        <v>41821</v>
      </c>
      <c r="C11" s="18">
        <f>+'Activo-EEFF'!C11</f>
        <v>97155133000</v>
      </c>
      <c r="D11" s="12">
        <f>+'Activo-EEFF'!E11</f>
        <v>11170911053.346001</v>
      </c>
      <c r="E11" s="9">
        <v>123865526.88230969</v>
      </c>
      <c r="F11" s="9">
        <v>13047836.891954454</v>
      </c>
      <c r="G11" s="12"/>
      <c r="H11" s="12"/>
      <c r="I11" s="12"/>
      <c r="K11" s="17"/>
      <c r="L11" s="17"/>
      <c r="N11" s="17"/>
    </row>
    <row r="12" spans="1:14" x14ac:dyDescent="0.2">
      <c r="B12" s="28">
        <f>+'Activo-EEFF'!B12</f>
        <v>41852</v>
      </c>
      <c r="C12" s="18">
        <f>+'Activo-EEFF'!C12</f>
        <v>98431911000</v>
      </c>
      <c r="D12" s="12">
        <f>+'Activo-EEFF'!E12</f>
        <v>10978481100.666</v>
      </c>
      <c r="E12" s="9">
        <v>272075176.08962822</v>
      </c>
      <c r="F12" s="9">
        <v>13976615.497233236</v>
      </c>
      <c r="G12" s="12"/>
      <c r="H12" s="12"/>
      <c r="I12" s="12"/>
      <c r="K12" s="17"/>
      <c r="L12" s="17"/>
      <c r="N12" s="17"/>
    </row>
    <row r="13" spans="1:14" x14ac:dyDescent="0.2">
      <c r="B13" s="28">
        <f>+'Activo-EEFF'!B13</f>
        <v>41883</v>
      </c>
      <c r="C13" s="18">
        <f>+'Activo-EEFF'!C13</f>
        <v>99848044000</v>
      </c>
      <c r="D13" s="12">
        <f>+'Activo-EEFF'!E13</f>
        <v>10567162037.282</v>
      </c>
      <c r="E13" s="9">
        <v>217060735.01468638</v>
      </c>
      <c r="F13" s="9">
        <v>14323508.741024043</v>
      </c>
      <c r="G13" s="12"/>
      <c r="H13" s="12"/>
      <c r="I13" s="12"/>
      <c r="K13" s="17"/>
      <c r="L13" s="17"/>
      <c r="N13" s="17"/>
    </row>
    <row r="14" spans="1:14" x14ac:dyDescent="0.2">
      <c r="B14" s="28">
        <f>+'Activo-EEFF'!B14</f>
        <v>41913</v>
      </c>
      <c r="C14" s="18">
        <f>+'Activo-EEFF'!C14</f>
        <v>101204051000</v>
      </c>
      <c r="D14" s="12">
        <f>+'Activo-EEFF'!E14</f>
        <v>10401596232.129</v>
      </c>
      <c r="E14" s="9">
        <v>222286262.58126411</v>
      </c>
      <c r="F14" s="9">
        <v>16333473.091677384</v>
      </c>
      <c r="G14" s="12"/>
      <c r="H14" s="12"/>
      <c r="I14" s="12"/>
      <c r="K14" s="17"/>
      <c r="L14" s="17"/>
    </row>
    <row r="15" spans="1:14" x14ac:dyDescent="0.2">
      <c r="B15" s="28">
        <f>+'Activo-EEFF'!B15</f>
        <v>41944</v>
      </c>
      <c r="C15" s="18">
        <f>+'Activo-EEFF'!C15</f>
        <v>102382892000</v>
      </c>
      <c r="D15" s="12">
        <f>+'Activo-EEFF'!E15</f>
        <v>10147171745.730999</v>
      </c>
      <c r="E15" s="9">
        <v>139335785.25992402</v>
      </c>
      <c r="F15" s="9">
        <v>14682167.974661481</v>
      </c>
      <c r="G15" s="12"/>
      <c r="H15" s="12"/>
      <c r="I15" s="12"/>
      <c r="K15" s="17"/>
      <c r="L15" s="17"/>
    </row>
    <row r="16" spans="1:14" x14ac:dyDescent="0.2">
      <c r="B16" s="28">
        <f>+'Activo-EEFF'!B16</f>
        <v>41974</v>
      </c>
      <c r="C16" s="18">
        <f>+'Activo-EEFF'!C16</f>
        <v>103616162000.00002</v>
      </c>
      <c r="D16" s="12">
        <f>+'Activo-EEFF'!E16</f>
        <v>9944427190.3899994</v>
      </c>
      <c r="E16" s="9">
        <v>290857992.23814154</v>
      </c>
      <c r="F16" s="9">
        <v>14888320.235545952</v>
      </c>
      <c r="G16" s="12" t="e">
        <f>+#REF!+SUM(E5:E16)-SUM(F5:F16)</f>
        <v>#REF!</v>
      </c>
      <c r="H16" s="12" t="e">
        <f>+#REF!-G16</f>
        <v>#REF!</v>
      </c>
      <c r="I16" s="13" t="e">
        <f>2*H16/(#REF!+#REF!-H16)</f>
        <v>#REF!</v>
      </c>
      <c r="K16" s="17"/>
      <c r="L16" s="17"/>
    </row>
    <row r="17" spans="1:12" x14ac:dyDescent="0.2">
      <c r="B17" s="28">
        <f>+'Activo-EEFF'!B17</f>
        <v>42005</v>
      </c>
      <c r="C17" s="18">
        <f>+'Activo-EEFF'!C17</f>
        <v>105236459000.00002</v>
      </c>
      <c r="D17" s="12">
        <f>+'Activo-EEFF'!E17</f>
        <v>9350266444.2789993</v>
      </c>
      <c r="E17" s="9">
        <v>205170421.78404704</v>
      </c>
      <c r="F17" s="9">
        <v>14772561.932283005</v>
      </c>
      <c r="G17" s="12" t="e">
        <f>+#REF!+SUM(E6:E17)-SUM(F6:F17)</f>
        <v>#REF!</v>
      </c>
      <c r="H17" s="12" t="e">
        <f>+#REF!-G17</f>
        <v>#REF!</v>
      </c>
      <c r="I17" s="13" t="e">
        <f>2*H17/(#REF!+#REF!-H17)</f>
        <v>#REF!</v>
      </c>
      <c r="K17" s="17"/>
      <c r="L17" s="17"/>
    </row>
    <row r="18" spans="1:12" x14ac:dyDescent="0.2">
      <c r="B18" s="28">
        <f>+'Activo-EEFF'!B18</f>
        <v>42036</v>
      </c>
      <c r="C18" s="18">
        <f>+'Activo-EEFF'!C18</f>
        <v>106854192000</v>
      </c>
      <c r="D18" s="12">
        <f>+'Activo-EEFF'!E18</f>
        <v>9006744435.4060001</v>
      </c>
      <c r="E18" s="9">
        <v>232398276.76610407</v>
      </c>
      <c r="F18" s="9">
        <v>15743387.196880361</v>
      </c>
      <c r="G18" s="12" t="e">
        <f>+#REF!+SUM(E7:E18)-SUM(F7:F18)</f>
        <v>#REF!</v>
      </c>
      <c r="H18" s="12" t="e">
        <f>+#REF!-G18</f>
        <v>#REF!</v>
      </c>
      <c r="I18" s="13" t="e">
        <f>2*H18/(#REF!+#REF!-H18)</f>
        <v>#REF!</v>
      </c>
      <c r="K18" s="17"/>
      <c r="L18" s="17"/>
    </row>
    <row r="19" spans="1:12" x14ac:dyDescent="0.2">
      <c r="B19" s="28">
        <f>+'Activo-EEFF'!B19</f>
        <v>42064</v>
      </c>
      <c r="C19" s="18">
        <f>+'Activo-EEFF'!C19</f>
        <v>108018285000.00002</v>
      </c>
      <c r="D19" s="12">
        <f>+'Activo-EEFF'!E19</f>
        <v>8590617700.434</v>
      </c>
      <c r="E19" s="9">
        <v>279455312.63105547</v>
      </c>
      <c r="F19" s="9">
        <v>15366816.100328051</v>
      </c>
      <c r="G19" s="12" t="e">
        <f>+#REF!+SUM(E8:E19)-SUM(F8:F19)</f>
        <v>#REF!</v>
      </c>
      <c r="H19" s="12" t="e">
        <f>+#REF!-G19</f>
        <v>#REF!</v>
      </c>
      <c r="I19" s="13" t="e">
        <f>2*H19/(#REF!+#REF!-H19)</f>
        <v>#REF!</v>
      </c>
      <c r="K19" s="17"/>
      <c r="L19" s="17"/>
    </row>
    <row r="20" spans="1:12" x14ac:dyDescent="0.2">
      <c r="B20" s="28">
        <f>+'Activo-EEFF'!B20</f>
        <v>42095</v>
      </c>
      <c r="C20" s="18">
        <f>+'Activo-EEFF'!C20</f>
        <v>109655848000</v>
      </c>
      <c r="D20" s="12">
        <f>+'Activo-EEFF'!E20</f>
        <v>8603888070.1259995</v>
      </c>
      <c r="E20" s="9">
        <v>129597376.91704097</v>
      </c>
      <c r="F20" s="9">
        <v>14629690.957749106</v>
      </c>
      <c r="G20" s="12" t="e">
        <f>+#REF!+SUM(E9:E20)-SUM(F9:F20)</f>
        <v>#REF!</v>
      </c>
      <c r="H20" s="12" t="e">
        <f>+#REF!-G20</f>
        <v>#REF!</v>
      </c>
      <c r="I20" s="13" t="e">
        <f>2*H20/(#REF!+#REF!-H20)</f>
        <v>#REF!</v>
      </c>
      <c r="K20" s="17"/>
      <c r="L20" s="17"/>
    </row>
    <row r="21" spans="1:12" x14ac:dyDescent="0.2">
      <c r="B21" s="28">
        <f>+'Activo-EEFF'!B21</f>
        <v>42125</v>
      </c>
      <c r="C21" s="18">
        <f>+'Activo-EEFF'!C21</f>
        <v>111510465000</v>
      </c>
      <c r="D21" s="12">
        <f>+'Activo-EEFF'!E21</f>
        <v>8536098951.2349997</v>
      </c>
      <c r="E21" s="9">
        <v>315095631.31534767</v>
      </c>
      <c r="F21" s="9">
        <v>15916178.628819464</v>
      </c>
      <c r="G21" s="12" t="e">
        <f>+#REF!+SUM(E10:E21)-SUM(F10:F21)</f>
        <v>#REF!</v>
      </c>
      <c r="H21" s="12" t="e">
        <f>+#REF!-G21</f>
        <v>#REF!</v>
      </c>
      <c r="I21" s="13" t="e">
        <f>2*H21/(#REF!+#REF!-H21)</f>
        <v>#REF!</v>
      </c>
      <c r="K21" s="17"/>
      <c r="L21" s="17"/>
    </row>
    <row r="22" spans="1:12" x14ac:dyDescent="0.2">
      <c r="B22" s="28">
        <f>+'Activo-EEFF'!B22</f>
        <v>42156</v>
      </c>
      <c r="C22" s="18">
        <f>+'Activo-EEFF'!C22</f>
        <v>113176360000.00002</v>
      </c>
      <c r="D22" s="12">
        <f>+'Activo-EEFF'!E22</f>
        <v>8527948775.2419996</v>
      </c>
      <c r="E22" s="9">
        <v>228614198.04666606</v>
      </c>
      <c r="F22" s="9">
        <v>15127910.672312472</v>
      </c>
      <c r="G22" s="12" t="e">
        <f>+#REF!+SUM(E11:E22)-SUM(F11:F22)</f>
        <v>#REF!</v>
      </c>
      <c r="H22" s="12" t="e">
        <f>+#REF!-G22</f>
        <v>#REF!</v>
      </c>
      <c r="I22" s="13" t="e">
        <f>2*H22/(#REF!+#REF!-H22)</f>
        <v>#REF!</v>
      </c>
      <c r="K22" s="17"/>
      <c r="L22" s="17"/>
    </row>
    <row r="23" spans="1:12" x14ac:dyDescent="0.2">
      <c r="B23" s="28">
        <f>+'Activo-EEFF'!B23</f>
        <v>42186</v>
      </c>
      <c r="C23" s="18">
        <f>+'Activo-EEFF'!C23</f>
        <v>114933137000.00002</v>
      </c>
      <c r="D23" s="12">
        <f>+'Activo-EEFF'!E23</f>
        <v>8575079026.9939995</v>
      </c>
      <c r="E23" s="9">
        <v>242490056.49910504</v>
      </c>
      <c r="F23" s="9">
        <v>15343819.813072462</v>
      </c>
      <c r="G23" s="12" t="e">
        <f>+#REF!+SUM(E12:E23)-SUM(F12:F23)</f>
        <v>#REF!</v>
      </c>
      <c r="H23" s="12" t="e">
        <f>+#REF!-G23</f>
        <v>#REF!</v>
      </c>
      <c r="I23" s="13" t="e">
        <f>2*H23/(#REF!+#REF!-H23)</f>
        <v>#REF!</v>
      </c>
      <c r="K23" s="17"/>
      <c r="L23" s="17"/>
    </row>
    <row r="24" spans="1:12" x14ac:dyDescent="0.2">
      <c r="B24" s="28">
        <f>+'Activo-EEFF'!B24</f>
        <v>42217</v>
      </c>
      <c r="C24" s="18">
        <f>+'Activo-EEFF'!C24</f>
        <v>116676478000</v>
      </c>
      <c r="D24" s="12">
        <f>+'Activo-EEFF'!E24</f>
        <v>8487124140.1389999</v>
      </c>
      <c r="E24" s="9">
        <v>237888594.59009498</v>
      </c>
      <c r="F24" s="9">
        <v>16653769.975391185</v>
      </c>
      <c r="G24" s="12" t="e">
        <f>+#REF!+SUM(E13:E24)-SUM(F13:F24)</f>
        <v>#REF!</v>
      </c>
      <c r="H24" s="12" t="e">
        <f>+#REF!-G24</f>
        <v>#REF!</v>
      </c>
      <c r="I24" s="13" t="e">
        <f>2*H24/(#REF!+#REF!-H24)</f>
        <v>#REF!</v>
      </c>
      <c r="K24" s="17"/>
      <c r="L24" s="17"/>
    </row>
    <row r="25" spans="1:12" x14ac:dyDescent="0.2">
      <c r="B25" s="28">
        <f>+'Activo-EEFF'!B25</f>
        <v>42248</v>
      </c>
      <c r="C25" s="18">
        <f>+'Activo-EEFF'!C25</f>
        <v>118270206627.20001</v>
      </c>
      <c r="D25" s="12">
        <f>+'Activo-EEFF'!E25</f>
        <v>8276905257.3249998</v>
      </c>
      <c r="E25" s="9">
        <v>232823115.65654889</v>
      </c>
      <c r="F25" s="9">
        <v>18869835.64005319</v>
      </c>
      <c r="G25" s="12" t="e">
        <f>+#REF!+SUM(E14:E25)-SUM(F14:F25)</f>
        <v>#REF!</v>
      </c>
      <c r="H25" s="12" t="e">
        <f>+#REF!-G25</f>
        <v>#REF!</v>
      </c>
      <c r="I25" s="13" t="e">
        <f>2*H25/(#REF!+#REF!-H25)</f>
        <v>#REF!</v>
      </c>
      <c r="K25" s="17"/>
      <c r="L25" s="17"/>
    </row>
    <row r="26" spans="1:12" x14ac:dyDescent="0.2">
      <c r="B26" s="28">
        <f>+'Activo-EEFF'!B26</f>
        <v>42278</v>
      </c>
      <c r="C26" s="18">
        <f>+'Activo-EEFF'!C26</f>
        <v>119982718148.30002</v>
      </c>
      <c r="D26" s="12">
        <f>+'Activo-EEFF'!E26</f>
        <v>8083064725.7079992</v>
      </c>
      <c r="E26" s="9">
        <v>148430506.87518877</v>
      </c>
      <c r="F26" s="9">
        <v>18038716.621882427</v>
      </c>
      <c r="G26" s="12" t="e">
        <f>+#REF!+SUM(E15:E26)-SUM(F15:F26)</f>
        <v>#REF!</v>
      </c>
      <c r="H26" s="12" t="e">
        <f>+#REF!-G26</f>
        <v>#REF!</v>
      </c>
      <c r="I26" s="13" t="e">
        <f>2*H26/(#REF!+#REF!-H26)</f>
        <v>#REF!</v>
      </c>
      <c r="K26" s="17"/>
      <c r="L26" s="17"/>
    </row>
    <row r="27" spans="1:12" x14ac:dyDescent="0.2">
      <c r="B27" s="28">
        <f>+'Activo-EEFF'!B27</f>
        <v>42309</v>
      </c>
      <c r="C27" s="18">
        <f>+'Activo-EEFF'!C27</f>
        <v>121722325460.59999</v>
      </c>
      <c r="D27" s="12">
        <f>+'Activo-EEFF'!E27</f>
        <v>8117561840.9419994</v>
      </c>
      <c r="E27" s="9">
        <v>353276627.51481044</v>
      </c>
      <c r="F27" s="9">
        <v>19189706.033726763</v>
      </c>
      <c r="G27" s="12" t="e">
        <f>+#REF!+SUM(E16:E27)-SUM(F16:F27)</f>
        <v>#REF!</v>
      </c>
      <c r="H27" s="12" t="e">
        <f>+#REF!-G27</f>
        <v>#REF!</v>
      </c>
      <c r="I27" s="13" t="e">
        <f>2*H27/(#REF!+#REF!-H27)</f>
        <v>#REF!</v>
      </c>
      <c r="K27" s="17"/>
      <c r="L27" s="17"/>
    </row>
    <row r="28" spans="1:12" x14ac:dyDescent="0.2">
      <c r="B28" s="28">
        <f>+'Activo-EEFF'!B28</f>
        <v>42339</v>
      </c>
      <c r="C28" s="18">
        <f>+'Activo-EEFF'!C28</f>
        <v>123470831793.2</v>
      </c>
      <c r="D28" s="12">
        <f>+'Activo-EEFF'!E28</f>
        <v>7956603829.9419994</v>
      </c>
      <c r="E28" s="9">
        <v>231049600.5595105</v>
      </c>
      <c r="F28" s="9">
        <v>18107251.437546521</v>
      </c>
      <c r="G28" s="12" t="e">
        <f>+#REF!+SUM(E17:E28)-SUM(F17:F28)</f>
        <v>#REF!</v>
      </c>
      <c r="H28" s="12" t="e">
        <f>+#REF!-G28</f>
        <v>#REF!</v>
      </c>
      <c r="I28" s="13" t="e">
        <f>2*H28/(#REF!+#REF!-H28)</f>
        <v>#REF!</v>
      </c>
      <c r="K28" s="17"/>
      <c r="L28" s="17"/>
    </row>
    <row r="29" spans="1:12" x14ac:dyDescent="0.2">
      <c r="A29" s="2"/>
      <c r="B29" s="28">
        <f>+'Activo-EEFF'!B29</f>
        <v>42370</v>
      </c>
      <c r="C29" s="18">
        <f>+'Activo-EEFF'!C29</f>
        <v>126054847738.60002</v>
      </c>
      <c r="D29" s="12">
        <f>+'Activo-EEFF'!E29</f>
        <v>7973467840.0419998</v>
      </c>
      <c r="E29" s="9">
        <v>316563750.61271632</v>
      </c>
      <c r="F29" s="9">
        <v>21376411.200344685</v>
      </c>
      <c r="G29" s="12" t="e">
        <f>+#REF!+SUM(E18:E29)-SUM(F18:F29)</f>
        <v>#REF!</v>
      </c>
      <c r="H29" s="12" t="e">
        <f>+#REF!-G29</f>
        <v>#REF!</v>
      </c>
      <c r="I29" s="13" t="e">
        <f>2*H29/(#REF!+#REF!-H29)</f>
        <v>#REF!</v>
      </c>
      <c r="K29" s="17"/>
      <c r="L29" s="17"/>
    </row>
    <row r="30" spans="1:12" x14ac:dyDescent="0.2">
      <c r="A30" s="3"/>
      <c r="B30" s="28">
        <f>+'Activo-EEFF'!B30</f>
        <v>42401</v>
      </c>
      <c r="C30" s="18">
        <f>+'Activo-EEFF'!C30</f>
        <v>127755896815.7</v>
      </c>
      <c r="D30" s="12">
        <f>+'Activo-EEFF'!E30</f>
        <v>7915668426.4169998</v>
      </c>
      <c r="E30" s="9">
        <v>250762818.47406834</v>
      </c>
      <c r="F30" s="9">
        <v>20660515.843834322</v>
      </c>
      <c r="G30" s="12" t="e">
        <f>+#REF!+SUM(E19:E30)-SUM(F19:F30)</f>
        <v>#REF!</v>
      </c>
      <c r="H30" s="12" t="e">
        <f>+#REF!-G30</f>
        <v>#REF!</v>
      </c>
      <c r="I30" s="13" t="e">
        <f>2*H30/(#REF!+#REF!-H30)</f>
        <v>#REF!</v>
      </c>
      <c r="K30" s="17"/>
      <c r="L30" s="17"/>
    </row>
    <row r="31" spans="1:12" x14ac:dyDescent="0.2">
      <c r="A31" s="3"/>
      <c r="B31" s="28">
        <f>+'Activo-EEFF'!B31</f>
        <v>42430</v>
      </c>
      <c r="C31" s="18">
        <f>+'Activo-EEFF'!C31</f>
        <v>129922761238.10001</v>
      </c>
      <c r="D31" s="12">
        <f>+'Activo-EEFF'!E31</f>
        <v>7901170031.9849997</v>
      </c>
      <c r="E31" s="9">
        <v>343486552.07502866</v>
      </c>
      <c r="F31" s="9">
        <v>21742989.484229021</v>
      </c>
      <c r="G31" s="12" t="e">
        <f>+#REF!+SUM(E20:E31)-SUM(F20:F31)</f>
        <v>#REF!</v>
      </c>
      <c r="H31" s="12" t="e">
        <f>+#REF!-G31</f>
        <v>#REF!</v>
      </c>
      <c r="I31" s="13" t="e">
        <f>2*H31/(#REF!+#REF!-H31)</f>
        <v>#REF!</v>
      </c>
      <c r="K31" s="17"/>
      <c r="L31" s="17"/>
    </row>
    <row r="32" spans="1:12" x14ac:dyDescent="0.2">
      <c r="B32" s="28">
        <f>+'Activo-EEFF'!B32</f>
        <v>42461</v>
      </c>
      <c r="C32" s="18">
        <f>+'Activo-EEFF'!C32</f>
        <v>132467462891.70001</v>
      </c>
      <c r="D32" s="12">
        <f>+'Activo-EEFF'!E32</f>
        <v>8499618704.5219994</v>
      </c>
      <c r="E32" s="9">
        <v>244188015.90795124</v>
      </c>
      <c r="F32" s="9">
        <v>21195170.096891046</v>
      </c>
      <c r="G32" s="12" t="e">
        <f>+#REF!+SUM(E21:E32)-SUM(F21:F32)</f>
        <v>#REF!</v>
      </c>
      <c r="H32" s="12" t="e">
        <f>+#REF!-G32</f>
        <v>#REF!</v>
      </c>
      <c r="I32" s="13" t="e">
        <f>2*H32/(#REF!+#REF!-H32)</f>
        <v>#REF!</v>
      </c>
      <c r="K32" s="17"/>
      <c r="L32" s="17"/>
    </row>
    <row r="33" spans="2:12" x14ac:dyDescent="0.2">
      <c r="B33" s="28">
        <f>+'Activo-EEFF'!B33</f>
        <v>42491</v>
      </c>
      <c r="C33" s="18">
        <f>+'Activo-EEFF'!C33</f>
        <v>135007242630.09999</v>
      </c>
      <c r="D33" s="12">
        <f>+'Activo-EEFF'!E33</f>
        <v>9025406097.7889996</v>
      </c>
      <c r="E33" s="9">
        <v>257102067.58068705</v>
      </c>
      <c r="F33" s="9">
        <v>21710304.358056642</v>
      </c>
      <c r="G33" s="12" t="e">
        <f>+#REF!+SUM(E22:E33)-SUM(F22:F33)</f>
        <v>#REF!</v>
      </c>
      <c r="H33" s="12" t="e">
        <f>+#REF!-G33</f>
        <v>#REF!</v>
      </c>
      <c r="I33" s="13" t="e">
        <f>2*H33/(#REF!+#REF!-H33)</f>
        <v>#REF!</v>
      </c>
      <c r="K33" s="17"/>
      <c r="L33" s="17"/>
    </row>
    <row r="34" spans="2:12" x14ac:dyDescent="0.2">
      <c r="B34" s="28">
        <f>+'Activo-EEFF'!B34</f>
        <v>42522</v>
      </c>
      <c r="C34" s="18">
        <f>+'Activo-EEFF'!C34</f>
        <v>137787185796.90002</v>
      </c>
      <c r="D34" s="12">
        <f>+'Activo-EEFF'!E34</f>
        <v>9770005186.9570007</v>
      </c>
      <c r="E34" s="9">
        <v>268329861.27651045</v>
      </c>
      <c r="F34" s="9">
        <v>22383889.596204612</v>
      </c>
      <c r="G34" s="12" t="e">
        <f>+#REF!+SUM(E23:E34)-SUM(F23:F34)</f>
        <v>#REF!</v>
      </c>
      <c r="H34" s="12" t="e">
        <f>+#REF!-G34</f>
        <v>#REF!</v>
      </c>
      <c r="I34" s="13" t="e">
        <f>2*H34/(#REF!+#REF!-H34)</f>
        <v>#REF!</v>
      </c>
      <c r="K34" s="17"/>
      <c r="L34" s="17"/>
    </row>
    <row r="35" spans="2:12" x14ac:dyDescent="0.2">
      <c r="B35" s="28">
        <f>+'Activo-EEFF'!B35</f>
        <v>42552</v>
      </c>
      <c r="C35" s="18">
        <f>+'Activo-EEFF'!C35</f>
        <v>140549516661.80002</v>
      </c>
      <c r="D35" s="12">
        <f>+'Activo-EEFF'!E35</f>
        <v>10410813014.511002</v>
      </c>
      <c r="E35" s="9">
        <v>364584161.25326967</v>
      </c>
      <c r="F35" s="9">
        <v>22050688.679705951</v>
      </c>
      <c r="G35" s="12" t="e">
        <f>+#REF!+SUM(E24:E35)-SUM(F24:F35)</f>
        <v>#REF!</v>
      </c>
      <c r="H35" s="12" t="e">
        <f>+#REF!-G35</f>
        <v>#REF!</v>
      </c>
      <c r="I35" s="13" t="e">
        <f>2*H35/(#REF!+#REF!-H35)</f>
        <v>#REF!</v>
      </c>
      <c r="K35" s="17"/>
      <c r="L35" s="17"/>
    </row>
    <row r="36" spans="2:12" x14ac:dyDescent="0.2">
      <c r="B36" s="28">
        <f>+'Activo-EEFF'!B36</f>
        <v>42583</v>
      </c>
      <c r="C36" s="18">
        <f>+'Activo-EEFF'!C36</f>
        <v>142676214234.10001</v>
      </c>
      <c r="D36" s="12">
        <f>+'Activo-EEFF'!E36</f>
        <v>10647619307.948002</v>
      </c>
      <c r="E36" s="9">
        <v>136837020.86575106</v>
      </c>
      <c r="F36" s="9">
        <v>23159213.685902391</v>
      </c>
      <c r="G36" s="12" t="e">
        <f>+#REF!+SUM(E25:E36)-SUM(F25:F36)</f>
        <v>#REF!</v>
      </c>
      <c r="H36" s="12" t="e">
        <f>+#REF!-G36</f>
        <v>#REF!</v>
      </c>
      <c r="I36" s="13" t="e">
        <f>2*H36/(#REF!+#REF!-H36)</f>
        <v>#REF!</v>
      </c>
      <c r="K36" s="17"/>
      <c r="L36" s="17"/>
    </row>
    <row r="37" spans="2:12" x14ac:dyDescent="0.2">
      <c r="B37" s="28">
        <f>+'Activo-EEFF'!B37</f>
        <v>42614</v>
      </c>
      <c r="C37" s="18">
        <f>+'Activo-EEFF'!C37</f>
        <v>144765999348.40002</v>
      </c>
      <c r="D37" s="12">
        <f>+'Activo-EEFF'!E37</f>
        <v>10443920516.114002</v>
      </c>
      <c r="E37" s="9">
        <v>163480547.58816978</v>
      </c>
      <c r="F37" s="9">
        <v>22703814.813002709</v>
      </c>
      <c r="G37" s="12" t="e">
        <f>+#REF!+SUM(E26:E37)-SUM(F26:F37)</f>
        <v>#REF!</v>
      </c>
      <c r="H37" s="12" t="e">
        <f>+#REF!-G37</f>
        <v>#REF!</v>
      </c>
      <c r="I37" s="13" t="e">
        <f>2*H37/(#REF!+#REF!-H37)</f>
        <v>#REF!</v>
      </c>
      <c r="K37" s="17"/>
      <c r="L37" s="17"/>
    </row>
    <row r="38" spans="2:12" x14ac:dyDescent="0.2">
      <c r="B38" s="28">
        <f>+'Activo-EEFF'!B38</f>
        <v>42644</v>
      </c>
      <c r="C38" s="18">
        <f>+'Activo-EEFF'!C38</f>
        <v>149495077084.09998</v>
      </c>
      <c r="D38" s="12">
        <f>+'Activo-EEFF'!E38</f>
        <v>13074981279.817001</v>
      </c>
      <c r="E38" s="9">
        <v>364114990.22538459</v>
      </c>
      <c r="F38" s="9">
        <v>24870656.366272312</v>
      </c>
      <c r="G38" s="12" t="e">
        <f>+#REF!+SUM(E27:E38)-SUM(F27:F38)</f>
        <v>#REF!</v>
      </c>
      <c r="H38" s="12" t="e">
        <f>+#REF!-G38</f>
        <v>#REF!</v>
      </c>
      <c r="I38" s="13" t="e">
        <f>2*H38/(#REF!+#REF!-H38)</f>
        <v>#REF!</v>
      </c>
      <c r="K38" s="17"/>
      <c r="L38" s="17"/>
    </row>
    <row r="39" spans="2:12" x14ac:dyDescent="0.2">
      <c r="B39" s="28">
        <f>+'Activo-EEFF'!B39</f>
        <v>42675</v>
      </c>
      <c r="C39" s="18">
        <f>+'Activo-EEFF'!C39</f>
        <v>151009970373.5</v>
      </c>
      <c r="D39" s="12">
        <f>+'Activo-EEFF'!E39</f>
        <v>12607985709.000002</v>
      </c>
      <c r="E39" s="9">
        <v>249382733.78344455</v>
      </c>
      <c r="F39" s="9">
        <v>23891214.209900852</v>
      </c>
      <c r="G39" s="12" t="e">
        <f>+#REF!+SUM(E28:E39)-SUM(F28:F39)</f>
        <v>#REF!</v>
      </c>
      <c r="H39" s="12" t="e">
        <f>+#REF!-G39</f>
        <v>#REF!</v>
      </c>
      <c r="I39" s="13" t="e">
        <f>2*H39/(#REF!+#REF!-H39)</f>
        <v>#REF!</v>
      </c>
      <c r="K39" s="17"/>
      <c r="L39" s="17"/>
    </row>
    <row r="40" spans="2:12" x14ac:dyDescent="0.2">
      <c r="B40" s="28">
        <f>+'Activo-EEFF'!B40</f>
        <v>42705</v>
      </c>
      <c r="C40" s="18">
        <f>+'Activo-EEFF'!C40</f>
        <v>153812013184.90002</v>
      </c>
      <c r="D40" s="12">
        <f>+'Activo-EEFF'!E40</f>
        <v>13169204122.454002</v>
      </c>
      <c r="E40" s="9">
        <v>402654678.68516582</v>
      </c>
      <c r="F40" s="9">
        <v>23536171.310946014</v>
      </c>
      <c r="G40" s="12" t="e">
        <f>+#REF!+SUM(E29:E40)-SUM(F29:F40)</f>
        <v>#REF!</v>
      </c>
      <c r="H40" s="12" t="e">
        <f>+#REF!-G40</f>
        <v>#REF!</v>
      </c>
      <c r="I40" s="13" t="e">
        <f>2*H40/(#REF!+#REF!-H40)</f>
        <v>#REF!</v>
      </c>
      <c r="K40" s="17"/>
      <c r="L40" s="17"/>
    </row>
    <row r="41" spans="2:12" x14ac:dyDescent="0.2">
      <c r="B41" s="28">
        <f>+'Activo-EEFF'!B41</f>
        <v>42736</v>
      </c>
      <c r="C41" s="18">
        <f>+'Activo-EEFF'!C41</f>
        <v>157538035754.60001</v>
      </c>
      <c r="D41" s="12">
        <f>+'Activo-EEFF'!E41</f>
        <v>14000726593.554003</v>
      </c>
      <c r="E41" s="9">
        <v>236734968.06224811</v>
      </c>
      <c r="F41" s="9">
        <v>25140349.452414192</v>
      </c>
      <c r="G41" s="12" t="e">
        <f>+#REF!+SUM(E30:E41)-SUM(F30:F41)</f>
        <v>#REF!</v>
      </c>
      <c r="H41" s="12" t="e">
        <f>+#REF!-G41</f>
        <v>#REF!</v>
      </c>
      <c r="I41" s="13" t="e">
        <f>2*H41/(#REF!+#REF!-H41)</f>
        <v>#REF!</v>
      </c>
      <c r="K41" s="17"/>
      <c r="L41" s="17"/>
    </row>
    <row r="42" spans="2:12" x14ac:dyDescent="0.2">
      <c r="B42" s="28">
        <f>+'Activo-EEFF'!B42</f>
        <v>42767</v>
      </c>
      <c r="C42" s="18">
        <f>+'Activo-EEFF'!C42</f>
        <v>159617705946.39999</v>
      </c>
      <c r="D42" s="12">
        <f>+'Activo-EEFF'!E42</f>
        <v>13844254526.754002</v>
      </c>
      <c r="E42" s="9">
        <v>287882712.95747089</v>
      </c>
      <c r="F42" s="9">
        <v>26596062.731218047</v>
      </c>
      <c r="G42" s="12" t="e">
        <f>+#REF!+SUM(E31:E42)-SUM(F31:F42)</f>
        <v>#REF!</v>
      </c>
      <c r="H42" s="12" t="e">
        <f>+#REF!-G42</f>
        <v>#REF!</v>
      </c>
      <c r="I42" s="13" t="e">
        <f>2*H42/(#REF!+#REF!-H42)</f>
        <v>#REF!</v>
      </c>
      <c r="K42" s="17"/>
      <c r="L42" s="17"/>
    </row>
    <row r="43" spans="2:12" x14ac:dyDescent="0.2">
      <c r="B43" s="28">
        <f>+'Activo-EEFF'!B43</f>
        <v>42795</v>
      </c>
      <c r="C43" s="18">
        <f>+'Activo-EEFF'!C43</f>
        <v>162740312734.10001</v>
      </c>
      <c r="D43" s="12">
        <f>+'Activo-EEFF'!E43</f>
        <v>14253180437.716002</v>
      </c>
      <c r="E43" s="9">
        <v>358691802.1288932</v>
      </c>
      <c r="F43" s="9">
        <v>27308763.786352407</v>
      </c>
      <c r="G43" s="12"/>
      <c r="H43" s="12"/>
      <c r="I43" s="13"/>
      <c r="K43" s="17"/>
      <c r="L43" s="17"/>
    </row>
    <row r="44" spans="2:12" x14ac:dyDescent="0.2">
      <c r="B44" s="28">
        <f>+'Activo-EEFF'!B44</f>
        <v>42826</v>
      </c>
      <c r="C44" s="18">
        <f>+'Activo-EEFF'!C44</f>
        <v>165539604974.60001</v>
      </c>
      <c r="D44" s="12">
        <f>+'Activo-EEFF'!E44</f>
        <v>14897653731.137001</v>
      </c>
      <c r="E44" s="9">
        <v>271685447.16253722</v>
      </c>
      <c r="F44" s="9">
        <v>28266638.614143003</v>
      </c>
      <c r="G44" s="12"/>
      <c r="H44" s="12"/>
      <c r="I44" s="13"/>
      <c r="K44" s="17"/>
      <c r="L44" s="17"/>
    </row>
    <row r="45" spans="2:12" x14ac:dyDescent="0.2">
      <c r="B45" s="28">
        <f>+'Activo-EEFF'!B45</f>
        <v>42856</v>
      </c>
      <c r="C45" s="18">
        <f>+'Activo-EEFF'!C45</f>
        <v>167539926983.50003</v>
      </c>
      <c r="D45" s="12">
        <f>+'Activo-EEFF'!E45</f>
        <v>14585088839.837002</v>
      </c>
      <c r="E45" s="9">
        <v>283213824.70752609</v>
      </c>
      <c r="F45" s="9">
        <v>27831869.455691174</v>
      </c>
      <c r="G45" s="12"/>
      <c r="H45" s="12"/>
      <c r="I45" s="13"/>
      <c r="K45" s="17"/>
      <c r="L45" s="17"/>
    </row>
    <row r="46" spans="2:12" x14ac:dyDescent="0.2">
      <c r="B46" s="28">
        <f>+'Activo-EEFF'!B46</f>
        <v>42887</v>
      </c>
      <c r="C46" s="18">
        <f>+'Activo-EEFF'!C46</f>
        <v>169762690151.40002</v>
      </c>
      <c r="D46" s="12">
        <f>+'Activo-EEFF'!E46</f>
        <v>14391427689.337002</v>
      </c>
      <c r="E46" s="9">
        <v>273242017.47195375</v>
      </c>
      <c r="F46" s="9">
        <v>28321297.89366097</v>
      </c>
      <c r="G46" s="12"/>
      <c r="H46" s="12"/>
      <c r="I46" s="13"/>
      <c r="K46" s="17"/>
      <c r="L46" s="17"/>
    </row>
    <row r="47" spans="2:12" x14ac:dyDescent="0.2">
      <c r="B47" s="28">
        <f>+'Activo-EEFF'!B47</f>
        <v>42917</v>
      </c>
      <c r="C47" s="18">
        <f>+'Activo-EEFF'!C47</f>
        <v>172003903603.40002</v>
      </c>
      <c r="D47" s="12">
        <f>+'Activo-EEFF'!E47</f>
        <v>14267707945.137001</v>
      </c>
      <c r="E47" s="9">
        <v>274795019.21457088</v>
      </c>
      <c r="F47" s="9">
        <v>29813853.607260123</v>
      </c>
      <c r="G47" s="12"/>
      <c r="H47" s="12"/>
      <c r="I47" s="13"/>
      <c r="K47" s="17"/>
      <c r="L47" s="17"/>
    </row>
    <row r="48" spans="2:12" x14ac:dyDescent="0.2">
      <c r="B48" s="28">
        <f>+'Activo-EEFF'!B48</f>
        <v>42948</v>
      </c>
      <c r="C48" s="18">
        <f>+'Activo-EEFF'!C48</f>
        <v>174355100536.79999</v>
      </c>
      <c r="D48" s="12">
        <f>+'Activo-EEFF'!E48</f>
        <v>14249500863.237001</v>
      </c>
      <c r="E48" s="9">
        <v>279800790.11350095</v>
      </c>
      <c r="F48" s="9">
        <v>29523355.091952465</v>
      </c>
      <c r="G48" s="12"/>
      <c r="H48" s="12"/>
      <c r="I48" s="13"/>
      <c r="K48" s="17"/>
      <c r="L48" s="17"/>
    </row>
    <row r="49" spans="2:12" x14ac:dyDescent="0.2">
      <c r="B49" s="28">
        <f>+'Activo-EEFF'!B49</f>
        <v>42979</v>
      </c>
      <c r="C49" s="18">
        <f>+'Activo-EEFF'!C49</f>
        <v>176856878481.29999</v>
      </c>
      <c r="D49" s="12">
        <f>+'Activo-EEFF'!E49</f>
        <v>14028905900.637001</v>
      </c>
      <c r="E49" s="9">
        <v>294476171.90219367</v>
      </c>
      <c r="F49" s="9">
        <v>30378864.612245187</v>
      </c>
      <c r="G49" s="12"/>
      <c r="H49" s="12"/>
      <c r="I49" s="13"/>
      <c r="K49" s="17"/>
      <c r="L49" s="17"/>
    </row>
    <row r="50" spans="2:12" x14ac:dyDescent="0.2">
      <c r="B50" s="28">
        <f>+'Activo-EEFF'!B50</f>
        <v>43009</v>
      </c>
      <c r="C50" s="18">
        <f>+'Activo-EEFF'!C50</f>
        <v>179179915887</v>
      </c>
      <c r="D50" s="12">
        <f>+'Activo-EEFF'!E50</f>
        <v>13973534858.279001</v>
      </c>
      <c r="E50" s="9">
        <v>274326546.34821403</v>
      </c>
      <c r="F50" s="9">
        <v>32046646.427031469</v>
      </c>
      <c r="G50" s="12"/>
      <c r="H50" s="12"/>
      <c r="I50" s="13"/>
      <c r="K50" s="17"/>
      <c r="L50" s="17"/>
    </row>
    <row r="51" spans="2:12" x14ac:dyDescent="0.2">
      <c r="B51" s="28">
        <f>+'Activo-EEFF'!B51</f>
        <v>43040</v>
      </c>
      <c r="C51" s="18">
        <f>+'Activo-EEFF'!C51</f>
        <v>181434008493.30002</v>
      </c>
      <c r="D51" s="12">
        <f>+'Activo-EEFF'!E51</f>
        <v>13864394945.189001</v>
      </c>
      <c r="E51" s="9">
        <v>179713513.11613822</v>
      </c>
      <c r="F51" s="9">
        <v>32321500.58472224</v>
      </c>
      <c r="G51" s="12"/>
      <c r="H51" s="12"/>
      <c r="I51" s="13"/>
      <c r="K51" s="17"/>
      <c r="L51" s="17"/>
    </row>
    <row r="52" spans="2:12" x14ac:dyDescent="0.2">
      <c r="B52" s="28">
        <f>+'Activo-EEFF'!B52</f>
        <v>43070</v>
      </c>
      <c r="C52" s="18">
        <f>+'Activo-EEFF'!C52</f>
        <v>183444137905.40002</v>
      </c>
      <c r="D52" s="12">
        <f>+'Activo-EEFF'!E52</f>
        <v>13394884003.489</v>
      </c>
      <c r="E52" s="9">
        <v>518966413.87875402</v>
      </c>
      <c r="F52" s="9">
        <v>31544014.262878142</v>
      </c>
      <c r="G52" s="12"/>
      <c r="H52" s="12"/>
      <c r="I52" s="13"/>
      <c r="K52" s="17"/>
      <c r="L52" s="17"/>
    </row>
    <row r="53" spans="2:12" x14ac:dyDescent="0.2">
      <c r="B53" s="28">
        <f>+'Activo-EEFF'!B53</f>
        <v>43101</v>
      </c>
      <c r="C53" s="18">
        <f>+'Activo-EEFF'!C53</f>
        <v>186802537661.60001</v>
      </c>
      <c r="D53" s="12">
        <f>+'Activo-EEFF'!E53</f>
        <v>13384913999.834</v>
      </c>
      <c r="E53" s="9">
        <v>306551874.68892443</v>
      </c>
      <c r="F53" s="9">
        <v>31972153.29623647</v>
      </c>
      <c r="G53" s="12"/>
      <c r="H53" s="12"/>
      <c r="I53" s="13"/>
      <c r="K53" s="17"/>
      <c r="L53" s="17"/>
    </row>
    <row r="54" spans="2:12" x14ac:dyDescent="0.2">
      <c r="B54" s="28">
        <f>+'Activo-EEFF'!B54</f>
        <v>43132</v>
      </c>
      <c r="C54" s="18">
        <f>+'Activo-EEFF'!C54</f>
        <v>189178383723.40002</v>
      </c>
      <c r="D54" s="12">
        <f>+'Activo-EEFF'!E54</f>
        <v>13215689502.534</v>
      </c>
      <c r="E54" s="9">
        <v>292255612.93146652</v>
      </c>
      <c r="F54" s="9">
        <v>33810230.367145061</v>
      </c>
      <c r="G54" s="12"/>
      <c r="H54" s="12"/>
      <c r="I54" s="13"/>
      <c r="K54" s="17"/>
      <c r="L54" s="17"/>
    </row>
    <row r="55" spans="2:12" x14ac:dyDescent="0.2">
      <c r="B55" s="28">
        <f>+'Activo-EEFF'!B55</f>
        <v>43160</v>
      </c>
      <c r="C55" s="18">
        <f>+'Activo-EEFF'!C55</f>
        <v>192179724657.20001</v>
      </c>
      <c r="D55" s="12">
        <f>+'Activo-EEFF'!E55</f>
        <v>13299195075.415001</v>
      </c>
      <c r="E55" s="9">
        <v>427850665.54530352</v>
      </c>
      <c r="F55" s="9">
        <v>36918706.614225402</v>
      </c>
      <c r="G55" s="12"/>
      <c r="H55" s="12"/>
      <c r="I55" s="13"/>
      <c r="K55" s="17"/>
      <c r="L55" s="17"/>
    </row>
    <row r="56" spans="2:12" x14ac:dyDescent="0.2">
      <c r="B56" s="28">
        <f>+'Activo-EEFF'!B56</f>
        <v>43191</v>
      </c>
      <c r="C56" s="18">
        <f>+'Activo-EEFF'!C56</f>
        <v>194655781192.70004</v>
      </c>
      <c r="D56" s="12">
        <f>+'Activo-EEFF'!E56</f>
        <v>13086275379.815001</v>
      </c>
      <c r="E56" s="9">
        <v>293962511.31461102</v>
      </c>
      <c r="F56" s="9">
        <v>35760493.562414639</v>
      </c>
      <c r="G56" s="12"/>
      <c r="H56" s="12"/>
      <c r="I56" s="13"/>
      <c r="K56" s="17"/>
      <c r="L56" s="17"/>
    </row>
    <row r="57" spans="2:12" x14ac:dyDescent="0.2">
      <c r="B57" s="28">
        <f>+'Activo-EEFF'!B57</f>
        <v>43221</v>
      </c>
      <c r="C57" s="18">
        <f>+'Activo-EEFF'!C57</f>
        <v>197261046824.89999</v>
      </c>
      <c r="D57" s="12">
        <f>+'Activo-EEFF'!E57</f>
        <v>12994047009.015001</v>
      </c>
      <c r="E57" s="9">
        <v>322556106.2757529</v>
      </c>
      <c r="F57" s="9">
        <v>37035640.90559727</v>
      </c>
      <c r="G57" s="12"/>
      <c r="H57" s="12"/>
      <c r="I57" s="13"/>
      <c r="K57" s="17"/>
      <c r="L57" s="17"/>
    </row>
    <row r="58" spans="2:12" x14ac:dyDescent="0.2">
      <c r="B58" s="28">
        <f>+'Activo-EEFF'!B58</f>
        <v>43252</v>
      </c>
      <c r="C58" s="18">
        <f>+'Activo-EEFF'!C58</f>
        <v>199743401225.60001</v>
      </c>
      <c r="D58" s="12">
        <f>+'Activo-EEFF'!E58</f>
        <v>12678403770.915001</v>
      </c>
      <c r="E58" s="9">
        <v>307327528.71654618</v>
      </c>
      <c r="F58" s="9">
        <v>37689266.435699031</v>
      </c>
      <c r="G58" s="12"/>
      <c r="H58" s="12"/>
      <c r="I58" s="13"/>
      <c r="K58" s="17"/>
      <c r="L58" s="17"/>
    </row>
    <row r="59" spans="2:12" x14ac:dyDescent="0.2">
      <c r="B59" s="28">
        <f>+'Activo-EEFF'!B59</f>
        <v>43282</v>
      </c>
      <c r="C59" s="18">
        <f>+'Activo-EEFF'!C59</f>
        <v>201086538569.39999</v>
      </c>
      <c r="D59" s="12">
        <f>+'Activo-EEFF'!E59</f>
        <v>11332307883.315001</v>
      </c>
      <c r="E59" s="9">
        <v>185755875.33195546</v>
      </c>
      <c r="F59" s="9">
        <v>36693397.242422491</v>
      </c>
      <c r="G59" s="12"/>
      <c r="H59" s="12"/>
      <c r="I59" s="13"/>
      <c r="K59" s="17"/>
      <c r="L59" s="17"/>
    </row>
    <row r="60" spans="2:12" x14ac:dyDescent="0.2">
      <c r="B60" s="28">
        <f>+'Activo-EEFF'!B60</f>
        <v>43313</v>
      </c>
      <c r="C60" s="18">
        <f>+'Activo-EEFF'!C60</f>
        <v>202010982281.30002</v>
      </c>
      <c r="D60" s="12">
        <f>+'Activo-EEFF'!E60</f>
        <v>9596112044.7150002</v>
      </c>
      <c r="E60" s="9">
        <v>449076058.23046255</v>
      </c>
      <c r="F60" s="9">
        <v>38244160.939163797</v>
      </c>
      <c r="G60" s="12"/>
      <c r="H60" s="12"/>
      <c r="I60" s="13"/>
      <c r="K60" s="17"/>
      <c r="L60" s="17"/>
    </row>
    <row r="61" spans="2:12" x14ac:dyDescent="0.2">
      <c r="B61" s="28">
        <f>+'Activo-EEFF'!B61</f>
        <v>43344</v>
      </c>
      <c r="C61" s="18">
        <f>+'Activo-EEFF'!C61</f>
        <v>203225392952.30002</v>
      </c>
      <c r="D61" s="12">
        <f>+'Activo-EEFF'!E61</f>
        <v>7982200188.5150003</v>
      </c>
      <c r="E61" s="9">
        <v>310529062.9655416</v>
      </c>
      <c r="F61" s="9">
        <v>38545423.552028142</v>
      </c>
      <c r="G61" s="12"/>
      <c r="H61" s="12"/>
      <c r="I61" s="13"/>
      <c r="K61" s="17"/>
      <c r="L61" s="17"/>
    </row>
    <row r="62" spans="2:12" x14ac:dyDescent="0.2">
      <c r="B62" s="28">
        <f>+'Activo-EEFF'!B62</f>
        <v>43374</v>
      </c>
      <c r="C62" s="18">
        <f>+'Activo-EEFF'!C62</f>
        <v>205993481613.80002</v>
      </c>
      <c r="D62" s="12">
        <f>+'Activo-EEFF'!E62</f>
        <v>7759624488.0150003</v>
      </c>
      <c r="E62" s="9">
        <v>217573531.62049779</v>
      </c>
      <c r="F62" s="9">
        <v>39900597.116404854</v>
      </c>
      <c r="G62" s="12"/>
      <c r="H62" s="12"/>
      <c r="I62" s="13"/>
      <c r="K62" s="17"/>
      <c r="L62" s="17"/>
    </row>
    <row r="63" spans="2:12" x14ac:dyDescent="0.2">
      <c r="B63" s="28">
        <f>+'Activo-EEFF'!B63</f>
        <v>43405</v>
      </c>
      <c r="C63" s="18">
        <f>+'Activo-EEFF'!C63</f>
        <v>208462967698.40002</v>
      </c>
      <c r="D63" s="12">
        <f>+'Activo-EEFF'!E63</f>
        <v>7515451556.1150007</v>
      </c>
      <c r="E63" s="9">
        <v>328252842.48627055</v>
      </c>
      <c r="F63" s="9">
        <v>40827823.879879653</v>
      </c>
      <c r="G63" s="12"/>
      <c r="H63" s="12"/>
      <c r="I63" s="13"/>
      <c r="K63" s="17"/>
      <c r="L63" s="17"/>
    </row>
    <row r="64" spans="2:12" x14ac:dyDescent="0.2">
      <c r="B64" s="28">
        <f>+'Activo-EEFF'!B64</f>
        <v>43435</v>
      </c>
      <c r="C64" s="18">
        <f>+'Activo-EEFF'!C64</f>
        <v>211359494880.20001</v>
      </c>
      <c r="D64" s="12">
        <f>+'Activo-EEFF'!E64</f>
        <v>7470506254.6150007</v>
      </c>
      <c r="E64" s="9">
        <v>493658252.29163104</v>
      </c>
      <c r="F64" s="9">
        <v>39347602.581791662</v>
      </c>
      <c r="G64" s="12"/>
      <c r="H64" s="12"/>
      <c r="I64" s="13"/>
      <c r="K64" s="17"/>
      <c r="L64" s="17"/>
    </row>
    <row r="65" spans="2:12" x14ac:dyDescent="0.2">
      <c r="B65" s="28">
        <f>+'Activo-EEFF'!B65</f>
        <v>43466</v>
      </c>
      <c r="C65" s="18">
        <f>+'Activo-EEFF'!C65</f>
        <v>215357428808.70004</v>
      </c>
      <c r="D65" s="12">
        <f>+'Activo-EEFF'!E65</f>
        <v>7670069445.6150007</v>
      </c>
      <c r="E65" s="9">
        <v>278512574.38739496</v>
      </c>
      <c r="F65" s="9">
        <v>40860850.661644153</v>
      </c>
      <c r="G65" s="12"/>
      <c r="H65" s="12"/>
      <c r="I65" s="13"/>
      <c r="K65" s="17"/>
      <c r="L65" s="17"/>
    </row>
    <row r="66" spans="2:12" x14ac:dyDescent="0.2">
      <c r="B66" s="28">
        <f>+'Activo-EEFF'!B66</f>
        <v>43497</v>
      </c>
      <c r="C66" s="18">
        <f>+'Activo-EEFF'!C66</f>
        <v>218032706491.40002</v>
      </c>
      <c r="D66" s="12">
        <f>+'Activo-EEFF'!E66</f>
        <v>7403229312.4150009</v>
      </c>
      <c r="E66" s="9">
        <v>471570654.42653692</v>
      </c>
      <c r="F66" s="9">
        <v>46375635.494768359</v>
      </c>
      <c r="G66" s="12"/>
      <c r="H66" s="12"/>
      <c r="I66" s="13"/>
      <c r="K66" s="17"/>
      <c r="L66" s="17"/>
    </row>
    <row r="67" spans="2:12" x14ac:dyDescent="0.2">
      <c r="B67" s="28">
        <f>+'Activo-EEFF'!B67</f>
        <v>43525</v>
      </c>
      <c r="C67" s="18">
        <f>+'Activo-EEFF'!C67</f>
        <v>220996331963</v>
      </c>
      <c r="D67" s="12">
        <f>+'Activo-EEFF'!E67</f>
        <v>7171770062.9150009</v>
      </c>
      <c r="E67" s="9">
        <v>199396697.17672828</v>
      </c>
      <c r="F67" s="9">
        <v>46364282.582528643</v>
      </c>
      <c r="G67" s="12"/>
      <c r="H67" s="12"/>
      <c r="I67" s="13"/>
      <c r="K67" s="17"/>
      <c r="L67" s="17"/>
    </row>
    <row r="68" spans="2:12" x14ac:dyDescent="0.2">
      <c r="B68" s="28">
        <f>+'Activo-EEFF'!B68</f>
        <v>43556</v>
      </c>
      <c r="C68" s="18">
        <f>+'Activo-EEFF'!C68</f>
        <v>223919422868.79999</v>
      </c>
      <c r="D68" s="12">
        <f>+'Activo-EEFF'!E68</f>
        <v>7059882310.1150007</v>
      </c>
      <c r="E68" s="9">
        <v>444019504.37306404</v>
      </c>
      <c r="F68" s="9">
        <v>46103834.193881668</v>
      </c>
      <c r="G68" s="12"/>
      <c r="H68" s="12"/>
      <c r="I68" s="13"/>
      <c r="K68" s="17"/>
      <c r="L68" s="17"/>
    </row>
    <row r="69" spans="2:12" x14ac:dyDescent="0.2">
      <c r="B69" s="28">
        <f>+'Activo-EEFF'!B69</f>
        <v>43586</v>
      </c>
      <c r="C69" s="18">
        <f>+'Activo-EEFF'!C69</f>
        <v>226882501100.39999</v>
      </c>
      <c r="D69" s="12">
        <f>+'Activo-EEFF'!E69</f>
        <v>6923446157.1980009</v>
      </c>
      <c r="E69" s="9">
        <v>459709041.06963706</v>
      </c>
      <c r="F69" s="9">
        <v>47473326.195360646</v>
      </c>
      <c r="G69" s="12"/>
      <c r="H69" s="12"/>
      <c r="I69" s="13"/>
      <c r="K69" s="17"/>
      <c r="L69" s="17"/>
    </row>
    <row r="70" spans="2:12" x14ac:dyDescent="0.2">
      <c r="B70" s="28">
        <f>+'Activo-EEFF'!B70</f>
        <v>43617</v>
      </c>
      <c r="C70" s="18">
        <f>+'Activo-EEFF'!C70</f>
        <v>229887650031.20004</v>
      </c>
      <c r="D70" s="12">
        <f>+'Activo-EEFF'!E70</f>
        <v>6950298266.1980009</v>
      </c>
      <c r="E70" s="9">
        <v>322760827.09265625</v>
      </c>
      <c r="F70" s="9">
        <v>47815971.096235417</v>
      </c>
      <c r="G70" s="12"/>
      <c r="H70" s="12"/>
      <c r="I70" s="13"/>
      <c r="K70" s="17"/>
      <c r="L70" s="17"/>
    </row>
    <row r="71" spans="2:12" x14ac:dyDescent="0.2">
      <c r="B71" s="28">
        <f>+'Activo-EEFF'!B71</f>
        <v>43647</v>
      </c>
      <c r="C71" s="18">
        <f>+'Activo-EEFF'!C71</f>
        <v>232695878545.10001</v>
      </c>
      <c r="D71" s="12">
        <f>+'Activo-EEFF'!E71</f>
        <v>6614251714.2980013</v>
      </c>
      <c r="E71" s="9">
        <v>192194570.35064924</v>
      </c>
      <c r="F71" s="9">
        <v>49833749.671148054</v>
      </c>
      <c r="G71" s="12"/>
      <c r="H71" s="12"/>
      <c r="I71" s="13"/>
      <c r="K71" s="17"/>
      <c r="L71" s="17"/>
    </row>
    <row r="72" spans="2:12" x14ac:dyDescent="0.2">
      <c r="B72" s="28">
        <f>+'Activo-EEFF'!B72</f>
        <v>43678</v>
      </c>
      <c r="C72" s="18">
        <f>+'Activo-EEFF'!C72</f>
        <v>234314162172.40005</v>
      </c>
      <c r="D72" s="12">
        <f>+'Activo-EEFF'!E72</f>
        <v>5453763651.7980013</v>
      </c>
      <c r="E72" s="9">
        <v>268562243.76516294</v>
      </c>
      <c r="F72" s="9">
        <v>49894120.857775658</v>
      </c>
      <c r="G72" s="12"/>
      <c r="H72" s="12"/>
      <c r="I72" s="13"/>
      <c r="K72" s="17"/>
      <c r="L72" s="17"/>
    </row>
    <row r="73" spans="2:12" x14ac:dyDescent="0.2">
      <c r="B73" s="28">
        <f>+'Activo-EEFF'!B73</f>
        <v>43709</v>
      </c>
      <c r="C73" s="18">
        <f>+'Activo-EEFF'!C73</f>
        <v>238050907717.70004</v>
      </c>
      <c r="D73" s="12">
        <f>+'Activo-EEFF'!E73</f>
        <v>4967621452.2980013</v>
      </c>
      <c r="E73" s="9">
        <v>378601235.45593238</v>
      </c>
      <c r="F73" s="9">
        <v>51106396.898502834</v>
      </c>
      <c r="G73" s="12"/>
      <c r="H73" s="12"/>
      <c r="I73" s="13"/>
      <c r="K73" s="17"/>
      <c r="L73" s="17"/>
    </row>
    <row r="74" spans="2:12" x14ac:dyDescent="0.2">
      <c r="B74" s="28">
        <f>+'Activo-EEFF'!B74</f>
        <v>43739</v>
      </c>
      <c r="C74" s="18">
        <f>+'Activo-EEFF'!C74</f>
        <v>240690641893.70001</v>
      </c>
      <c r="D74" s="12">
        <f>+'Activo-EEFF'!E74</f>
        <v>3949193955.6980009</v>
      </c>
      <c r="E74" s="9">
        <v>269944175.61103928</v>
      </c>
      <c r="F74" s="9">
        <v>51291321.040246442</v>
      </c>
      <c r="G74" s="12"/>
      <c r="H74" s="12"/>
      <c r="I74" s="13"/>
      <c r="K74" s="17"/>
      <c r="L74" s="17"/>
    </row>
    <row r="75" spans="2:12" x14ac:dyDescent="0.2">
      <c r="B75" s="28">
        <f>+'Activo-EEFF'!B75</f>
        <v>43770</v>
      </c>
      <c r="C75" s="18">
        <f>+'Activo-EEFF'!C75</f>
        <v>239442911094.80002</v>
      </c>
      <c r="D75" s="12">
        <f>+'Activo-EEFF'!E75</f>
        <v>-490303473.31599998</v>
      </c>
      <c r="E75" s="9">
        <v>305431895.46959621</v>
      </c>
      <c r="F75" s="9">
        <v>52177069.872317091</v>
      </c>
      <c r="G75" s="12"/>
      <c r="H75" s="12"/>
      <c r="I75" s="13"/>
      <c r="K75" s="17"/>
      <c r="L75" s="17"/>
    </row>
    <row r="76" spans="2:12" x14ac:dyDescent="0.2">
      <c r="B76" s="28">
        <f>+'Activo-EEFF'!B76</f>
        <v>43800</v>
      </c>
      <c r="C76" s="18">
        <f>+'Activo-EEFF'!C76</f>
        <v>241632241316.39999</v>
      </c>
      <c r="D76" s="12">
        <f>+'Activo-EEFF'!E76</f>
        <v>-1886415404.1159999</v>
      </c>
      <c r="E76" s="9">
        <v>386488199.876535</v>
      </c>
      <c r="F76" s="9">
        <v>52818886.977544263</v>
      </c>
      <c r="G76" s="12"/>
      <c r="H76" s="12"/>
      <c r="I76" s="13"/>
      <c r="K76" s="17"/>
      <c r="L76" s="17"/>
    </row>
    <row r="77" spans="2:12" x14ac:dyDescent="0.2">
      <c r="B77" s="28">
        <f>+'Activo-EEFF'!B77</f>
        <v>43831</v>
      </c>
      <c r="C77" s="18">
        <f>+'Activo-EEFF'!C77</f>
        <v>246379618410.40002</v>
      </c>
      <c r="D77" s="12">
        <f>+'Activo-EEFF'!E77</f>
        <v>-2129316129.516</v>
      </c>
      <c r="E77" s="9">
        <v>438716057.28431755</v>
      </c>
      <c r="F77" s="9">
        <v>53612106.332922749</v>
      </c>
      <c r="G77" s="12"/>
      <c r="H77" s="12"/>
      <c r="I77" s="13"/>
      <c r="K77" s="17"/>
      <c r="L77" s="17"/>
    </row>
    <row r="78" spans="2:12" x14ac:dyDescent="0.2">
      <c r="B78" s="28">
        <f>+'Activo-EEFF'!B78</f>
        <v>43862</v>
      </c>
      <c r="C78" s="18">
        <f>+'Activo-EEFF'!C78</f>
        <v>249310079958.90002</v>
      </c>
      <c r="D78" s="12">
        <f>+'Activo-EEFF'!E78</f>
        <v>-2503208088.8850002</v>
      </c>
      <c r="E78" s="9">
        <v>395920958.29318321</v>
      </c>
      <c r="F78" s="9">
        <v>59185555.097394451</v>
      </c>
      <c r="G78" s="12"/>
      <c r="H78" s="12"/>
      <c r="I78" s="13"/>
      <c r="K78" s="17"/>
      <c r="L78" s="17"/>
    </row>
    <row r="79" spans="2:12" x14ac:dyDescent="0.2">
      <c r="B79" s="28">
        <f>+'Activo-EEFF'!B79</f>
        <v>43891</v>
      </c>
      <c r="C79" s="18">
        <f>+'Activo-EEFF'!C79</f>
        <v>252275516626.39999</v>
      </c>
      <c r="D79" s="12">
        <f>+'Activo-EEFF'!E79</f>
        <v>-2877811538.3850002</v>
      </c>
      <c r="E79" s="9">
        <v>686463698.75697148</v>
      </c>
      <c r="F79" s="9">
        <v>61702193.880453289</v>
      </c>
      <c r="G79" s="12"/>
      <c r="H79" s="12"/>
      <c r="I79" s="13"/>
      <c r="K79" s="17"/>
      <c r="L79" s="17"/>
    </row>
    <row r="80" spans="2:12" x14ac:dyDescent="0.2">
      <c r="B80" s="28">
        <f>+'Activo-EEFF'!B80</f>
        <v>43922</v>
      </c>
      <c r="C80" s="18">
        <f>+'Activo-EEFF'!C80</f>
        <v>259694150299.60001</v>
      </c>
      <c r="D80" s="12">
        <f>+'Activo-EEFF'!E80</f>
        <v>1178959654.7220001</v>
      </c>
      <c r="E80" s="9">
        <v>346140082.77571726</v>
      </c>
      <c r="F80" s="9">
        <v>62443222.41624862</v>
      </c>
      <c r="G80" s="12"/>
      <c r="H80" s="12"/>
      <c r="I80" s="13"/>
      <c r="K80" s="17"/>
      <c r="L80" s="17"/>
    </row>
    <row r="81" spans="2:12" x14ac:dyDescent="0.2">
      <c r="B81" s="28">
        <f>+'Activo-EEFF'!B81</f>
        <v>43952</v>
      </c>
      <c r="C81" s="18">
        <f>+'Activo-EEFF'!C81</f>
        <v>262434038917.80002</v>
      </c>
      <c r="D81" s="12">
        <f>+'Activo-EEFF'!E81</f>
        <v>850846356.03300011</v>
      </c>
      <c r="E81" s="9">
        <v>355698052.4495036</v>
      </c>
      <c r="F81" s="9">
        <v>65777253.739283897</v>
      </c>
      <c r="G81" s="12"/>
      <c r="H81" s="12"/>
      <c r="I81" s="13"/>
      <c r="K81" s="17"/>
      <c r="L81" s="17"/>
    </row>
    <row r="82" spans="2:12" x14ac:dyDescent="0.2">
      <c r="B82" s="28">
        <f>+'Activo-EEFF'!B82</f>
        <v>43983</v>
      </c>
      <c r="C82" s="18">
        <f>+'Activo-EEFF'!C82</f>
        <v>267075879657.10001</v>
      </c>
      <c r="D82" s="12">
        <f>+'Activo-EEFF'!E82</f>
        <v>2338846144.6330004</v>
      </c>
      <c r="E82" s="9">
        <v>362499677.31571978</v>
      </c>
      <c r="F82" s="9">
        <v>66659126.736684844</v>
      </c>
      <c r="G82" s="12"/>
      <c r="H82" s="12"/>
      <c r="I82" s="13"/>
      <c r="K82" s="17"/>
      <c r="L82" s="17"/>
    </row>
    <row r="83" spans="2:12" x14ac:dyDescent="0.2">
      <c r="B83" s="28">
        <f>+'Activo-EEFF'!B83</f>
        <v>44013</v>
      </c>
      <c r="C83" s="18">
        <f>+'Activo-EEFF'!C83</f>
        <v>272677541377.19998</v>
      </c>
      <c r="D83" s="12">
        <f>+'Activo-EEFF'!E83</f>
        <v>4717754773.5330009</v>
      </c>
      <c r="E83" s="9">
        <v>361537406.49387449</v>
      </c>
      <c r="F83" s="9">
        <v>69311126.4267755</v>
      </c>
      <c r="G83" s="12"/>
      <c r="H83" s="12"/>
      <c r="I83" s="13"/>
      <c r="K83" s="17"/>
      <c r="L83" s="17"/>
    </row>
    <row r="84" spans="2:12" x14ac:dyDescent="0.2">
      <c r="B84" s="28">
        <f>+'Activo-EEFF'!B84</f>
        <v>44044</v>
      </c>
      <c r="C84" s="18">
        <f>+'Activo-EEFF'!C84</f>
        <v>276873705642.40002</v>
      </c>
      <c r="D84" s="12">
        <f>+'Activo-EEFF'!E84</f>
        <v>5203292557.4330006</v>
      </c>
      <c r="E84" s="9">
        <v>363902996.26630843</v>
      </c>
      <c r="F84" s="9">
        <v>69322900.666796446</v>
      </c>
      <c r="G84" s="12"/>
      <c r="H84" s="12"/>
      <c r="I84" s="13"/>
      <c r="K84" s="17"/>
      <c r="L84" s="17"/>
    </row>
    <row r="85" spans="2:12" x14ac:dyDescent="0.2">
      <c r="B85" s="28">
        <f>+'Activo-EEFF'!B85</f>
        <v>44075</v>
      </c>
      <c r="C85" s="18">
        <f>+'Activo-EEFF'!C85</f>
        <v>281640551400.40002</v>
      </c>
      <c r="D85" s="12">
        <f>+'Activo-EEFF'!E85</f>
        <v>5524397911.8150005</v>
      </c>
      <c r="E85" s="9">
        <v>364690421.64590651</v>
      </c>
      <c r="F85" s="9">
        <v>70104612.589958847</v>
      </c>
      <c r="G85" s="12"/>
      <c r="H85" s="12"/>
      <c r="I85" s="13"/>
      <c r="K85" s="17"/>
      <c r="L85" s="17"/>
    </row>
    <row r="86" spans="2:12" x14ac:dyDescent="0.2">
      <c r="B86" s="28">
        <f>+'Activo-EEFF'!B86</f>
        <v>44105</v>
      </c>
      <c r="C86" s="18">
        <f>+'Activo-EEFF'!C86</f>
        <v>288183535326.20001</v>
      </c>
      <c r="D86" s="12">
        <f>+'Activo-EEFF'!E86</f>
        <v>7917909314.9770012</v>
      </c>
      <c r="E86" s="9">
        <v>417128234.35532534</v>
      </c>
      <c r="F86" s="9">
        <v>73779819.963203996</v>
      </c>
      <c r="G86" s="12"/>
      <c r="H86" s="12"/>
      <c r="I86" s="13"/>
      <c r="K86" s="17"/>
      <c r="L86" s="17"/>
    </row>
    <row r="87" spans="2:12" x14ac:dyDescent="0.2">
      <c r="B87" s="28">
        <f>+'Activo-EEFF'!B87</f>
        <v>44136</v>
      </c>
      <c r="C87" s="18">
        <f>+'Activo-EEFF'!C87</f>
        <v>294106103892.40002</v>
      </c>
      <c r="D87" s="12">
        <f>+'Activo-EEFF'!E87</f>
        <v>11447603398.578001</v>
      </c>
      <c r="E87" s="9">
        <v>365980248.57109153</v>
      </c>
      <c r="F87" s="9">
        <v>73053342.638173059</v>
      </c>
      <c r="G87" s="12"/>
      <c r="H87" s="12"/>
      <c r="I87" s="13"/>
      <c r="K87" s="17"/>
      <c r="L87" s="17"/>
    </row>
    <row r="88" spans="2:12" x14ac:dyDescent="0.2">
      <c r="B88" s="28">
        <f>+'Activo-EEFF'!B88</f>
        <v>44166</v>
      </c>
      <c r="C88" s="18">
        <f>+'Activo-EEFF'!C88</f>
        <v>298825003232.59998</v>
      </c>
      <c r="D88" s="12">
        <f>+'Activo-EEFF'!E88</f>
        <v>11927040527.542002</v>
      </c>
      <c r="E88" s="9">
        <v>403402407.24777359</v>
      </c>
      <c r="F88" s="9">
        <v>75593358.240013838</v>
      </c>
      <c r="G88" s="12"/>
      <c r="H88" s="12"/>
      <c r="I88" s="13"/>
      <c r="K88" s="17"/>
      <c r="L88" s="17"/>
    </row>
    <row r="89" spans="2:12" x14ac:dyDescent="0.2">
      <c r="B89" s="28">
        <f>+'Activo-EEFF'!B89</f>
        <v>44197</v>
      </c>
      <c r="C89" s="18">
        <f>+'Activo-EEFF'!C89</f>
        <v>306557796411.10004</v>
      </c>
      <c r="D89" s="12">
        <f>+'Activo-EEFF'!E89</f>
        <v>14977149673.094002</v>
      </c>
      <c r="E89" s="9">
        <v>517206450.99472255</v>
      </c>
      <c r="F89" s="9">
        <v>75187890.617731065</v>
      </c>
      <c r="G89" s="12"/>
      <c r="H89" s="12"/>
      <c r="I89" s="13"/>
      <c r="K89" s="17"/>
      <c r="L89" s="17"/>
    </row>
    <row r="90" spans="2:12" x14ac:dyDescent="0.2">
      <c r="B90" s="28">
        <f>+'Activo-EEFF'!B90</f>
        <v>44228</v>
      </c>
      <c r="C90" s="18">
        <f>+'Activo-EEFF'!C90</f>
        <v>310145608785</v>
      </c>
      <c r="D90" s="12">
        <f>+'Activo-EEFF'!E90</f>
        <v>14983506090.506002</v>
      </c>
      <c r="E90" s="9">
        <v>390102494.63248432</v>
      </c>
      <c r="F90" s="9">
        <v>84480387.120081246</v>
      </c>
      <c r="G90" s="12"/>
      <c r="H90" s="12"/>
      <c r="I90" s="13"/>
      <c r="K90" s="17"/>
      <c r="L90" s="17"/>
    </row>
    <row r="91" spans="2:12" x14ac:dyDescent="0.2">
      <c r="B91" s="28">
        <f>+'Activo-EEFF'!B91</f>
        <v>44256</v>
      </c>
      <c r="C91" s="18">
        <f>+'Activo-EEFF'!C91</f>
        <v>313404953942.40002</v>
      </c>
      <c r="D91" s="12">
        <f>+'Activo-EEFF'!E91</f>
        <v>13660137242.526003</v>
      </c>
      <c r="E91" s="9">
        <v>513626085.14284492</v>
      </c>
      <c r="F91" s="9">
        <v>86238378.694905967</v>
      </c>
      <c r="G91" s="12"/>
      <c r="H91" s="12"/>
      <c r="I91" s="13"/>
      <c r="K91" s="17"/>
      <c r="L91" s="17"/>
    </row>
    <row r="92" spans="2:12" x14ac:dyDescent="0.2">
      <c r="B92" s="28">
        <f>+'Activo-EEFF'!B92</f>
        <v>44287</v>
      </c>
      <c r="C92" s="18">
        <f>+'Activo-EEFF'!C92</f>
        <v>313055949508.90002</v>
      </c>
      <c r="D92" s="12">
        <f>+'Activo-EEFF'!E92</f>
        <v>11384628551.154003</v>
      </c>
      <c r="E92" s="9">
        <v>382243200.9879778</v>
      </c>
      <c r="F92" s="9">
        <v>85541993.845443159</v>
      </c>
      <c r="G92" s="12"/>
      <c r="H92" s="12"/>
      <c r="I92" s="13"/>
      <c r="K92" s="17"/>
      <c r="L92" s="17"/>
    </row>
    <row r="93" spans="2:12" x14ac:dyDescent="0.2">
      <c r="B93" s="28">
        <f>+'Activo-EEFF'!B93</f>
        <v>44317</v>
      </c>
      <c r="C93" s="18">
        <f>+'Activo-EEFF'!C93</f>
        <v>315881632043.40002</v>
      </c>
      <c r="D93" s="12">
        <f>+'Activo-EEFF'!E93</f>
        <v>9558270909.8180027</v>
      </c>
      <c r="E93" s="9">
        <v>384371968.27754635</v>
      </c>
      <c r="F93" s="9">
        <v>88945622.506063387</v>
      </c>
      <c r="G93" s="12"/>
      <c r="H93" s="12"/>
      <c r="I93" s="13"/>
      <c r="K93" s="17"/>
      <c r="L93" s="17"/>
    </row>
    <row r="94" spans="2:12" x14ac:dyDescent="0.2">
      <c r="B94" s="28">
        <f>+'Activo-EEFF'!B94</f>
        <v>44348</v>
      </c>
      <c r="C94" s="18">
        <f>+'Activo-EEFF'!C94</f>
        <v>318457388335.5</v>
      </c>
      <c r="D94" s="12">
        <f>+'Activo-EEFF'!E94</f>
        <v>8364922295.7180023</v>
      </c>
      <c r="E94" s="9">
        <v>387150899.33245057</v>
      </c>
      <c r="F94" s="9">
        <v>90001131.074887633</v>
      </c>
      <c r="G94" s="12"/>
      <c r="H94" s="12"/>
      <c r="I94" s="13"/>
      <c r="K94" s="17"/>
      <c r="L94" s="17"/>
    </row>
    <row r="95" spans="2:12" x14ac:dyDescent="0.2">
      <c r="B95" s="28">
        <f>+'Activo-EEFF'!B95</f>
        <v>44378</v>
      </c>
      <c r="C95" s="18">
        <f>+'Activo-EEFF'!C95</f>
        <v>317432067058.60004</v>
      </c>
      <c r="D95" s="12">
        <f>+'Activo-EEFF'!E95</f>
        <v>3871574693.3180017</v>
      </c>
      <c r="E95" s="9">
        <v>368492563.61407989</v>
      </c>
      <c r="F95" s="9">
        <v>90001131.074887633</v>
      </c>
      <c r="G95" s="12"/>
      <c r="H95" s="12"/>
      <c r="I95" s="13"/>
      <c r="K95" s="17"/>
      <c r="L95" s="17"/>
    </row>
    <row r="96" spans="2:12" x14ac:dyDescent="0.2">
      <c r="B96" s="28">
        <f>+'Activo-EEFF'!B96</f>
        <v>44409</v>
      </c>
      <c r="C96" s="18">
        <f>+'Activo-EEFF'!C96</f>
        <v>321557217920.90002</v>
      </c>
      <c r="D96" s="12">
        <f>+'Activo-EEFF'!E96</f>
        <v>3800175781.8200016</v>
      </c>
      <c r="E96" s="9">
        <v>372921435.97190928</v>
      </c>
      <c r="F96" s="9">
        <v>93193584.307599083</v>
      </c>
      <c r="G96" s="12"/>
      <c r="H96" s="12"/>
      <c r="I96" s="13"/>
      <c r="K96" s="17"/>
      <c r="L96" s="17"/>
    </row>
    <row r="97" spans="2:12" x14ac:dyDescent="0.2">
      <c r="B97" s="28">
        <f>+'Activo-EEFF'!B97</f>
        <v>44440</v>
      </c>
      <c r="C97" s="18">
        <f>+'Activo-EEFF'!C97</f>
        <v>326326423620.5</v>
      </c>
      <c r="D97" s="12">
        <f>+'Activo-EEFF'!E97</f>
        <v>3759624290.6200018</v>
      </c>
      <c r="E97" s="9">
        <v>400864274.48578745</v>
      </c>
      <c r="F97" s="9">
        <v>98266415.569345847</v>
      </c>
      <c r="G97" s="12"/>
      <c r="H97" s="12"/>
      <c r="I97" s="13"/>
      <c r="K97" s="17"/>
      <c r="L97" s="17"/>
    </row>
    <row r="98" spans="2:12" x14ac:dyDescent="0.2">
      <c r="B98" s="28">
        <f>+'Activo-EEFF'!B98</f>
        <v>44470</v>
      </c>
      <c r="C98" s="18">
        <f>+'Activo-EEFF'!C98</f>
        <v>330224366534.10004</v>
      </c>
      <c r="D98" s="12">
        <f>+'Activo-EEFF'!E98</f>
        <v>3707389266.920002</v>
      </c>
      <c r="E98" s="9">
        <v>218922482.64132974</v>
      </c>
      <c r="F98" s="9">
        <v>98760600.892366678</v>
      </c>
      <c r="G98" s="12"/>
      <c r="H98" s="12"/>
      <c r="I98" s="13"/>
      <c r="K98" s="17"/>
      <c r="L98" s="17"/>
    </row>
    <row r="99" spans="2:12" x14ac:dyDescent="0.2">
      <c r="B99" s="28">
        <f>+'Activo-EEFF'!B99</f>
        <v>44501</v>
      </c>
      <c r="C99" s="18">
        <f>+'Activo-EEFF'!C99</f>
        <v>333481658133.90002</v>
      </c>
      <c r="D99" s="12">
        <f>+'Activo-EEFF'!E99</f>
        <v>3682024029.3200021</v>
      </c>
      <c r="E99" s="9">
        <v>209965885.8331632</v>
      </c>
      <c r="F99" s="9">
        <v>99134665.97549586</v>
      </c>
      <c r="G99" s="12"/>
      <c r="H99" s="12"/>
      <c r="I99" s="13"/>
      <c r="K99" s="17"/>
      <c r="L99" s="17"/>
    </row>
    <row r="100" spans="2:12" x14ac:dyDescent="0.2">
      <c r="B100" s="28">
        <f>+'Activo-EEFF'!B100</f>
        <v>44531</v>
      </c>
      <c r="C100" s="18">
        <f>+'Activo-EEFF'!C100</f>
        <v>337665652935.5</v>
      </c>
      <c r="D100" s="12">
        <f>+'Activo-EEFF'!E100</f>
        <v>3532688606.8200021</v>
      </c>
      <c r="E100" s="9">
        <v>705267963.1049552</v>
      </c>
      <c r="F100" s="9">
        <v>104941140.35661849</v>
      </c>
      <c r="G100" s="12"/>
      <c r="H100" s="12"/>
      <c r="I100" s="13"/>
      <c r="K100" s="17"/>
      <c r="L100" s="17"/>
    </row>
    <row r="101" spans="2:12" x14ac:dyDescent="0.2">
      <c r="B101" s="28">
        <f>+'Activo-EEFF'!B101</f>
        <v>44562</v>
      </c>
      <c r="C101" s="18">
        <f>+'Activo-EEFF'!C101</f>
        <v>342181352328.40002</v>
      </c>
      <c r="D101" s="12">
        <f>+'Activo-EEFF'!E101</f>
        <v>3173240346.920002</v>
      </c>
      <c r="E101" s="9">
        <v>310723110.09810966</v>
      </c>
      <c r="F101" s="9">
        <v>109179079.22237168</v>
      </c>
      <c r="G101" s="12"/>
      <c r="H101" s="12"/>
      <c r="I101" s="13"/>
      <c r="K101" s="17"/>
      <c r="L101" s="17"/>
    </row>
    <row r="102" spans="2:12" x14ac:dyDescent="0.2">
      <c r="B102" s="28">
        <f>+'Activo-EEFF'!B102</f>
        <v>44593</v>
      </c>
      <c r="C102" s="18">
        <f>+'Activo-EEFF'!C102</f>
        <v>346159692938.10004</v>
      </c>
      <c r="D102" s="12">
        <f>+'Activo-EEFF'!E102</f>
        <v>3078429372.0200019</v>
      </c>
      <c r="E102" s="9">
        <v>418639338.92826849</v>
      </c>
      <c r="F102" s="9">
        <v>115992788.96410824</v>
      </c>
      <c r="G102" s="12"/>
      <c r="H102" s="12"/>
      <c r="I102" s="13"/>
      <c r="K102" s="17"/>
      <c r="L102" s="17"/>
    </row>
    <row r="103" spans="2:12" x14ac:dyDescent="0.2">
      <c r="B103" s="28">
        <f>+'Activo-EEFF'!B103</f>
        <v>44621</v>
      </c>
      <c r="C103" s="18">
        <f>+'Activo-EEFF'!C103</f>
        <v>350234212509.59998</v>
      </c>
      <c r="D103" s="12">
        <f>+'Activo-EEFF'!E103</f>
        <v>2862479404.5200019</v>
      </c>
      <c r="E103" s="9">
        <v>699326327.65637589</v>
      </c>
      <c r="F103" s="9">
        <v>120822435.1203258</v>
      </c>
      <c r="G103" s="12"/>
      <c r="H103" s="12"/>
      <c r="I103" s="13"/>
      <c r="K103" s="17"/>
      <c r="L103" s="17"/>
    </row>
    <row r="104" spans="2:12" x14ac:dyDescent="0.2">
      <c r="B104" s="28">
        <f>+'Activo-EEFF'!B104</f>
        <v>44652</v>
      </c>
      <c r="C104" s="18">
        <f>+'Activo-EEFF'!C104</f>
        <v>354099776894.29999</v>
      </c>
      <c r="D104" s="12">
        <f>+'Activo-EEFF'!E104</f>
        <v>2642272148.1200018</v>
      </c>
      <c r="E104" s="9">
        <v>390299533.21349484</v>
      </c>
      <c r="F104" s="9">
        <v>122677591.94668682</v>
      </c>
      <c r="G104" s="12"/>
      <c r="H104" s="12"/>
      <c r="I104" s="13"/>
      <c r="K104" s="17"/>
      <c r="L104" s="17"/>
    </row>
    <row r="105" spans="2:12" x14ac:dyDescent="0.2">
      <c r="B105" s="28">
        <f>+'Activo-EEFF'!B105</f>
        <v>44682</v>
      </c>
      <c r="C105" s="18">
        <f>+'Activo-EEFF'!C105</f>
        <v>357885393875.00006</v>
      </c>
      <c r="D105" s="12">
        <f>+'Activo-EEFF'!E105</f>
        <v>2591877426.420002</v>
      </c>
      <c r="E105" s="9">
        <v>394685641.8864302</v>
      </c>
      <c r="F105" s="9">
        <v>125670293.82241414</v>
      </c>
      <c r="G105" s="12"/>
      <c r="H105" s="12"/>
      <c r="I105" s="13"/>
      <c r="K105" s="17"/>
      <c r="L105" s="17"/>
    </row>
    <row r="106" spans="2:12" x14ac:dyDescent="0.2">
      <c r="B106" s="28">
        <f>+'Activo-EEFF'!B106</f>
        <v>44713</v>
      </c>
      <c r="C106" s="18">
        <f>+'Activo-EEFF'!C106</f>
        <v>361853361531.79999</v>
      </c>
      <c r="D106" s="12">
        <f>+'Activo-EEFF'!E106</f>
        <v>2436993329.2200022</v>
      </c>
      <c r="E106" s="9">
        <v>386965707.81338108</v>
      </c>
      <c r="F106" s="9">
        <v>128131248.58110458</v>
      </c>
      <c r="G106" s="12"/>
      <c r="H106" s="12"/>
      <c r="I106" s="13"/>
      <c r="K106" s="17"/>
      <c r="L106" s="17"/>
    </row>
    <row r="107" spans="2:12" x14ac:dyDescent="0.2">
      <c r="B107" s="28">
        <f>+'Activo-EEFF'!B107</f>
        <v>44743</v>
      </c>
      <c r="C107" s="18">
        <f>+'Activo-EEFF'!C107</f>
        <v>366134608129.20007</v>
      </c>
      <c r="D107" s="12">
        <f>+'Activo-EEFF'!E107</f>
        <v>2243910197.8200021</v>
      </c>
      <c r="E107" s="9">
        <v>388610512.89907813</v>
      </c>
      <c r="F107" s="9">
        <v>130818719.21201967</v>
      </c>
      <c r="G107" s="12"/>
      <c r="H107" s="12"/>
      <c r="I107" s="13"/>
      <c r="K107" s="17"/>
      <c r="L107" s="17"/>
    </row>
    <row r="108" spans="2:12" x14ac:dyDescent="0.2">
      <c r="B108" s="28">
        <f>+'Activo-EEFF'!B108</f>
        <v>44774</v>
      </c>
      <c r="C108" s="18">
        <f>+'Activo-EEFF'!C108</f>
        <v>369924012667.29999</v>
      </c>
      <c r="D108" s="12">
        <f>+'Activo-EEFF'!E108</f>
        <v>2045708904.5200021</v>
      </c>
      <c r="E108" s="9">
        <v>376251620.1365909</v>
      </c>
      <c r="F108" s="9">
        <v>135023289.13611475</v>
      </c>
      <c r="G108" s="12"/>
      <c r="H108" s="12"/>
      <c r="I108" s="13"/>
      <c r="K108" s="17"/>
      <c r="L108" s="17"/>
    </row>
    <row r="109" spans="2:12" x14ac:dyDescent="0.2">
      <c r="B109" s="28">
        <f>+'Activo-EEFF'!B109</f>
        <v>44805</v>
      </c>
      <c r="C109" s="18">
        <f>+'Activo-EEFF'!C109</f>
        <v>373986594525.40002</v>
      </c>
      <c r="D109" s="12">
        <f>+'Activo-EEFF'!E109</f>
        <v>1763820854.3200021</v>
      </c>
      <c r="E109" s="9">
        <v>391167591.74544162</v>
      </c>
      <c r="F109" s="9">
        <v>137913742.25927576</v>
      </c>
      <c r="G109" s="12"/>
      <c r="H109" s="12"/>
      <c r="I109" s="13"/>
      <c r="K109" s="17"/>
      <c r="L109" s="17"/>
    </row>
    <row r="110" spans="2:12" x14ac:dyDescent="0.2">
      <c r="B110" s="28">
        <f>+'Activo-EEFF'!B110</f>
        <v>44835</v>
      </c>
      <c r="C110" s="18">
        <f>+'Activo-EEFF'!C110</f>
        <v>378564049492.90002</v>
      </c>
      <c r="D110" s="12">
        <f>+'Activo-EEFF'!E110</f>
        <v>1529476806.8200021</v>
      </c>
      <c r="E110" s="9">
        <v>391161163.56776172</v>
      </c>
      <c r="F110" s="9">
        <v>139475405.07057843</v>
      </c>
      <c r="G110" s="12"/>
      <c r="H110" s="12"/>
      <c r="I110" s="13"/>
      <c r="K110" s="17"/>
      <c r="L110" s="17"/>
    </row>
    <row r="111" spans="2:12" x14ac:dyDescent="0.2">
      <c r="B111" s="28">
        <f>+'Activo-EEFF'!B111</f>
        <v>44866</v>
      </c>
      <c r="C111" s="18">
        <f>+'Activo-EEFF'!C111</f>
        <v>381642367257</v>
      </c>
      <c r="D111" s="12">
        <f>+'Activo-EEFF'!E111</f>
        <v>1133307516.420002</v>
      </c>
      <c r="E111" s="9">
        <v>397082356.63345116</v>
      </c>
      <c r="F111" s="9">
        <v>141122184.13104233</v>
      </c>
      <c r="G111" s="12"/>
      <c r="H111" s="12"/>
      <c r="I111" s="13"/>
      <c r="K111" s="17"/>
      <c r="L111" s="17"/>
    </row>
    <row r="112" spans="2:12" x14ac:dyDescent="0.2">
      <c r="B112" s="28">
        <f>+'Activo-EEFF'!B112</f>
        <v>44896</v>
      </c>
      <c r="C112" s="18">
        <f>+'Activo-EEFF'!C112</f>
        <v>386531956440.5</v>
      </c>
      <c r="D112" s="12">
        <f>+'Activo-EEFF'!E112</f>
        <v>1004615559.320002</v>
      </c>
      <c r="E112" s="9">
        <v>402801898.70616233</v>
      </c>
      <c r="F112" s="9">
        <v>142881805.65561453</v>
      </c>
      <c r="G112" s="12"/>
      <c r="H112" s="12"/>
      <c r="I112" s="13"/>
      <c r="K112" s="17"/>
      <c r="L112" s="17"/>
    </row>
    <row r="113" spans="2:12" x14ac:dyDescent="0.2">
      <c r="B113" s="28">
        <f>+'Activo-EEFF'!B113</f>
        <v>44927</v>
      </c>
      <c r="C113" s="18">
        <f>+'Activo-EEFF'!C113</f>
        <v>391808915606.20001</v>
      </c>
      <c r="D113" s="12">
        <f>+'Activo-EEFF'!E113</f>
        <v>881512437.92000198</v>
      </c>
      <c r="E113" s="9">
        <v>522704703.97364235</v>
      </c>
      <c r="F113" s="9">
        <v>147768478.98329127</v>
      </c>
      <c r="G113" s="12"/>
      <c r="H113" s="12"/>
      <c r="I113" s="13"/>
      <c r="K113" s="17"/>
      <c r="L113" s="17"/>
    </row>
    <row r="114" spans="2:12" x14ac:dyDescent="0.2">
      <c r="B114" s="28">
        <f>+'Activo-EEFF'!B114</f>
        <v>44958</v>
      </c>
      <c r="C114" s="18">
        <f>+'Activo-EEFF'!C114</f>
        <v>396342895701.70001</v>
      </c>
      <c r="D114" s="12">
        <f>+'Activo-EEFF'!E114</f>
        <v>1007146246.520002</v>
      </c>
      <c r="E114" s="9">
        <v>435518344.06276894</v>
      </c>
      <c r="F114" s="9">
        <v>160578690.32145452</v>
      </c>
      <c r="G114" s="12"/>
      <c r="H114" s="12"/>
      <c r="I114" s="13"/>
      <c r="K114" s="17"/>
      <c r="L114" s="17"/>
    </row>
    <row r="115" spans="2:12" x14ac:dyDescent="0.2">
      <c r="B115" s="28">
        <f>+'Activo-EEFF'!B115</f>
        <v>44986</v>
      </c>
      <c r="C115" s="18">
        <f>+'Activo-EEFF'!C115</f>
        <v>402079122957.30005</v>
      </c>
      <c r="D115" s="12">
        <f>+'Activo-EEFF'!E115</f>
        <v>507438249.3200019</v>
      </c>
      <c r="E115" s="9">
        <v>549672027.01121747</v>
      </c>
      <c r="F115" s="9">
        <v>163280787.0779959</v>
      </c>
      <c r="G115" s="12"/>
      <c r="H115" s="12"/>
      <c r="I115" s="13"/>
      <c r="K115" s="17"/>
      <c r="L115" s="17"/>
    </row>
    <row r="116" spans="2:12" x14ac:dyDescent="0.2">
      <c r="B116" s="28">
        <f>+'Activo-EEFF'!B116</f>
        <v>45017</v>
      </c>
      <c r="C116" s="18">
        <f>+'Activo-EEFF'!C116</f>
        <v>406814537199.29999</v>
      </c>
      <c r="D116" s="12">
        <f>+'Activo-EEFF'!E116</f>
        <v>440214015.72000188</v>
      </c>
      <c r="E116" s="9">
        <v>226813374.10869887</v>
      </c>
      <c r="F116" s="9">
        <v>164046986.74321553</v>
      </c>
      <c r="G116" s="12"/>
      <c r="H116" s="12"/>
      <c r="I116" s="13"/>
      <c r="K116" s="17"/>
      <c r="L116" s="17"/>
    </row>
    <row r="117" spans="2:12" x14ac:dyDescent="0.2">
      <c r="B117" s="28">
        <f>+'Activo-EEFF'!B117</f>
        <v>45047</v>
      </c>
      <c r="C117" s="18">
        <f>+'Activo-EEFF'!C117</f>
        <v>412750278076.40002</v>
      </c>
      <c r="D117" s="12">
        <f>+'Activo-EEFF'!E117</f>
        <v>258916424.02000189</v>
      </c>
      <c r="E117" s="9">
        <v>383710623.97229522</v>
      </c>
      <c r="F117" s="9">
        <v>171070458.24884817</v>
      </c>
      <c r="G117" s="12"/>
      <c r="H117" s="12"/>
      <c r="I117" s="13"/>
      <c r="K117" s="17"/>
      <c r="L117" s="17"/>
    </row>
    <row r="118" spans="2:12" x14ac:dyDescent="0.2">
      <c r="B118" s="28">
        <f>+'Activo-EEFF'!B118</f>
        <v>45078</v>
      </c>
      <c r="C118" s="18">
        <f>+'Activo-EEFF'!C118</f>
        <v>421407795517.30005</v>
      </c>
      <c r="D118" s="12">
        <f>+'Activo-EEFF'!E118</f>
        <v>3544139678.7200022</v>
      </c>
      <c r="E118" s="9">
        <v>409207887.90058893</v>
      </c>
      <c r="F118" s="9">
        <v>175315307.46987009</v>
      </c>
      <c r="G118" s="12"/>
      <c r="H118" s="12"/>
      <c r="I118" s="13"/>
      <c r="K118" s="17"/>
      <c r="L118" s="17"/>
    </row>
    <row r="119" spans="2:12" x14ac:dyDescent="0.2">
      <c r="B119" s="28">
        <f>+'Activo-EEFF'!B119</f>
        <v>45108</v>
      </c>
      <c r="C119" s="18">
        <f>+'Activo-EEFF'!C119</f>
        <v>423205615571.70001</v>
      </c>
      <c r="D119" s="12">
        <f>+'Activo-EEFF'!E119</f>
        <v>1389351393.8200021</v>
      </c>
      <c r="E119" s="9">
        <v>383444510.97673774</v>
      </c>
      <c r="F119" s="9">
        <v>178460771.79220608</v>
      </c>
      <c r="G119" s="12"/>
      <c r="H119" s="12"/>
      <c r="I119" s="13"/>
      <c r="K119" s="17"/>
      <c r="L119" s="17"/>
    </row>
    <row r="120" spans="2:12" x14ac:dyDescent="0.2">
      <c r="B120" s="28">
        <f>+'Activo-EEFF'!B120</f>
        <v>45139</v>
      </c>
      <c r="C120" s="18">
        <f>+'Activo-EEFF'!C120</f>
        <v>424326103027.00006</v>
      </c>
      <c r="D120" s="12">
        <f>+'Activo-EEFF'!E120</f>
        <v>505232909.82000196</v>
      </c>
      <c r="E120" s="9">
        <v>580524519.16440988</v>
      </c>
      <c r="F120" s="9">
        <v>178149603.8410452</v>
      </c>
      <c r="G120" s="12"/>
      <c r="H120" s="12"/>
      <c r="I120" s="13"/>
      <c r="K120" s="17"/>
      <c r="L120" s="17"/>
    </row>
    <row r="121" spans="2:12" x14ac:dyDescent="0.2">
      <c r="B121" s="28">
        <f>+'Activo-EEFF'!B121</f>
        <v>45170</v>
      </c>
      <c r="C121" s="18">
        <f>+'Activo-EEFF'!C121</f>
        <v>425715398215</v>
      </c>
      <c r="D121" s="12">
        <f>+'Activo-EEFF'!E121</f>
        <v>-649731316.0799979</v>
      </c>
      <c r="E121" s="9">
        <v>393915150.7155475</v>
      </c>
      <c r="F121" s="9">
        <v>180296321.05376285</v>
      </c>
      <c r="G121" s="12"/>
      <c r="H121" s="12"/>
      <c r="I121" s="13"/>
      <c r="K121" s="17"/>
      <c r="L121" s="17"/>
    </row>
    <row r="122" spans="2:12" x14ac:dyDescent="0.2">
      <c r="B122" s="28">
        <f>+'Activo-EEFF'!B122</f>
        <v>45200</v>
      </c>
      <c r="C122" s="18">
        <f>+'Activo-EEFF'!C122</f>
        <v>428093948915</v>
      </c>
      <c r="D122" s="12">
        <f>+'Activo-EEFF'!E122</f>
        <v>-1276980424.579998</v>
      </c>
      <c r="E122" s="9">
        <v>416393465.66180527</v>
      </c>
      <c r="F122" s="9">
        <v>187540048.66010532</v>
      </c>
      <c r="G122" s="12"/>
      <c r="H122" s="12"/>
      <c r="I122" s="13"/>
      <c r="K122" s="17"/>
      <c r="L122" s="17"/>
    </row>
    <row r="123" spans="2:12" x14ac:dyDescent="0.2">
      <c r="B123" s="28">
        <f>+'Activo-EEFF'!B123</f>
        <v>45231</v>
      </c>
      <c r="C123" s="18">
        <f>+'Activo-EEFF'!C123</f>
        <v>435502206891.29999</v>
      </c>
      <c r="D123" s="12">
        <f>+'Activo-EEFF'!E123</f>
        <v>4451189030.2200022</v>
      </c>
      <c r="E123" s="9">
        <v>414039202.26075608</v>
      </c>
      <c r="F123" s="9">
        <v>184643507.94009975</v>
      </c>
      <c r="G123" s="12"/>
      <c r="H123" s="12"/>
      <c r="I123" s="13"/>
      <c r="K123" s="17"/>
      <c r="L123" s="17"/>
    </row>
    <row r="124" spans="2:12" x14ac:dyDescent="0.2">
      <c r="B124" s="29">
        <f>+'Activo-EEFF'!B124</f>
        <v>45261</v>
      </c>
      <c r="C124" s="24">
        <f>+'Activo-EEFF'!C124</f>
        <v>437031071554.89996</v>
      </c>
      <c r="D124" s="26">
        <f>+'Activo-EEFF'!E124</f>
        <v>1989350214.7200022</v>
      </c>
      <c r="E124" s="25">
        <v>440233749.79651338</v>
      </c>
      <c r="F124" s="25">
        <v>189618126.81000009</v>
      </c>
      <c r="G124" s="26"/>
      <c r="H124" s="26"/>
      <c r="I124" s="27"/>
      <c r="K124" s="17"/>
      <c r="L124" s="17"/>
    </row>
  </sheetData>
  <autoFilter ref="B3:I92" xr:uid="{5074447C-5EBD-42F1-B634-75C32ECA84B1}"/>
  <pageMargins left="0.98425196850393704" right="0.98425196850393704" top="0.98425196850393704" bottom="0.98425196850393704" header="0.98425196850393704" footer="0.98425196850393704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EEFF</vt:lpstr>
      <vt:lpstr>Activo-EEFF</vt:lpstr>
      <vt:lpstr>Datos Historicos Fondo A</vt:lpstr>
      <vt:lpstr>Datos Historicos Fondo B</vt:lpstr>
      <vt:lpstr>Datos Historicos Fondo C</vt:lpstr>
      <vt:lpstr>Datos Historicos Fondo D</vt:lpstr>
      <vt:lpstr>Datos Historicos Fondo 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 Bermúdez Aguilar</dc:creator>
  <cp:keywords/>
  <dc:description/>
  <cp:lastModifiedBy>Isaac Sandoval</cp:lastModifiedBy>
  <cp:revision/>
  <dcterms:created xsi:type="dcterms:W3CDTF">2014-11-04T20:19:32Z</dcterms:created>
  <dcterms:modified xsi:type="dcterms:W3CDTF">2024-05-18T19:00:27Z</dcterms:modified>
  <cp:category/>
  <cp:contentStatus/>
</cp:coreProperties>
</file>