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NDAS" sheetId="1" state="visible" r:id="rId2"/>
    <sheet name="DIVIDENDOS_LANCAMENTOS" sheetId="2" state="visible" r:id="rId3"/>
    <sheet name="DIVIDEND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<sst xmlns="http://schemas.openxmlformats.org/spreadsheetml/2006/main" count="214" uniqueCount="132">
  <si>
    <t xml:space="preserve">N</t>
  </si>
  <si>
    <t xml:space="preserve">SIGLA</t>
  </si>
  <si>
    <t xml:space="preserve">DATA DA VENDA</t>
  </si>
  <si>
    <t xml:space="preserve">DATA COMPRA</t>
  </si>
  <si>
    <t xml:space="preserve">VALOR MÉDIO</t>
  </si>
  <si>
    <t xml:space="preserve">VALOR DE VENDA</t>
  </si>
  <si>
    <t xml:space="preserve">QT</t>
  </si>
  <si>
    <t xml:space="preserve">VALOR VENDA</t>
  </si>
  <si>
    <t xml:space="preserve">LUCRO</t>
  </si>
  <si>
    <t xml:space="preserve">%Lucro</t>
  </si>
  <si>
    <t xml:space="preserve">VALOR DA DARF</t>
  </si>
  <si>
    <t xml:space="preserve">xpcm11</t>
  </si>
  <si>
    <t xml:space="preserve">mxrf11</t>
  </si>
  <si>
    <t xml:space="preserve">VVAR3</t>
  </si>
  <si>
    <t xml:space="preserve">GOAU4</t>
  </si>
  <si>
    <t xml:space="preserve">ABEV3 </t>
  </si>
  <si>
    <t xml:space="preserve">NTCO3</t>
  </si>
  <si>
    <t xml:space="preserve">QUAL3</t>
  </si>
  <si>
    <t xml:space="preserve">USIM5F</t>
  </si>
  <si>
    <t xml:space="preserve">GGBR4</t>
  </si>
  <si>
    <t xml:space="preserve">HGTX3F</t>
  </si>
  <si>
    <t xml:space="preserve">BRML3</t>
  </si>
  <si>
    <t xml:space="preserve">ITSA4</t>
  </si>
  <si>
    <t xml:space="preserve">EMBR3F</t>
  </si>
  <si>
    <t xml:space="preserve">ECOR3</t>
  </si>
  <si>
    <t xml:space="preserve">KLBN11</t>
  </si>
  <si>
    <t xml:space="preserve">IRBR3</t>
  </si>
  <si>
    <t xml:space="preserve">CRFB3</t>
  </si>
  <si>
    <t xml:space="preserve">GOLL4F</t>
  </si>
  <si>
    <t xml:space="preserve">WEGE3F</t>
  </si>
  <si>
    <t xml:space="preserve">BTOW3</t>
  </si>
  <si>
    <t xml:space="preserve">CIEL3 </t>
  </si>
  <si>
    <t xml:space="preserve">ENGI11F</t>
  </si>
  <si>
    <t xml:space="preserve">BPAC11F</t>
  </si>
  <si>
    <t xml:space="preserve">MGLU3</t>
  </si>
  <si>
    <t xml:space="preserve">PRIO3F</t>
  </si>
  <si>
    <t xml:space="preserve">TOTS3F</t>
  </si>
  <si>
    <t xml:space="preserve">SUZB3F</t>
  </si>
  <si>
    <t xml:space="preserve">YDUQ3F</t>
  </si>
  <si>
    <t xml:space="preserve">VALE3F</t>
  </si>
  <si>
    <t xml:space="preserve">KLBN11F</t>
  </si>
  <si>
    <t xml:space="preserve">LAME4</t>
  </si>
  <si>
    <t xml:space="preserve">GOAU4F</t>
  </si>
  <si>
    <t xml:space="preserve">MRFG3</t>
  </si>
  <si>
    <t xml:space="preserve">ENBR3F</t>
  </si>
  <si>
    <t xml:space="preserve">ECOR3F</t>
  </si>
  <si>
    <t xml:space="preserve">kLBN11F</t>
  </si>
  <si>
    <t xml:space="preserve">BCFF12</t>
  </si>
  <si>
    <t xml:space="preserve">ENG11F</t>
  </si>
  <si>
    <t xml:space="preserve">ENEV3F</t>
  </si>
  <si>
    <t xml:space="preserve">PCAR3F</t>
  </si>
  <si>
    <t xml:space="preserve">JHSF3F</t>
  </si>
  <si>
    <t xml:space="preserve">CIEL3F</t>
  </si>
  <si>
    <t xml:space="preserve">xpht11</t>
  </si>
  <si>
    <t xml:space="preserve">UGPA3</t>
  </si>
  <si>
    <t xml:space="preserve">CSAN3</t>
  </si>
  <si>
    <t xml:space="preserve">BBAS3</t>
  </si>
  <si>
    <t xml:space="preserve">SAPR4</t>
  </si>
  <si>
    <t xml:space="preserve">RAIZ4</t>
  </si>
  <si>
    <t xml:space="preserve">INTB3</t>
  </si>
  <si>
    <t xml:space="preserve">GRND3</t>
  </si>
  <si>
    <t xml:space="preserve">14//03/22</t>
  </si>
  <si>
    <t xml:space="preserve">MDIA3F</t>
  </si>
  <si>
    <t xml:space="preserve">CSMG3</t>
  </si>
  <si>
    <t xml:space="preserve">BEES3</t>
  </si>
  <si>
    <t xml:space="preserve">CGAS5</t>
  </si>
  <si>
    <t xml:space="preserve">LCAM3</t>
  </si>
  <si>
    <t xml:space="preserve">MOVI3</t>
  </si>
  <si>
    <t xml:space="preserve">RENT3</t>
  </si>
  <si>
    <t xml:space="preserve">LOGG3</t>
  </si>
  <si>
    <t xml:space="preserve">BLAU3</t>
  </si>
  <si>
    <t xml:space="preserve">BBSE3</t>
  </si>
  <si>
    <t xml:space="preserve">CMIG4</t>
  </si>
  <si>
    <t xml:space="preserve">ENBR3</t>
  </si>
  <si>
    <t xml:space="preserve">TIMS3</t>
  </si>
  <si>
    <t xml:space="preserve">PARD3</t>
  </si>
  <si>
    <t xml:space="preserve">AGRO3</t>
  </si>
  <si>
    <t xml:space="preserve">SUZB3</t>
  </si>
  <si>
    <t xml:space="preserve">PETR4</t>
  </si>
  <si>
    <t xml:space="preserve">BTCR11</t>
  </si>
  <si>
    <t xml:space="preserve">EVEN3</t>
  </si>
  <si>
    <t xml:space="preserve">ABCB4</t>
  </si>
  <si>
    <t xml:space="preserve">CXSE3</t>
  </si>
  <si>
    <t xml:space="preserve">MXRF11</t>
  </si>
  <si>
    <t xml:space="preserve">FLRY3</t>
  </si>
  <si>
    <t xml:space="preserve">COGN3</t>
  </si>
  <si>
    <t xml:space="preserve">BRCR11</t>
  </si>
  <si>
    <t xml:space="preserve">WEGE3</t>
  </si>
  <si>
    <t xml:space="preserve">CMIN3</t>
  </si>
  <si>
    <t xml:space="preserve">CSNA3</t>
  </si>
  <si>
    <t xml:space="preserve">CPLE6 </t>
  </si>
  <si>
    <t xml:space="preserve">DATA</t>
  </si>
  <si>
    <t xml:space="preserve">VALOR</t>
  </si>
  <si>
    <t xml:space="preserve">01-2020</t>
  </si>
  <si>
    <t xml:space="preserve">02-2020</t>
  </si>
  <si>
    <t xml:space="preserve">03-2020</t>
  </si>
  <si>
    <t xml:space="preserve">04-2020</t>
  </si>
  <si>
    <t xml:space="preserve">05-2020</t>
  </si>
  <si>
    <t xml:space="preserve">06-2020</t>
  </si>
  <si>
    <t xml:space="preserve">07-2020</t>
  </si>
  <si>
    <t xml:space="preserve">08-2020</t>
  </si>
  <si>
    <t xml:space="preserve">09-2020</t>
  </si>
  <si>
    <t xml:space="preserve">10-2020</t>
  </si>
  <si>
    <t xml:space="preserve">11-2020</t>
  </si>
  <si>
    <t xml:space="preserve">12-2020</t>
  </si>
  <si>
    <t xml:space="preserve">01-2021</t>
  </si>
  <si>
    <t xml:space="preserve">02-2021</t>
  </si>
  <si>
    <t xml:space="preserve">03-2021</t>
  </si>
  <si>
    <t xml:space="preserve">04-2021</t>
  </si>
  <si>
    <t xml:space="preserve">05-2021</t>
  </si>
  <si>
    <t xml:space="preserve">06-2021</t>
  </si>
  <si>
    <t xml:space="preserve">07-2021</t>
  </si>
  <si>
    <t xml:space="preserve">08-2021</t>
  </si>
  <si>
    <t xml:space="preserve">09-2021</t>
  </si>
  <si>
    <t xml:space="preserve">10-2021</t>
  </si>
  <si>
    <t xml:space="preserve">11-2021</t>
  </si>
  <si>
    <t xml:space="preserve">12-2021</t>
  </si>
  <si>
    <t xml:space="preserve">01-2022</t>
  </si>
  <si>
    <t xml:space="preserve">02-2022</t>
  </si>
  <si>
    <t xml:space="preserve">03-2022</t>
  </si>
  <si>
    <t xml:space="preserve">04-2022</t>
  </si>
  <si>
    <t xml:space="preserve">05-2022</t>
  </si>
  <si>
    <t xml:space="preserve">06-2022</t>
  </si>
  <si>
    <t xml:space="preserve">07-2022</t>
  </si>
  <si>
    <t xml:space="preserve">08-2022</t>
  </si>
  <si>
    <t xml:space="preserve">09-2022</t>
  </si>
  <si>
    <t xml:space="preserve">10-2022</t>
  </si>
  <si>
    <t xml:space="preserve">11-2022</t>
  </si>
  <si>
    <t xml:space="preserve">12-2022</t>
  </si>
  <si>
    <t xml:space="preserve">Geral</t>
  </si>
  <si>
    <t xml:space="preserve">Total</t>
  </si>
  <si>
    <t xml:space="preserve">Média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</si>
</sst>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dd/mm/yy"/>
    <numFmt numFmtId="168" formatCode="[$R$-416]\ #,##0.00;[RED]\-[$R$-416]\ #,##0.00"/>
    <numFmt numFmtId="169" formatCode="#,##0.00"/>
    <numFmt numFmtId="170" formatCode="[$-416][$R$]\ #,##0.00;[RED]\-[$R$]\ 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6F9D4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DDE8CB"/>
        <bgColor rgb="FFE8F2A1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E994"/>
        <bgColor rgb="FFE8F2A1"/>
      </patternFill>
    </fill>
    <fill>
      <patternFill patternType="solid">
        <fgColor rgb="FFFFFFD7"/>
        <bgColor rgb="FFF6F9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D8CE"/>
      <rgbColor rgb="FF808080"/>
      <rgbColor rgb="FF9999FF"/>
      <rgbColor rgb="FF993366"/>
      <rgbColor rgb="FFFFFFD7"/>
      <rgbColor rgb="FFFFE994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B114" activeCellId="0" sqref="B114"/>
    </sheetView>
  </sheetViews>
  <sheetFormatPr defaultColWidth="13.00390625" defaultRowHeight="12.8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2" width="10.73"/>
    <col collapsed="false" customWidth="true" hidden="false" outlineLevel="0" max="3" min="3" style="1" width="13.36"/>
    <col collapsed="false" customWidth="true" hidden="false" outlineLevel="0" max="4" min="4" style="1" width="11.11"/>
    <col collapsed="false" customWidth="true" hidden="false" outlineLevel="0" max="5" min="5" style="0" width="16.11"/>
    <col collapsed="false" customWidth="true" hidden="false" outlineLevel="0" max="6" min="6" style="0" width="18.77"/>
    <col collapsed="false" customWidth="true" hidden="false" outlineLevel="0" max="7" min="7" style="1" width="8.67"/>
    <col collapsed="false" customWidth="true" hidden="false" outlineLevel="0" max="8" min="8" style="0" width="15.28"/>
    <col collapsed="false" customWidth="true" hidden="false" outlineLevel="0" max="9" min="9" style="0" width="17.09"/>
    <col collapsed="false" customWidth="true" hidden="false" outlineLevel="0" max="11" min="10" style="0" width="13.47"/>
    <col collapsed="false" customWidth="true" hidden="false" outlineLevel="0" max="12" min="12" style="0" width="14.43"/>
    <col collapsed="false" customWidth="true" hidden="false" outlineLevel="0" max="14" min="14" style="0" width="15.56"/>
    <col collapsed="false" customWidth="true" hidden="false" outlineLevel="0" max="15" min="15" style="0" width="14.43"/>
    <col collapsed="false" customWidth="true" hidden="false" outlineLevel="0" max="16" min="16" style="0" width="10.73"/>
    <col collapsed="false" customWidth="true" hidden="false" outlineLevel="0" max="17" min="17" style="0" width="14.43"/>
    <col collapsed="false" customWidth="true" hidden="false" outlineLevel="0" max="67" min="18" style="0" width="10.73"/>
  </cols>
  <sheetData>
    <row r="1" customFormat="false" ht="29.8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</v>
      </c>
      <c r="I1" s="5" t="s">
        <v>7</v>
      </c>
      <c r="J1" s="4" t="s">
        <v>8</v>
      </c>
      <c r="K1" s="4" t="s">
        <v>9</v>
      </c>
      <c r="L1" s="4" t="s">
        <v>10</v>
      </c>
      <c r="M1" s="6"/>
      <c r="N1" s="7"/>
      <c r="O1" s="7"/>
      <c r="P1" s="7" t="n">
        <v>300</v>
      </c>
      <c r="Q1" s="7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</row>
    <row r="2" customFormat="false" ht="12.8" hidden="false" customHeight="false" outlineLevel="0" collapsed="false">
      <c r="A2" s="9" t="n">
        <v>1</v>
      </c>
      <c r="B2" s="10" t="s">
        <v>11</v>
      </c>
      <c r="C2" s="11" t="n">
        <v>44089</v>
      </c>
      <c r="D2" s="11"/>
      <c r="E2" s="12" t="n">
        <v>55.05</v>
      </c>
      <c r="F2" s="12" t="n">
        <v>58.06</v>
      </c>
      <c r="G2" s="13" t="n">
        <v>10</v>
      </c>
      <c r="H2" s="12" t="n">
        <f aca="false">E2*G2</f>
        <v>550.5</v>
      </c>
      <c r="I2" s="12" t="n">
        <f aca="false">F2*G2</f>
        <v>580.6</v>
      </c>
      <c r="J2" s="12" t="n">
        <f aca="false">I2-H2</f>
        <v>30.1</v>
      </c>
      <c r="K2" s="14" t="n">
        <f aca="false">(F2-E2) /E2 * 100</f>
        <v>5.46775658492281</v>
      </c>
      <c r="L2" s="12" t="n">
        <f aca="false">J2*20/100</f>
        <v>6.02000000000001</v>
      </c>
      <c r="M2" s="15"/>
      <c r="N2" s="16" t="n">
        <f aca="false">(F2-E2)*100</f>
        <v>301.000000000001</v>
      </c>
      <c r="O2" s="16" t="n">
        <f aca="false">E2*100</f>
        <v>5505</v>
      </c>
      <c r="P2" s="17" t="n">
        <f aca="false">P$1*K2/100</f>
        <v>16.4032697547684</v>
      </c>
      <c r="Q2" s="17"/>
    </row>
    <row r="3" customFormat="false" ht="12.8" hidden="false" customHeight="false" outlineLevel="0" collapsed="false">
      <c r="A3" s="9" t="n">
        <v>2</v>
      </c>
      <c r="B3" s="10" t="s">
        <v>12</v>
      </c>
      <c r="C3" s="11" t="n">
        <v>44091</v>
      </c>
      <c r="D3" s="11"/>
      <c r="E3" s="12" t="n">
        <v>10.52</v>
      </c>
      <c r="F3" s="12" t="n">
        <v>10.74</v>
      </c>
      <c r="G3" s="13" t="n">
        <v>5</v>
      </c>
      <c r="H3" s="12" t="n">
        <f aca="false">E3*G3</f>
        <v>52.6</v>
      </c>
      <c r="I3" s="12" t="n">
        <f aca="false">F3*G3</f>
        <v>53.7</v>
      </c>
      <c r="J3" s="12" t="n">
        <f aca="false">I3-H3</f>
        <v>1.10000000000001</v>
      </c>
      <c r="K3" s="14" t="n">
        <f aca="false">(F3-E3) /E3 * 100</f>
        <v>2.09125475285172</v>
      </c>
      <c r="L3" s="12" t="n">
        <f aca="false">J3*20/100</f>
        <v>0.220000000000002</v>
      </c>
      <c r="M3" s="18" t="n">
        <f aca="false">SUM(J2:J3)</f>
        <v>31.2</v>
      </c>
      <c r="N3" s="16" t="n">
        <f aca="false">(F3-E3)*100</f>
        <v>22.0000000000001</v>
      </c>
      <c r="O3" s="16" t="n">
        <f aca="false">E3*100</f>
        <v>1052</v>
      </c>
      <c r="P3" s="17" t="n">
        <f aca="false">P$1*K3/100</f>
        <v>6.27376425855515</v>
      </c>
      <c r="Q3" s="17"/>
    </row>
    <row r="4" customFormat="false" ht="12.8" hidden="false" customHeight="false" outlineLevel="0" collapsed="false">
      <c r="A4" s="9" t="n">
        <v>3</v>
      </c>
      <c r="B4" s="19" t="s">
        <v>13</v>
      </c>
      <c r="C4" s="20" t="n">
        <v>44105</v>
      </c>
      <c r="D4" s="20"/>
      <c r="E4" s="21" t="n">
        <v>17.43</v>
      </c>
      <c r="F4" s="21" t="n">
        <v>18</v>
      </c>
      <c r="G4" s="9" t="n">
        <v>10</v>
      </c>
      <c r="H4" s="21" t="n">
        <f aca="false">E4*G4</f>
        <v>174.3</v>
      </c>
      <c r="I4" s="21" t="n">
        <f aca="false">F4*G4</f>
        <v>180</v>
      </c>
      <c r="J4" s="21" t="n">
        <f aca="false">I4-H4</f>
        <v>5.69999999999999</v>
      </c>
      <c r="K4" s="22" t="n">
        <f aca="false">(F4-E4) /E4 * 100</f>
        <v>3.27022375215146</v>
      </c>
      <c r="L4" s="21" t="n">
        <f aca="false">J4*20/100</f>
        <v>1.14</v>
      </c>
      <c r="N4" s="16" t="n">
        <f aca="false">(F4-E4)*100</f>
        <v>57</v>
      </c>
      <c r="O4" s="16" t="n">
        <f aca="false">E4*100</f>
        <v>1743</v>
      </c>
      <c r="P4" s="17" t="n">
        <f aca="false">P$1*K4/100</f>
        <v>9.8106712564544</v>
      </c>
    </row>
    <row r="5" customFormat="false" ht="12.8" hidden="false" customHeight="false" outlineLevel="0" collapsed="false">
      <c r="A5" s="9" t="n">
        <v>4</v>
      </c>
      <c r="B5" s="10" t="s">
        <v>14</v>
      </c>
      <c r="C5" s="11" t="n">
        <v>44109</v>
      </c>
      <c r="D5" s="11"/>
      <c r="E5" s="12" t="n">
        <v>9.31</v>
      </c>
      <c r="F5" s="12" t="n">
        <v>9.71</v>
      </c>
      <c r="G5" s="13" t="n">
        <v>10</v>
      </c>
      <c r="H5" s="12" t="n">
        <f aca="false">E5*G5</f>
        <v>93.1</v>
      </c>
      <c r="I5" s="12" t="n">
        <f aca="false">F5*G5</f>
        <v>97.1</v>
      </c>
      <c r="J5" s="12" t="n">
        <f aca="false">I5-H5</f>
        <v>4</v>
      </c>
      <c r="K5" s="14" t="n">
        <f aca="false">(F5-E5) /E5 * 100</f>
        <v>4.29645542427498</v>
      </c>
      <c r="L5" s="12" t="n">
        <f aca="false">J5*20/100</f>
        <v>0.8</v>
      </c>
      <c r="N5" s="16" t="n">
        <f aca="false">(F5-E5)*100</f>
        <v>40</v>
      </c>
      <c r="O5" s="16" t="n">
        <f aca="false">E5*100</f>
        <v>931</v>
      </c>
      <c r="P5" s="17" t="n">
        <f aca="false">P$1*K5/100</f>
        <v>12.8893662728249</v>
      </c>
    </row>
    <row r="6" customFormat="false" ht="12.8" hidden="false" customHeight="false" outlineLevel="0" collapsed="false">
      <c r="A6" s="9" t="n">
        <v>5</v>
      </c>
      <c r="B6" s="10" t="s">
        <v>13</v>
      </c>
      <c r="C6" s="11" t="n">
        <v>44110</v>
      </c>
      <c r="D6" s="11"/>
      <c r="E6" s="12" t="n">
        <v>17.27</v>
      </c>
      <c r="F6" s="12" t="n">
        <v>18.36</v>
      </c>
      <c r="G6" s="13" t="n">
        <v>3</v>
      </c>
      <c r="H6" s="12" t="n">
        <f aca="false">E6*G6</f>
        <v>51.81</v>
      </c>
      <c r="I6" s="12" t="n">
        <f aca="false">F6*G6</f>
        <v>55.08</v>
      </c>
      <c r="J6" s="12" t="n">
        <f aca="false">I6-H6</f>
        <v>3.27</v>
      </c>
      <c r="K6" s="14" t="n">
        <f aca="false">(F6-E6) /E6 * 100</f>
        <v>6.31152287203243</v>
      </c>
      <c r="L6" s="12" t="n">
        <f aca="false">J6*20/100</f>
        <v>0.653999999999999</v>
      </c>
      <c r="N6" s="16" t="n">
        <f aca="false">(F6-E6)*100</f>
        <v>109</v>
      </c>
      <c r="O6" s="16" t="n">
        <f aca="false">E6*100</f>
        <v>1727</v>
      </c>
      <c r="P6" s="17" t="n">
        <f aca="false">P$1*K6/100</f>
        <v>18.9345686160973</v>
      </c>
    </row>
    <row r="7" customFormat="false" ht="12.8" hidden="false" customHeight="false" outlineLevel="0" collapsed="false">
      <c r="A7" s="9" t="n">
        <v>6</v>
      </c>
      <c r="B7" s="10" t="s">
        <v>15</v>
      </c>
      <c r="C7" s="11" t="n">
        <v>44110</v>
      </c>
      <c r="D7" s="11"/>
      <c r="E7" s="12" t="n">
        <v>12.59</v>
      </c>
      <c r="F7" s="12" t="n">
        <v>13.65</v>
      </c>
      <c r="G7" s="13" t="n">
        <v>10</v>
      </c>
      <c r="H7" s="12" t="n">
        <f aca="false">E7*G7</f>
        <v>125.9</v>
      </c>
      <c r="I7" s="12" t="n">
        <f aca="false">F7*G7</f>
        <v>136.5</v>
      </c>
      <c r="J7" s="12" t="n">
        <f aca="false">I7-H7</f>
        <v>10.6</v>
      </c>
      <c r="K7" s="14" t="n">
        <f aca="false">(F7-E7) /E7 * 100</f>
        <v>8.41938046068309</v>
      </c>
      <c r="L7" s="12" t="n">
        <f aca="false">J7*20/100</f>
        <v>2.12</v>
      </c>
      <c r="N7" s="16" t="n">
        <f aca="false">(F7-E7)*100</f>
        <v>106</v>
      </c>
      <c r="O7" s="16" t="n">
        <f aca="false">E7*100</f>
        <v>1259</v>
      </c>
      <c r="P7" s="17" t="n">
        <f aca="false">P$1*K7/100</f>
        <v>25.2581413820493</v>
      </c>
    </row>
    <row r="8" customFormat="false" ht="12.8" hidden="false" customHeight="false" outlineLevel="0" collapsed="false">
      <c r="A8" s="9" t="n">
        <v>7</v>
      </c>
      <c r="B8" s="23" t="s">
        <v>16</v>
      </c>
      <c r="C8" s="24" t="n">
        <v>44118</v>
      </c>
      <c r="D8" s="24"/>
      <c r="E8" s="25" t="n">
        <v>47.56</v>
      </c>
      <c r="F8" s="25" t="n">
        <v>49.51</v>
      </c>
      <c r="G8" s="26" t="n">
        <v>2</v>
      </c>
      <c r="H8" s="25" t="n">
        <f aca="false">E8*G8</f>
        <v>95.12</v>
      </c>
      <c r="I8" s="25" t="n">
        <f aca="false">F8*G8</f>
        <v>99.02</v>
      </c>
      <c r="J8" s="25" t="n">
        <f aca="false">I8-H8</f>
        <v>3.89999999999999</v>
      </c>
      <c r="K8" s="27" t="n">
        <f aca="false">(F8-E8) /E8 * 100</f>
        <v>4.10008410428931</v>
      </c>
      <c r="L8" s="25" t="n">
        <f aca="false">J8*20/100</f>
        <v>0.779999999999998</v>
      </c>
      <c r="N8" s="16" t="n">
        <f aca="false">(F8-E8)*100</f>
        <v>195</v>
      </c>
      <c r="O8" s="16" t="n">
        <f aca="false">E8*100</f>
        <v>4756</v>
      </c>
      <c r="P8" s="17" t="n">
        <f aca="false">P$1*K8/100</f>
        <v>12.3002523128679</v>
      </c>
    </row>
    <row r="9" customFormat="false" ht="12.8" hidden="false" customHeight="false" outlineLevel="0" collapsed="false">
      <c r="A9" s="9" t="n">
        <v>8</v>
      </c>
      <c r="B9" s="23" t="s">
        <v>17</v>
      </c>
      <c r="C9" s="24" t="n">
        <v>44118</v>
      </c>
      <c r="D9" s="24"/>
      <c r="E9" s="28" t="n">
        <v>32.15</v>
      </c>
      <c r="F9" s="25" t="n">
        <v>33.2</v>
      </c>
      <c r="G9" s="26" t="n">
        <v>4</v>
      </c>
      <c r="H9" s="25" t="n">
        <f aca="false">E9*G9</f>
        <v>128.6</v>
      </c>
      <c r="I9" s="25" t="n">
        <f aca="false">F9*G9</f>
        <v>132.8</v>
      </c>
      <c r="J9" s="25" t="n">
        <f aca="false">I9-H9</f>
        <v>4.20000000000002</v>
      </c>
      <c r="K9" s="27" t="n">
        <f aca="false">(F9-E9) /E9 * 100</f>
        <v>3.26594090202179</v>
      </c>
      <c r="L9" s="25" t="n">
        <f aca="false">J9*20/100</f>
        <v>0.840000000000003</v>
      </c>
      <c r="N9" s="16" t="n">
        <f aca="false">(F9-E9)*100</f>
        <v>105</v>
      </c>
      <c r="O9" s="16" t="n">
        <f aca="false">E9*100</f>
        <v>3215</v>
      </c>
      <c r="P9" s="17" t="n">
        <f aca="false">P$1*K9/100</f>
        <v>9.79782270606536</v>
      </c>
    </row>
    <row r="10" customFormat="false" ht="12.8" hidden="false" customHeight="false" outlineLevel="0" collapsed="false">
      <c r="A10" s="9" t="n">
        <v>9</v>
      </c>
      <c r="B10" s="23" t="s">
        <v>18</v>
      </c>
      <c r="C10" s="24" t="n">
        <v>44119</v>
      </c>
      <c r="D10" s="24"/>
      <c r="E10" s="28" t="n">
        <v>10.03</v>
      </c>
      <c r="F10" s="25" t="n">
        <v>10.37</v>
      </c>
      <c r="G10" s="26" t="n">
        <v>10</v>
      </c>
      <c r="H10" s="25" t="n">
        <f aca="false">E10*G10</f>
        <v>100.3</v>
      </c>
      <c r="I10" s="25" t="n">
        <f aca="false">F10*G10</f>
        <v>103.7</v>
      </c>
      <c r="J10" s="25" t="n">
        <f aca="false">I10-H10</f>
        <v>3.39999999999999</v>
      </c>
      <c r="K10" s="27" t="n">
        <f aca="false">(F10-E10) /E10 * 100</f>
        <v>3.38983050847457</v>
      </c>
      <c r="L10" s="25" t="n">
        <f aca="false">J10*20/100</f>
        <v>0.679999999999998</v>
      </c>
      <c r="N10" s="16" t="n">
        <f aca="false">(F10-E10)*100</f>
        <v>34</v>
      </c>
      <c r="O10" s="16" t="n">
        <f aca="false">E10*100</f>
        <v>1003</v>
      </c>
      <c r="P10" s="17" t="n">
        <f aca="false">P$1*K10/100</f>
        <v>10.1694915254237</v>
      </c>
    </row>
    <row r="11" customFormat="false" ht="12.8" hidden="false" customHeight="false" outlineLevel="0" collapsed="false">
      <c r="A11" s="9" t="n">
        <v>10</v>
      </c>
      <c r="B11" s="23" t="s">
        <v>19</v>
      </c>
      <c r="C11" s="24" t="n">
        <v>44120</v>
      </c>
      <c r="D11" s="24"/>
      <c r="E11" s="28" t="n">
        <v>21.7</v>
      </c>
      <c r="F11" s="25" t="n">
        <v>22.89</v>
      </c>
      <c r="G11" s="26" t="n">
        <v>5</v>
      </c>
      <c r="H11" s="25" t="n">
        <f aca="false">E11*G11</f>
        <v>108.5</v>
      </c>
      <c r="I11" s="25" t="n">
        <f aca="false">F11*G11</f>
        <v>114.45</v>
      </c>
      <c r="J11" s="25" t="n">
        <f aca="false">I11-H11</f>
        <v>5.95</v>
      </c>
      <c r="K11" s="27" t="n">
        <f aca="false">(F11-E11) /E11 * 100</f>
        <v>5.48387096774194</v>
      </c>
      <c r="L11" s="25" t="n">
        <f aca="false">J11*20/100</f>
        <v>1.19</v>
      </c>
      <c r="N11" s="16" t="n">
        <f aca="false">(F11-E11)*100</f>
        <v>119</v>
      </c>
      <c r="O11" s="16" t="n">
        <f aca="false">E11*100</f>
        <v>2170</v>
      </c>
      <c r="P11" s="17" t="n">
        <f aca="false">P$1*K11/100</f>
        <v>16.4516129032258</v>
      </c>
    </row>
    <row r="12" customFormat="false" ht="12.8" hidden="false" customHeight="false" outlineLevel="0" collapsed="false">
      <c r="A12" s="9" t="n">
        <v>11</v>
      </c>
      <c r="B12" s="10" t="s">
        <v>20</v>
      </c>
      <c r="C12" s="11" t="n">
        <v>44123</v>
      </c>
      <c r="D12" s="11"/>
      <c r="E12" s="12" t="n">
        <v>17.81</v>
      </c>
      <c r="F12" s="12" t="n">
        <v>18.55</v>
      </c>
      <c r="G12" s="13" t="n">
        <v>10</v>
      </c>
      <c r="H12" s="12" t="n">
        <f aca="false">E12*G12</f>
        <v>178.1</v>
      </c>
      <c r="I12" s="12" t="n">
        <f aca="false">F12*G12</f>
        <v>185.5</v>
      </c>
      <c r="J12" s="12" t="n">
        <f aca="false">I12-H12</f>
        <v>7.40000000000001</v>
      </c>
      <c r="K12" s="14" t="n">
        <f aca="false">(F12-E12) /E12 * 100</f>
        <v>4.15496911847278</v>
      </c>
      <c r="L12" s="12" t="n">
        <f aca="false">J12*20/100</f>
        <v>1.48</v>
      </c>
      <c r="N12" s="16" t="n">
        <f aca="false">(F12-E12)*100</f>
        <v>74.0000000000002</v>
      </c>
      <c r="O12" s="16" t="n">
        <f aca="false">E12*100</f>
        <v>1781</v>
      </c>
      <c r="P12" s="17" t="n">
        <f aca="false">P$1*K12/100</f>
        <v>12.4649073554183</v>
      </c>
    </row>
    <row r="13" customFormat="false" ht="12.8" hidden="false" customHeight="false" outlineLevel="0" collapsed="false">
      <c r="A13" s="9" t="n">
        <v>12</v>
      </c>
      <c r="B13" s="29" t="s">
        <v>21</v>
      </c>
      <c r="C13" s="30" t="n">
        <v>44123</v>
      </c>
      <c r="D13" s="30"/>
      <c r="E13" s="31" t="n">
        <v>9.03</v>
      </c>
      <c r="F13" s="12" t="n">
        <v>9.34</v>
      </c>
      <c r="G13" s="13" t="n">
        <v>10</v>
      </c>
      <c r="H13" s="12" t="n">
        <f aca="false">E13*G13</f>
        <v>90.3</v>
      </c>
      <c r="I13" s="12" t="n">
        <f aca="false">F13*G13</f>
        <v>93.4</v>
      </c>
      <c r="J13" s="12" t="n">
        <f aca="false">I13-H13</f>
        <v>3.10000000000001</v>
      </c>
      <c r="K13" s="14" t="n">
        <f aca="false">(F13-E13) /E13 * 100</f>
        <v>3.43300110741972</v>
      </c>
      <c r="L13" s="12" t="n">
        <f aca="false">J13*20/100</f>
        <v>0.620000000000002</v>
      </c>
      <c r="N13" s="16" t="n">
        <f aca="false">(F13-E13)*100</f>
        <v>31</v>
      </c>
      <c r="O13" s="16" t="n">
        <f aca="false">E13*100</f>
        <v>903</v>
      </c>
      <c r="P13" s="17" t="n">
        <f aca="false">P$1*K13/100</f>
        <v>10.2990033222592</v>
      </c>
    </row>
    <row r="14" customFormat="false" ht="12.8" hidden="false" customHeight="false" outlineLevel="0" collapsed="false">
      <c r="A14" s="9" t="n">
        <v>13</v>
      </c>
      <c r="B14" s="10" t="s">
        <v>22</v>
      </c>
      <c r="C14" s="30" t="n">
        <v>44124</v>
      </c>
      <c r="D14" s="30"/>
      <c r="E14" s="12" t="n">
        <v>9.17</v>
      </c>
      <c r="F14" s="12" t="n">
        <v>9.54</v>
      </c>
      <c r="G14" s="13" t="n">
        <v>10</v>
      </c>
      <c r="H14" s="12" t="n">
        <f aca="false">E14*G14</f>
        <v>91.7</v>
      </c>
      <c r="I14" s="12" t="n">
        <f aca="false">F14*G14</f>
        <v>95.4</v>
      </c>
      <c r="J14" s="12" t="n">
        <f aca="false">I14-H14</f>
        <v>3.69999999999999</v>
      </c>
      <c r="K14" s="14" t="n">
        <f aca="false">(F14-E14) /E14 * 100</f>
        <v>4.03489640130861</v>
      </c>
      <c r="L14" s="12" t="n">
        <f aca="false">J14*20/100</f>
        <v>0.739999999999998</v>
      </c>
      <c r="N14" s="16" t="n">
        <f aca="false">(F14-E14)*100</f>
        <v>36.9999999999999</v>
      </c>
      <c r="O14" s="16" t="n">
        <f aca="false">E14*100</f>
        <v>917</v>
      </c>
      <c r="P14" s="17" t="n">
        <f aca="false">P$1*K14/100</f>
        <v>12.1046892039258</v>
      </c>
    </row>
    <row r="15" customFormat="false" ht="12.8" hidden="false" customHeight="false" outlineLevel="0" collapsed="false">
      <c r="A15" s="9" t="n">
        <v>14</v>
      </c>
      <c r="B15" s="10" t="s">
        <v>17</v>
      </c>
      <c r="C15" s="30" t="n">
        <v>44124</v>
      </c>
      <c r="D15" s="30"/>
      <c r="E15" s="32" t="n">
        <v>31.78</v>
      </c>
      <c r="F15" s="12" t="n">
        <v>32.92</v>
      </c>
      <c r="G15" s="13" t="n">
        <v>6</v>
      </c>
      <c r="H15" s="12" t="n">
        <f aca="false">E15*G15</f>
        <v>190.68</v>
      </c>
      <c r="I15" s="12" t="n">
        <f aca="false">F15*G15</f>
        <v>197.52</v>
      </c>
      <c r="J15" s="12" t="n">
        <f aca="false">I15-H15</f>
        <v>6.84</v>
      </c>
      <c r="K15" s="14" t="n">
        <f aca="false">(F15-E15) /E15 * 100</f>
        <v>3.58716173694147</v>
      </c>
      <c r="L15" s="12" t="n">
        <f aca="false">J15*20/100</f>
        <v>1.368</v>
      </c>
      <c r="N15" s="16" t="n">
        <f aca="false">(F15-E15)*100</f>
        <v>114</v>
      </c>
      <c r="O15" s="16" t="n">
        <f aca="false">E15*100</f>
        <v>3178</v>
      </c>
      <c r="P15" s="17" t="n">
        <f aca="false">P$1*K15/100</f>
        <v>10.7614852108244</v>
      </c>
    </row>
    <row r="16" customFormat="false" ht="12.8" hidden="false" customHeight="false" outlineLevel="0" collapsed="false">
      <c r="A16" s="9" t="n">
        <v>15</v>
      </c>
      <c r="B16" s="10" t="s">
        <v>23</v>
      </c>
      <c r="C16" s="30" t="n">
        <v>44125</v>
      </c>
      <c r="D16" s="30"/>
      <c r="E16" s="32" t="n">
        <v>6.47</v>
      </c>
      <c r="F16" s="12" t="n">
        <v>6.7</v>
      </c>
      <c r="G16" s="13" t="n">
        <v>10</v>
      </c>
      <c r="H16" s="12" t="n">
        <f aca="false">E16*G16</f>
        <v>64.7</v>
      </c>
      <c r="I16" s="12" t="n">
        <f aca="false">F16*G16</f>
        <v>67</v>
      </c>
      <c r="J16" s="12" t="n">
        <f aca="false">I16-H16</f>
        <v>2.3</v>
      </c>
      <c r="K16" s="14" t="n">
        <f aca="false">(F16-E16) /E16 * 100</f>
        <v>3.55486862442041</v>
      </c>
      <c r="L16" s="12" t="n">
        <f aca="false">J16*20/100</f>
        <v>0.459999999999999</v>
      </c>
      <c r="M16" s="18" t="n">
        <f aca="false">SUM(J4:J16)</f>
        <v>64.36</v>
      </c>
      <c r="N16" s="33" t="n">
        <f aca="false">(F16-E16)*100</f>
        <v>23</v>
      </c>
      <c r="O16" s="16" t="n">
        <f aca="false">E16*100</f>
        <v>647</v>
      </c>
      <c r="P16" s="17" t="n">
        <f aca="false">P$1*K16/100</f>
        <v>10.6646058732612</v>
      </c>
    </row>
    <row r="17" customFormat="false" ht="12.8" hidden="false" customHeight="false" outlineLevel="0" collapsed="false">
      <c r="A17" s="9" t="n">
        <v>16</v>
      </c>
      <c r="B17" s="19" t="s">
        <v>23</v>
      </c>
      <c r="C17" s="20" t="n">
        <v>44144</v>
      </c>
      <c r="D17" s="20"/>
      <c r="E17" s="21" t="n">
        <v>6.36</v>
      </c>
      <c r="F17" s="21" t="n">
        <v>7.34</v>
      </c>
      <c r="G17" s="9" t="n">
        <v>8</v>
      </c>
      <c r="H17" s="21" t="n">
        <f aca="false">E17*G17</f>
        <v>50.88</v>
      </c>
      <c r="I17" s="21" t="n">
        <f aca="false">F17*G17</f>
        <v>58.72</v>
      </c>
      <c r="J17" s="21" t="n">
        <f aca="false">I17-H17</f>
        <v>7.84</v>
      </c>
      <c r="K17" s="22" t="n">
        <f aca="false">(F17-E17) /E17 * 100</f>
        <v>15.4088050314465</v>
      </c>
      <c r="L17" s="21" t="n">
        <f aca="false">J17*20/100</f>
        <v>1.568</v>
      </c>
      <c r="N17" s="33" t="n">
        <f aca="false">(F17-E17)*100</f>
        <v>98</v>
      </c>
      <c r="O17" s="16" t="n">
        <f aca="false">E17*100</f>
        <v>636</v>
      </c>
      <c r="P17" s="17" t="n">
        <f aca="false">P$1*K17/100</f>
        <v>46.2264150943396</v>
      </c>
    </row>
    <row r="18" customFormat="false" ht="12.8" hidden="false" customHeight="false" outlineLevel="0" collapsed="false">
      <c r="A18" s="9" t="n">
        <v>17</v>
      </c>
      <c r="B18" s="19" t="s">
        <v>24</v>
      </c>
      <c r="C18" s="20" t="n">
        <v>44145</v>
      </c>
      <c r="D18" s="20"/>
      <c r="E18" s="34" t="n">
        <v>11.55</v>
      </c>
      <c r="F18" s="21" t="n">
        <v>11.97</v>
      </c>
      <c r="G18" s="9" t="n">
        <v>10</v>
      </c>
      <c r="H18" s="21" t="n">
        <f aca="false">E18*G18</f>
        <v>115.5</v>
      </c>
      <c r="I18" s="21" t="n">
        <f aca="false">F18*G18</f>
        <v>119.7</v>
      </c>
      <c r="J18" s="21" t="n">
        <f aca="false">I18-H18</f>
        <v>4.2</v>
      </c>
      <c r="K18" s="22" t="n">
        <f aca="false">(F18-E18) /E18 * 100</f>
        <v>3.63636363636364</v>
      </c>
      <c r="L18" s="21" t="n">
        <f aca="false">J18*20/100</f>
        <v>0.84</v>
      </c>
      <c r="N18" s="33" t="n">
        <f aca="false">(F18-E18)*100</f>
        <v>42</v>
      </c>
      <c r="O18" s="16" t="n">
        <f aca="false">E18*100</f>
        <v>1155</v>
      </c>
      <c r="P18" s="17" t="n">
        <f aca="false">P$1*K18/100</f>
        <v>10.9090909090909</v>
      </c>
    </row>
    <row r="19" customFormat="false" ht="12.8" hidden="false" customHeight="false" outlineLevel="0" collapsed="false">
      <c r="A19" s="9" t="n">
        <v>18</v>
      </c>
      <c r="B19" s="19" t="s">
        <v>19</v>
      </c>
      <c r="C19" s="20" t="n">
        <v>44158</v>
      </c>
      <c r="D19" s="20"/>
      <c r="E19" s="21" t="n">
        <v>20.75</v>
      </c>
      <c r="F19" s="21" t="n">
        <v>21.73</v>
      </c>
      <c r="G19" s="9" t="n">
        <v>3</v>
      </c>
      <c r="H19" s="21" t="n">
        <f aca="false">E19*G19</f>
        <v>62.25</v>
      </c>
      <c r="I19" s="21" t="n">
        <f aca="false">F19*G19</f>
        <v>65.19</v>
      </c>
      <c r="J19" s="21" t="n">
        <f aca="false">I19-H19</f>
        <v>2.94</v>
      </c>
      <c r="K19" s="22" t="n">
        <f aca="false">(F19-E19) /E19 * 100</f>
        <v>4.72289156626506</v>
      </c>
      <c r="L19" s="21" t="n">
        <f aca="false">J19*20/100</f>
        <v>0.587999999999999</v>
      </c>
      <c r="N19" s="33" t="n">
        <f aca="false">(F19-E19)*100</f>
        <v>98</v>
      </c>
      <c r="O19" s="16" t="n">
        <f aca="false">E19*100</f>
        <v>2075</v>
      </c>
      <c r="P19" s="17" t="n">
        <f aca="false">P$1*K19/100</f>
        <v>14.1686746987952</v>
      </c>
    </row>
    <row r="20" customFormat="false" ht="12.8" hidden="false" customHeight="false" outlineLevel="0" collapsed="false">
      <c r="A20" s="9" t="n">
        <v>19</v>
      </c>
      <c r="B20" s="19" t="s">
        <v>25</v>
      </c>
      <c r="C20" s="20" t="n">
        <v>44161</v>
      </c>
      <c r="D20" s="20"/>
      <c r="E20" s="16" t="n">
        <v>23.34</v>
      </c>
      <c r="F20" s="21" t="n">
        <v>24.18</v>
      </c>
      <c r="G20" s="9" t="n">
        <v>5</v>
      </c>
      <c r="H20" s="21" t="n">
        <f aca="false">E20*G20</f>
        <v>116.7</v>
      </c>
      <c r="I20" s="21" t="n">
        <f aca="false">F20*G20</f>
        <v>120.9</v>
      </c>
      <c r="J20" s="21" t="n">
        <f aca="false">I20-H20</f>
        <v>4.2</v>
      </c>
      <c r="K20" s="22" t="n">
        <f aca="false">(F20-E20) /E20 * 100</f>
        <v>3.59897172236504</v>
      </c>
      <c r="L20" s="21" t="n">
        <f aca="false">J20*20/100</f>
        <v>0.84</v>
      </c>
      <c r="M20" s="35" t="n">
        <f aca="false">SUM(J17:J20)</f>
        <v>19.18</v>
      </c>
      <c r="N20" s="33" t="n">
        <f aca="false">(F20-E20)*100</f>
        <v>84</v>
      </c>
      <c r="O20" s="16" t="n">
        <f aca="false">E20*100</f>
        <v>2334</v>
      </c>
      <c r="P20" s="17" t="n">
        <f aca="false">P$1*K20/100</f>
        <v>10.7969151670951</v>
      </c>
    </row>
    <row r="21" customFormat="false" ht="12.8" hidden="false" customHeight="false" outlineLevel="0" collapsed="false">
      <c r="A21" s="9" t="n">
        <v>20</v>
      </c>
      <c r="B21" s="10" t="s">
        <v>26</v>
      </c>
      <c r="C21" s="11" t="n">
        <v>44175</v>
      </c>
      <c r="D21" s="11"/>
      <c r="E21" s="12" t="n">
        <v>7.1</v>
      </c>
      <c r="F21" s="12" t="n">
        <v>7.43</v>
      </c>
      <c r="G21" s="13" t="n">
        <v>15</v>
      </c>
      <c r="H21" s="12" t="n">
        <f aca="false">E21*G21</f>
        <v>106.5</v>
      </c>
      <c r="I21" s="12" t="n">
        <f aca="false">F21*G21</f>
        <v>111.45</v>
      </c>
      <c r="J21" s="12" t="n">
        <f aca="false">I21-H21</f>
        <v>4.94999999999999</v>
      </c>
      <c r="K21" s="14" t="n">
        <f aca="false">(F21-E21) /E21 * 100</f>
        <v>4.64788732394366</v>
      </c>
      <c r="L21" s="12" t="n">
        <f aca="false">J21*20/100</f>
        <v>0.989999999999998</v>
      </c>
      <c r="M21" s="18" t="n">
        <f aca="false">SUM(J21)</f>
        <v>4.94999999999999</v>
      </c>
      <c r="N21" s="33" t="n">
        <f aca="false">(F21-E21)*100</f>
        <v>33</v>
      </c>
      <c r="O21" s="16" t="n">
        <f aca="false">E21*100</f>
        <v>710</v>
      </c>
      <c r="P21" s="17" t="n">
        <f aca="false">P$1*K21/100</f>
        <v>13.943661971831</v>
      </c>
    </row>
    <row r="22" customFormat="false" ht="12.8" hidden="false" customHeight="false" outlineLevel="0" collapsed="false">
      <c r="A22" s="9" t="n">
        <v>21</v>
      </c>
      <c r="B22" s="19" t="s">
        <v>27</v>
      </c>
      <c r="C22" s="20" t="n">
        <v>44209</v>
      </c>
      <c r="D22" s="20"/>
      <c r="E22" s="21" t="n">
        <v>20.22</v>
      </c>
      <c r="F22" s="21" t="n">
        <v>21.31</v>
      </c>
      <c r="G22" s="9" t="n">
        <v>18</v>
      </c>
      <c r="H22" s="21" t="n">
        <f aca="false">E22*G22</f>
        <v>363.96</v>
      </c>
      <c r="I22" s="21" t="n">
        <f aca="false">F22*G22</f>
        <v>383.58</v>
      </c>
      <c r="J22" s="21" t="n">
        <f aca="false">I22-H22</f>
        <v>19.62</v>
      </c>
      <c r="K22" s="22" t="n">
        <f aca="false">(F22-E22) /E22 * 100</f>
        <v>5.39070227497527</v>
      </c>
      <c r="L22" s="21" t="n">
        <f aca="false">J22*20/100</f>
        <v>3.924</v>
      </c>
      <c r="N22" s="33" t="n">
        <f aca="false">(F22-E22)*100</f>
        <v>109</v>
      </c>
      <c r="O22" s="16" t="n">
        <f aca="false">E22*100</f>
        <v>2022</v>
      </c>
      <c r="P22" s="17" t="n">
        <f aca="false">P$1*K22/100</f>
        <v>16.1721068249258</v>
      </c>
    </row>
    <row r="23" customFormat="false" ht="12.8" hidden="false" customHeight="false" outlineLevel="0" collapsed="false">
      <c r="A23" s="9" t="n">
        <v>22</v>
      </c>
      <c r="B23" s="19" t="s">
        <v>28</v>
      </c>
      <c r="C23" s="20" t="n">
        <v>44210</v>
      </c>
      <c r="D23" s="20"/>
      <c r="E23" s="34" t="n">
        <v>23.35</v>
      </c>
      <c r="F23" s="21" t="n">
        <v>24.08</v>
      </c>
      <c r="G23" s="9" t="n">
        <v>10</v>
      </c>
      <c r="H23" s="21" t="n">
        <f aca="false">E23*G23</f>
        <v>233.5</v>
      </c>
      <c r="I23" s="21" t="n">
        <f aca="false">F23*G23</f>
        <v>240.8</v>
      </c>
      <c r="J23" s="21" t="n">
        <f aca="false">I23-H23</f>
        <v>7.29999999999998</v>
      </c>
      <c r="K23" s="22" t="n">
        <f aca="false">(F23-E23) /E23 * 100</f>
        <v>3.12633832976444</v>
      </c>
      <c r="L23" s="21" t="n">
        <f aca="false">J23*20/100</f>
        <v>1.46</v>
      </c>
      <c r="M23" s="16"/>
      <c r="N23" s="33" t="n">
        <f aca="false">(F23-E23)*100</f>
        <v>72.9999999999997</v>
      </c>
      <c r="O23" s="16" t="n">
        <f aca="false">E23*100</f>
        <v>2335</v>
      </c>
      <c r="P23" s="17" t="n">
        <f aca="false">P$1*K23/100</f>
        <v>9.37901498929332</v>
      </c>
    </row>
    <row r="24" customFormat="false" ht="12.8" hidden="false" customHeight="false" outlineLevel="0" collapsed="false">
      <c r="A24" s="9" t="n">
        <v>23</v>
      </c>
      <c r="B24" s="19" t="s">
        <v>29</v>
      </c>
      <c r="C24" s="20" t="n">
        <v>44214</v>
      </c>
      <c r="D24" s="20"/>
      <c r="E24" s="34" t="n">
        <v>87.85</v>
      </c>
      <c r="F24" s="21" t="n">
        <v>91.63</v>
      </c>
      <c r="G24" s="9" t="n">
        <v>3</v>
      </c>
      <c r="H24" s="21" t="n">
        <f aca="false">E24*G24</f>
        <v>263.55</v>
      </c>
      <c r="I24" s="21" t="n">
        <f aca="false">F24*G24</f>
        <v>274.89</v>
      </c>
      <c r="J24" s="21" t="n">
        <f aca="false">I24-H24</f>
        <v>11.34</v>
      </c>
      <c r="K24" s="22" t="n">
        <f aca="false">(F24-E24) /E24 * 100</f>
        <v>4.30278884462152</v>
      </c>
      <c r="L24" s="21" t="n">
        <f aca="false">J24*20/100</f>
        <v>2.26800000000001</v>
      </c>
      <c r="M24" s="16"/>
      <c r="N24" s="33" t="n">
        <f aca="false">(F24-E24)*100</f>
        <v>378</v>
      </c>
      <c r="O24" s="16" t="n">
        <f aca="false">E24*100</f>
        <v>8785</v>
      </c>
      <c r="P24" s="17" t="n">
        <f aca="false">P$1*K24/100</f>
        <v>12.9083665338645</v>
      </c>
    </row>
    <row r="25" customFormat="false" ht="12.8" hidden="false" customHeight="false" outlineLevel="0" collapsed="false">
      <c r="A25" s="9" t="n">
        <v>24</v>
      </c>
      <c r="B25" s="19" t="s">
        <v>30</v>
      </c>
      <c r="C25" s="20" t="n">
        <v>44216</v>
      </c>
      <c r="D25" s="20"/>
      <c r="E25" s="34" t="n">
        <v>85.88</v>
      </c>
      <c r="F25" s="21" t="n">
        <v>87.75</v>
      </c>
      <c r="G25" s="9" t="n">
        <v>9</v>
      </c>
      <c r="H25" s="21" t="n">
        <f aca="false">E25*G25</f>
        <v>772.92</v>
      </c>
      <c r="I25" s="21" t="n">
        <f aca="false">F25*G25</f>
        <v>789.75</v>
      </c>
      <c r="J25" s="21" t="n">
        <f aca="false">I25-H25</f>
        <v>16.83</v>
      </c>
      <c r="K25" s="22" t="n">
        <f aca="false">(F25-E25) /E25 * 100</f>
        <v>2.17745691662786</v>
      </c>
      <c r="L25" s="21" t="n">
        <f aca="false">J25*20/100</f>
        <v>3.36600000000001</v>
      </c>
      <c r="M25" s="16"/>
      <c r="N25" s="33" t="n">
        <f aca="false">(F25-E25)*100</f>
        <v>187</v>
      </c>
      <c r="O25" s="16" t="n">
        <f aca="false">E25*100</f>
        <v>8588</v>
      </c>
      <c r="P25" s="17" t="n">
        <f aca="false">P$1*K25/100</f>
        <v>6.53237074988357</v>
      </c>
    </row>
    <row r="26" customFormat="false" ht="12.8" hidden="false" customHeight="false" outlineLevel="0" collapsed="false">
      <c r="A26" s="9" t="n">
        <v>25</v>
      </c>
      <c r="B26" s="19" t="s">
        <v>31</v>
      </c>
      <c r="C26" s="20" t="n">
        <v>44223</v>
      </c>
      <c r="D26" s="20"/>
      <c r="E26" s="34" t="n">
        <v>3.85</v>
      </c>
      <c r="F26" s="21" t="n">
        <v>4.01</v>
      </c>
      <c r="G26" s="9" t="n">
        <v>80</v>
      </c>
      <c r="H26" s="21" t="n">
        <f aca="false">E26*G26</f>
        <v>308</v>
      </c>
      <c r="I26" s="21" t="n">
        <f aca="false">F26*G26</f>
        <v>320.8</v>
      </c>
      <c r="J26" s="21" t="n">
        <f aca="false">I26-H26</f>
        <v>12.8</v>
      </c>
      <c r="K26" s="22" t="n">
        <f aca="false">(F26-E26) /E26 * 100</f>
        <v>4.15584415584415</v>
      </c>
      <c r="L26" s="21" t="n">
        <f aca="false">J26*20/100</f>
        <v>2.55999999999999</v>
      </c>
      <c r="N26" s="33" t="n">
        <f aca="false">(F26-E26)*100</f>
        <v>16</v>
      </c>
      <c r="O26" s="16" t="n">
        <f aca="false">E26*100</f>
        <v>385</v>
      </c>
      <c r="P26" s="17" t="n">
        <f aca="false">P$1*K26/100</f>
        <v>12.4675324675324</v>
      </c>
    </row>
    <row r="27" customFormat="false" ht="12.8" hidden="false" customHeight="false" outlineLevel="0" collapsed="false">
      <c r="A27" s="9" t="n">
        <v>26</v>
      </c>
      <c r="B27" s="19" t="s">
        <v>32</v>
      </c>
      <c r="C27" s="20" t="n">
        <v>44223</v>
      </c>
      <c r="D27" s="20"/>
      <c r="E27" s="34" t="n">
        <v>47.6</v>
      </c>
      <c r="F27" s="21" t="n">
        <v>49.23</v>
      </c>
      <c r="G27" s="9" t="n">
        <v>6</v>
      </c>
      <c r="H27" s="21" t="n">
        <f aca="false">E27*G27</f>
        <v>285.6</v>
      </c>
      <c r="I27" s="21" t="n">
        <f aca="false">F27*G27</f>
        <v>295.38</v>
      </c>
      <c r="J27" s="21" t="n">
        <f aca="false">I27-H27</f>
        <v>9.77999999999997</v>
      </c>
      <c r="K27" s="22" t="n">
        <f aca="false">(F27-E27) /E27 * 100</f>
        <v>3.42436974789915</v>
      </c>
      <c r="L27" s="21" t="n">
        <f aca="false">J27*20/100</f>
        <v>1.95599999999999</v>
      </c>
      <c r="M27" s="36"/>
      <c r="N27" s="33" t="n">
        <f aca="false">(F27-E27)*100</f>
        <v>163</v>
      </c>
      <c r="O27" s="16" t="n">
        <f aca="false">E27*100</f>
        <v>4760</v>
      </c>
      <c r="P27" s="17" t="n">
        <f aca="false">P$1*K27/100</f>
        <v>10.2731092436975</v>
      </c>
    </row>
    <row r="28" customFormat="false" ht="12.8" hidden="false" customHeight="false" outlineLevel="0" collapsed="false">
      <c r="A28" s="9" t="n">
        <v>27</v>
      </c>
      <c r="B28" s="19" t="s">
        <v>29</v>
      </c>
      <c r="C28" s="37" t="n">
        <v>44223</v>
      </c>
      <c r="D28" s="37"/>
      <c r="E28" s="34" t="n">
        <v>88.99</v>
      </c>
      <c r="F28" s="21" t="n">
        <v>90.22</v>
      </c>
      <c r="G28" s="9" t="n">
        <v>6</v>
      </c>
      <c r="H28" s="21" t="n">
        <f aca="false">E28*G28</f>
        <v>533.94</v>
      </c>
      <c r="I28" s="21" t="n">
        <f aca="false">F28*G28</f>
        <v>541.32</v>
      </c>
      <c r="J28" s="21" t="n">
        <f aca="false">I28-H28</f>
        <v>7.38</v>
      </c>
      <c r="K28" s="22" t="n">
        <f aca="false">(F28-E28) /E28 * 100</f>
        <v>1.38217777278346</v>
      </c>
      <c r="L28" s="21" t="n">
        <f aca="false">J28*20/100</f>
        <v>1.476</v>
      </c>
      <c r="N28" s="33" t="n">
        <f aca="false">(F28-E28)*100</f>
        <v>123</v>
      </c>
      <c r="O28" s="16" t="n">
        <f aca="false">E28*100</f>
        <v>8899</v>
      </c>
      <c r="P28" s="17" t="n">
        <f aca="false">P$1*K28/100</f>
        <v>4.14653331835039</v>
      </c>
    </row>
    <row r="29" customFormat="false" ht="12.8" hidden="false" customHeight="false" outlineLevel="0" collapsed="false">
      <c r="A29" s="9" t="n">
        <v>28</v>
      </c>
      <c r="B29" s="19" t="s">
        <v>33</v>
      </c>
      <c r="C29" s="37" t="n">
        <v>44224</v>
      </c>
      <c r="D29" s="37"/>
      <c r="E29" s="34" t="n">
        <v>91.2</v>
      </c>
      <c r="F29" s="21" t="n">
        <v>95.46</v>
      </c>
      <c r="G29" s="9" t="n">
        <v>3</v>
      </c>
      <c r="H29" s="21" t="n">
        <f aca="false">E29*G29</f>
        <v>273.6</v>
      </c>
      <c r="I29" s="21" t="n">
        <f aca="false">F29*G29</f>
        <v>286.38</v>
      </c>
      <c r="J29" s="21" t="n">
        <f aca="false">I29-H29</f>
        <v>12.78</v>
      </c>
      <c r="K29" s="22" t="n">
        <f aca="false">(F29-E29) /E29 * 100</f>
        <v>4.67105263157894</v>
      </c>
      <c r="L29" s="21" t="n">
        <f aca="false">J29*20/100</f>
        <v>2.55599999999999</v>
      </c>
      <c r="M29" s="16"/>
      <c r="N29" s="33" t="n">
        <f aca="false">(F29-E29)*100</f>
        <v>425.999999999999</v>
      </c>
      <c r="O29" s="16" t="n">
        <f aca="false">E29*100</f>
        <v>9120</v>
      </c>
      <c r="P29" s="17" t="n">
        <f aca="false">P$1*K29/100</f>
        <v>14.0131578947368</v>
      </c>
    </row>
    <row r="30" customFormat="false" ht="12.8" hidden="false" customHeight="false" outlineLevel="0" collapsed="false">
      <c r="A30" s="9" t="n">
        <v>29</v>
      </c>
      <c r="B30" s="19" t="s">
        <v>34</v>
      </c>
      <c r="C30" s="37" t="n">
        <v>44224</v>
      </c>
      <c r="D30" s="37"/>
      <c r="E30" s="34" t="n">
        <v>25.91</v>
      </c>
      <c r="F30" s="21" t="n">
        <v>26.18</v>
      </c>
      <c r="G30" s="9" t="n">
        <v>10</v>
      </c>
      <c r="H30" s="21" t="n">
        <f aca="false">E30*G30</f>
        <v>259.1</v>
      </c>
      <c r="I30" s="21" t="n">
        <f aca="false">F30*G30</f>
        <v>261.8</v>
      </c>
      <c r="J30" s="21" t="n">
        <f aca="false">I30-H30</f>
        <v>2.69999999999999</v>
      </c>
      <c r="K30" s="22" t="n">
        <f aca="false">(F30-E30) /E30 * 100</f>
        <v>1.04206869934388</v>
      </c>
      <c r="L30" s="21" t="n">
        <f aca="false">J30*20/100</f>
        <v>0.539999999999998</v>
      </c>
      <c r="M30" s="16"/>
      <c r="N30" s="33" t="n">
        <f aca="false">(F30-E30)*100</f>
        <v>27</v>
      </c>
      <c r="O30" s="16" t="n">
        <f aca="false">E30*100</f>
        <v>2591</v>
      </c>
      <c r="P30" s="17" t="n">
        <f aca="false">P$1*K30/100</f>
        <v>3.12620609803164</v>
      </c>
    </row>
    <row r="31" customFormat="false" ht="12.8" hidden="false" customHeight="false" outlineLevel="0" collapsed="false">
      <c r="A31" s="9" t="n">
        <v>30</v>
      </c>
      <c r="B31" s="19" t="s">
        <v>35</v>
      </c>
      <c r="C31" s="37" t="n">
        <v>44225</v>
      </c>
      <c r="D31" s="37"/>
      <c r="E31" s="34" t="n">
        <v>70.75</v>
      </c>
      <c r="F31" s="21" t="n">
        <v>73.52</v>
      </c>
      <c r="G31" s="9" t="n">
        <v>3</v>
      </c>
      <c r="H31" s="21" t="n">
        <f aca="false">E31*G31</f>
        <v>212.25</v>
      </c>
      <c r="I31" s="21" t="n">
        <f aca="false">F31*G31</f>
        <v>220.56</v>
      </c>
      <c r="J31" s="21" t="n">
        <f aca="false">I31-H31</f>
        <v>8.31</v>
      </c>
      <c r="K31" s="22" t="n">
        <f aca="false">(F31-E31) /E31 * 100</f>
        <v>3.91519434628975</v>
      </c>
      <c r="L31" s="21" t="n">
        <f aca="false">J31*20/100</f>
        <v>1.662</v>
      </c>
      <c r="M31" s="18" t="n">
        <f aca="false">SUM(J22:J31)</f>
        <v>108.84</v>
      </c>
      <c r="N31" s="33" t="n">
        <f aca="false">(F31-E31)*100</f>
        <v>277</v>
      </c>
      <c r="O31" s="16" t="n">
        <f aca="false">E31*100</f>
        <v>7075</v>
      </c>
      <c r="P31" s="17" t="n">
        <f aca="false">P$1*K31/100</f>
        <v>11.7455830388692</v>
      </c>
    </row>
    <row r="32" customFormat="false" ht="12.8" hidden="false" customHeight="false" outlineLevel="0" collapsed="false">
      <c r="A32" s="9" t="n">
        <v>31</v>
      </c>
      <c r="B32" s="10" t="s">
        <v>36</v>
      </c>
      <c r="C32" s="38" t="n">
        <v>44229</v>
      </c>
      <c r="D32" s="38"/>
      <c r="E32" s="32" t="n">
        <v>28.64</v>
      </c>
      <c r="F32" s="12" t="n">
        <v>30.51</v>
      </c>
      <c r="G32" s="13" t="n">
        <v>8</v>
      </c>
      <c r="H32" s="12" t="n">
        <f aca="false">E32*G32</f>
        <v>229.12</v>
      </c>
      <c r="I32" s="12" t="n">
        <f aca="false">F32*G32</f>
        <v>244.08</v>
      </c>
      <c r="J32" s="12" t="n">
        <f aca="false">I32-H32</f>
        <v>14.96</v>
      </c>
      <c r="K32" s="14" t="n">
        <f aca="false">(F32-E32) /E32 * 100</f>
        <v>6.52932960893855</v>
      </c>
      <c r="L32" s="12" t="n">
        <f aca="false">J32*20/100</f>
        <v>2.992</v>
      </c>
      <c r="M32" s="16"/>
      <c r="N32" s="33" t="n">
        <f aca="false">(F32-E32)*100</f>
        <v>187</v>
      </c>
      <c r="O32" s="16" t="n">
        <f aca="false">E32*100</f>
        <v>2864</v>
      </c>
      <c r="P32" s="17" t="n">
        <f aca="false">P$1*K32/100</f>
        <v>19.5879888268157</v>
      </c>
    </row>
    <row r="33" customFormat="false" ht="12.8" hidden="false" customHeight="false" outlineLevel="0" collapsed="false">
      <c r="A33" s="9" t="n">
        <v>32</v>
      </c>
      <c r="B33" s="10" t="s">
        <v>37</v>
      </c>
      <c r="C33" s="38" t="n">
        <v>44231</v>
      </c>
      <c r="D33" s="38"/>
      <c r="E33" s="32" t="n">
        <v>62.79</v>
      </c>
      <c r="F33" s="12" t="n">
        <v>63.98</v>
      </c>
      <c r="G33" s="13" t="n">
        <v>3</v>
      </c>
      <c r="H33" s="12" t="n">
        <f aca="false">E33*G33</f>
        <v>188.37</v>
      </c>
      <c r="I33" s="12" t="n">
        <f aca="false">F33*G33</f>
        <v>191.94</v>
      </c>
      <c r="J33" s="12" t="n">
        <f aca="false">I33-H33</f>
        <v>3.56999999999999</v>
      </c>
      <c r="K33" s="14" t="n">
        <f aca="false">(F33-E33) /E33 * 100</f>
        <v>1.89520624303233</v>
      </c>
      <c r="L33" s="12" t="n">
        <f aca="false">J33*20/100</f>
        <v>0.713999999999999</v>
      </c>
      <c r="M33" s="16"/>
      <c r="N33" s="33" t="n">
        <f aca="false">(F33-E33)*100</f>
        <v>119</v>
      </c>
      <c r="O33" s="16" t="n">
        <f aca="false">E33*100</f>
        <v>6279</v>
      </c>
      <c r="P33" s="17" t="n">
        <f aca="false">P$1*K33/100</f>
        <v>5.68561872909698</v>
      </c>
    </row>
    <row r="34" customFormat="false" ht="12.8" hidden="false" customHeight="false" outlineLevel="0" collapsed="false">
      <c r="A34" s="9" t="n">
        <v>33</v>
      </c>
      <c r="B34" s="10" t="s">
        <v>38</v>
      </c>
      <c r="C34" s="38" t="n">
        <v>44232</v>
      </c>
      <c r="D34" s="38"/>
      <c r="E34" s="32" t="n">
        <v>33.23</v>
      </c>
      <c r="F34" s="12" t="n">
        <v>34.13</v>
      </c>
      <c r="G34" s="13" t="n">
        <v>5</v>
      </c>
      <c r="H34" s="12" t="n">
        <f aca="false">E34*G34</f>
        <v>166.15</v>
      </c>
      <c r="I34" s="12" t="n">
        <f aca="false">F34*G34</f>
        <v>170.65</v>
      </c>
      <c r="J34" s="12" t="n">
        <f aca="false">I34-H34</f>
        <v>4.50000000000003</v>
      </c>
      <c r="K34" s="14" t="n">
        <f aca="false">(F34-E34) /E34 * 100</f>
        <v>2.70839602768584</v>
      </c>
      <c r="L34" s="12" t="n">
        <f aca="false">J34*20/100</f>
        <v>0.900000000000006</v>
      </c>
      <c r="M34" s="16"/>
      <c r="N34" s="33" t="n">
        <f aca="false">(F34-E34)*100</f>
        <v>90.0000000000006</v>
      </c>
      <c r="O34" s="16" t="n">
        <f aca="false">E34*100</f>
        <v>3323</v>
      </c>
      <c r="P34" s="17" t="n">
        <f aca="false">P$1*K34/100</f>
        <v>8.12518808305753</v>
      </c>
    </row>
    <row r="35" customFormat="false" ht="12.8" hidden="false" customHeight="false" outlineLevel="0" collapsed="false">
      <c r="A35" s="9" t="n">
        <v>34</v>
      </c>
      <c r="B35" s="10" t="s">
        <v>39</v>
      </c>
      <c r="C35" s="38" t="n">
        <v>44232</v>
      </c>
      <c r="D35" s="38"/>
      <c r="E35" s="32" t="n">
        <v>91.15</v>
      </c>
      <c r="F35" s="12" t="n">
        <v>91.91</v>
      </c>
      <c r="G35" s="13" t="n">
        <v>2</v>
      </c>
      <c r="H35" s="12" t="n">
        <f aca="false">E35*G35</f>
        <v>182.3</v>
      </c>
      <c r="I35" s="12" t="n">
        <f aca="false">F35*G35</f>
        <v>183.82</v>
      </c>
      <c r="J35" s="12" t="n">
        <f aca="false">I35-H35</f>
        <v>1.51999999999998</v>
      </c>
      <c r="K35" s="14" t="n">
        <f aca="false">(F35-E35) /E35 * 100</f>
        <v>0.833790455293462</v>
      </c>
      <c r="L35" s="12" t="n">
        <f aca="false">J35*20/100</f>
        <v>0.303999999999996</v>
      </c>
      <c r="M35" s="16"/>
      <c r="N35" s="33" t="n">
        <f aca="false">(F35-E35)*100</f>
        <v>75.9999999999991</v>
      </c>
      <c r="O35" s="16" t="n">
        <f aca="false">E35*100</f>
        <v>9115</v>
      </c>
      <c r="P35" s="17" t="n">
        <f aca="false">P$1*K35/100</f>
        <v>2.50137136588039</v>
      </c>
    </row>
    <row r="36" customFormat="false" ht="12.8" hidden="false" customHeight="false" outlineLevel="0" collapsed="false">
      <c r="A36" s="9" t="n">
        <v>35</v>
      </c>
      <c r="B36" s="10" t="s">
        <v>40</v>
      </c>
      <c r="C36" s="11" t="n">
        <v>44246</v>
      </c>
      <c r="D36" s="11"/>
      <c r="E36" s="12" t="n">
        <v>28.51</v>
      </c>
      <c r="F36" s="12" t="n">
        <v>28.98</v>
      </c>
      <c r="G36" s="13" t="n">
        <v>7</v>
      </c>
      <c r="H36" s="12" t="n">
        <f aca="false">E36*G36</f>
        <v>199.57</v>
      </c>
      <c r="I36" s="12" t="n">
        <f aca="false">F36*G36</f>
        <v>202.86</v>
      </c>
      <c r="J36" s="12" t="n">
        <f aca="false">I36-H36</f>
        <v>3.28999999999999</v>
      </c>
      <c r="K36" s="14" t="n">
        <f aca="false">(F36-E36) /E36 * 100</f>
        <v>1.64854437039635</v>
      </c>
      <c r="L36" s="12" t="n">
        <f aca="false">J36*20/100</f>
        <v>0.657999999999998</v>
      </c>
      <c r="M36" s="16"/>
      <c r="N36" s="33" t="n">
        <f aca="false">(F36-E36)*100</f>
        <v>46.9999999999999</v>
      </c>
      <c r="O36" s="16" t="n">
        <f aca="false">E36*100</f>
        <v>2851</v>
      </c>
      <c r="P36" s="17" t="n">
        <f aca="false">P$1*K36/100</f>
        <v>4.94563311118904</v>
      </c>
    </row>
    <row r="37" customFormat="false" ht="12.8" hidden="false" customHeight="false" outlineLevel="0" collapsed="false">
      <c r="A37" s="9" t="n">
        <v>36</v>
      </c>
      <c r="B37" s="10" t="s">
        <v>41</v>
      </c>
      <c r="C37" s="11" t="n">
        <v>44249</v>
      </c>
      <c r="D37" s="11"/>
      <c r="E37" s="12" t="n">
        <v>27.63</v>
      </c>
      <c r="F37" s="12" t="n">
        <v>28.64</v>
      </c>
      <c r="G37" s="13" t="n">
        <v>3</v>
      </c>
      <c r="H37" s="12" t="n">
        <f aca="false">E37*G37</f>
        <v>82.89</v>
      </c>
      <c r="I37" s="12" t="n">
        <f aca="false">F37*G37</f>
        <v>85.92</v>
      </c>
      <c r="J37" s="12" t="n">
        <f aca="false">I37-H37</f>
        <v>3.03</v>
      </c>
      <c r="K37" s="14" t="n">
        <f aca="false">(F37-E37) /E37 * 100</f>
        <v>3.65544697792255</v>
      </c>
      <c r="L37" s="12" t="n">
        <f aca="false">J37*20/100</f>
        <v>0.606</v>
      </c>
      <c r="M37" s="16"/>
      <c r="N37" s="33" t="n">
        <f aca="false">(F37-E37)*100</f>
        <v>101</v>
      </c>
      <c r="O37" s="16" t="n">
        <f aca="false">E37*100</f>
        <v>2763</v>
      </c>
      <c r="P37" s="17" t="n">
        <f aca="false">P$1*K37/100</f>
        <v>10.9663409337677</v>
      </c>
    </row>
    <row r="38" customFormat="false" ht="12.8" hidden="false" customHeight="false" outlineLevel="0" collapsed="false">
      <c r="A38" s="9" t="n">
        <v>37</v>
      </c>
      <c r="B38" s="10" t="s">
        <v>42</v>
      </c>
      <c r="C38" s="11" t="n">
        <v>44251</v>
      </c>
      <c r="D38" s="11"/>
      <c r="E38" s="32" t="n">
        <v>11.83</v>
      </c>
      <c r="F38" s="12" t="n">
        <v>12.17</v>
      </c>
      <c r="G38" s="13" t="n">
        <v>7</v>
      </c>
      <c r="H38" s="12" t="n">
        <f aca="false">E38*G38</f>
        <v>82.81</v>
      </c>
      <c r="I38" s="12" t="n">
        <f aca="false">F38*G38</f>
        <v>85.19</v>
      </c>
      <c r="J38" s="12" t="n">
        <f aca="false">I38-H38</f>
        <v>2.38</v>
      </c>
      <c r="K38" s="14" t="n">
        <f aca="false">(F38-E38) /E38 * 100</f>
        <v>2.87404902789518</v>
      </c>
      <c r="L38" s="12" t="n">
        <f aca="false">J38*20/100</f>
        <v>0.475999999999999</v>
      </c>
      <c r="M38" s="18" t="n">
        <f aca="false">SUM(J32:J38)</f>
        <v>33.25</v>
      </c>
      <c r="N38" s="33" t="n">
        <f aca="false">(F38-E38)*100</f>
        <v>34</v>
      </c>
      <c r="O38" s="16" t="n">
        <f aca="false">E38*100</f>
        <v>1183</v>
      </c>
      <c r="P38" s="17" t="n">
        <f aca="false">P$1*K38/100</f>
        <v>8.62214708368554</v>
      </c>
    </row>
    <row r="39" customFormat="false" ht="12.8" hidden="false" customHeight="false" outlineLevel="0" collapsed="false">
      <c r="A39" s="9" t="n">
        <v>38</v>
      </c>
      <c r="B39" s="19" t="s">
        <v>43</v>
      </c>
      <c r="C39" s="20" t="n">
        <v>44264</v>
      </c>
      <c r="D39" s="20"/>
      <c r="E39" s="34" t="n">
        <v>15.65</v>
      </c>
      <c r="F39" s="21" t="n">
        <v>16.25</v>
      </c>
      <c r="G39" s="9" t="n">
        <v>11</v>
      </c>
      <c r="H39" s="21" t="n">
        <f aca="false">E39*G39</f>
        <v>172.15</v>
      </c>
      <c r="I39" s="21" t="n">
        <f aca="false">F39*G39</f>
        <v>178.75</v>
      </c>
      <c r="J39" s="21" t="n">
        <f aca="false">I39-H39</f>
        <v>6.59999999999999</v>
      </c>
      <c r="K39" s="22" t="n">
        <f aca="false">(F39-E39) /E39 * 100</f>
        <v>3.83386581469648</v>
      </c>
      <c r="L39" s="21" t="n">
        <f aca="false">J39*20/100</f>
        <v>1.32</v>
      </c>
      <c r="N39" s="33" t="n">
        <f aca="false">(F39-E39)*100</f>
        <v>60</v>
      </c>
      <c r="O39" s="16" t="n">
        <f aca="false">E39*100</f>
        <v>1565</v>
      </c>
      <c r="P39" s="17" t="n">
        <f aca="false">P$1*K39/100</f>
        <v>11.5015974440895</v>
      </c>
    </row>
    <row r="40" customFormat="false" ht="12.8" hidden="false" customHeight="false" outlineLevel="0" collapsed="false">
      <c r="A40" s="9" t="n">
        <v>39</v>
      </c>
      <c r="B40" s="19" t="s">
        <v>44</v>
      </c>
      <c r="C40" s="20" t="n">
        <v>44266</v>
      </c>
      <c r="D40" s="20"/>
      <c r="E40" s="34" t="n">
        <v>18.65</v>
      </c>
      <c r="F40" s="21" t="n">
        <v>19.19</v>
      </c>
      <c r="G40" s="9" t="n">
        <v>9</v>
      </c>
      <c r="H40" s="21" t="n">
        <f aca="false">E40*G40</f>
        <v>167.85</v>
      </c>
      <c r="I40" s="21" t="n">
        <f aca="false">F40*G40</f>
        <v>172.71</v>
      </c>
      <c r="J40" s="21" t="n">
        <f aca="false">I40-H40</f>
        <v>4.86000000000001</v>
      </c>
      <c r="K40" s="22" t="n">
        <f aca="false">(F40-E40) /E40 * 100</f>
        <v>2.89544235924934</v>
      </c>
      <c r="L40" s="21" t="n">
        <f aca="false">J40*20/100</f>
        <v>0.972000000000003</v>
      </c>
      <c r="N40" s="33" t="n">
        <f aca="false">(F40-E40)*100</f>
        <v>54.0000000000003</v>
      </c>
      <c r="O40" s="16" t="n">
        <f aca="false">E40*100</f>
        <v>1865</v>
      </c>
      <c r="P40" s="17" t="n">
        <f aca="false">P$1*K40/100</f>
        <v>8.68632707774803</v>
      </c>
    </row>
    <row r="41" customFormat="false" ht="12.8" hidden="false" customHeight="false" outlineLevel="0" collapsed="false">
      <c r="A41" s="9" t="n">
        <v>40</v>
      </c>
      <c r="B41" s="19" t="s">
        <v>45</v>
      </c>
      <c r="C41" s="20" t="n">
        <v>44266</v>
      </c>
      <c r="D41" s="20"/>
      <c r="E41" s="34" t="n">
        <v>11.22</v>
      </c>
      <c r="F41" s="21" t="n">
        <v>11.61</v>
      </c>
      <c r="G41" s="9" t="n">
        <v>25</v>
      </c>
      <c r="H41" s="21" t="n">
        <f aca="false">E41*G41</f>
        <v>280.5</v>
      </c>
      <c r="I41" s="21" t="n">
        <f aca="false">F41*G41</f>
        <v>290.25</v>
      </c>
      <c r="J41" s="21" t="n">
        <f aca="false">I41-H41</f>
        <v>9.75</v>
      </c>
      <c r="K41" s="22" t="n">
        <f aca="false">(F41-E41) /E41 * 100</f>
        <v>3.47593582887699</v>
      </c>
      <c r="L41" s="21" t="n">
        <f aca="false">J41*20/100</f>
        <v>1.95</v>
      </c>
      <c r="N41" s="33" t="n">
        <f aca="false">(F41-E41)*100</f>
        <v>38.9999999999999</v>
      </c>
      <c r="O41" s="16" t="n">
        <f aca="false">E41*100</f>
        <v>1122</v>
      </c>
      <c r="P41" s="17" t="n">
        <f aca="false">P$1*K41/100</f>
        <v>10.427807486631</v>
      </c>
    </row>
    <row r="42" customFormat="false" ht="12.8" hidden="false" customHeight="false" outlineLevel="0" collapsed="false">
      <c r="A42" s="9" t="n">
        <v>41</v>
      </c>
      <c r="B42" s="19" t="s">
        <v>46</v>
      </c>
      <c r="C42" s="20" t="n">
        <v>44267</v>
      </c>
      <c r="D42" s="20"/>
      <c r="E42" s="21" t="n">
        <v>28.78</v>
      </c>
      <c r="F42" s="21" t="n">
        <v>29.33</v>
      </c>
      <c r="G42" s="9" t="n">
        <v>8</v>
      </c>
      <c r="H42" s="21" t="n">
        <f aca="false">E42*G42</f>
        <v>230.24</v>
      </c>
      <c r="I42" s="21" t="n">
        <f aca="false">F42*G42</f>
        <v>234.64</v>
      </c>
      <c r="J42" s="21" t="n">
        <f aca="false">I42-H42</f>
        <v>4.39999999999998</v>
      </c>
      <c r="K42" s="22" t="n">
        <f aca="false">(F42-E42) /E42 * 100</f>
        <v>1.91104933981931</v>
      </c>
      <c r="L42" s="21" t="n">
        <f aca="false">J42*20/100</f>
        <v>0.879999999999995</v>
      </c>
      <c r="N42" s="33" t="n">
        <f aca="false">(F42-E42)*100</f>
        <v>54.9999999999997</v>
      </c>
      <c r="O42" s="16" t="n">
        <f aca="false">E42*100</f>
        <v>2878</v>
      </c>
      <c r="P42" s="17" t="n">
        <f aca="false">P$1*K42/100</f>
        <v>5.73314801945793</v>
      </c>
    </row>
    <row r="43" customFormat="false" ht="12.8" hidden="false" customHeight="false" outlineLevel="0" collapsed="false">
      <c r="A43" s="9" t="n">
        <v>42</v>
      </c>
      <c r="B43" s="19" t="s">
        <v>36</v>
      </c>
      <c r="C43" s="20" t="n">
        <v>44270</v>
      </c>
      <c r="D43" s="20"/>
      <c r="E43" s="34" t="n">
        <v>27.85</v>
      </c>
      <c r="F43" s="21" t="n">
        <v>28.72</v>
      </c>
      <c r="G43" s="9" t="n">
        <v>8</v>
      </c>
      <c r="H43" s="21" t="n">
        <f aca="false">E43*G43</f>
        <v>222.8</v>
      </c>
      <c r="I43" s="21" t="n">
        <f aca="false">F43*G43</f>
        <v>229.76</v>
      </c>
      <c r="J43" s="21" t="n">
        <f aca="false">I43-H43</f>
        <v>6.95999999999998</v>
      </c>
      <c r="K43" s="22" t="n">
        <f aca="false">(F43-E43) /E43 * 100</f>
        <v>3.12387791741471</v>
      </c>
      <c r="L43" s="21" t="n">
        <f aca="false">J43*20/100</f>
        <v>1.392</v>
      </c>
      <c r="M43" s="16"/>
      <c r="N43" s="33" t="n">
        <f aca="false">(F43-E43)*100</f>
        <v>86.9999999999997</v>
      </c>
      <c r="O43" s="16" t="n">
        <f aca="false">E43*100</f>
        <v>2785</v>
      </c>
      <c r="P43" s="17" t="n">
        <f aca="false">P$1*K43/100</f>
        <v>9.37163375224414</v>
      </c>
    </row>
    <row r="44" customFormat="false" ht="12.8" hidden="false" customHeight="false" outlineLevel="0" collapsed="false">
      <c r="A44" s="9" t="n">
        <v>43</v>
      </c>
      <c r="B44" s="19" t="s">
        <v>40</v>
      </c>
      <c r="C44" s="20" t="n">
        <v>44271</v>
      </c>
      <c r="D44" s="20"/>
      <c r="E44" s="34" t="n">
        <v>28.53</v>
      </c>
      <c r="F44" s="21" t="n">
        <v>29.26</v>
      </c>
      <c r="G44" s="9" t="n">
        <v>10</v>
      </c>
      <c r="H44" s="21" t="n">
        <f aca="false">E44*G44</f>
        <v>285.3</v>
      </c>
      <c r="I44" s="21" t="n">
        <f aca="false">F44*G44</f>
        <v>292.6</v>
      </c>
      <c r="J44" s="21" t="n">
        <f aca="false">I44-H44</f>
        <v>7.30000000000001</v>
      </c>
      <c r="K44" s="22" t="n">
        <f aca="false">(F44-E44) /E44 * 100</f>
        <v>2.55871012968805</v>
      </c>
      <c r="L44" s="21" t="n">
        <f aca="false">J44*20/100</f>
        <v>1.46</v>
      </c>
      <c r="M44" s="16"/>
      <c r="N44" s="33" t="n">
        <f aca="false">(F44-E44)*100</f>
        <v>73</v>
      </c>
      <c r="O44" s="16" t="n">
        <f aca="false">E44*100</f>
        <v>2853</v>
      </c>
      <c r="P44" s="17" t="n">
        <f aca="false">P$1*K44/100</f>
        <v>7.67613038906415</v>
      </c>
    </row>
    <row r="45" customFormat="false" ht="12.8" hidden="false" customHeight="false" outlineLevel="0" collapsed="false">
      <c r="A45" s="9" t="n">
        <v>44</v>
      </c>
      <c r="B45" s="19" t="s">
        <v>32</v>
      </c>
      <c r="C45" s="20" t="n">
        <v>44274</v>
      </c>
      <c r="D45" s="20"/>
      <c r="E45" s="21" t="n">
        <v>44.73</v>
      </c>
      <c r="F45" s="21" t="n">
        <v>46.05</v>
      </c>
      <c r="G45" s="9" t="n">
        <v>6</v>
      </c>
      <c r="H45" s="21" t="n">
        <f aca="false">E45*G45</f>
        <v>268.38</v>
      </c>
      <c r="I45" s="21" t="n">
        <f aca="false">F45*G45</f>
        <v>276.3</v>
      </c>
      <c r="J45" s="21" t="n">
        <f aca="false">I45-H45</f>
        <v>7.91999999999996</v>
      </c>
      <c r="K45" s="22" t="n">
        <f aca="false">(F45-E45) /E45 * 100</f>
        <v>2.95103957075788</v>
      </c>
      <c r="L45" s="21" t="n">
        <f aca="false">J45*20/100</f>
        <v>1.58399999999999</v>
      </c>
      <c r="M45" s="16"/>
      <c r="N45" s="33" t="n">
        <f aca="false">(F45-E45)*100</f>
        <v>132</v>
      </c>
      <c r="O45" s="16" t="n">
        <f aca="false">E45*100</f>
        <v>4473</v>
      </c>
      <c r="P45" s="17" t="n">
        <f aca="false">P$1*K45/100</f>
        <v>8.85311871227364</v>
      </c>
    </row>
    <row r="46" customFormat="false" ht="12.8" hidden="false" customHeight="false" outlineLevel="0" collapsed="false">
      <c r="A46" s="9" t="n">
        <v>45</v>
      </c>
      <c r="B46" s="19" t="s">
        <v>33</v>
      </c>
      <c r="C46" s="20" t="n">
        <v>44277</v>
      </c>
      <c r="D46" s="20"/>
      <c r="E46" s="21" t="n">
        <v>91.3</v>
      </c>
      <c r="F46" s="21" t="n">
        <v>95.11</v>
      </c>
      <c r="G46" s="9" t="n">
        <v>3</v>
      </c>
      <c r="H46" s="21" t="n">
        <f aca="false">E46*G46</f>
        <v>273.9</v>
      </c>
      <c r="I46" s="21" t="n">
        <f aca="false">F46*G46</f>
        <v>285.33</v>
      </c>
      <c r="J46" s="21" t="n">
        <f aca="false">I46-H46</f>
        <v>11.43</v>
      </c>
      <c r="K46" s="22" t="n">
        <f aca="false">(F46-E46) /E46 * 100</f>
        <v>4.17305585980285</v>
      </c>
      <c r="L46" s="21" t="n">
        <f aca="false">J46*20/100</f>
        <v>2.286</v>
      </c>
      <c r="N46" s="33" t="n">
        <f aca="false">(F46-E46)*100</f>
        <v>381</v>
      </c>
      <c r="O46" s="16" t="n">
        <f aca="false">E46*100</f>
        <v>9130</v>
      </c>
      <c r="P46" s="17" t="n">
        <f aca="false">P$1*K46/100</f>
        <v>12.5191675794086</v>
      </c>
    </row>
    <row r="47" customFormat="false" ht="12.8" hidden="false" customHeight="false" outlineLevel="0" collapsed="false">
      <c r="A47" s="9" t="n">
        <v>46</v>
      </c>
      <c r="B47" s="19" t="s">
        <v>35</v>
      </c>
      <c r="C47" s="20" t="n">
        <v>44281</v>
      </c>
      <c r="D47" s="20"/>
      <c r="E47" s="21" t="n">
        <v>91.43</v>
      </c>
      <c r="F47" s="21" t="n">
        <v>93.96</v>
      </c>
      <c r="G47" s="9" t="n">
        <v>3</v>
      </c>
      <c r="H47" s="21" t="n">
        <f aca="false">E47*G47</f>
        <v>274.29</v>
      </c>
      <c r="I47" s="21" t="n">
        <f aca="false">F47*G47</f>
        <v>281.88</v>
      </c>
      <c r="J47" s="21" t="n">
        <f aca="false">I47-H47</f>
        <v>7.58999999999998</v>
      </c>
      <c r="K47" s="22" t="n">
        <f aca="false">(F47-E47) /E47 * 100</f>
        <v>2.76714426337087</v>
      </c>
      <c r="L47" s="21" t="n">
        <f aca="false">J47*20/100</f>
        <v>1.51799999999999</v>
      </c>
      <c r="N47" s="33" t="n">
        <f aca="false">(F47-E47)*100</f>
        <v>252.999999999999</v>
      </c>
      <c r="O47" s="16" t="n">
        <f aca="false">E47*100</f>
        <v>9143</v>
      </c>
      <c r="P47" s="17" t="n">
        <f aca="false">P$1*K47/100</f>
        <v>8.30143279011261</v>
      </c>
    </row>
    <row r="48" customFormat="false" ht="12.8" hidden="false" customHeight="false" outlineLevel="0" collapsed="false">
      <c r="A48" s="9" t="n">
        <v>47</v>
      </c>
      <c r="B48" s="19" t="s">
        <v>47</v>
      </c>
      <c r="C48" s="20" t="n">
        <v>44278</v>
      </c>
      <c r="D48" s="20"/>
      <c r="E48" s="21" t="n">
        <v>0.5</v>
      </c>
      <c r="F48" s="21" t="n">
        <v>0.31</v>
      </c>
      <c r="G48" s="9" t="n">
        <v>40</v>
      </c>
      <c r="H48" s="21" t="n">
        <f aca="false">E48*G48</f>
        <v>20</v>
      </c>
      <c r="I48" s="21" t="n">
        <f aca="false">F48*G48</f>
        <v>12.4</v>
      </c>
      <c r="J48" s="21" t="n">
        <f aca="false">I48-H48</f>
        <v>-7.6</v>
      </c>
      <c r="K48" s="22" t="n">
        <f aca="false">(F48-E48) /E48 * 100</f>
        <v>-38</v>
      </c>
      <c r="L48" s="21" t="n">
        <f aca="false">J48*20/100</f>
        <v>-1.52</v>
      </c>
      <c r="N48" s="33" t="n">
        <f aca="false">(F48-E48)*100</f>
        <v>-19</v>
      </c>
      <c r="O48" s="16" t="n">
        <f aca="false">E48*100</f>
        <v>50</v>
      </c>
      <c r="P48" s="17" t="n">
        <f aca="false">P$1*K48/100</f>
        <v>-114</v>
      </c>
    </row>
    <row r="49" customFormat="false" ht="12.8" hidden="false" customHeight="false" outlineLevel="0" collapsed="false">
      <c r="A49" s="9" t="n">
        <v>48</v>
      </c>
      <c r="B49" s="19" t="s">
        <v>47</v>
      </c>
      <c r="C49" s="20" t="n">
        <v>44278</v>
      </c>
      <c r="D49" s="20"/>
      <c r="E49" s="21" t="n">
        <v>0.52</v>
      </c>
      <c r="F49" s="21" t="n">
        <v>0.31</v>
      </c>
      <c r="G49" s="9" t="n">
        <v>23</v>
      </c>
      <c r="H49" s="21" t="n">
        <f aca="false">E49*G49</f>
        <v>11.96</v>
      </c>
      <c r="I49" s="21" t="n">
        <f aca="false">F49*G49</f>
        <v>7.13</v>
      </c>
      <c r="J49" s="21" t="n">
        <f aca="false">I49-H49</f>
        <v>-4.83</v>
      </c>
      <c r="K49" s="22" t="n">
        <f aca="false">(F49-E49) /E49 * 100</f>
        <v>-40.3846153846154</v>
      </c>
      <c r="L49" s="21" t="n">
        <f aca="false">J49*20/100</f>
        <v>-0.966</v>
      </c>
      <c r="M49" s="18"/>
      <c r="N49" s="33" t="n">
        <f aca="false">(F49-E49)*100</f>
        <v>-21</v>
      </c>
      <c r="O49" s="16" t="n">
        <f aca="false">E49*100</f>
        <v>52</v>
      </c>
      <c r="P49" s="17" t="n">
        <f aca="false">P$1*K49/100</f>
        <v>-121.153846153846</v>
      </c>
    </row>
    <row r="50" customFormat="false" ht="12.8" hidden="false" customHeight="false" outlineLevel="0" collapsed="false">
      <c r="A50" s="9" t="n">
        <v>49</v>
      </c>
      <c r="B50" s="19" t="s">
        <v>38</v>
      </c>
      <c r="C50" s="20" t="n">
        <v>44285</v>
      </c>
      <c r="D50" s="20"/>
      <c r="E50" s="0" t="n">
        <v>26.73</v>
      </c>
      <c r="F50" s="21" t="n">
        <v>27.49</v>
      </c>
      <c r="G50" s="9" t="n">
        <v>8</v>
      </c>
      <c r="H50" s="21" t="n">
        <f aca="false">E50*G50</f>
        <v>213.84</v>
      </c>
      <c r="I50" s="21" t="n">
        <f aca="false">F50*G50</f>
        <v>219.92</v>
      </c>
      <c r="J50" s="21" t="n">
        <f aca="false">I50-H50</f>
        <v>6.07999999999998</v>
      </c>
      <c r="K50" s="22" t="n">
        <f aca="false">(F50-E50) /E50 * 100</f>
        <v>2.84324728769172</v>
      </c>
      <c r="L50" s="21" t="n">
        <f aca="false">J50*20/100</f>
        <v>1.216</v>
      </c>
      <c r="N50" s="33" t="n">
        <f aca="false">(F50-E50)*100</f>
        <v>75.9999999999998</v>
      </c>
      <c r="O50" s="16" t="n">
        <f aca="false">E50*100</f>
        <v>2673</v>
      </c>
      <c r="P50" s="17" t="n">
        <f aca="false">P$1*K50/100</f>
        <v>8.52974186307517</v>
      </c>
    </row>
    <row r="51" customFormat="false" ht="12.8" hidden="false" customHeight="false" outlineLevel="0" collapsed="false">
      <c r="A51" s="9" t="n">
        <v>50</v>
      </c>
      <c r="B51" s="19" t="s">
        <v>48</v>
      </c>
      <c r="C51" s="20" t="n">
        <v>44286</v>
      </c>
      <c r="D51" s="20"/>
      <c r="E51" s="0" t="n">
        <v>43.93</v>
      </c>
      <c r="F51" s="21" t="n">
        <v>45.17</v>
      </c>
      <c r="G51" s="9" t="n">
        <v>3</v>
      </c>
      <c r="H51" s="21" t="n">
        <f aca="false">E51*G51</f>
        <v>131.79</v>
      </c>
      <c r="I51" s="21" t="n">
        <f aca="false">F51*G51</f>
        <v>135.51</v>
      </c>
      <c r="J51" s="21" t="n">
        <f aca="false">I51-H51</f>
        <v>3.72</v>
      </c>
      <c r="K51" s="22" t="n">
        <f aca="false">(F51-E51) /E51 * 100</f>
        <v>2.8226724334168</v>
      </c>
      <c r="L51" s="21" t="n">
        <f aca="false">J51*20/100</f>
        <v>0.744</v>
      </c>
      <c r="M51" s="18" t="n">
        <f aca="false">SUM(J39:J51)</f>
        <v>64.1799999999999</v>
      </c>
      <c r="N51" s="33" t="n">
        <f aca="false">(F51-E51)*100</f>
        <v>124</v>
      </c>
      <c r="O51" s="16" t="n">
        <f aca="false">E51*100</f>
        <v>4393</v>
      </c>
      <c r="P51" s="17" t="n">
        <f aca="false">P$1*K51/100</f>
        <v>8.46801730025041</v>
      </c>
    </row>
    <row r="52" customFormat="false" ht="12.8" hidden="false" customHeight="false" outlineLevel="0" collapsed="false">
      <c r="A52" s="9" t="n">
        <v>51</v>
      </c>
      <c r="B52" s="19" t="s">
        <v>38</v>
      </c>
      <c r="C52" s="11" t="n">
        <v>44291</v>
      </c>
      <c r="D52" s="11"/>
      <c r="E52" s="39" t="n">
        <v>26.83</v>
      </c>
      <c r="F52" s="12" t="n">
        <v>27.87</v>
      </c>
      <c r="G52" s="13" t="n">
        <v>10</v>
      </c>
      <c r="H52" s="12" t="n">
        <f aca="false">E52*G52</f>
        <v>268.3</v>
      </c>
      <c r="I52" s="12" t="n">
        <f aca="false">F52*G52</f>
        <v>278.7</v>
      </c>
      <c r="J52" s="12" t="n">
        <f aca="false">I52-H52</f>
        <v>10.4</v>
      </c>
      <c r="K52" s="14" t="n">
        <f aca="false">(F52-E52) /E52 * 100</f>
        <v>3.87625792023855</v>
      </c>
      <c r="L52" s="12" t="n">
        <f aca="false">J52*20/100</f>
        <v>2.08000000000001</v>
      </c>
      <c r="N52" s="33" t="n">
        <f aca="false">(F52-E52)*100</f>
        <v>104</v>
      </c>
      <c r="O52" s="16" t="n">
        <f aca="false">E52*100</f>
        <v>2683</v>
      </c>
      <c r="P52" s="17" t="n">
        <f aca="false">P$1*K52/100</f>
        <v>11.6287737607157</v>
      </c>
    </row>
    <row r="53" customFormat="false" ht="12.8" hidden="false" customHeight="false" outlineLevel="0" collapsed="false">
      <c r="A53" s="9" t="n">
        <v>52</v>
      </c>
      <c r="B53" s="19" t="s">
        <v>35</v>
      </c>
      <c r="C53" s="11" t="n">
        <v>44291</v>
      </c>
      <c r="D53" s="11"/>
      <c r="E53" s="39" t="n">
        <v>90.8</v>
      </c>
      <c r="F53" s="12" t="n">
        <v>93.81</v>
      </c>
      <c r="G53" s="13" t="n">
        <v>3</v>
      </c>
      <c r="H53" s="12" t="n">
        <f aca="false">E53*G53</f>
        <v>272.4</v>
      </c>
      <c r="I53" s="12" t="n">
        <f aca="false">F53*G53</f>
        <v>281.43</v>
      </c>
      <c r="J53" s="12" t="n">
        <f aca="false">I53-H53</f>
        <v>9.03000000000003</v>
      </c>
      <c r="K53" s="14" t="n">
        <f aca="false">(F53-E53) /E53 * 100</f>
        <v>3.31497797356829</v>
      </c>
      <c r="L53" s="12" t="n">
        <f aca="false">J53*20/100</f>
        <v>1.80600000000001</v>
      </c>
      <c r="N53" s="33" t="n">
        <f aca="false">(F53-E53)*100</f>
        <v>301.000000000001</v>
      </c>
      <c r="O53" s="16" t="n">
        <f aca="false">E53*100</f>
        <v>9080</v>
      </c>
      <c r="P53" s="17" t="n">
        <f aca="false">P$1*K53/100</f>
        <v>9.94493392070486</v>
      </c>
    </row>
    <row r="54" customFormat="false" ht="12.8" hidden="false" customHeight="false" outlineLevel="0" collapsed="false">
      <c r="A54" s="9" t="n">
        <v>53</v>
      </c>
      <c r="B54" s="19" t="s">
        <v>49</v>
      </c>
      <c r="C54" s="11" t="n">
        <v>44298</v>
      </c>
      <c r="D54" s="11"/>
      <c r="E54" s="39" t="n">
        <v>18.01</v>
      </c>
      <c r="F54" s="40" t="n">
        <v>18.09</v>
      </c>
      <c r="G54" s="13" t="n">
        <v>16</v>
      </c>
      <c r="H54" s="12" t="n">
        <f aca="false">E54*G54</f>
        <v>288.16</v>
      </c>
      <c r="I54" s="12" t="n">
        <f aca="false">F54*G54</f>
        <v>289.44</v>
      </c>
      <c r="J54" s="12" t="n">
        <f aca="false">I54-H54</f>
        <v>1.27999999999997</v>
      </c>
      <c r="K54" s="14" t="n">
        <f aca="false">(F54-E54) /E54 * 100</f>
        <v>0.444197667962234</v>
      </c>
      <c r="L54" s="12" t="n">
        <f aca="false">J54*20/100</f>
        <v>0.255999999999995</v>
      </c>
      <c r="N54" s="33" t="n">
        <f aca="false">(F54-E54)*100</f>
        <v>7.99999999999983</v>
      </c>
      <c r="O54" s="16" t="n">
        <f aca="false">E54*100</f>
        <v>1801</v>
      </c>
      <c r="P54" s="17" t="n">
        <f aca="false">P$1*K54/100</f>
        <v>1.3325930038867</v>
      </c>
    </row>
    <row r="55" customFormat="false" ht="12.8" hidden="false" customHeight="false" outlineLevel="0" collapsed="false">
      <c r="A55" s="9" t="n">
        <v>54</v>
      </c>
      <c r="B55" s="19" t="s">
        <v>35</v>
      </c>
      <c r="C55" s="11" t="n">
        <v>44298</v>
      </c>
      <c r="D55" s="11"/>
      <c r="E55" s="41" t="n">
        <v>95.62</v>
      </c>
      <c r="F55" s="41" t="n">
        <v>96.01</v>
      </c>
      <c r="G55" s="13" t="n">
        <v>4</v>
      </c>
      <c r="H55" s="12" t="n">
        <f aca="false">E55*G55</f>
        <v>382.48</v>
      </c>
      <c r="I55" s="12" t="n">
        <f aca="false">F55*G55</f>
        <v>384.04</v>
      </c>
      <c r="J55" s="12" t="n">
        <f aca="false">I55-H55</f>
        <v>1.56</v>
      </c>
      <c r="K55" s="14" t="n">
        <f aca="false">(F55-E55) /E55 * 100</f>
        <v>0.40786446350136</v>
      </c>
      <c r="L55" s="12" t="n">
        <f aca="false">J55*20/100</f>
        <v>0.312</v>
      </c>
      <c r="N55" s="33" t="n">
        <f aca="false">(F55-E55)*100</f>
        <v>39.0000000000001</v>
      </c>
      <c r="O55" s="16" t="n">
        <f aca="false">E55*100</f>
        <v>9562</v>
      </c>
      <c r="P55" s="17" t="n">
        <f aca="false">P$1*K55/100</f>
        <v>1.22359339050408</v>
      </c>
    </row>
    <row r="56" customFormat="false" ht="12.8" hidden="false" customHeight="false" outlineLevel="0" collapsed="false">
      <c r="A56" s="9" t="n">
        <v>55</v>
      </c>
      <c r="B56" s="19" t="s">
        <v>36</v>
      </c>
      <c r="C56" s="11" t="n">
        <v>44298</v>
      </c>
      <c r="D56" s="11"/>
      <c r="E56" s="41" t="n">
        <v>31.23</v>
      </c>
      <c r="F56" s="41" t="n">
        <v>31.39</v>
      </c>
      <c r="G56" s="13" t="n">
        <v>10</v>
      </c>
      <c r="H56" s="12" t="n">
        <f aca="false">E56*G56</f>
        <v>312.3</v>
      </c>
      <c r="I56" s="12" t="n">
        <f aca="false">F56*G56</f>
        <v>313.9</v>
      </c>
      <c r="J56" s="12" t="n">
        <f aca="false">I56-H56</f>
        <v>1.59999999999997</v>
      </c>
      <c r="K56" s="14" t="n">
        <f aca="false">(F56-E56) /E56 * 100</f>
        <v>0.512327889849504</v>
      </c>
      <c r="L56" s="12" t="n">
        <f aca="false">J56*20/100</f>
        <v>0.319999999999993</v>
      </c>
      <c r="N56" s="33" t="n">
        <f aca="false">(F56-E56)*100</f>
        <v>16</v>
      </c>
      <c r="O56" s="16" t="n">
        <f aca="false">E56*100</f>
        <v>3123</v>
      </c>
      <c r="P56" s="17" t="n">
        <f aca="false">P$1*K56/100</f>
        <v>1.53698366954851</v>
      </c>
    </row>
    <row r="57" customFormat="false" ht="12.8" hidden="false" customHeight="false" outlineLevel="0" collapsed="false">
      <c r="A57" s="9" t="n">
        <v>56</v>
      </c>
      <c r="B57" s="19" t="s">
        <v>50</v>
      </c>
      <c r="C57" s="11" t="n">
        <v>44298</v>
      </c>
      <c r="D57" s="11"/>
      <c r="E57" s="42" t="n">
        <v>36.61</v>
      </c>
      <c r="F57" s="32" t="n">
        <v>36.75</v>
      </c>
      <c r="G57" s="13" t="n">
        <v>10</v>
      </c>
      <c r="H57" s="12" t="n">
        <f aca="false">E57*G57</f>
        <v>366.1</v>
      </c>
      <c r="I57" s="12" t="n">
        <f aca="false">F57*G57</f>
        <v>367.5</v>
      </c>
      <c r="J57" s="12" t="n">
        <f aca="false">I57-H57</f>
        <v>1.39999999999998</v>
      </c>
      <c r="K57" s="14" t="n">
        <f aca="false">(F57-E57) /E57 * 100</f>
        <v>0.382409177820269</v>
      </c>
      <c r="L57" s="12" t="n">
        <f aca="false">J57*20/100</f>
        <v>0.279999999999995</v>
      </c>
      <c r="M57" s="16"/>
      <c r="N57" s="33" t="n">
        <f aca="false">(F57-E57)*100</f>
        <v>14.0000000000001</v>
      </c>
      <c r="O57" s="16" t="n">
        <f aca="false">E57*100</f>
        <v>3661</v>
      </c>
      <c r="P57" s="17" t="n">
        <f aca="false">P$1*K57/100</f>
        <v>1.14722753346081</v>
      </c>
    </row>
    <row r="58" customFormat="false" ht="12.8" hidden="false" customHeight="false" outlineLevel="0" collapsed="false">
      <c r="A58" s="9" t="n">
        <v>57</v>
      </c>
      <c r="B58" s="19" t="s">
        <v>51</v>
      </c>
      <c r="C58" s="11" t="n">
        <v>44305</v>
      </c>
      <c r="D58" s="11"/>
      <c r="E58" s="32" t="n">
        <v>6.99</v>
      </c>
      <c r="F58" s="12" t="n">
        <v>7.11</v>
      </c>
      <c r="G58" s="13" t="n">
        <v>10</v>
      </c>
      <c r="H58" s="12" t="n">
        <f aca="false">E58*G58</f>
        <v>69.9</v>
      </c>
      <c r="I58" s="12" t="n">
        <f aca="false">F58*G58</f>
        <v>71.1</v>
      </c>
      <c r="J58" s="12" t="n">
        <f aca="false">I58-H58</f>
        <v>1.2</v>
      </c>
      <c r="K58" s="14" t="n">
        <f aca="false">(F58-E58) /E58 * 100</f>
        <v>1.71673819742489</v>
      </c>
      <c r="L58" s="12" t="n">
        <f aca="false">J58*20/100</f>
        <v>0.240000000000001</v>
      </c>
      <c r="N58" s="33" t="n">
        <f aca="false">(F58-E58)*100</f>
        <v>12</v>
      </c>
      <c r="O58" s="16" t="n">
        <f aca="false">E58*100</f>
        <v>699</v>
      </c>
      <c r="P58" s="17" t="n">
        <f aca="false">P$1*K58/100</f>
        <v>5.15021459227468</v>
      </c>
    </row>
    <row r="59" customFormat="false" ht="12.8" hidden="false" customHeight="false" outlineLevel="0" collapsed="false">
      <c r="A59" s="9" t="n">
        <v>58</v>
      </c>
      <c r="B59" s="19" t="s">
        <v>40</v>
      </c>
      <c r="C59" s="11" t="n">
        <v>44306</v>
      </c>
      <c r="D59" s="11"/>
      <c r="E59" s="32" t="n">
        <v>29.93</v>
      </c>
      <c r="F59" s="12" t="n">
        <v>30.16</v>
      </c>
      <c r="G59" s="13" t="n">
        <v>13</v>
      </c>
      <c r="H59" s="12" t="n">
        <f aca="false">E59*G59</f>
        <v>389.09</v>
      </c>
      <c r="I59" s="12" t="n">
        <f aca="false">F59*G59</f>
        <v>392.08</v>
      </c>
      <c r="J59" s="12" t="n">
        <f aca="false">I59-H59</f>
        <v>2.99000000000001</v>
      </c>
      <c r="K59" s="14" t="n">
        <f aca="false">(F59-E59) /E59 * 100</f>
        <v>0.768459739391916</v>
      </c>
      <c r="L59" s="12" t="n">
        <f aca="false">J59*20/100</f>
        <v>0.598000000000002</v>
      </c>
      <c r="N59" s="33" t="n">
        <f aca="false">(F59-E59)*100</f>
        <v>23</v>
      </c>
      <c r="O59" s="16" t="n">
        <f aca="false">E59*100</f>
        <v>2993</v>
      </c>
      <c r="P59" s="17" t="n">
        <f aca="false">P$1*K59/100</f>
        <v>2.30537921817575</v>
      </c>
    </row>
    <row r="60" customFormat="false" ht="12.8" hidden="false" customHeight="false" outlineLevel="0" collapsed="false">
      <c r="A60" s="9" t="n">
        <v>59</v>
      </c>
      <c r="B60" s="19" t="s">
        <v>50</v>
      </c>
      <c r="C60" s="11" t="n">
        <v>44315</v>
      </c>
      <c r="D60" s="11"/>
      <c r="E60" s="42" t="n">
        <v>38.93</v>
      </c>
      <c r="F60" s="12" t="n">
        <v>39.07</v>
      </c>
      <c r="G60" s="13" t="n">
        <v>10</v>
      </c>
      <c r="H60" s="12" t="n">
        <f aca="false">E60*G60</f>
        <v>389.3</v>
      </c>
      <c r="I60" s="12" t="n">
        <f aca="false">F60*G60</f>
        <v>390.7</v>
      </c>
      <c r="J60" s="12" t="n">
        <f aca="false">I60-H60</f>
        <v>1.39999999999998</v>
      </c>
      <c r="K60" s="14" t="n">
        <f aca="false">(F60-E60) /E60 * 100</f>
        <v>0.359619830464938</v>
      </c>
      <c r="L60" s="12" t="n">
        <f aca="false">J60*20/100</f>
        <v>0.279999999999995</v>
      </c>
      <c r="M60" s="18" t="n">
        <f aca="false">SUM(J52:J60)</f>
        <v>30.86</v>
      </c>
      <c r="N60" s="33" t="n">
        <f aca="false">(F60-E60)*100</f>
        <v>14.0000000000001</v>
      </c>
      <c r="O60" s="16" t="n">
        <f aca="false">E60*100</f>
        <v>3893</v>
      </c>
      <c r="P60" s="17" t="n">
        <f aca="false">P$1*K60/100</f>
        <v>1.07885949139482</v>
      </c>
    </row>
    <row r="61" customFormat="false" ht="12.8" hidden="false" customHeight="false" outlineLevel="0" collapsed="false">
      <c r="A61" s="9" t="n">
        <v>60</v>
      </c>
      <c r="B61" s="19" t="s">
        <v>36</v>
      </c>
      <c r="C61" s="20" t="n">
        <v>44319</v>
      </c>
      <c r="D61" s="20"/>
      <c r="E61" s="16" t="n">
        <v>31.39</v>
      </c>
      <c r="F61" s="21" t="n">
        <v>32.37</v>
      </c>
      <c r="G61" s="9" t="n">
        <v>12</v>
      </c>
      <c r="H61" s="21" t="n">
        <f aca="false">E61*G61</f>
        <v>376.68</v>
      </c>
      <c r="I61" s="21" t="n">
        <f aca="false">F61*G61</f>
        <v>388.44</v>
      </c>
      <c r="J61" s="21" t="n">
        <f aca="false">I61-H61</f>
        <v>11.7599999999999</v>
      </c>
      <c r="K61" s="22" t="n">
        <f aca="false">(F61-E61) /E61 * 100</f>
        <v>3.12201338005733</v>
      </c>
      <c r="L61" s="21" t="n">
        <f aca="false">J61*20/100</f>
        <v>2.35199999999999</v>
      </c>
      <c r="N61" s="33" t="n">
        <f aca="false">(F61-E61)*100</f>
        <v>97.9999999999997</v>
      </c>
      <c r="O61" s="16" t="n">
        <f aca="false">E61*100</f>
        <v>3139</v>
      </c>
      <c r="P61" s="17" t="n">
        <f aca="false">P$1*K61/100</f>
        <v>9.366040140172</v>
      </c>
    </row>
    <row r="62" customFormat="false" ht="12.8" hidden="false" customHeight="false" outlineLevel="0" collapsed="false">
      <c r="A62" s="9" t="n">
        <v>61</v>
      </c>
      <c r="B62" s="19" t="s">
        <v>38</v>
      </c>
      <c r="C62" s="20" t="n">
        <v>44330</v>
      </c>
      <c r="D62" s="20"/>
      <c r="E62" s="21" t="n">
        <v>29.22</v>
      </c>
      <c r="F62" s="21" t="n">
        <v>31.36</v>
      </c>
      <c r="G62" s="9" t="n">
        <v>13</v>
      </c>
      <c r="H62" s="21" t="n">
        <f aca="false">E62*G62</f>
        <v>379.86</v>
      </c>
      <c r="I62" s="21" t="n">
        <f aca="false">F62*G62</f>
        <v>407.68</v>
      </c>
      <c r="J62" s="21" t="n">
        <f aca="false">I62-H62</f>
        <v>27.82</v>
      </c>
      <c r="K62" s="22" t="n">
        <f aca="false">(F62-E62) /E62 * 100</f>
        <v>7.32375085557837</v>
      </c>
      <c r="L62" s="21" t="n">
        <f aca="false">J62*20/100</f>
        <v>5.564</v>
      </c>
      <c r="N62" s="33" t="n">
        <f aca="false">(F62-E62)*100</f>
        <v>214</v>
      </c>
      <c r="O62" s="16" t="n">
        <f aca="false">E62*100</f>
        <v>2922</v>
      </c>
      <c r="P62" s="17" t="n">
        <f aca="false">P$1*K62/100</f>
        <v>21.9712525667351</v>
      </c>
    </row>
    <row r="63" customFormat="false" ht="12.8" hidden="false" customHeight="false" outlineLevel="0" collapsed="false">
      <c r="A63" s="9" t="n">
        <v>62</v>
      </c>
      <c r="B63" s="19" t="s">
        <v>32</v>
      </c>
      <c r="C63" s="20" t="n">
        <v>44330</v>
      </c>
      <c r="D63" s="20"/>
      <c r="E63" s="43" t="n">
        <v>44.65</v>
      </c>
      <c r="F63" s="21" t="n">
        <v>44.82</v>
      </c>
      <c r="G63" s="9" t="n">
        <v>6</v>
      </c>
      <c r="H63" s="21" t="n">
        <f aca="false">E63*G63</f>
        <v>267.9</v>
      </c>
      <c r="I63" s="21" t="n">
        <f aca="false">F63*G63</f>
        <v>268.92</v>
      </c>
      <c r="J63" s="21" t="n">
        <f aca="false">I63-H63</f>
        <v>1.02000000000004</v>
      </c>
      <c r="K63" s="22" t="n">
        <f aca="false">(F63-E63) /E63 * 100</f>
        <v>0.380739081746924</v>
      </c>
      <c r="L63" s="21" t="n">
        <f aca="false">J63*20/100</f>
        <v>0.204000000000008</v>
      </c>
      <c r="N63" s="33" t="n">
        <f aca="false">(F63-E63)*100</f>
        <v>17.0000000000002</v>
      </c>
      <c r="O63" s="16" t="n">
        <f aca="false">E63*100</f>
        <v>4465</v>
      </c>
      <c r="P63" s="17" t="n">
        <f aca="false">P$1*K63/100</f>
        <v>1.14221724524077</v>
      </c>
    </row>
    <row r="64" customFormat="false" ht="12.8" hidden="false" customHeight="false" outlineLevel="0" collapsed="false">
      <c r="A64" s="9" t="n">
        <v>63</v>
      </c>
      <c r="B64" s="19" t="s">
        <v>52</v>
      </c>
      <c r="C64" s="20" t="n">
        <v>44330</v>
      </c>
      <c r="D64" s="20"/>
      <c r="E64" s="21" t="n">
        <v>3.52</v>
      </c>
      <c r="F64" s="21" t="n">
        <v>3.59</v>
      </c>
      <c r="G64" s="9" t="n">
        <v>12</v>
      </c>
      <c r="H64" s="21" t="n">
        <f aca="false">E64*G64</f>
        <v>42.24</v>
      </c>
      <c r="I64" s="21" t="n">
        <f aca="false">F64*G64</f>
        <v>43.08</v>
      </c>
      <c r="J64" s="21" t="n">
        <f aca="false">I64-H64</f>
        <v>0.839999999999996</v>
      </c>
      <c r="K64" s="22" t="n">
        <f aca="false">(F64-E64) /E64 * 100</f>
        <v>1.98863636363636</v>
      </c>
      <c r="L64" s="21" t="n">
        <f aca="false">J64*20/100</f>
        <v>0.167999999999999</v>
      </c>
      <c r="N64" s="33" t="n">
        <f aca="false">(F64-E64)*100</f>
        <v>6.99999999999998</v>
      </c>
      <c r="O64" s="16" t="n">
        <f aca="false">E64*100</f>
        <v>352</v>
      </c>
      <c r="P64" s="17" t="n">
        <f aca="false">P$1*K64/100</f>
        <v>5.96590909090908</v>
      </c>
    </row>
    <row r="65" customFormat="false" ht="12.8" hidden="false" customHeight="false" outlineLevel="0" collapsed="false">
      <c r="A65" s="9" t="n">
        <v>64</v>
      </c>
      <c r="B65" s="19" t="s">
        <v>36</v>
      </c>
      <c r="C65" s="20" t="n">
        <v>44336</v>
      </c>
      <c r="D65" s="20"/>
      <c r="E65" s="16" t="n">
        <v>30.91</v>
      </c>
      <c r="F65" s="0" t="n">
        <v>31.52</v>
      </c>
      <c r="G65" s="1" t="n">
        <v>23</v>
      </c>
      <c r="H65" s="21" t="n">
        <f aca="false">E65*G65</f>
        <v>710.93</v>
      </c>
      <c r="I65" s="21" t="n">
        <f aca="false">F65*G65</f>
        <v>724.96</v>
      </c>
      <c r="J65" s="21" t="n">
        <f aca="false">I65-H65</f>
        <v>14.0300000000001</v>
      </c>
      <c r="K65" s="22" t="n">
        <f aca="false">(F65-E65) /E65 * 100</f>
        <v>1.97347136848916</v>
      </c>
      <c r="L65" s="21" t="n">
        <f aca="false">J65*20/100</f>
        <v>2.80600000000002</v>
      </c>
      <c r="N65" s="33" t="n">
        <f aca="false">(F65-E65)*100</f>
        <v>60.9999999999999</v>
      </c>
      <c r="O65" s="16" t="n">
        <f aca="false">E65*100</f>
        <v>3091</v>
      </c>
      <c r="P65" s="17" t="n">
        <f aca="false">P$1*K65/100</f>
        <v>5.92041410546748</v>
      </c>
    </row>
    <row r="66" customFormat="false" ht="12.8" hidden="false" customHeight="false" outlineLevel="0" collapsed="false">
      <c r="A66" s="9" t="n">
        <v>65</v>
      </c>
      <c r="B66" s="19" t="s">
        <v>35</v>
      </c>
      <c r="C66" s="20" t="n">
        <v>44333</v>
      </c>
      <c r="D66" s="20"/>
      <c r="E66" s="16" t="n">
        <v>18.01</v>
      </c>
      <c r="F66" s="0" t="n">
        <v>18.71</v>
      </c>
      <c r="G66" s="1" t="n">
        <v>14</v>
      </c>
      <c r="H66" s="21" t="n">
        <f aca="false">E66*G66</f>
        <v>252.14</v>
      </c>
      <c r="I66" s="21" t="n">
        <f aca="false">F66*G66</f>
        <v>261.94</v>
      </c>
      <c r="J66" s="21" t="n">
        <f aca="false">I66-H66</f>
        <v>9.79999999999998</v>
      </c>
      <c r="K66" s="22" t="n">
        <f aca="false">(F66-E66) /E66 * 100</f>
        <v>3.88672959466962</v>
      </c>
      <c r="L66" s="21" t="n">
        <f aca="false">J66*20/100</f>
        <v>1.96</v>
      </c>
      <c r="N66" s="33" t="n">
        <f aca="false">(F66-E66)*100</f>
        <v>69.9999999999999</v>
      </c>
      <c r="O66" s="16" t="n">
        <f aca="false">E66*100</f>
        <v>1801</v>
      </c>
      <c r="P66" s="17" t="n">
        <f aca="false">P$1*K66/100</f>
        <v>11.6601887840089</v>
      </c>
    </row>
    <row r="67" customFormat="false" ht="12.8" hidden="false" customHeight="false" outlineLevel="0" collapsed="false">
      <c r="A67" s="9" t="n">
        <v>66</v>
      </c>
      <c r="B67" s="19" t="s">
        <v>35</v>
      </c>
      <c r="C67" s="20" t="n">
        <v>44340</v>
      </c>
      <c r="D67" s="20"/>
      <c r="E67" s="16" t="n">
        <v>17.74</v>
      </c>
      <c r="F67" s="21" t="n">
        <v>18.28</v>
      </c>
      <c r="G67" s="9" t="n">
        <v>5</v>
      </c>
      <c r="H67" s="21" t="n">
        <f aca="false">E67*G67</f>
        <v>88.7</v>
      </c>
      <c r="I67" s="21" t="n">
        <f aca="false">F67*G67</f>
        <v>91.4</v>
      </c>
      <c r="J67" s="21" t="n">
        <f aca="false">I67-H67</f>
        <v>2.70000000000002</v>
      </c>
      <c r="K67" s="22" t="n">
        <f aca="false">(F67-E67) /E67 * 100</f>
        <v>3.04396843291997</v>
      </c>
      <c r="L67" s="21" t="n">
        <f aca="false">J67*20/100</f>
        <v>0.540000000000003</v>
      </c>
      <c r="N67" s="33" t="n">
        <f aca="false">(F67-E67)*100</f>
        <v>54.0000000000003</v>
      </c>
      <c r="O67" s="16" t="n">
        <f aca="false">E67*100</f>
        <v>1774</v>
      </c>
      <c r="P67" s="17" t="n">
        <f aca="false">P$1*K67/100</f>
        <v>9.13190529875991</v>
      </c>
    </row>
    <row r="68" customFormat="false" ht="12.8" hidden="false" customHeight="false" outlineLevel="0" collapsed="false">
      <c r="A68" s="9" t="n">
        <v>67</v>
      </c>
      <c r="B68" s="19" t="s">
        <v>39</v>
      </c>
      <c r="C68" s="20" t="n">
        <v>44347</v>
      </c>
      <c r="D68" s="20"/>
      <c r="E68" s="44" t="n">
        <v>110.74</v>
      </c>
      <c r="F68" s="21" t="n">
        <v>114.37</v>
      </c>
      <c r="G68" s="9" t="n">
        <v>6</v>
      </c>
      <c r="H68" s="21" t="n">
        <f aca="false">E68*G68</f>
        <v>664.44</v>
      </c>
      <c r="I68" s="21" t="n">
        <f aca="false">F68*G68</f>
        <v>686.22</v>
      </c>
      <c r="J68" s="21" t="n">
        <f aca="false">I68-H68</f>
        <v>21.7800000000001</v>
      </c>
      <c r="K68" s="22" t="n">
        <f aca="false">(F68-E68) /E68 * 100</f>
        <v>3.27794834748059</v>
      </c>
      <c r="L68" s="21" t="n">
        <f aca="false">J68*20/100</f>
        <v>4.35600000000002</v>
      </c>
      <c r="M68" s="18" t="n">
        <f aca="false">SUM(J61:J68)</f>
        <v>89.7500000000001</v>
      </c>
      <c r="N68" s="33" t="n">
        <f aca="false">(F68-E68)*100</f>
        <v>363.000000000001</v>
      </c>
      <c r="O68" s="16" t="n">
        <f aca="false">E68*100</f>
        <v>11074</v>
      </c>
      <c r="P68" s="17" t="n">
        <f aca="false">P$1*K68/100</f>
        <v>9.83384504244178</v>
      </c>
    </row>
    <row r="69" customFormat="false" ht="12.8" hidden="false" customHeight="false" outlineLevel="0" collapsed="false">
      <c r="A69" s="9" t="n">
        <v>68</v>
      </c>
      <c r="B69" s="10" t="s">
        <v>53</v>
      </c>
      <c r="C69" s="11" t="n">
        <v>44530</v>
      </c>
      <c r="D69" s="11"/>
      <c r="E69" s="12" t="n">
        <v>101.24</v>
      </c>
      <c r="F69" s="12" t="n">
        <v>92.56</v>
      </c>
      <c r="G69" s="13" t="n">
        <v>5</v>
      </c>
      <c r="H69" s="12" t="n">
        <f aca="false">E69*G69</f>
        <v>506.2</v>
      </c>
      <c r="I69" s="12" t="n">
        <f aca="false">F69*G69</f>
        <v>462.8</v>
      </c>
      <c r="J69" s="12" t="n">
        <f aca="false">I69-H69</f>
        <v>-43.4</v>
      </c>
      <c r="K69" s="14" t="n">
        <f aca="false">(F69-E69) /E69 * 100</f>
        <v>-8.57368629000395</v>
      </c>
      <c r="L69" s="12" t="n">
        <f aca="false">J69*20/100</f>
        <v>-8.68</v>
      </c>
      <c r="N69" s="33" t="n">
        <f aca="false">(F69-E69)*100</f>
        <v>-867.999999999999</v>
      </c>
      <c r="O69" s="16" t="n">
        <f aca="false">E69*100</f>
        <v>10124</v>
      </c>
      <c r="P69" s="17" t="n">
        <f aca="false">P$1*K69/100</f>
        <v>-25.7210588700118</v>
      </c>
    </row>
    <row r="70" customFormat="false" ht="12.8" hidden="false" customHeight="false" outlineLevel="0" collapsed="false">
      <c r="A70" s="9" t="n">
        <v>69</v>
      </c>
      <c r="B70" s="19" t="s">
        <v>54</v>
      </c>
      <c r="C70" s="20" t="n">
        <v>44538</v>
      </c>
      <c r="D70" s="20"/>
      <c r="E70" s="21" t="n">
        <v>14.98</v>
      </c>
      <c r="F70" s="21" t="n">
        <v>15.3</v>
      </c>
      <c r="G70" s="9" t="n">
        <v>25</v>
      </c>
      <c r="H70" s="21" t="n">
        <f aca="false">E70*G70</f>
        <v>374.5</v>
      </c>
      <c r="I70" s="21" t="n">
        <f aca="false">F70*G70</f>
        <v>382.5</v>
      </c>
      <c r="J70" s="21" t="n">
        <f aca="false">I70-H70</f>
        <v>8</v>
      </c>
      <c r="K70" s="22" t="n">
        <f aca="false">(F70-E70) /E70 * 100</f>
        <v>2.13618157543391</v>
      </c>
      <c r="L70" s="21" t="n">
        <f aca="false">J70*20/100</f>
        <v>1.6</v>
      </c>
      <c r="M70" s="18" t="n">
        <f aca="false">SUM(J70)</f>
        <v>8</v>
      </c>
      <c r="N70" s="33" t="n">
        <f aca="false">(F70-E70)*100</f>
        <v>32</v>
      </c>
      <c r="O70" s="16" t="n">
        <f aca="false">E70*100</f>
        <v>1498</v>
      </c>
      <c r="P70" s="17" t="n">
        <f aca="false">P$1*K70/100</f>
        <v>6.40854472630174</v>
      </c>
    </row>
    <row r="71" customFormat="false" ht="12.8" hidden="false" customHeight="false" outlineLevel="0" collapsed="false">
      <c r="A71" s="9" t="n">
        <v>70</v>
      </c>
      <c r="B71" s="10" t="s">
        <v>55</v>
      </c>
      <c r="C71" s="11" t="n">
        <v>44581</v>
      </c>
      <c r="D71" s="11"/>
      <c r="E71" s="32" t="n">
        <v>22.37</v>
      </c>
      <c r="F71" s="12" t="n">
        <v>22.5</v>
      </c>
      <c r="G71" s="13" t="n">
        <v>10</v>
      </c>
      <c r="H71" s="12" t="n">
        <f aca="false">E71*G71</f>
        <v>223.7</v>
      </c>
      <c r="I71" s="12" t="n">
        <f aca="false">F71*G71</f>
        <v>225</v>
      </c>
      <c r="J71" s="12" t="n">
        <f aca="false">I71-H71</f>
        <v>1.29999999999998</v>
      </c>
      <c r="K71" s="14" t="n">
        <f aca="false">(F71-E71) /E71 * 100</f>
        <v>0.581135449262401</v>
      </c>
      <c r="L71" s="12" t="n">
        <f aca="false">J71*20/100</f>
        <v>0.259999999999997</v>
      </c>
      <c r="M71" s="18" t="n">
        <f aca="false">SUM(J71)</f>
        <v>1.29999999999998</v>
      </c>
      <c r="N71" s="33" t="n">
        <f aca="false">(F71-E71)*100</f>
        <v>12.9999999999999</v>
      </c>
      <c r="O71" s="16" t="n">
        <f aca="false">E71*100</f>
        <v>2237</v>
      </c>
      <c r="P71" s="17" t="n">
        <f aca="false">P$1*K71/100</f>
        <v>1.7434063477872</v>
      </c>
    </row>
    <row r="72" customFormat="false" ht="12.8" hidden="false" customHeight="false" outlineLevel="0" collapsed="false">
      <c r="A72" s="9" t="n">
        <v>71</v>
      </c>
      <c r="B72" s="45" t="s">
        <v>56</v>
      </c>
      <c r="C72" s="37" t="n">
        <v>44603</v>
      </c>
      <c r="D72" s="37"/>
      <c r="E72" s="21" t="n">
        <v>33.09</v>
      </c>
      <c r="F72" s="21" t="n">
        <v>33.32</v>
      </c>
      <c r="G72" s="9" t="n">
        <v>43</v>
      </c>
      <c r="H72" s="21" t="n">
        <f aca="false">E72*G72</f>
        <v>1422.87</v>
      </c>
      <c r="I72" s="21" t="n">
        <f aca="false">F72*G72</f>
        <v>1432.76</v>
      </c>
      <c r="J72" s="21" t="n">
        <f aca="false">I72-H72</f>
        <v>9.88999999999987</v>
      </c>
      <c r="K72" s="22" t="n">
        <f aca="false">(F72-E72) /E72 * 100</f>
        <v>0.695074040495608</v>
      </c>
      <c r="L72" s="21" t="n">
        <f aca="false">J72*20/100</f>
        <v>1.97799999999997</v>
      </c>
      <c r="N72" s="33" t="n">
        <f aca="false">(F72-E72)*100</f>
        <v>22.9999999999997</v>
      </c>
      <c r="O72" s="16" t="n">
        <f aca="false">E72*100</f>
        <v>3309</v>
      </c>
      <c r="P72" s="17" t="n">
        <f aca="false">P$1*K72/100</f>
        <v>2.08522212148683</v>
      </c>
    </row>
    <row r="73" customFormat="false" ht="12.8" hidden="false" customHeight="false" outlineLevel="0" collapsed="false">
      <c r="A73" s="9" t="n">
        <v>72</v>
      </c>
      <c r="B73" s="45" t="s">
        <v>31</v>
      </c>
      <c r="C73" s="37" t="n">
        <v>44608</v>
      </c>
      <c r="D73" s="37"/>
      <c r="E73" s="21" t="n">
        <v>2.39</v>
      </c>
      <c r="F73" s="21" t="n">
        <v>2.46</v>
      </c>
      <c r="G73" s="9" t="n">
        <v>12</v>
      </c>
      <c r="H73" s="21" t="n">
        <f aca="false">E73*G73</f>
        <v>28.68</v>
      </c>
      <c r="I73" s="21" t="n">
        <f aca="false">F73*G73</f>
        <v>29.52</v>
      </c>
      <c r="J73" s="21" t="n">
        <f aca="false">I73-H73</f>
        <v>0.84</v>
      </c>
      <c r="K73" s="22" t="n">
        <f aca="false">(F73-E73) /E73 * 100</f>
        <v>2.92887029288702</v>
      </c>
      <c r="L73" s="21" t="n">
        <f aca="false">J73*20/100</f>
        <v>0.168</v>
      </c>
      <c r="M73" s="18" t="n">
        <f aca="false">SUM(J72:J73)</f>
        <v>10.7299999999999</v>
      </c>
      <c r="N73" s="33" t="n">
        <f aca="false">(F73-E73)*100</f>
        <v>6.99999999999998</v>
      </c>
      <c r="O73" s="16" t="n">
        <f aca="false">E73*100</f>
        <v>239</v>
      </c>
      <c r="P73" s="17" t="n">
        <f aca="false">P$1*K73/100</f>
        <v>8.78661087866107</v>
      </c>
    </row>
    <row r="74" customFormat="false" ht="12.8" hidden="false" customHeight="false" outlineLevel="0" collapsed="false">
      <c r="A74" s="9" t="n">
        <v>73</v>
      </c>
      <c r="B74" s="46" t="s">
        <v>57</v>
      </c>
      <c r="C74" s="47" t="n">
        <v>44624</v>
      </c>
      <c r="D74" s="47"/>
      <c r="E74" s="25" t="n">
        <v>3.96</v>
      </c>
      <c r="F74" s="25" t="n">
        <v>4.12</v>
      </c>
      <c r="G74" s="26" t="n">
        <v>30</v>
      </c>
      <c r="H74" s="25" t="n">
        <f aca="false">E74*G74</f>
        <v>118.8</v>
      </c>
      <c r="I74" s="25" t="n">
        <f aca="false">F74*G74</f>
        <v>123.6</v>
      </c>
      <c r="J74" s="25" t="n">
        <f aca="false">I74-H74</f>
        <v>4.80000000000001</v>
      </c>
      <c r="K74" s="27" t="n">
        <f aca="false">(F74-E74) /E74 * 100</f>
        <v>4.04040404040404</v>
      </c>
      <c r="L74" s="25" t="n">
        <f aca="false">J74*20/100</f>
        <v>0.960000000000002</v>
      </c>
      <c r="M74" s="0" t="n">
        <v>1</v>
      </c>
      <c r="N74" s="33" t="n">
        <f aca="false">(F74-E74)*100</f>
        <v>16</v>
      </c>
      <c r="O74" s="16" t="n">
        <f aca="false">E74*100</f>
        <v>396</v>
      </c>
      <c r="P74" s="17" t="n">
        <f aca="false">P$1*K74/100</f>
        <v>12.1212121212121</v>
      </c>
      <c r="Q74" s="17" t="n">
        <f aca="false">P$1</f>
        <v>300</v>
      </c>
      <c r="R74" s="0" t="n">
        <v>1</v>
      </c>
    </row>
    <row r="75" customFormat="false" ht="12.8" hidden="false" customHeight="false" outlineLevel="0" collapsed="false">
      <c r="A75" s="9" t="n">
        <v>74</v>
      </c>
      <c r="B75" s="23" t="s">
        <v>58</v>
      </c>
      <c r="C75" s="24" t="n">
        <v>44624</v>
      </c>
      <c r="D75" s="24"/>
      <c r="E75" s="25" t="n">
        <v>6.09</v>
      </c>
      <c r="F75" s="25" t="n">
        <v>6.19</v>
      </c>
      <c r="G75" s="26" t="n">
        <v>40</v>
      </c>
      <c r="H75" s="25" t="n">
        <f aca="false">E75*G75</f>
        <v>243.6</v>
      </c>
      <c r="I75" s="25" t="n">
        <f aca="false">F75*G75</f>
        <v>247.6</v>
      </c>
      <c r="J75" s="25" t="n">
        <f aca="false">I75-H75</f>
        <v>4.00000000000003</v>
      </c>
      <c r="K75" s="27" t="n">
        <f aca="false">(F75-E75) /E75 * 100</f>
        <v>1.64203612479475</v>
      </c>
      <c r="L75" s="25" t="n">
        <f aca="false">J75*20/100</f>
        <v>0.800000000000006</v>
      </c>
      <c r="N75" s="33" t="n">
        <f aca="false">(F75-E75)*100</f>
        <v>10.0000000000001</v>
      </c>
      <c r="O75" s="16" t="n">
        <f aca="false">E75*100</f>
        <v>609</v>
      </c>
      <c r="P75" s="17" t="n">
        <f aca="false">P$1*K75/100</f>
        <v>4.92610837438426</v>
      </c>
      <c r="Q75" s="17" t="n">
        <f aca="false">P$1</f>
        <v>300</v>
      </c>
      <c r="R75" s="0" t="n">
        <v>2</v>
      </c>
    </row>
    <row r="76" customFormat="false" ht="12.8" hidden="false" customHeight="false" outlineLevel="0" collapsed="false">
      <c r="A76" s="9" t="n">
        <v>75</v>
      </c>
      <c r="B76" s="23" t="s">
        <v>25</v>
      </c>
      <c r="C76" s="24" t="n">
        <v>44627</v>
      </c>
      <c r="D76" s="24"/>
      <c r="E76" s="25" t="n">
        <v>24.04</v>
      </c>
      <c r="F76" s="25" t="n">
        <v>24.54</v>
      </c>
      <c r="G76" s="26" t="n">
        <v>10</v>
      </c>
      <c r="H76" s="25" t="n">
        <f aca="false">E76*G76</f>
        <v>240.4</v>
      </c>
      <c r="I76" s="25" t="n">
        <f aca="false">F76*G76</f>
        <v>245.4</v>
      </c>
      <c r="J76" s="25" t="n">
        <f aca="false">I76-H76</f>
        <v>5</v>
      </c>
      <c r="K76" s="27" t="n">
        <f aca="false">(F76-E76) /E76 * 100</f>
        <v>2.07986688851914</v>
      </c>
      <c r="L76" s="25" t="n">
        <f aca="false">J76*20/100</f>
        <v>1</v>
      </c>
      <c r="M76" s="16"/>
      <c r="N76" s="48" t="n">
        <f aca="false">(F76-E76)*100</f>
        <v>50</v>
      </c>
      <c r="O76" s="16" t="n">
        <f aca="false">E76*100</f>
        <v>2404</v>
      </c>
      <c r="P76" s="17" t="n">
        <f aca="false">P$1*K76/100</f>
        <v>6.23960066555741</v>
      </c>
      <c r="Q76" s="17" t="n">
        <f aca="false">P$1</f>
        <v>300</v>
      </c>
      <c r="R76" s="0" t="n">
        <v>3</v>
      </c>
    </row>
    <row r="77" customFormat="false" ht="12.8" hidden="false" customHeight="false" outlineLevel="0" collapsed="false">
      <c r="A77" s="9" t="n">
        <v>76</v>
      </c>
      <c r="B77" s="23" t="s">
        <v>14</v>
      </c>
      <c r="C77" s="24" t="n">
        <v>44627</v>
      </c>
      <c r="D77" s="24"/>
      <c r="E77" s="25" t="n">
        <v>11.47</v>
      </c>
      <c r="F77" s="25" t="n">
        <v>11.85</v>
      </c>
      <c r="G77" s="26" t="n">
        <v>10</v>
      </c>
      <c r="H77" s="25" t="n">
        <f aca="false">E77*G77</f>
        <v>114.7</v>
      </c>
      <c r="I77" s="25" t="n">
        <f aca="false">F77*G77</f>
        <v>118.5</v>
      </c>
      <c r="J77" s="25" t="n">
        <f aca="false">I77-H77</f>
        <v>3.8</v>
      </c>
      <c r="K77" s="27" t="n">
        <f aca="false">(F77-E77) /E77 * 100</f>
        <v>3.31299040976459</v>
      </c>
      <c r="L77" s="25" t="n">
        <f aca="false">J77*20/100</f>
        <v>0.759999999999999</v>
      </c>
      <c r="M77" s="16"/>
      <c r="N77" s="48" t="n">
        <f aca="false">(F77-E77)*100</f>
        <v>37.9999999999999</v>
      </c>
      <c r="O77" s="16" t="n">
        <f aca="false">E77*100</f>
        <v>1147</v>
      </c>
      <c r="P77" s="17" t="n">
        <f aca="false">P$1*K77/100</f>
        <v>9.93897122929378</v>
      </c>
      <c r="Q77" s="17" t="n">
        <f aca="false">P$1</f>
        <v>300</v>
      </c>
      <c r="R77" s="0" t="n">
        <v>4</v>
      </c>
    </row>
    <row r="78" customFormat="false" ht="12.8" hidden="false" customHeight="false" outlineLevel="0" collapsed="false">
      <c r="A78" s="9" t="n">
        <v>77</v>
      </c>
      <c r="B78" s="23" t="s">
        <v>56</v>
      </c>
      <c r="C78" s="24" t="n">
        <v>44629</v>
      </c>
      <c r="D78" s="24"/>
      <c r="E78" s="25" t="n">
        <v>33.04</v>
      </c>
      <c r="F78" s="25" t="n">
        <v>34.46</v>
      </c>
      <c r="G78" s="26" t="n">
        <v>13</v>
      </c>
      <c r="H78" s="25" t="n">
        <f aca="false">E78*G78</f>
        <v>429.52</v>
      </c>
      <c r="I78" s="25" t="n">
        <f aca="false">F78*G78</f>
        <v>447.98</v>
      </c>
      <c r="J78" s="25" t="n">
        <f aca="false">I78-H78</f>
        <v>18.46</v>
      </c>
      <c r="K78" s="27" t="n">
        <f aca="false">(F78-E78) /E78 * 100</f>
        <v>4.29782082324456</v>
      </c>
      <c r="L78" s="25" t="n">
        <f aca="false">J78*20/100</f>
        <v>3.69200000000001</v>
      </c>
      <c r="M78" s="16"/>
      <c r="N78" s="48" t="n">
        <f aca="false">(F78-E78)*100</f>
        <v>142</v>
      </c>
      <c r="O78" s="16" t="n">
        <f aca="false">E78*100</f>
        <v>3304</v>
      </c>
      <c r="P78" s="17" t="n">
        <f aca="false">P$1*K78/100</f>
        <v>12.8934624697337</v>
      </c>
      <c r="Q78" s="17" t="n">
        <f aca="false">P$1</f>
        <v>300</v>
      </c>
      <c r="R78" s="0" t="n">
        <v>5</v>
      </c>
    </row>
    <row r="79" customFormat="false" ht="12.8" hidden="false" customHeight="false" outlineLevel="0" collapsed="false">
      <c r="A79" s="9" t="n">
        <v>78</v>
      </c>
      <c r="B79" s="23" t="s">
        <v>59</v>
      </c>
      <c r="C79" s="24" t="n">
        <v>44630</v>
      </c>
      <c r="D79" s="24"/>
      <c r="E79" s="28" t="n">
        <v>31.77</v>
      </c>
      <c r="F79" s="25" t="n">
        <v>32.54</v>
      </c>
      <c r="G79" s="26" t="n">
        <v>5</v>
      </c>
      <c r="H79" s="25" t="n">
        <f aca="false">E79*G79</f>
        <v>158.85</v>
      </c>
      <c r="I79" s="25" t="n">
        <f aca="false">F79*G79</f>
        <v>162.7</v>
      </c>
      <c r="J79" s="25" t="n">
        <f aca="false">I79-H79</f>
        <v>3.84999999999999</v>
      </c>
      <c r="K79" s="27" t="n">
        <f aca="false">(F79-E79) /E79 * 100</f>
        <v>2.42367012905256</v>
      </c>
      <c r="L79" s="25" t="n">
        <f aca="false">J79*20/100</f>
        <v>0.769999999999999</v>
      </c>
      <c r="M79" s="16"/>
      <c r="N79" s="48" t="n">
        <f aca="false">(F79-E79)*100</f>
        <v>77</v>
      </c>
      <c r="O79" s="16" t="n">
        <f aca="false">E79*100</f>
        <v>3177</v>
      </c>
      <c r="P79" s="17" t="n">
        <f aca="false">P$1*K79/100</f>
        <v>7.27101038715769</v>
      </c>
      <c r="Q79" s="17" t="n">
        <f aca="false">P$1</f>
        <v>300</v>
      </c>
      <c r="R79" s="0" t="n">
        <v>6</v>
      </c>
    </row>
    <row r="80" customFormat="false" ht="12.8" hidden="false" customHeight="false" outlineLevel="0" collapsed="false">
      <c r="A80" s="9" t="n">
        <v>79</v>
      </c>
      <c r="B80" s="23" t="s">
        <v>31</v>
      </c>
      <c r="C80" s="24" t="n">
        <v>44631</v>
      </c>
      <c r="D80" s="24"/>
      <c r="E80" s="25" t="n">
        <v>2.39</v>
      </c>
      <c r="F80" s="25" t="n">
        <v>2.53</v>
      </c>
      <c r="G80" s="26" t="n">
        <v>360</v>
      </c>
      <c r="H80" s="25" t="n">
        <f aca="false">E80*G80</f>
        <v>860.4</v>
      </c>
      <c r="I80" s="25" t="n">
        <f aca="false">F80*G80</f>
        <v>910.8</v>
      </c>
      <c r="J80" s="25" t="n">
        <f aca="false">I80-H80</f>
        <v>50.4</v>
      </c>
      <c r="K80" s="27" t="n">
        <f aca="false">(F80-E80) /E80 * 100</f>
        <v>5.85774058577406</v>
      </c>
      <c r="L80" s="25" t="n">
        <f aca="false">J80*20/100</f>
        <v>10.08</v>
      </c>
      <c r="M80" s="16"/>
      <c r="N80" s="33" t="n">
        <f aca="false">(F80-E80)*100</f>
        <v>14</v>
      </c>
      <c r="O80" s="16" t="n">
        <f aca="false">E80*100</f>
        <v>239</v>
      </c>
      <c r="P80" s="17" t="n">
        <f aca="false">P$1*K80/100</f>
        <v>17.5732217573222</v>
      </c>
      <c r="Q80" s="17" t="n">
        <f aca="false">P$1</f>
        <v>300</v>
      </c>
      <c r="R80" s="0" t="n">
        <v>7</v>
      </c>
    </row>
    <row r="81" customFormat="false" ht="12.8" hidden="false" customHeight="false" outlineLevel="0" collapsed="false">
      <c r="A81" s="9" t="n">
        <v>80</v>
      </c>
      <c r="B81" s="23" t="s">
        <v>60</v>
      </c>
      <c r="C81" s="24" t="s">
        <v>61</v>
      </c>
      <c r="D81" s="24"/>
      <c r="E81" s="25" t="n">
        <v>8.07</v>
      </c>
      <c r="F81" s="25" t="n">
        <v>8.52</v>
      </c>
      <c r="G81" s="26" t="n">
        <v>10</v>
      </c>
      <c r="H81" s="25" t="n">
        <f aca="false">E81*G81</f>
        <v>80.7</v>
      </c>
      <c r="I81" s="25" t="n">
        <f aca="false">F81*G81</f>
        <v>85.2</v>
      </c>
      <c r="J81" s="25" t="n">
        <f aca="false">I81-H81</f>
        <v>4.49999999999999</v>
      </c>
      <c r="K81" s="27" t="n">
        <f aca="false">(F81-E81) /E81 * 100</f>
        <v>5.57620817843865</v>
      </c>
      <c r="L81" s="25" t="n">
        <f aca="false">J81*20/100</f>
        <v>0.899999999999997</v>
      </c>
      <c r="M81" s="16"/>
      <c r="N81" s="33" t="n">
        <f aca="false">(F81-E81)*100</f>
        <v>44.9999999999999</v>
      </c>
      <c r="O81" s="16" t="n">
        <f aca="false">E81*100</f>
        <v>807</v>
      </c>
      <c r="P81" s="17" t="n">
        <f aca="false">P$1*K81/100</f>
        <v>16.728624535316</v>
      </c>
      <c r="Q81" s="17" t="n">
        <f aca="false">P$1</f>
        <v>300</v>
      </c>
      <c r="R81" s="0" t="n">
        <v>8</v>
      </c>
    </row>
    <row r="82" customFormat="false" ht="12.8" hidden="false" customHeight="false" outlineLevel="0" collapsed="false">
      <c r="A82" s="9" t="n">
        <v>81</v>
      </c>
      <c r="B82" s="23" t="s">
        <v>62</v>
      </c>
      <c r="C82" s="24" t="n">
        <v>44635</v>
      </c>
      <c r="D82" s="24"/>
      <c r="E82" s="25" t="n">
        <v>19.96</v>
      </c>
      <c r="F82" s="25" t="n">
        <v>20.16</v>
      </c>
      <c r="G82" s="26" t="n">
        <v>10</v>
      </c>
      <c r="H82" s="25" t="n">
        <f aca="false">E82*G82</f>
        <v>199.6</v>
      </c>
      <c r="I82" s="25" t="n">
        <f aca="false">F82*G82</f>
        <v>201.6</v>
      </c>
      <c r="J82" s="25" t="n">
        <f aca="false">I82-H82</f>
        <v>1.99999999999997</v>
      </c>
      <c r="K82" s="27" t="n">
        <f aca="false">(F82-E82) /E82 * 100</f>
        <v>1.00200400801603</v>
      </c>
      <c r="L82" s="25" t="n">
        <f aca="false">J82*20/100</f>
        <v>0.399999999999994</v>
      </c>
      <c r="M82" s="16"/>
      <c r="N82" s="33" t="n">
        <f aca="false">(F82-E82)*100</f>
        <v>19.9999999999999</v>
      </c>
      <c r="O82" s="16" t="n">
        <f aca="false">E82*100</f>
        <v>1996</v>
      </c>
      <c r="P82" s="17" t="n">
        <f aca="false">P$1*K82/100</f>
        <v>3.00601202404809</v>
      </c>
      <c r="Q82" s="17" t="n">
        <f aca="false">P$1</f>
        <v>300</v>
      </c>
      <c r="R82" s="0" t="n">
        <v>9</v>
      </c>
    </row>
    <row r="83" customFormat="false" ht="12.8" hidden="false" customHeight="false" outlineLevel="0" collapsed="false">
      <c r="A83" s="9" t="n">
        <v>82</v>
      </c>
      <c r="B83" s="23" t="s">
        <v>51</v>
      </c>
      <c r="C83" s="24" t="n">
        <v>44635</v>
      </c>
      <c r="D83" s="24"/>
      <c r="E83" s="25" t="n">
        <v>4.98</v>
      </c>
      <c r="F83" s="25" t="n">
        <v>5.15</v>
      </c>
      <c r="G83" s="26" t="n">
        <v>80</v>
      </c>
      <c r="H83" s="25" t="n">
        <f aca="false">E83*G83</f>
        <v>398.4</v>
      </c>
      <c r="I83" s="25" t="n">
        <f aca="false">F83*G83</f>
        <v>412</v>
      </c>
      <c r="J83" s="25" t="n">
        <f aca="false">I83-H83</f>
        <v>13.6</v>
      </c>
      <c r="K83" s="27" t="n">
        <f aca="false">(F83-E83) /E83 * 100</f>
        <v>3.41365461847389</v>
      </c>
      <c r="L83" s="25" t="n">
        <f aca="false">J83*20/100</f>
        <v>2.71999999999999</v>
      </c>
      <c r="M83" s="16"/>
      <c r="N83" s="33" t="n">
        <f aca="false">(F83-E83)*100</f>
        <v>17</v>
      </c>
      <c r="O83" s="16" t="n">
        <f aca="false">E83*100</f>
        <v>498</v>
      </c>
      <c r="P83" s="17" t="n">
        <f aca="false">P$1*K83/100</f>
        <v>10.2409638554217</v>
      </c>
      <c r="Q83" s="17" t="n">
        <f aca="false">P$1</f>
        <v>300</v>
      </c>
      <c r="R83" s="0" t="n">
        <v>10</v>
      </c>
    </row>
    <row r="84" customFormat="false" ht="12.8" hidden="false" customHeight="false" outlineLevel="0" collapsed="false">
      <c r="A84" s="9" t="n">
        <v>83</v>
      </c>
      <c r="B84" s="23" t="s">
        <v>48</v>
      </c>
      <c r="C84" s="24" t="n">
        <v>44636</v>
      </c>
      <c r="D84" s="24"/>
      <c r="E84" s="28" t="n">
        <v>43.08</v>
      </c>
      <c r="F84" s="25" t="n">
        <v>43.26</v>
      </c>
      <c r="G84" s="26" t="n">
        <v>10</v>
      </c>
      <c r="H84" s="25" t="n">
        <f aca="false">E84*G84</f>
        <v>430.8</v>
      </c>
      <c r="I84" s="25" t="n">
        <f aca="false">F84*G84</f>
        <v>432.6</v>
      </c>
      <c r="J84" s="25" t="n">
        <f aca="false">I84-H84</f>
        <v>1.80000000000001</v>
      </c>
      <c r="K84" s="27" t="n">
        <f aca="false">(F84-E84) /E84 * 100</f>
        <v>0.417827298050139</v>
      </c>
      <c r="L84" s="25" t="n">
        <f aca="false">J84*20/100</f>
        <v>0.360000000000002</v>
      </c>
      <c r="M84" s="16"/>
      <c r="N84" s="33" t="n">
        <f aca="false">(F84-E84)*100</f>
        <v>18</v>
      </c>
      <c r="O84" s="16" t="n">
        <f aca="false">E84*100</f>
        <v>4308</v>
      </c>
      <c r="P84" s="17" t="n">
        <f aca="false">P$1*K84/100</f>
        <v>1.25348189415042</v>
      </c>
      <c r="Q84" s="17" t="n">
        <f aca="false">P$1</f>
        <v>300</v>
      </c>
      <c r="R84" s="0" t="n">
        <v>11</v>
      </c>
    </row>
    <row r="85" customFormat="false" ht="12.8" hidden="false" customHeight="false" outlineLevel="0" collapsed="false">
      <c r="A85" s="9" t="n">
        <v>84</v>
      </c>
      <c r="B85" s="23" t="s">
        <v>56</v>
      </c>
      <c r="C85" s="24" t="n">
        <v>44641</v>
      </c>
      <c r="D85" s="24"/>
      <c r="E85" s="28" t="n">
        <v>32.88</v>
      </c>
      <c r="F85" s="25" t="n">
        <v>34.35</v>
      </c>
      <c r="G85" s="26" t="n">
        <v>15</v>
      </c>
      <c r="H85" s="25" t="n">
        <f aca="false">E85*G85</f>
        <v>493.2</v>
      </c>
      <c r="I85" s="25" t="n">
        <f aca="false">F85*G85</f>
        <v>515.25</v>
      </c>
      <c r="J85" s="25" t="n">
        <f aca="false">I85-H85</f>
        <v>22.05</v>
      </c>
      <c r="K85" s="27" t="n">
        <f aca="false">(F85-E85) /E85 * 100</f>
        <v>4.47080291970803</v>
      </c>
      <c r="L85" s="25" t="n">
        <f aca="false">J85*20/100</f>
        <v>4.40999999999999</v>
      </c>
      <c r="M85" s="16"/>
      <c r="N85" s="33" t="n">
        <f aca="false">(F85-E85)*100</f>
        <v>147</v>
      </c>
      <c r="O85" s="16" t="n">
        <f aca="false">E85*100</f>
        <v>3288</v>
      </c>
      <c r="P85" s="17" t="n">
        <f aca="false">P$1*K85/100</f>
        <v>13.4124087591241</v>
      </c>
      <c r="Q85" s="17" t="n">
        <f aca="false">P$1</f>
        <v>300</v>
      </c>
      <c r="R85" s="0" t="n">
        <v>12</v>
      </c>
    </row>
    <row r="86" customFormat="false" ht="12.8" hidden="false" customHeight="false" outlineLevel="0" collapsed="false">
      <c r="A86" s="9" t="n">
        <v>85</v>
      </c>
      <c r="B86" s="23" t="s">
        <v>63</v>
      </c>
      <c r="C86" s="24" t="n">
        <v>44642</v>
      </c>
      <c r="D86" s="24"/>
      <c r="E86" s="28" t="n">
        <v>14.07</v>
      </c>
      <c r="F86" s="25" t="n">
        <v>14.4</v>
      </c>
      <c r="G86" s="26" t="n">
        <v>10</v>
      </c>
      <c r="H86" s="25" t="n">
        <f aca="false">E86*G86</f>
        <v>140.7</v>
      </c>
      <c r="I86" s="25" t="n">
        <f aca="false">F86*G86</f>
        <v>144</v>
      </c>
      <c r="J86" s="25" t="n">
        <f aca="false">I86-H86</f>
        <v>3.30000000000001</v>
      </c>
      <c r="K86" s="27" t="n">
        <f aca="false">(F86-E86) /E86 * 100</f>
        <v>2.3454157782516</v>
      </c>
      <c r="L86" s="25" t="n">
        <f aca="false">J86*20/100</f>
        <v>0.660000000000002</v>
      </c>
      <c r="M86" s="16"/>
      <c r="N86" s="33" t="n">
        <f aca="false">(F86-E86)*100</f>
        <v>33</v>
      </c>
      <c r="O86" s="16" t="n">
        <f aca="false">E86*100</f>
        <v>1407</v>
      </c>
      <c r="P86" s="17" t="n">
        <f aca="false">P$1*K86/100</f>
        <v>7.0362473347548</v>
      </c>
      <c r="Q86" s="17" t="n">
        <f aca="false">P$1</f>
        <v>300</v>
      </c>
      <c r="R86" s="0" t="n">
        <v>13</v>
      </c>
    </row>
    <row r="87" customFormat="false" ht="12.8" hidden="false" customHeight="false" outlineLevel="0" collapsed="false">
      <c r="A87" s="9" t="n">
        <v>86</v>
      </c>
      <c r="B87" s="23" t="s">
        <v>64</v>
      </c>
      <c r="C87" s="24" t="n">
        <v>44643</v>
      </c>
      <c r="D87" s="24"/>
      <c r="E87" s="25" t="n">
        <v>4.93</v>
      </c>
      <c r="F87" s="25" t="n">
        <v>5.02</v>
      </c>
      <c r="G87" s="26" t="n">
        <v>60</v>
      </c>
      <c r="H87" s="25" t="n">
        <f aca="false">E87*G87</f>
        <v>295.8</v>
      </c>
      <c r="I87" s="25" t="n">
        <f aca="false">F87*G87</f>
        <v>301.2</v>
      </c>
      <c r="J87" s="25" t="n">
        <f aca="false">I87-H87</f>
        <v>5.40000000000003</v>
      </c>
      <c r="K87" s="27" t="n">
        <f aca="false">(F87-E87) /E87 * 100</f>
        <v>1.82555780933063</v>
      </c>
      <c r="L87" s="25" t="n">
        <f aca="false">J87*20/100</f>
        <v>1.08000000000001</v>
      </c>
      <c r="M87" s="16"/>
      <c r="N87" s="33" t="n">
        <f aca="false">(F87-E87)*100</f>
        <v>8.99999999999999</v>
      </c>
      <c r="O87" s="16" t="n">
        <f aca="false">E87*100</f>
        <v>493</v>
      </c>
      <c r="P87" s="17" t="n">
        <f aca="false">P$1*K87/100</f>
        <v>5.47667342799188</v>
      </c>
      <c r="Q87" s="17" t="n">
        <f aca="false">P$1</f>
        <v>300</v>
      </c>
      <c r="R87" s="0" t="n">
        <v>14</v>
      </c>
    </row>
    <row r="88" customFormat="false" ht="12.8" hidden="false" customHeight="false" outlineLevel="0" collapsed="false">
      <c r="A88" s="9" t="n">
        <v>87</v>
      </c>
      <c r="B88" s="23" t="s">
        <v>54</v>
      </c>
      <c r="C88" s="24" t="n">
        <v>44644</v>
      </c>
      <c r="D88" s="24"/>
      <c r="E88" s="25" t="n">
        <v>14.01</v>
      </c>
      <c r="F88" s="25" t="n">
        <v>14.45</v>
      </c>
      <c r="G88" s="26" t="n">
        <v>10</v>
      </c>
      <c r="H88" s="25" t="n">
        <f aca="false">E88*G88</f>
        <v>140.1</v>
      </c>
      <c r="I88" s="25" t="n">
        <f aca="false">F88*G88</f>
        <v>144.5</v>
      </c>
      <c r="J88" s="25" t="n">
        <f aca="false">I88-H88</f>
        <v>4.40000000000001</v>
      </c>
      <c r="K88" s="27" t="n">
        <f aca="false">(F88-E88) /E88 * 100</f>
        <v>3.14061384725196</v>
      </c>
      <c r="L88" s="25" t="n">
        <f aca="false">J88*20/100</f>
        <v>0.880000000000001</v>
      </c>
      <c r="M88" s="16"/>
      <c r="N88" s="48" t="n">
        <f aca="false">(F88-E88)*100</f>
        <v>44</v>
      </c>
      <c r="O88" s="16" t="n">
        <f aca="false">E88*100</f>
        <v>1401</v>
      </c>
      <c r="P88" s="17" t="n">
        <f aca="false">P$1*K88/100</f>
        <v>9.42184154175588</v>
      </c>
      <c r="Q88" s="17" t="n">
        <f aca="false">P$1</f>
        <v>300</v>
      </c>
      <c r="R88" s="0" t="n">
        <v>15</v>
      </c>
    </row>
    <row r="89" customFormat="false" ht="12.8" hidden="false" customHeight="false" outlineLevel="0" collapsed="false">
      <c r="A89" s="9" t="n">
        <v>88</v>
      </c>
      <c r="B89" s="49" t="s">
        <v>65</v>
      </c>
      <c r="C89" s="24" t="n">
        <v>44644</v>
      </c>
      <c r="D89" s="24"/>
      <c r="E89" s="25" t="n">
        <v>131.95</v>
      </c>
      <c r="F89" s="25" t="n">
        <v>138.6</v>
      </c>
      <c r="G89" s="26" t="n">
        <v>2</v>
      </c>
      <c r="H89" s="25" t="n">
        <f aca="false">E89*G89</f>
        <v>263.9</v>
      </c>
      <c r="I89" s="25" t="n">
        <f aca="false">F89*G89</f>
        <v>277.2</v>
      </c>
      <c r="J89" s="25" t="n">
        <f aca="false">I89-H89</f>
        <v>13.3</v>
      </c>
      <c r="K89" s="27" t="n">
        <f aca="false">(F89-E89) /E89 * 100</f>
        <v>5.03978779840849</v>
      </c>
      <c r="L89" s="25" t="n">
        <f aca="false">J89*20/100</f>
        <v>2.66</v>
      </c>
      <c r="M89" s="16"/>
      <c r="N89" s="48" t="n">
        <f aca="false">(F89-E89)*100</f>
        <v>665.000000000001</v>
      </c>
      <c r="O89" s="16" t="n">
        <f aca="false">E89*100</f>
        <v>13195</v>
      </c>
      <c r="P89" s="17" t="n">
        <f aca="false">P$1*K89/100</f>
        <v>15.1193633952255</v>
      </c>
      <c r="Q89" s="17" t="n">
        <f aca="false">P$1</f>
        <v>300</v>
      </c>
      <c r="R89" s="0" t="n">
        <v>16</v>
      </c>
    </row>
    <row r="90" customFormat="false" ht="12.8" hidden="false" customHeight="false" outlineLevel="0" collapsed="false">
      <c r="A90" s="9" t="n">
        <v>89</v>
      </c>
      <c r="B90" s="49" t="s">
        <v>66</v>
      </c>
      <c r="C90" s="24" t="n">
        <v>44644</v>
      </c>
      <c r="D90" s="24"/>
      <c r="E90" s="25" t="n">
        <v>25.1</v>
      </c>
      <c r="F90" s="25" t="n">
        <v>25.6</v>
      </c>
      <c r="G90" s="26" t="n">
        <v>10</v>
      </c>
      <c r="H90" s="25" t="n">
        <f aca="false">E90*G90</f>
        <v>251</v>
      </c>
      <c r="I90" s="25" t="n">
        <f aca="false">F90*G90</f>
        <v>256</v>
      </c>
      <c r="J90" s="25" t="n">
        <f aca="false">I90-H90</f>
        <v>5</v>
      </c>
      <c r="K90" s="27" t="n">
        <f aca="false">(F90-E90) /E90 * 100</f>
        <v>1.99203187250996</v>
      </c>
      <c r="L90" s="25" t="n">
        <f aca="false">J90*20/100</f>
        <v>1</v>
      </c>
      <c r="M90" s="16"/>
      <c r="N90" s="48" t="n">
        <f aca="false">(F90-E90)*100</f>
        <v>50</v>
      </c>
      <c r="O90" s="16" t="n">
        <f aca="false">E90*100</f>
        <v>2510</v>
      </c>
      <c r="P90" s="17" t="n">
        <f aca="false">P$1*K90/100</f>
        <v>5.97609561752988</v>
      </c>
      <c r="Q90" s="17" t="n">
        <f aca="false">P$1</f>
        <v>300</v>
      </c>
      <c r="R90" s="0" t="n">
        <v>17</v>
      </c>
    </row>
    <row r="91" customFormat="false" ht="12.8" hidden="false" customHeight="false" outlineLevel="0" collapsed="false">
      <c r="A91" s="9" t="n">
        <v>90</v>
      </c>
      <c r="B91" s="23" t="s">
        <v>57</v>
      </c>
      <c r="C91" s="24" t="n">
        <v>44644</v>
      </c>
      <c r="D91" s="24"/>
      <c r="E91" s="25" t="n">
        <v>3.92</v>
      </c>
      <c r="F91" s="25" t="n">
        <v>4.09</v>
      </c>
      <c r="G91" s="26" t="n">
        <v>40</v>
      </c>
      <c r="H91" s="25" t="n">
        <f aca="false">E91*G91</f>
        <v>156.8</v>
      </c>
      <c r="I91" s="25" t="n">
        <f aca="false">F91*G91</f>
        <v>163.6</v>
      </c>
      <c r="J91" s="25" t="n">
        <f aca="false">I91-H91</f>
        <v>6.79999999999998</v>
      </c>
      <c r="K91" s="27" t="n">
        <f aca="false">(F91-E91) /E91 * 100</f>
        <v>4.33673469387755</v>
      </c>
      <c r="L91" s="25" t="n">
        <f aca="false">J91*20/100</f>
        <v>1.36</v>
      </c>
      <c r="M91" s="16"/>
      <c r="N91" s="33" t="n">
        <f aca="false">(F91-E91)*100</f>
        <v>17</v>
      </c>
      <c r="O91" s="16" t="n">
        <f aca="false">E91*100</f>
        <v>392</v>
      </c>
      <c r="P91" s="17" t="n">
        <f aca="false">P$1*K91/100</f>
        <v>13.0102040816327</v>
      </c>
      <c r="Q91" s="17" t="n">
        <f aca="false">P$1</f>
        <v>300</v>
      </c>
      <c r="R91" s="0" t="n">
        <v>18</v>
      </c>
    </row>
    <row r="92" customFormat="false" ht="12.8" hidden="false" customHeight="false" outlineLevel="0" collapsed="false">
      <c r="A92" s="9" t="n">
        <v>91</v>
      </c>
      <c r="B92" s="23" t="s">
        <v>67</v>
      </c>
      <c r="C92" s="24" t="n">
        <v>44648</v>
      </c>
      <c r="D92" s="24"/>
      <c r="E92" s="50" t="n">
        <v>17.09</v>
      </c>
      <c r="F92" s="25" t="n">
        <v>17.62</v>
      </c>
      <c r="G92" s="26" t="n">
        <v>2</v>
      </c>
      <c r="H92" s="25" t="n">
        <f aca="false">E92*G92</f>
        <v>34.18</v>
      </c>
      <c r="I92" s="25" t="n">
        <f aca="false">F92*G92</f>
        <v>35.24</v>
      </c>
      <c r="J92" s="25" t="n">
        <f aca="false">I92-H92</f>
        <v>1.06</v>
      </c>
      <c r="K92" s="27" t="n">
        <f aca="false">(F92-E92) /E92 * 100</f>
        <v>3.10122878876537</v>
      </c>
      <c r="L92" s="25" t="n">
        <f aca="false">J92*20/100</f>
        <v>0.212</v>
      </c>
      <c r="M92" s="16"/>
      <c r="N92" s="33" t="n">
        <f aca="false">(F92-E92)*100</f>
        <v>53.0000000000001</v>
      </c>
      <c r="O92" s="16" t="n">
        <f aca="false">E92*100</f>
        <v>1709</v>
      </c>
      <c r="P92" s="17" t="n">
        <f aca="false">P$1*K92/100</f>
        <v>9.3036863662961</v>
      </c>
      <c r="Q92" s="17" t="n">
        <f aca="false">P$1</f>
        <v>300</v>
      </c>
      <c r="R92" s="0" t="n">
        <v>19</v>
      </c>
    </row>
    <row r="93" customFormat="false" ht="12.8" hidden="false" customHeight="false" outlineLevel="0" collapsed="false">
      <c r="A93" s="9" t="n">
        <v>92</v>
      </c>
      <c r="B93" s="23" t="s">
        <v>68</v>
      </c>
      <c r="C93" s="47" t="n">
        <v>44649</v>
      </c>
      <c r="D93" s="47"/>
      <c r="E93" s="50" t="n">
        <v>60.62</v>
      </c>
      <c r="F93" s="25" t="n">
        <v>63.1</v>
      </c>
      <c r="G93" s="26" t="n">
        <v>5</v>
      </c>
      <c r="H93" s="25" t="n">
        <f aca="false">E93*G93</f>
        <v>303.1</v>
      </c>
      <c r="I93" s="25" t="n">
        <f aca="false">F93*G93</f>
        <v>315.5</v>
      </c>
      <c r="J93" s="25" t="n">
        <f aca="false">I93-H93</f>
        <v>12.4</v>
      </c>
      <c r="K93" s="27" t="n">
        <f aca="false">(F93-E93) /E93 * 100</f>
        <v>4.09105905641703</v>
      </c>
      <c r="L93" s="25" t="n">
        <f aca="false">J93*20/100</f>
        <v>2.48000000000001</v>
      </c>
      <c r="M93" s="16"/>
      <c r="N93" s="33" t="n">
        <f aca="false">(F93-E93)*100</f>
        <v>248</v>
      </c>
      <c r="O93" s="16" t="n">
        <f aca="false">E93*100</f>
        <v>6062</v>
      </c>
      <c r="P93" s="17" t="n">
        <f aca="false">P$1*K93/100</f>
        <v>12.2731771692511</v>
      </c>
      <c r="Q93" s="17" t="n">
        <f aca="false">P$1</f>
        <v>300</v>
      </c>
      <c r="R93" s="0" t="n">
        <v>20</v>
      </c>
    </row>
    <row r="94" customFormat="false" ht="12.8" hidden="false" customHeight="false" outlineLevel="0" collapsed="false">
      <c r="A94" s="9" t="n">
        <v>93</v>
      </c>
      <c r="B94" s="23" t="s">
        <v>67</v>
      </c>
      <c r="C94" s="24" t="n">
        <v>44649</v>
      </c>
      <c r="D94" s="24"/>
      <c r="E94" s="50" t="n">
        <v>17.09</v>
      </c>
      <c r="F94" s="25" t="n">
        <v>18</v>
      </c>
      <c r="G94" s="26" t="n">
        <v>13</v>
      </c>
      <c r="H94" s="25" t="n">
        <f aca="false">E94*G94</f>
        <v>222.17</v>
      </c>
      <c r="I94" s="25" t="n">
        <f aca="false">F94*G94</f>
        <v>234</v>
      </c>
      <c r="J94" s="25" t="n">
        <f aca="false">I94-H94</f>
        <v>11.83</v>
      </c>
      <c r="K94" s="27" t="n">
        <f aca="false">(F94-E94) /E94 * 100</f>
        <v>5.32475131655939</v>
      </c>
      <c r="L94" s="25" t="n">
        <f aca="false">J94*20/100</f>
        <v>2.366</v>
      </c>
      <c r="M94" s="16"/>
      <c r="N94" s="33" t="n">
        <f aca="false">(F94-E94)*100</f>
        <v>91</v>
      </c>
      <c r="O94" s="16" t="n">
        <f aca="false">E94*100</f>
        <v>1709</v>
      </c>
      <c r="P94" s="17" t="n">
        <f aca="false">P$1*K94/100</f>
        <v>15.9742539496782</v>
      </c>
      <c r="Q94" s="17" t="n">
        <f aca="false">P$1</f>
        <v>300</v>
      </c>
      <c r="R94" s="0" t="n">
        <v>21</v>
      </c>
    </row>
    <row r="95" customFormat="false" ht="12.8" hidden="false" customHeight="false" outlineLevel="0" collapsed="false">
      <c r="A95" s="9" t="n">
        <v>94</v>
      </c>
      <c r="B95" s="23" t="s">
        <v>69</v>
      </c>
      <c r="C95" s="24" t="n">
        <v>44649</v>
      </c>
      <c r="D95" s="24"/>
      <c r="E95" s="28" t="n">
        <v>28.38</v>
      </c>
      <c r="F95" s="25" t="n">
        <v>29.51</v>
      </c>
      <c r="G95" s="26" t="n">
        <v>10</v>
      </c>
      <c r="H95" s="25" t="n">
        <f aca="false">E95*G95</f>
        <v>283.8</v>
      </c>
      <c r="I95" s="25" t="n">
        <f aca="false">F95*G95</f>
        <v>295.1</v>
      </c>
      <c r="J95" s="25" t="n">
        <f aca="false">I95-H95</f>
        <v>11.3</v>
      </c>
      <c r="K95" s="27" t="n">
        <f aca="false">(F95-E95) /E95 * 100</f>
        <v>3.9816772374912</v>
      </c>
      <c r="L95" s="25" t="n">
        <f aca="false">J95*20/100</f>
        <v>2.26</v>
      </c>
      <c r="M95" s="16"/>
      <c r="N95" s="33" t="n">
        <f aca="false">(F95-E95)*100</f>
        <v>113</v>
      </c>
      <c r="O95" s="16" t="n">
        <f aca="false">E95*100</f>
        <v>2838</v>
      </c>
      <c r="P95" s="17" t="n">
        <f aca="false">P$1*K95/100</f>
        <v>11.9450317124736</v>
      </c>
      <c r="Q95" s="17" t="n">
        <f aca="false">P$1</f>
        <v>300</v>
      </c>
      <c r="R95" s="0" t="n">
        <v>22</v>
      </c>
    </row>
    <row r="96" customFormat="false" ht="12.8" hidden="false" customHeight="false" outlineLevel="0" collapsed="false">
      <c r="A96" s="9" t="n">
        <v>95</v>
      </c>
      <c r="B96" s="23" t="s">
        <v>70</v>
      </c>
      <c r="C96" s="24" t="n">
        <v>44649</v>
      </c>
      <c r="D96" s="24"/>
      <c r="E96" s="28" t="n">
        <v>28.39</v>
      </c>
      <c r="F96" s="25" t="n">
        <v>29.33</v>
      </c>
      <c r="G96" s="26" t="n">
        <v>10</v>
      </c>
      <c r="H96" s="25" t="n">
        <f aca="false">E96*G96</f>
        <v>283.9</v>
      </c>
      <c r="I96" s="25" t="n">
        <f aca="false">F96*G96</f>
        <v>293.3</v>
      </c>
      <c r="J96" s="25" t="n">
        <f aca="false">I96-H96</f>
        <v>9.39999999999998</v>
      </c>
      <c r="K96" s="27" t="n">
        <f aca="false">(F96-E96) /E96 * 100</f>
        <v>3.31102500880591</v>
      </c>
      <c r="L96" s="25" t="n">
        <f aca="false">J96*20/100</f>
        <v>1.88</v>
      </c>
      <c r="M96" s="16"/>
      <c r="N96" s="33" t="n">
        <f aca="false">(F96-E96)*100</f>
        <v>93.9999999999998</v>
      </c>
      <c r="O96" s="16" t="n">
        <f aca="false">E96*100</f>
        <v>2839</v>
      </c>
      <c r="P96" s="17" t="n">
        <f aca="false">P$1*K96/100</f>
        <v>9.93307502641773</v>
      </c>
      <c r="Q96" s="17" t="n">
        <f aca="false">P$1</f>
        <v>300</v>
      </c>
      <c r="R96" s="0" t="n">
        <v>23</v>
      </c>
    </row>
    <row r="97" customFormat="false" ht="12.8" hidden="false" customHeight="false" outlineLevel="0" collapsed="false">
      <c r="A97" s="9" t="n">
        <v>96</v>
      </c>
      <c r="B97" s="23" t="s">
        <v>71</v>
      </c>
      <c r="C97" s="24" t="n">
        <v>44651</v>
      </c>
      <c r="D97" s="24"/>
      <c r="E97" s="28" t="n">
        <v>24.53</v>
      </c>
      <c r="F97" s="25" t="n">
        <v>25.62</v>
      </c>
      <c r="G97" s="26" t="n">
        <v>10</v>
      </c>
      <c r="H97" s="25" t="n">
        <f aca="false">E97*G97</f>
        <v>245.3</v>
      </c>
      <c r="I97" s="25" t="n">
        <f aca="false">F97*G97</f>
        <v>256.2</v>
      </c>
      <c r="J97" s="25" t="n">
        <f aca="false">I97-H97</f>
        <v>10.9</v>
      </c>
      <c r="K97" s="27" t="n">
        <f aca="false">(F97-E97) /E97 * 100</f>
        <v>4.44353852425601</v>
      </c>
      <c r="L97" s="25" t="n">
        <f aca="false">J97*20/100</f>
        <v>2.18</v>
      </c>
      <c r="M97" s="16"/>
      <c r="N97" s="33" t="n">
        <f aca="false">(F97-E97)*100</f>
        <v>109</v>
      </c>
      <c r="O97" s="16" t="n">
        <f aca="false">E97*100</f>
        <v>2453</v>
      </c>
      <c r="P97" s="17" t="n">
        <f aca="false">P$1*K97/100</f>
        <v>13.330615572768</v>
      </c>
      <c r="Q97" s="17" t="n">
        <f aca="false">P$1</f>
        <v>300</v>
      </c>
      <c r="R97" s="0" t="n">
        <v>24</v>
      </c>
    </row>
    <row r="98" customFormat="false" ht="12.8" hidden="false" customHeight="false" outlineLevel="0" collapsed="false">
      <c r="A98" s="9" t="n">
        <v>97</v>
      </c>
      <c r="B98" s="23" t="s">
        <v>72</v>
      </c>
      <c r="C98" s="24" t="n">
        <v>44651</v>
      </c>
      <c r="D98" s="24"/>
      <c r="E98" s="28" t="n">
        <v>14.56</v>
      </c>
      <c r="F98" s="25" t="n">
        <v>15.2</v>
      </c>
      <c r="G98" s="26" t="n">
        <v>15</v>
      </c>
      <c r="H98" s="25" t="n">
        <f aca="false">E98*G98</f>
        <v>218.4</v>
      </c>
      <c r="I98" s="25" t="n">
        <f aca="false">F98*G98</f>
        <v>228</v>
      </c>
      <c r="J98" s="25" t="n">
        <f aca="false">I98-H98</f>
        <v>9.59999999999999</v>
      </c>
      <c r="K98" s="27" t="n">
        <f aca="false">(F98-E98) /E98 * 100</f>
        <v>4.39560439560439</v>
      </c>
      <c r="L98" s="25" t="n">
        <f aca="false">J98*20/100</f>
        <v>1.92</v>
      </c>
      <c r="M98" s="18" t="n">
        <f aca="false">SUM(J74:J98)</f>
        <v>238.95</v>
      </c>
      <c r="N98" s="33" t="n">
        <f aca="false">(F98-E98)*100</f>
        <v>63.9999999999999</v>
      </c>
      <c r="O98" s="16" t="n">
        <f aca="false">E98*100</f>
        <v>1456</v>
      </c>
      <c r="P98" s="17" t="n">
        <f aca="false">P$1*K98/100</f>
        <v>13.1868131868132</v>
      </c>
      <c r="Q98" s="17" t="n">
        <f aca="false">P$1</f>
        <v>300</v>
      </c>
      <c r="R98" s="0" t="n">
        <v>25</v>
      </c>
    </row>
    <row r="99" customFormat="false" ht="12.8" hidden="false" customHeight="false" outlineLevel="0" collapsed="false">
      <c r="A99" s="9" t="n">
        <v>98</v>
      </c>
      <c r="B99" s="19" t="s">
        <v>73</v>
      </c>
      <c r="C99" s="20" t="n">
        <v>44652</v>
      </c>
      <c r="D99" s="20"/>
      <c r="E99" s="34" t="n">
        <v>21.34</v>
      </c>
      <c r="F99" s="21" t="n">
        <v>23.74</v>
      </c>
      <c r="G99" s="9" t="n">
        <v>10</v>
      </c>
      <c r="H99" s="21" t="n">
        <f aca="false">E99*G99</f>
        <v>213.4</v>
      </c>
      <c r="I99" s="21" t="n">
        <f aca="false">F99*G99</f>
        <v>237.4</v>
      </c>
      <c r="J99" s="21" t="n">
        <f aca="false">I99-H99</f>
        <v>24</v>
      </c>
      <c r="K99" s="22" t="n">
        <f aca="false">(F99-E99) /E99 * 100</f>
        <v>11.2464854732896</v>
      </c>
      <c r="L99" s="21" t="n">
        <f aca="false">J99*20/100</f>
        <v>4.79999999999999</v>
      </c>
      <c r="M99" s="16"/>
      <c r="N99" s="33" t="n">
        <f aca="false">(F99-E99)*100</f>
        <v>240</v>
      </c>
      <c r="O99" s="16" t="n">
        <f aca="false">E99*100</f>
        <v>2134</v>
      </c>
      <c r="P99" s="17" t="n">
        <f aca="false">P$1*K99/100</f>
        <v>33.7394564198688</v>
      </c>
      <c r="Q99" s="17" t="n">
        <f aca="false">P$1</f>
        <v>300</v>
      </c>
      <c r="R99" s="0" t="n">
        <v>1</v>
      </c>
    </row>
    <row r="100" customFormat="false" ht="12.8" hidden="false" customHeight="false" outlineLevel="0" collapsed="false">
      <c r="A100" s="9" t="n">
        <v>99</v>
      </c>
      <c r="B100" s="19" t="s">
        <v>74</v>
      </c>
      <c r="C100" s="20" t="n">
        <v>44652</v>
      </c>
      <c r="D100" s="20"/>
      <c r="E100" s="34" t="n">
        <v>13.74</v>
      </c>
      <c r="F100" s="21" t="n">
        <v>14.25</v>
      </c>
      <c r="G100" s="9" t="n">
        <v>20</v>
      </c>
      <c r="H100" s="21" t="n">
        <f aca="false">E100*G100</f>
        <v>274.8</v>
      </c>
      <c r="I100" s="21" t="n">
        <f aca="false">F100*G100</f>
        <v>285</v>
      </c>
      <c r="J100" s="21" t="n">
        <f aca="false">I100-H100</f>
        <v>10.2</v>
      </c>
      <c r="K100" s="22" t="n">
        <f aca="false">(F100-E100) /E100 * 100</f>
        <v>3.7117903930131</v>
      </c>
      <c r="L100" s="21" t="n">
        <f aca="false">J100*20/100</f>
        <v>2.04</v>
      </c>
      <c r="M100" s="16"/>
      <c r="N100" s="33" t="n">
        <f aca="false">(F100-E100)*100</f>
        <v>51</v>
      </c>
      <c r="O100" s="16" t="n">
        <f aca="false">E100*100</f>
        <v>1374</v>
      </c>
      <c r="P100" s="17" t="n">
        <f aca="false">P$1*K100/100</f>
        <v>11.1353711790393</v>
      </c>
      <c r="Q100" s="17" t="n">
        <f aca="false">P$1</f>
        <v>300</v>
      </c>
      <c r="R100" s="0" t="n">
        <v>2</v>
      </c>
    </row>
    <row r="101" customFormat="false" ht="12.8" hidden="false" customHeight="false" outlineLevel="0" collapsed="false">
      <c r="A101" s="9" t="n">
        <v>100</v>
      </c>
      <c r="B101" s="19" t="s">
        <v>75</v>
      </c>
      <c r="C101" s="20" t="n">
        <v>44652</v>
      </c>
      <c r="D101" s="20"/>
      <c r="E101" s="34" t="n">
        <v>19.34</v>
      </c>
      <c r="F101" s="21" t="n">
        <v>19.89</v>
      </c>
      <c r="G101" s="9" t="n">
        <v>10</v>
      </c>
      <c r="H101" s="21" t="n">
        <f aca="false">E101*G101</f>
        <v>193.4</v>
      </c>
      <c r="I101" s="21" t="n">
        <f aca="false">F101*G101</f>
        <v>198.9</v>
      </c>
      <c r="J101" s="21" t="n">
        <f aca="false">I101-H101</f>
        <v>5.5</v>
      </c>
      <c r="K101" s="22" t="n">
        <f aca="false">(F101-E101) /E101 * 100</f>
        <v>2.84384694932782</v>
      </c>
      <c r="L101" s="21" t="n">
        <f aca="false">J101*20/100</f>
        <v>1.1</v>
      </c>
      <c r="M101" s="16"/>
      <c r="N101" s="33" t="n">
        <f aca="false">(F101-E101)*100</f>
        <v>55.0000000000001</v>
      </c>
      <c r="O101" s="16" t="n">
        <f aca="false">E101*100</f>
        <v>1934</v>
      </c>
      <c r="P101" s="17" t="n">
        <f aca="false">P$1*K101/100</f>
        <v>8.53154084798346</v>
      </c>
      <c r="Q101" s="17" t="n">
        <f aca="false">P$1</f>
        <v>300</v>
      </c>
      <c r="R101" s="0" t="n">
        <v>3</v>
      </c>
    </row>
    <row r="102" customFormat="false" ht="12.8" hidden="false" customHeight="false" outlineLevel="0" collapsed="false">
      <c r="A102" s="9" t="n">
        <v>101</v>
      </c>
      <c r="B102" s="19" t="s">
        <v>76</v>
      </c>
      <c r="C102" s="20" t="n">
        <v>44680</v>
      </c>
      <c r="D102" s="20"/>
      <c r="E102" s="34" t="n">
        <v>33.38</v>
      </c>
      <c r="F102" s="21" t="n">
        <v>34.44</v>
      </c>
      <c r="G102" s="9" t="n">
        <v>10</v>
      </c>
      <c r="H102" s="21" t="n">
        <f aca="false">E102*G102</f>
        <v>333.8</v>
      </c>
      <c r="I102" s="21" t="n">
        <f aca="false">F102*G102</f>
        <v>344.4</v>
      </c>
      <c r="J102" s="21" t="n">
        <f aca="false">I102-H102</f>
        <v>10.6</v>
      </c>
      <c r="K102" s="22" t="n">
        <f aca="false">(F102-E102) /E102 * 100</f>
        <v>3.17555422408626</v>
      </c>
      <c r="L102" s="21" t="n">
        <f aca="false">J102*20/100</f>
        <v>2.11999999999999</v>
      </c>
      <c r="M102" s="18" t="n">
        <f aca="false">SUM(J99:J102)</f>
        <v>50.2999999999999</v>
      </c>
      <c r="N102" s="33" t="n">
        <f aca="false">(F102-E102)*100</f>
        <v>106</v>
      </c>
      <c r="O102" s="16" t="n">
        <f aca="false">E102*100</f>
        <v>3338</v>
      </c>
      <c r="P102" s="17" t="n">
        <f aca="false">P$1*K102/100</f>
        <v>9.52666267225879</v>
      </c>
      <c r="Q102" s="17" t="n">
        <f aca="false">P$1</f>
        <v>300</v>
      </c>
      <c r="R102" s="0" t="n">
        <v>4</v>
      </c>
    </row>
    <row r="103" customFormat="false" ht="12.8" hidden="false" customHeight="false" outlineLevel="0" collapsed="false">
      <c r="A103" s="9" t="n">
        <v>102</v>
      </c>
      <c r="B103" s="46" t="s">
        <v>77</v>
      </c>
      <c r="C103" s="47" t="n">
        <v>44685</v>
      </c>
      <c r="D103" s="47"/>
      <c r="E103" s="28" t="n">
        <v>50.27</v>
      </c>
      <c r="F103" s="25" t="n">
        <v>51.32</v>
      </c>
      <c r="G103" s="26" t="n">
        <v>2</v>
      </c>
      <c r="H103" s="25" t="n">
        <f aca="false">E103*G103</f>
        <v>100.54</v>
      </c>
      <c r="I103" s="25" t="n">
        <f aca="false">F103*G103</f>
        <v>102.64</v>
      </c>
      <c r="J103" s="25" t="n">
        <f aca="false">I103-H103</f>
        <v>2.09999999999999</v>
      </c>
      <c r="K103" s="22" t="n">
        <f aca="false">(F103-E103) /E103 * 100</f>
        <v>2.08872090710165</v>
      </c>
      <c r="L103" s="25" t="n">
        <f aca="false">J103*20/100</f>
        <v>0.419999999999999</v>
      </c>
      <c r="M103" s="16"/>
      <c r="N103" s="33" t="n">
        <f aca="false">(F103-E103)*100</f>
        <v>105</v>
      </c>
      <c r="O103" s="16" t="n">
        <f aca="false">E103*100</f>
        <v>5027</v>
      </c>
      <c r="P103" s="17" t="n">
        <f aca="false">P$1*K103/100</f>
        <v>6.26616272130494</v>
      </c>
      <c r="Q103" s="17" t="n">
        <f aca="false">P$1</f>
        <v>300</v>
      </c>
    </row>
    <row r="104" customFormat="false" ht="12.8" hidden="false" customHeight="false" outlineLevel="0" collapsed="false">
      <c r="A104" s="9" t="n">
        <v>103</v>
      </c>
      <c r="B104" s="23" t="s">
        <v>78</v>
      </c>
      <c r="C104" s="24" t="n">
        <v>44687</v>
      </c>
      <c r="D104" s="24"/>
      <c r="E104" s="28" t="n">
        <v>31.95</v>
      </c>
      <c r="F104" s="25" t="n">
        <v>32.96</v>
      </c>
      <c r="G104" s="26" t="n">
        <v>15</v>
      </c>
      <c r="H104" s="25" t="n">
        <f aca="false">E104*G104</f>
        <v>479.25</v>
      </c>
      <c r="I104" s="25" t="n">
        <f aca="false">F104*G104</f>
        <v>494.4</v>
      </c>
      <c r="J104" s="25" t="n">
        <f aca="false">I104-H104</f>
        <v>15.15</v>
      </c>
      <c r="K104" s="22" t="n">
        <f aca="false">(F104-E104) /E104 * 100</f>
        <v>3.16118935837246</v>
      </c>
      <c r="L104" s="25" t="n">
        <f aca="false">J104*20/100</f>
        <v>3.03000000000001</v>
      </c>
      <c r="M104" s="16"/>
      <c r="N104" s="33" t="n">
        <f aca="false">(F104-E104)*100</f>
        <v>101</v>
      </c>
      <c r="O104" s="16" t="n">
        <f aca="false">E104*100</f>
        <v>3195</v>
      </c>
      <c r="P104" s="17" t="n">
        <f aca="false">P$1*K104/100</f>
        <v>9.48356807511739</v>
      </c>
      <c r="Q104" s="17" t="n">
        <f aca="false">P$1</f>
        <v>300</v>
      </c>
    </row>
    <row r="105" customFormat="false" ht="12.8" hidden="false" customHeight="false" outlineLevel="0" collapsed="false">
      <c r="A105" s="9" t="n">
        <v>104</v>
      </c>
      <c r="B105" s="23" t="s">
        <v>14</v>
      </c>
      <c r="C105" s="24" t="n">
        <v>44706</v>
      </c>
      <c r="D105" s="24"/>
      <c r="E105" s="28" t="n">
        <v>11.55</v>
      </c>
      <c r="F105" s="25" t="n">
        <v>12</v>
      </c>
      <c r="G105" s="26" t="n">
        <v>10</v>
      </c>
      <c r="H105" s="25" t="n">
        <f aca="false">E105*G105</f>
        <v>115.5</v>
      </c>
      <c r="I105" s="25" t="n">
        <f aca="false">F105*G105</f>
        <v>120</v>
      </c>
      <c r="J105" s="25" t="n">
        <f aca="false">I105-H105</f>
        <v>4.5</v>
      </c>
      <c r="K105" s="22" t="n">
        <f aca="false">(F105-E105) /E105 * 100</f>
        <v>3.89610389610389</v>
      </c>
      <c r="L105" s="25" t="n">
        <f aca="false">J105*20/100</f>
        <v>0.9</v>
      </c>
      <c r="M105" s="16"/>
      <c r="N105" s="33" t="n">
        <f aca="false">(F105-E105)*100</f>
        <v>44.9999999999999</v>
      </c>
      <c r="O105" s="16" t="n">
        <f aca="false">E105*100</f>
        <v>1155</v>
      </c>
      <c r="P105" s="17" t="n">
        <f aca="false">P$1*K105/100</f>
        <v>11.6883116883117</v>
      </c>
      <c r="Q105" s="17" t="n">
        <f aca="false">P$1</f>
        <v>300</v>
      </c>
    </row>
    <row r="106" customFormat="false" ht="12.8" hidden="false" customHeight="false" outlineLevel="0" collapsed="false">
      <c r="A106" s="9" t="n">
        <v>105</v>
      </c>
      <c r="B106" s="23" t="s">
        <v>58</v>
      </c>
      <c r="C106" s="24" t="n">
        <v>44708</v>
      </c>
      <c r="D106" s="24"/>
      <c r="E106" s="28" t="n">
        <v>5.59</v>
      </c>
      <c r="F106" s="25" t="n">
        <v>6.16</v>
      </c>
      <c r="G106" s="26" t="n">
        <v>20</v>
      </c>
      <c r="H106" s="25" t="n">
        <f aca="false">E106*G106</f>
        <v>111.8</v>
      </c>
      <c r="I106" s="25" t="n">
        <f aca="false">F106*G106</f>
        <v>123.2</v>
      </c>
      <c r="J106" s="25" t="n">
        <f aca="false">I106-H106</f>
        <v>11.4</v>
      </c>
      <c r="K106" s="22" t="n">
        <f aca="false">(F106-E106) /E106 * 100</f>
        <v>10.1967799642218</v>
      </c>
      <c r="L106" s="25" t="n">
        <f aca="false">J106*20/100</f>
        <v>2.28</v>
      </c>
      <c r="M106" s="18" t="n">
        <f aca="false">SUM(J103:J106)</f>
        <v>33.15</v>
      </c>
      <c r="N106" s="33" t="n">
        <f aca="false">(F106-E106)*100</f>
        <v>57</v>
      </c>
      <c r="O106" s="16" t="n">
        <f aca="false">E106*100</f>
        <v>559</v>
      </c>
      <c r="P106" s="17" t="n">
        <f aca="false">P$1*K106/100</f>
        <v>30.5903398926655</v>
      </c>
      <c r="Q106" s="17" t="n">
        <f aca="false">P$1</f>
        <v>300</v>
      </c>
    </row>
    <row r="107" customFormat="false" ht="12.8" hidden="false" customHeight="false" outlineLevel="0" collapsed="false">
      <c r="A107" s="9" t="n">
        <v>106</v>
      </c>
      <c r="B107" s="19" t="s">
        <v>79</v>
      </c>
      <c r="C107" s="20" t="n">
        <v>44754</v>
      </c>
      <c r="D107" s="20"/>
      <c r="E107" s="21" t="n">
        <v>93.52</v>
      </c>
      <c r="F107" s="21" t="n">
        <v>95.69</v>
      </c>
      <c r="G107" s="9" t="n">
        <v>21</v>
      </c>
      <c r="H107" s="21" t="n">
        <f aca="false">E107*G107</f>
        <v>1963.92</v>
      </c>
      <c r="I107" s="21" t="n">
        <f aca="false">F107*G107</f>
        <v>2009.49</v>
      </c>
      <c r="J107" s="21" t="n">
        <f aca="false">I107-H107</f>
        <v>45.5700000000002</v>
      </c>
      <c r="K107" s="22" t="n">
        <f aca="false">(F107-E107) /E107 * 100</f>
        <v>2.32035928143713</v>
      </c>
      <c r="L107" s="21" t="n">
        <f aca="false">J107*20/100</f>
        <v>9.11400000000003</v>
      </c>
      <c r="M107" s="18" t="n">
        <f aca="false">SUM(J107)</f>
        <v>45.5700000000002</v>
      </c>
      <c r="N107" s="33" t="n">
        <f aca="false">(F107-E107)*100</f>
        <v>217</v>
      </c>
      <c r="O107" s="16" t="n">
        <f aca="false">E107*100</f>
        <v>9352</v>
      </c>
      <c r="P107" s="17" t="n">
        <f aca="false">P$1*K107/100</f>
        <v>6.96107784431138</v>
      </c>
      <c r="Q107" s="17" t="n">
        <f aca="false">P$1</f>
        <v>300</v>
      </c>
    </row>
    <row r="108" customFormat="false" ht="12.8" hidden="false" customHeight="false" outlineLevel="0" collapsed="false">
      <c r="A108" s="9" t="n">
        <v>107</v>
      </c>
      <c r="B108" s="23" t="s">
        <v>80</v>
      </c>
      <c r="C108" s="24" t="n">
        <v>44781</v>
      </c>
      <c r="D108" s="24"/>
      <c r="E108" s="28" t="n">
        <v>5.43</v>
      </c>
      <c r="F108" s="25" t="n">
        <v>6.12</v>
      </c>
      <c r="G108" s="26" t="n">
        <v>46</v>
      </c>
      <c r="H108" s="25" t="n">
        <f aca="false">E108*G108</f>
        <v>249.78</v>
      </c>
      <c r="I108" s="25" t="n">
        <f aca="false">F108*G108</f>
        <v>281.52</v>
      </c>
      <c r="J108" s="25" t="n">
        <f aca="false">I108-H108</f>
        <v>31.74</v>
      </c>
      <c r="K108" s="27" t="n">
        <f aca="false">(F108-E108) /E108 * 100</f>
        <v>12.707182320442</v>
      </c>
      <c r="L108" s="25" t="n">
        <f aca="false">J108*20/100</f>
        <v>6.348</v>
      </c>
      <c r="M108" s="16"/>
      <c r="N108" s="33" t="n">
        <f aca="false">(F108-E108)*100</f>
        <v>69</v>
      </c>
      <c r="O108" s="16" t="n">
        <f aca="false">E108*100</f>
        <v>543</v>
      </c>
      <c r="P108" s="17" t="n">
        <f aca="false">P$1*K108/100</f>
        <v>38.121546961326</v>
      </c>
      <c r="Q108" s="17" t="n">
        <f aca="false">P$1</f>
        <v>300</v>
      </c>
    </row>
    <row r="109" customFormat="false" ht="12.8" hidden="false" customHeight="false" outlineLevel="0" collapsed="false">
      <c r="A109" s="9" t="n">
        <v>108</v>
      </c>
      <c r="B109" s="23" t="s">
        <v>14</v>
      </c>
      <c r="C109" s="24" t="n">
        <v>44784</v>
      </c>
      <c r="D109" s="24"/>
      <c r="E109" s="25" t="n">
        <v>10.46</v>
      </c>
      <c r="F109" s="25" t="n">
        <v>10.84</v>
      </c>
      <c r="G109" s="26" t="n">
        <v>25</v>
      </c>
      <c r="H109" s="25" t="n">
        <f aca="false">E109*G109</f>
        <v>261.5</v>
      </c>
      <c r="I109" s="25" t="n">
        <f aca="false">F109*G109</f>
        <v>271</v>
      </c>
      <c r="J109" s="25" t="n">
        <f aca="false">I109-H109</f>
        <v>9.5</v>
      </c>
      <c r="K109" s="27" t="n">
        <f aca="false">(F109-E109) /E109 * 100</f>
        <v>3.63288718929253</v>
      </c>
      <c r="L109" s="25" t="n">
        <f aca="false">J109*20/100</f>
        <v>1.9</v>
      </c>
      <c r="M109" s="16"/>
      <c r="N109" s="33"/>
      <c r="O109" s="16"/>
      <c r="P109" s="17" t="n">
        <f aca="false">P$1*K109/100</f>
        <v>10.8986615678776</v>
      </c>
      <c r="Q109" s="17" t="n">
        <f aca="false">P$1</f>
        <v>300</v>
      </c>
    </row>
    <row r="110" customFormat="false" ht="12.8" hidden="false" customHeight="false" outlineLevel="0" collapsed="false">
      <c r="A110" s="9" t="n">
        <v>109</v>
      </c>
      <c r="B110" s="23" t="s">
        <v>81</v>
      </c>
      <c r="C110" s="47" t="n">
        <v>44784</v>
      </c>
      <c r="D110" s="47"/>
      <c r="E110" s="28" t="n">
        <v>17.1</v>
      </c>
      <c r="F110" s="25" t="n">
        <v>17.61</v>
      </c>
      <c r="G110" s="26" t="n">
        <v>18</v>
      </c>
      <c r="H110" s="25" t="n">
        <f aca="false">E110*G110</f>
        <v>307.8</v>
      </c>
      <c r="I110" s="25" t="n">
        <f aca="false">F110*G110</f>
        <v>316.98</v>
      </c>
      <c r="J110" s="25" t="n">
        <f aca="false">I110-H110</f>
        <v>9.18000000000001</v>
      </c>
      <c r="K110" s="27" t="n">
        <f aca="false">(F110-E110) /E110 * 100</f>
        <v>2.98245614035086</v>
      </c>
      <c r="L110" s="25" t="n">
        <f aca="false">J110*20/100</f>
        <v>1.836</v>
      </c>
      <c r="M110" s="16"/>
      <c r="N110" s="33"/>
      <c r="O110" s="16"/>
      <c r="P110" s="17" t="n">
        <f aca="false">P$1*K110/100</f>
        <v>8.9473684210526</v>
      </c>
      <c r="Q110" s="17" t="n">
        <f aca="false">P$1</f>
        <v>300</v>
      </c>
    </row>
    <row r="111" customFormat="false" ht="12.8" hidden="false" customHeight="false" outlineLevel="0" collapsed="false">
      <c r="A111" s="9" t="n">
        <v>110</v>
      </c>
      <c r="B111" s="23" t="s">
        <v>82</v>
      </c>
      <c r="C111" s="24" t="n">
        <v>44789</v>
      </c>
      <c r="D111" s="24"/>
      <c r="E111" s="28" t="n">
        <v>8.24</v>
      </c>
      <c r="F111" s="25" t="n">
        <v>9.2</v>
      </c>
      <c r="G111" s="26" t="n">
        <v>20</v>
      </c>
      <c r="H111" s="25" t="n">
        <f aca="false">E111*G111</f>
        <v>164.8</v>
      </c>
      <c r="I111" s="25" t="n">
        <f aca="false">F111*G111</f>
        <v>184</v>
      </c>
      <c r="J111" s="25" t="n">
        <f aca="false">I111-H111</f>
        <v>19.2</v>
      </c>
      <c r="K111" s="27" t="n">
        <f aca="false">(F111-E111) /E111 * 100</f>
        <v>11.6504854368932</v>
      </c>
      <c r="L111" s="25" t="n">
        <f aca="false">J111*20/100</f>
        <v>3.84</v>
      </c>
      <c r="M111" s="18" t="n">
        <f aca="false">SUM(J108:J111)</f>
        <v>69.62</v>
      </c>
      <c r="N111" s="33"/>
      <c r="O111" s="16"/>
      <c r="P111" s="17" t="n">
        <f aca="false">P$1*K111/100</f>
        <v>34.9514563106796</v>
      </c>
      <c r="Q111" s="17" t="n">
        <f aca="false">P$1</f>
        <v>300</v>
      </c>
    </row>
    <row r="112" customFormat="false" ht="12.8" hidden="false" customHeight="false" outlineLevel="0" collapsed="false">
      <c r="A112" s="9" t="n">
        <v>111</v>
      </c>
      <c r="B112" s="19" t="s">
        <v>83</v>
      </c>
      <c r="C112" s="20" t="n">
        <v>44805</v>
      </c>
      <c r="D112" s="20"/>
      <c r="E112" s="34" t="n">
        <v>9.87</v>
      </c>
      <c r="F112" s="21" t="n">
        <v>10.09</v>
      </c>
      <c r="G112" s="9" t="n">
        <v>60</v>
      </c>
      <c r="H112" s="21" t="n">
        <f aca="false">E112*G112</f>
        <v>592.2</v>
      </c>
      <c r="I112" s="21" t="n">
        <f aca="false">F112*G112</f>
        <v>605.4</v>
      </c>
      <c r="J112" s="21" t="n">
        <f aca="false">I112-H112</f>
        <v>13.2</v>
      </c>
      <c r="K112" s="22" t="n">
        <f aca="false">(F112-E112) /E112 * 100</f>
        <v>2.22897669706181</v>
      </c>
      <c r="L112" s="21" t="n">
        <f aca="false">J112*20/100</f>
        <v>2.64000000000001</v>
      </c>
      <c r="M112" s="16"/>
      <c r="N112" s="33"/>
      <c r="O112" s="16"/>
      <c r="P112" s="17" t="n">
        <f aca="false">P$1*K112/100</f>
        <v>6.68693009118543</v>
      </c>
      <c r="Q112" s="17" t="n">
        <f aca="false">P$1</f>
        <v>300</v>
      </c>
    </row>
    <row r="113" customFormat="false" ht="12.8" hidden="false" customHeight="false" outlineLevel="0" collapsed="false">
      <c r="A113" s="9" t="n">
        <v>112</v>
      </c>
      <c r="B113" s="19" t="s">
        <v>84</v>
      </c>
      <c r="C113" s="20" t="n">
        <v>44809</v>
      </c>
      <c r="D113" s="20"/>
      <c r="E113" s="21" t="n">
        <v>16.4</v>
      </c>
      <c r="F113" s="21" t="n">
        <v>16.87</v>
      </c>
      <c r="G113" s="9" t="n">
        <v>15</v>
      </c>
      <c r="H113" s="21" t="n">
        <f aca="false">E113*G113</f>
        <v>246</v>
      </c>
      <c r="I113" s="21" t="n">
        <f aca="false">F113*G113</f>
        <v>253.05</v>
      </c>
      <c r="J113" s="21" t="n">
        <f aca="false">I113-H113</f>
        <v>7.05000000000004</v>
      </c>
      <c r="K113" s="22" t="n">
        <f aca="false">(F113-E113) /E113 * 100</f>
        <v>2.8658536585366</v>
      </c>
      <c r="L113" s="21" t="n">
        <f aca="false">J113*20/100</f>
        <v>1.41000000000001</v>
      </c>
      <c r="M113" s="16"/>
      <c r="N113" s="33"/>
      <c r="O113" s="16"/>
      <c r="P113" s="17" t="n">
        <f aca="false">P$1*K113/100</f>
        <v>8.5975609756098</v>
      </c>
      <c r="Q113" s="17" t="n">
        <f aca="false">P$1</f>
        <v>300</v>
      </c>
    </row>
    <row r="114" customFormat="false" ht="12.8" hidden="false" customHeight="false" outlineLevel="0" collapsed="false">
      <c r="A114" s="9" t="n">
        <v>113</v>
      </c>
      <c r="B114" s="19" t="s">
        <v>85</v>
      </c>
      <c r="C114" s="20" t="n">
        <v>44824</v>
      </c>
      <c r="D114" s="20"/>
      <c r="E114" s="34" t="n">
        <v>2.68</v>
      </c>
      <c r="F114" s="21" t="n">
        <v>2.79</v>
      </c>
      <c r="G114" s="9" t="n">
        <v>10</v>
      </c>
      <c r="H114" s="21" t="n">
        <f aca="false">E114*G114</f>
        <v>26.8</v>
      </c>
      <c r="I114" s="21" t="n">
        <f aca="false">F114*G114</f>
        <v>27.9</v>
      </c>
      <c r="J114" s="21" t="n">
        <f aca="false">I114-H114</f>
        <v>1.1</v>
      </c>
      <c r="K114" s="22" t="n">
        <f aca="false">(F114-E114) /E114 * 100</f>
        <v>4.10447761194029</v>
      </c>
      <c r="L114" s="21" t="n">
        <f aca="false">J114*20/100</f>
        <v>0.22</v>
      </c>
      <c r="M114" s="18" t="n">
        <f aca="false">SUM(J112:J114)</f>
        <v>21.3500000000001</v>
      </c>
      <c r="N114" s="33"/>
      <c r="O114" s="16"/>
      <c r="P114" s="17" t="n">
        <f aca="false">P$1*K114/100</f>
        <v>12.3134328358209</v>
      </c>
      <c r="Q114" s="17" t="n">
        <f aca="false">P$1</f>
        <v>300</v>
      </c>
    </row>
    <row r="115" customFormat="false" ht="12.8" hidden="false" customHeight="false" outlineLevel="0" collapsed="false">
      <c r="A115" s="9" t="n">
        <v>114</v>
      </c>
      <c r="B115" s="23" t="s">
        <v>86</v>
      </c>
      <c r="C115" s="24" t="n">
        <v>44839</v>
      </c>
      <c r="D115" s="24"/>
      <c r="E115" s="28" t="n">
        <v>71.68</v>
      </c>
      <c r="F115" s="25" t="n">
        <v>69.6</v>
      </c>
      <c r="G115" s="26" t="n">
        <v>18</v>
      </c>
      <c r="H115" s="25" t="n">
        <f aca="false">E115*G115</f>
        <v>1290.24</v>
      </c>
      <c r="I115" s="25" t="n">
        <f aca="false">F115*G115</f>
        <v>1252.8</v>
      </c>
      <c r="J115" s="25" t="n">
        <f aca="false">I115-H115</f>
        <v>-37.4400000000003</v>
      </c>
      <c r="K115" s="27" t="n">
        <f aca="false">(F115-E115) /E115 * 100</f>
        <v>-2.90178571428573</v>
      </c>
      <c r="L115" s="25" t="n">
        <f aca="false">J115*20/100</f>
        <v>-7.48800000000006</v>
      </c>
      <c r="M115" s="18" t="n">
        <f aca="false">SUM(J115)</f>
        <v>-37.4400000000003</v>
      </c>
      <c r="N115" s="33"/>
      <c r="O115" s="16"/>
      <c r="P115" s="17" t="n">
        <f aca="false">P$1*K115/100</f>
        <v>-8.70535714285719</v>
      </c>
      <c r="Q115" s="17" t="n">
        <f aca="false">P$1</f>
        <v>300</v>
      </c>
    </row>
    <row r="116" customFormat="false" ht="12.8" hidden="false" customHeight="false" outlineLevel="0" collapsed="false">
      <c r="A116" s="9" t="n">
        <v>115</v>
      </c>
      <c r="B116" s="19" t="s">
        <v>57</v>
      </c>
      <c r="C116" s="20" t="n">
        <v>44866</v>
      </c>
      <c r="D116" s="20"/>
      <c r="E116" s="34" t="n">
        <v>3.77</v>
      </c>
      <c r="F116" s="21" t="n">
        <v>4.03</v>
      </c>
      <c r="G116" s="9" t="n">
        <v>80</v>
      </c>
      <c r="H116" s="21" t="n">
        <f aca="false">E116*G116</f>
        <v>301.6</v>
      </c>
      <c r="I116" s="21" t="n">
        <f aca="false">F116*G116</f>
        <v>322.4</v>
      </c>
      <c r="J116" s="21" t="n">
        <f aca="false">I116-H116</f>
        <v>20.8</v>
      </c>
      <c r="K116" s="22" t="n">
        <f aca="false">(F116-E116) /E116 * 100</f>
        <v>6.89655172413794</v>
      </c>
      <c r="L116" s="21" t="n">
        <f aca="false">J116*20/100</f>
        <v>4.16</v>
      </c>
      <c r="M116" s="16"/>
      <c r="N116" s="33"/>
      <c r="O116" s="16"/>
      <c r="P116" s="17" t="n">
        <f aca="false">P$1*K116/100</f>
        <v>20.6896551724138</v>
      </c>
      <c r="Q116" s="17" t="n">
        <f aca="false">P$1</f>
        <v>300</v>
      </c>
    </row>
    <row r="117" customFormat="false" ht="12.8" hidden="false" customHeight="false" outlineLevel="0" collapsed="false">
      <c r="A117" s="9" t="n">
        <v>116</v>
      </c>
      <c r="B117" s="19" t="s">
        <v>22</v>
      </c>
      <c r="C117" s="20" t="n">
        <v>44866</v>
      </c>
      <c r="D117" s="20"/>
      <c r="E117" s="21" t="n">
        <v>10.7</v>
      </c>
      <c r="F117" s="21" t="n">
        <v>10.8</v>
      </c>
      <c r="G117" s="9" t="n">
        <v>30</v>
      </c>
      <c r="H117" s="21" t="n">
        <f aca="false">E117*G117</f>
        <v>321</v>
      </c>
      <c r="I117" s="21" t="n">
        <f aca="false">F117*G117</f>
        <v>324</v>
      </c>
      <c r="J117" s="21" t="n">
        <f aca="false">I117-H117</f>
        <v>3</v>
      </c>
      <c r="K117" s="22" t="n">
        <f aca="false">(F117-E117) /E117 * 100</f>
        <v>0.93457943925235</v>
      </c>
      <c r="L117" s="21" t="n">
        <f aca="false">J117*20/100</f>
        <v>0.6</v>
      </c>
      <c r="M117" s="16"/>
      <c r="N117" s="33"/>
      <c r="O117" s="16"/>
      <c r="P117" s="17" t="n">
        <f aca="false">P$1*K117/100</f>
        <v>2.80373831775705</v>
      </c>
      <c r="Q117" s="17" t="n">
        <f aca="false">P$1</f>
        <v>300</v>
      </c>
    </row>
    <row r="118" customFormat="false" ht="12.8" hidden="false" customHeight="false" outlineLevel="0" collapsed="false">
      <c r="A118" s="9" t="n">
        <v>117</v>
      </c>
      <c r="B118" s="51" t="s">
        <v>87</v>
      </c>
      <c r="C118" s="20" t="n">
        <v>44872</v>
      </c>
      <c r="D118" s="20"/>
      <c r="E118" s="34" t="n">
        <v>40.95</v>
      </c>
      <c r="F118" s="21" t="n">
        <v>41.26</v>
      </c>
      <c r="G118" s="9" t="n">
        <v>40</v>
      </c>
      <c r="H118" s="21" t="n">
        <f aca="false">E118*G118</f>
        <v>1638</v>
      </c>
      <c r="I118" s="21" t="n">
        <f aca="false">F118*G118</f>
        <v>1650.4</v>
      </c>
      <c r="J118" s="21" t="n">
        <f aca="false">I118-H118</f>
        <v>12.3999999999999</v>
      </c>
      <c r="K118" s="22" t="n">
        <f aca="false">(F118-E118) /E118 * 100</f>
        <v>0.757020757020745</v>
      </c>
      <c r="L118" s="21" t="n">
        <f aca="false">J118*20/100</f>
        <v>2.47999999999997</v>
      </c>
      <c r="M118" s="16"/>
      <c r="N118" s="33"/>
      <c r="O118" s="16"/>
    </row>
    <row r="119" customFormat="false" ht="12.8" hidden="false" customHeight="false" outlineLevel="0" collapsed="false">
      <c r="A119" s="9" t="n">
        <v>118</v>
      </c>
      <c r="B119" s="51" t="s">
        <v>88</v>
      </c>
      <c r="C119" s="20" t="n">
        <v>44873</v>
      </c>
      <c r="D119" s="20"/>
      <c r="E119" s="21" t="n">
        <v>3.62</v>
      </c>
      <c r="F119" s="21" t="n">
        <v>3.99</v>
      </c>
      <c r="G119" s="9" t="n">
        <v>40</v>
      </c>
      <c r="H119" s="21" t="n">
        <f aca="false">E119*G119</f>
        <v>144.8</v>
      </c>
      <c r="I119" s="21" t="n">
        <f aca="false">F119*G119</f>
        <v>159.6</v>
      </c>
      <c r="J119" s="21" t="n">
        <f aca="false">I119-H119</f>
        <v>14.8</v>
      </c>
      <c r="K119" s="22" t="n">
        <f aca="false">(F119-E119) /E119 * 100</f>
        <v>10.2209944751381</v>
      </c>
      <c r="L119" s="21" t="n">
        <f aca="false">J119*20/100</f>
        <v>2.96</v>
      </c>
      <c r="M119" s="16"/>
      <c r="N119" s="33"/>
      <c r="O119" s="16"/>
    </row>
    <row r="120" customFormat="false" ht="12.8" hidden="false" customHeight="false" outlineLevel="0" collapsed="false">
      <c r="A120" s="9" t="n">
        <v>119</v>
      </c>
      <c r="B120" s="51" t="s">
        <v>89</v>
      </c>
      <c r="C120" s="20" t="n">
        <v>44874</v>
      </c>
      <c r="D120" s="20"/>
      <c r="E120" s="34" t="n">
        <v>13.15</v>
      </c>
      <c r="F120" s="21" t="n">
        <v>14.8</v>
      </c>
      <c r="G120" s="9" t="n">
        <v>10</v>
      </c>
      <c r="H120" s="21" t="n">
        <f aca="false">E120*G120</f>
        <v>131.5</v>
      </c>
      <c r="I120" s="21" t="n">
        <f aca="false">F120*G120</f>
        <v>148</v>
      </c>
      <c r="J120" s="21" t="n">
        <f aca="false">I120-H120</f>
        <v>16.5</v>
      </c>
      <c r="K120" s="22" t="n">
        <f aca="false">(F120-E120) /E120 * 100</f>
        <v>12.5475285171103</v>
      </c>
      <c r="L120" s="21" t="n">
        <f aca="false">J120*20/100</f>
        <v>3.3</v>
      </c>
      <c r="M120" s="18"/>
      <c r="N120" s="33"/>
      <c r="O120" s="16"/>
    </row>
    <row r="121" customFormat="false" ht="12.8" hidden="false" customHeight="false" outlineLevel="0" collapsed="false">
      <c r="A121" s="9"/>
      <c r="B121" s="51" t="s">
        <v>90</v>
      </c>
      <c r="C121" s="20" t="n">
        <v>44886</v>
      </c>
      <c r="D121" s="37" t="n">
        <v>44872</v>
      </c>
      <c r="E121" s="34" t="n">
        <v>7.89</v>
      </c>
      <c r="F121" s="21" t="n">
        <v>8.66</v>
      </c>
      <c r="G121" s="9" t="n">
        <v>15</v>
      </c>
      <c r="H121" s="21" t="n">
        <f aca="false">E121*G121</f>
        <v>118.35</v>
      </c>
      <c r="I121" s="21" t="n">
        <f aca="false">F121*G121</f>
        <v>129.9</v>
      </c>
      <c r="J121" s="21" t="n">
        <f aca="false">I121-H121</f>
        <v>11.55</v>
      </c>
      <c r="K121" s="22" t="n">
        <f aca="false">(F121-E121) /E121 * 100</f>
        <v>9.75918884664132</v>
      </c>
      <c r="L121" s="21" t="n">
        <f aca="false">J121*20/100</f>
        <v>2.31</v>
      </c>
      <c r="M121" s="18" t="n">
        <f aca="false">SUM(J116:J121)</f>
        <v>79.0499999999999</v>
      </c>
      <c r="N121" s="33"/>
      <c r="O121" s="16"/>
    </row>
    <row r="122" customFormat="false" ht="12.8" hidden="false" customHeight="false" outlineLevel="0" collapsed="false">
      <c r="A122" s="9"/>
      <c r="B122" s="51"/>
      <c r="C122" s="20"/>
      <c r="D122" s="20"/>
      <c r="E122" s="34"/>
      <c r="F122" s="21"/>
      <c r="G122" s="9"/>
      <c r="H122" s="21"/>
      <c r="I122" s="21"/>
      <c r="J122" s="21"/>
      <c r="K122" s="22"/>
      <c r="L122" s="21"/>
      <c r="M122" s="18"/>
      <c r="N122" s="33"/>
      <c r="O122" s="16"/>
    </row>
    <row r="123" customFormat="false" ht="12.8" hidden="false" customHeight="false" outlineLevel="0" collapsed="false">
      <c r="A123" s="9"/>
      <c r="B123" s="51"/>
      <c r="C123" s="20"/>
      <c r="D123" s="20"/>
      <c r="E123" s="34"/>
      <c r="F123" s="21"/>
      <c r="G123" s="9"/>
      <c r="H123" s="21"/>
      <c r="I123" s="21"/>
      <c r="J123" s="21"/>
      <c r="K123" s="22"/>
      <c r="L123" s="21"/>
      <c r="M123" s="18"/>
      <c r="N123" s="33"/>
      <c r="O123" s="16"/>
    </row>
    <row r="124" customFormat="false" ht="12.8" hidden="false" customHeight="false" outlineLevel="0" collapsed="false">
      <c r="A124" s="9"/>
      <c r="B124" s="51"/>
      <c r="C124" s="20"/>
      <c r="D124" s="20"/>
      <c r="E124" s="34"/>
      <c r="F124" s="21"/>
      <c r="G124" s="9"/>
      <c r="H124" s="21"/>
      <c r="I124" s="21"/>
      <c r="J124" s="21"/>
      <c r="K124" s="22"/>
      <c r="L124" s="21"/>
      <c r="M124" s="18"/>
      <c r="N124" s="33"/>
      <c r="O124" s="16"/>
    </row>
    <row r="125" customFormat="false" ht="12.8" hidden="false" customHeight="false" outlineLevel="0" collapsed="false">
      <c r="B125" s="51"/>
      <c r="C125" s="9"/>
      <c r="D125" s="9"/>
      <c r="E125" s="21"/>
      <c r="F125" s="21"/>
      <c r="G125" s="9"/>
      <c r="H125" s="21"/>
      <c r="I125" s="21"/>
      <c r="J125" s="21"/>
      <c r="K125" s="22"/>
      <c r="L125" s="21"/>
      <c r="M125" s="16"/>
      <c r="N125" s="33"/>
      <c r="O125" s="16"/>
    </row>
    <row r="126" customFormat="false" ht="12.8" hidden="false" customHeight="false" outlineLevel="0" collapsed="false">
      <c r="B126" s="51"/>
      <c r="C126" s="9"/>
      <c r="D126" s="9"/>
      <c r="E126" s="21"/>
      <c r="F126" s="21"/>
      <c r="G126" s="9"/>
      <c r="H126" s="21"/>
      <c r="I126" s="21"/>
      <c r="J126" s="21"/>
      <c r="K126" s="22"/>
      <c r="L126" s="21"/>
      <c r="M126" s="16"/>
      <c r="N126" s="33"/>
      <c r="O126" s="16"/>
    </row>
    <row r="127" customFormat="false" ht="12.8" hidden="false" customHeight="false" outlineLevel="0" collapsed="false">
      <c r="H127" s="16"/>
      <c r="I127" s="16"/>
      <c r="J127" s="16" t="n">
        <f aca="false">SUM(J2:J126)</f>
        <v>923.749999999999</v>
      </c>
      <c r="K127" s="16"/>
      <c r="L127" s="21" t="n">
        <f aca="false">J127*20/100</f>
        <v>184.75</v>
      </c>
      <c r="N127" s="16" t="n">
        <f aca="false">SUM(N4:N85)</f>
        <v>6342</v>
      </c>
      <c r="O127" s="16" t="n">
        <f aca="false">SUM(O4:O76)</f>
        <v>243989</v>
      </c>
      <c r="P127" s="17" t="n">
        <f aca="false">SUM(P2:P117)</f>
        <v>941.203652714022</v>
      </c>
    </row>
    <row r="129" customFormat="false" ht="12.8" hidden="false" customHeight="false" outlineLevel="0" collapsed="false">
      <c r="B129" s="51"/>
    </row>
    <row r="134" customFormat="false" ht="12.8" hidden="false" customHeight="false" outlineLevel="0" collapsed="false">
      <c r="C134" s="0"/>
      <c r="D134" s="0"/>
      <c r="G134" s="0"/>
    </row>
    <row r="135" customFormat="false" ht="12.8" hidden="false" customHeight="false" outlineLevel="0" collapsed="false">
      <c r="C135" s="0"/>
      <c r="D135" s="0"/>
      <c r="G135" s="0"/>
    </row>
    <row r="136" customFormat="false" ht="12.8" hidden="false" customHeight="false" outlineLevel="0" collapsed="false">
      <c r="C136" s="0"/>
      <c r="D136" s="0"/>
      <c r="G136" s="0"/>
    </row>
    <row r="137" customFormat="false" ht="12.8" hidden="false" customHeight="false" outlineLevel="0" collapsed="false">
      <c r="C137" s="0"/>
      <c r="D137" s="0"/>
      <c r="G137" s="0"/>
    </row>
    <row r="138" customFormat="false" ht="12.8" hidden="false" customHeight="false" outlineLevel="0" collapsed="false">
      <c r="C138" s="0"/>
      <c r="D138" s="0"/>
      <c r="G138" s="0"/>
    </row>
    <row r="139" customFormat="false" ht="12.8" hidden="false" customHeight="false" outlineLevel="0" collapsed="false">
      <c r="C139" s="0"/>
      <c r="D139" s="0"/>
      <c r="G139" s="0"/>
    </row>
    <row r="140" customFormat="false" ht="12.8" hidden="false" customHeight="false" outlineLevel="0" collapsed="false">
      <c r="C140" s="0"/>
      <c r="D140" s="0"/>
      <c r="G140" s="0"/>
    </row>
    <row r="141" customFormat="false" ht="12.8" hidden="false" customHeight="false" outlineLevel="0" collapsed="false">
      <c r="C141" s="0"/>
      <c r="D141" s="0"/>
      <c r="G141" s="0"/>
    </row>
    <row r="142" customFormat="false" ht="12.8" hidden="false" customHeight="false" outlineLevel="0" collapsed="false">
      <c r="C142" s="0"/>
      <c r="D142" s="0"/>
      <c r="G142" s="0"/>
    </row>
    <row r="143" customFormat="false" ht="12.8" hidden="false" customHeight="false" outlineLevel="0" collapsed="false">
      <c r="C143" s="0"/>
      <c r="D143" s="0"/>
      <c r="G143" s="0"/>
    </row>
    <row r="144" customFormat="false" ht="12.8" hidden="false" customHeight="false" outlineLevel="0" collapsed="false">
      <c r="C144" s="0"/>
      <c r="D144" s="0"/>
      <c r="G144" s="0"/>
    </row>
    <row r="145" customFormat="false" ht="12.8" hidden="false" customHeight="false" outlineLevel="0" collapsed="false">
      <c r="C145" s="0"/>
      <c r="D145" s="0"/>
      <c r="G145" s="0"/>
    </row>
    <row r="146" customFormat="false" ht="12.8" hidden="false" customHeight="false" outlineLevel="0" collapsed="false">
      <c r="C146" s="0"/>
      <c r="D146" s="0"/>
      <c r="G146" s="0"/>
    </row>
    <row r="147" customFormat="false" ht="12.8" hidden="false" customHeight="false" outlineLevel="0" collapsed="false">
      <c r="C147" s="0"/>
      <c r="D147" s="0"/>
      <c r="G147" s="0"/>
    </row>
    <row r="148" customFormat="false" ht="12.8" hidden="false" customHeight="false" outlineLevel="0" collapsed="false">
      <c r="C148" s="0"/>
      <c r="D148" s="0"/>
      <c r="G148" s="0"/>
    </row>
    <row r="149" customFormat="false" ht="12.8" hidden="false" customHeight="false" outlineLevel="0" collapsed="false">
      <c r="C149" s="0"/>
      <c r="D149" s="0"/>
      <c r="G149" s="0"/>
    </row>
    <row r="150" customFormat="false" ht="12.8" hidden="false" customHeight="false" outlineLevel="0" collapsed="false">
      <c r="C150" s="0"/>
      <c r="D150" s="0"/>
      <c r="G150" s="0"/>
    </row>
    <row r="151" customFormat="false" ht="12.8" hidden="false" customHeight="false" outlineLevel="0" collapsed="false">
      <c r="C151" s="0"/>
      <c r="D151" s="0"/>
      <c r="G151" s="0"/>
    </row>
    <row r="152" customFormat="false" ht="12.8" hidden="false" customHeight="false" outlineLevel="0" collapsed="false">
      <c r="C152" s="0"/>
      <c r="D152" s="0"/>
      <c r="G152" s="0"/>
    </row>
    <row r="153" customFormat="false" ht="12.8" hidden="false" customHeight="false" outlineLevel="0" collapsed="false">
      <c r="C153" s="0"/>
      <c r="D153" s="0"/>
      <c r="G153" s="0"/>
    </row>
    <row r="154" customFormat="false" ht="12.8" hidden="false" customHeight="false" outlineLevel="0" collapsed="false">
      <c r="C154" s="0"/>
      <c r="D154" s="0"/>
      <c r="G154" s="0"/>
    </row>
    <row r="155" customFormat="false" ht="12.8" hidden="false" customHeight="false" outlineLevel="0" collapsed="false">
      <c r="E155" s="16"/>
    </row>
    <row r="165" customFormat="false" ht="12.8" hidden="false" customHeight="false" outlineLevel="0" collapsed="false">
      <c r="G165" s="16"/>
    </row>
    <row r="166" customFormat="false" ht="12.8" hidden="false" customHeight="false" outlineLevel="0" collapsed="false">
      <c r="G166" s="16"/>
      <c r="H166" s="16"/>
    </row>
    <row r="167" customFormat="false" ht="12.8" hidden="false" customHeight="false" outlineLevel="0" collapsed="false">
      <c r="G167" s="16"/>
      <c r="H167" s="16"/>
    </row>
    <row r="168" customFormat="false" ht="12.8" hidden="false" customHeight="false" outlineLevel="0" collapsed="false">
      <c r="G168" s="16"/>
      <c r="H168" s="16"/>
    </row>
    <row r="169" customFormat="false" ht="12.8" hidden="false" customHeight="false" outlineLevel="0" collapsed="false">
      <c r="G169" s="33"/>
      <c r="H16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38" activeCellId="0" sqref="D38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52" t="s">
        <v>91</v>
      </c>
      <c r="B1" s="52" t="s">
        <v>92</v>
      </c>
    </row>
    <row r="2" customFormat="false" ht="12.8" hidden="false" customHeight="false" outlineLevel="0" collapsed="false">
      <c r="A2" s="53" t="s">
        <v>93</v>
      </c>
      <c r="B2" s="21" t="n">
        <v>3.27</v>
      </c>
    </row>
    <row r="3" customFormat="false" ht="12.8" hidden="false" customHeight="false" outlineLevel="0" collapsed="false">
      <c r="A3" s="53" t="s">
        <v>94</v>
      </c>
      <c r="B3" s="21" t="n">
        <v>6.79</v>
      </c>
    </row>
    <row r="4" customFormat="false" ht="12.8" hidden="false" customHeight="false" outlineLevel="0" collapsed="false">
      <c r="A4" s="53" t="s">
        <v>95</v>
      </c>
      <c r="B4" s="21" t="n">
        <v>9.52</v>
      </c>
    </row>
    <row r="5" customFormat="false" ht="12.8" hidden="false" customHeight="false" outlineLevel="0" collapsed="false">
      <c r="A5" s="53" t="s">
        <v>96</v>
      </c>
      <c r="B5" s="21" t="n">
        <v>9.5</v>
      </c>
    </row>
    <row r="6" customFormat="false" ht="12.8" hidden="false" customHeight="false" outlineLevel="0" collapsed="false">
      <c r="A6" s="53" t="s">
        <v>97</v>
      </c>
      <c r="B6" s="21" t="n">
        <v>10.06</v>
      </c>
    </row>
    <row r="7" customFormat="false" ht="12.8" hidden="false" customHeight="false" outlineLevel="0" collapsed="false">
      <c r="A7" s="53" t="s">
        <v>98</v>
      </c>
      <c r="B7" s="21" t="n">
        <v>10.76</v>
      </c>
    </row>
    <row r="8" customFormat="false" ht="12.8" hidden="false" customHeight="false" outlineLevel="0" collapsed="false">
      <c r="A8" s="53" t="s">
        <v>99</v>
      </c>
      <c r="B8" s="21" t="n">
        <v>12.03</v>
      </c>
    </row>
    <row r="9" customFormat="false" ht="12.8" hidden="false" customHeight="false" outlineLevel="0" collapsed="false">
      <c r="A9" s="53" t="s">
        <v>100</v>
      </c>
      <c r="B9" s="21" t="n">
        <v>10.18</v>
      </c>
    </row>
    <row r="10" customFormat="false" ht="12.8" hidden="false" customHeight="false" outlineLevel="0" collapsed="false">
      <c r="A10" s="53" t="s">
        <v>101</v>
      </c>
      <c r="B10" s="21" t="n">
        <v>19.43</v>
      </c>
    </row>
    <row r="11" customFormat="false" ht="12.8" hidden="false" customHeight="false" outlineLevel="0" collapsed="false">
      <c r="A11" s="53" t="s">
        <v>102</v>
      </c>
      <c r="B11" s="21" t="n">
        <v>10.96</v>
      </c>
    </row>
    <row r="12" customFormat="false" ht="12.8" hidden="false" customHeight="false" outlineLevel="0" collapsed="false">
      <c r="A12" s="53" t="s">
        <v>103</v>
      </c>
      <c r="B12" s="21" t="n">
        <v>12.29</v>
      </c>
    </row>
    <row r="13" customFormat="false" ht="12.8" hidden="false" customHeight="false" outlineLevel="0" collapsed="false">
      <c r="A13" s="53" t="s">
        <v>104</v>
      </c>
      <c r="B13" s="21" t="n">
        <v>13.4</v>
      </c>
    </row>
    <row r="14" customFormat="false" ht="12.8" hidden="false" customHeight="false" outlineLevel="0" collapsed="false">
      <c r="A14" s="53" t="s">
        <v>105</v>
      </c>
      <c r="B14" s="21" t="n">
        <v>13.57</v>
      </c>
    </row>
    <row r="15" customFormat="false" ht="12.8" hidden="false" customHeight="false" outlineLevel="0" collapsed="false">
      <c r="A15" s="53" t="s">
        <v>106</v>
      </c>
      <c r="B15" s="21" t="n">
        <v>16.42</v>
      </c>
    </row>
    <row r="16" customFormat="false" ht="12.8" hidden="false" customHeight="false" outlineLevel="0" collapsed="false">
      <c r="A16" s="53" t="s">
        <v>107</v>
      </c>
      <c r="B16" s="21" t="n">
        <v>21.7</v>
      </c>
    </row>
    <row r="17" customFormat="false" ht="12.8" hidden="false" customHeight="false" outlineLevel="0" collapsed="false">
      <c r="A17" s="53" t="s">
        <v>108</v>
      </c>
      <c r="B17" s="21" t="n">
        <v>16.95</v>
      </c>
    </row>
    <row r="18" customFormat="false" ht="13.8" hidden="false" customHeight="false" outlineLevel="0" collapsed="false">
      <c r="A18" s="53" t="s">
        <v>109</v>
      </c>
      <c r="B18" s="54" t="n">
        <v>16.17</v>
      </c>
    </row>
    <row r="19" customFormat="false" ht="12.8" hidden="false" customHeight="false" outlineLevel="0" collapsed="false">
      <c r="A19" s="53" t="s">
        <v>110</v>
      </c>
      <c r="B19" s="21" t="n">
        <v>17.65</v>
      </c>
    </row>
    <row r="20" customFormat="false" ht="12.8" hidden="false" customHeight="false" outlineLevel="0" collapsed="false">
      <c r="A20" s="53" t="s">
        <v>111</v>
      </c>
      <c r="B20" s="21" t="n">
        <v>14.73</v>
      </c>
    </row>
    <row r="21" customFormat="false" ht="12.8" hidden="false" customHeight="false" outlineLevel="0" collapsed="false">
      <c r="A21" s="53" t="s">
        <v>112</v>
      </c>
      <c r="B21" s="21" t="n">
        <v>30.88</v>
      </c>
    </row>
    <row r="22" customFormat="false" ht="12.8" hidden="false" customHeight="false" outlineLevel="0" collapsed="false">
      <c r="A22" s="53" t="s">
        <v>113</v>
      </c>
      <c r="B22" s="21" t="n">
        <v>21.16</v>
      </c>
    </row>
    <row r="23" customFormat="false" ht="12.8" hidden="false" customHeight="false" outlineLevel="0" collapsed="false">
      <c r="A23" s="53" t="s">
        <v>114</v>
      </c>
      <c r="B23" s="21" t="n">
        <v>16.06</v>
      </c>
    </row>
    <row r="24" customFormat="false" ht="12.8" hidden="false" customHeight="false" outlineLevel="0" collapsed="false">
      <c r="A24" s="53" t="s">
        <v>115</v>
      </c>
      <c r="B24" s="21" t="n">
        <v>32.94</v>
      </c>
    </row>
    <row r="25" customFormat="false" ht="12.8" hidden="false" customHeight="false" outlineLevel="0" collapsed="false">
      <c r="A25" s="53" t="s">
        <v>116</v>
      </c>
      <c r="B25" s="21" t="n">
        <v>34.45</v>
      </c>
    </row>
    <row r="26" customFormat="false" ht="12.8" hidden="false" customHeight="false" outlineLevel="0" collapsed="false">
      <c r="A26" s="53" t="s">
        <v>117</v>
      </c>
      <c r="B26" s="21" t="n">
        <v>31.46</v>
      </c>
    </row>
    <row r="27" customFormat="false" ht="12.8" hidden="false" customHeight="false" outlineLevel="0" collapsed="false">
      <c r="A27" s="53" t="s">
        <v>118</v>
      </c>
      <c r="B27" s="21" t="n">
        <v>87.27</v>
      </c>
    </row>
    <row r="28" customFormat="false" ht="12.8" hidden="false" customHeight="false" outlineLevel="0" collapsed="false">
      <c r="A28" s="53" t="s">
        <v>119</v>
      </c>
      <c r="B28" s="21" t="n">
        <v>57.25</v>
      </c>
    </row>
    <row r="29" customFormat="false" ht="12.8" hidden="false" customHeight="false" outlineLevel="0" collapsed="false">
      <c r="A29" s="53" t="s">
        <v>120</v>
      </c>
      <c r="B29" s="21" t="n">
        <v>106.82</v>
      </c>
    </row>
    <row r="30" customFormat="false" ht="12.8" hidden="false" customHeight="false" outlineLevel="0" collapsed="false">
      <c r="A30" s="53" t="s">
        <v>121</v>
      </c>
      <c r="B30" s="21" t="n">
        <v>156.72</v>
      </c>
    </row>
    <row r="31" customFormat="false" ht="12.8" hidden="false" customHeight="false" outlineLevel="0" collapsed="false">
      <c r="A31" s="53" t="s">
        <v>122</v>
      </c>
      <c r="B31" s="21" t="n">
        <v>49.91</v>
      </c>
    </row>
    <row r="32" customFormat="false" ht="12.8" hidden="false" customHeight="false" outlineLevel="0" collapsed="false">
      <c r="A32" s="53" t="s">
        <v>123</v>
      </c>
      <c r="B32" s="21" t="n">
        <v>56.02</v>
      </c>
    </row>
    <row r="33" customFormat="false" ht="12.8" hidden="false" customHeight="false" outlineLevel="0" collapsed="false">
      <c r="A33" s="53" t="s">
        <v>124</v>
      </c>
      <c r="B33" s="21" t="n">
        <v>43.38</v>
      </c>
    </row>
    <row r="34" customFormat="false" ht="12.8" hidden="false" customHeight="false" outlineLevel="0" collapsed="false">
      <c r="A34" s="53" t="s">
        <v>125</v>
      </c>
      <c r="B34" s="21" t="n">
        <v>42.89</v>
      </c>
    </row>
    <row r="35" customFormat="false" ht="12.8" hidden="false" customHeight="false" outlineLevel="0" collapsed="false">
      <c r="A35" s="53" t="s">
        <v>126</v>
      </c>
      <c r="B35" s="21" t="n">
        <v>20.13</v>
      </c>
    </row>
    <row r="36" customFormat="false" ht="12.8" hidden="false" customHeight="false" outlineLevel="0" collapsed="false">
      <c r="A36" s="53" t="s">
        <v>127</v>
      </c>
      <c r="B36" s="55" t="n">
        <v>36</v>
      </c>
    </row>
    <row r="37" customFormat="false" ht="12.8" hidden="false" customHeight="false" outlineLevel="0" collapsed="false">
      <c r="A37" s="53" t="s">
        <v>128</v>
      </c>
      <c r="B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L4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22" activeCellId="0" sqref="J22"/>
    </sheetView>
  </sheetViews>
  <sheetFormatPr defaultColWidth="13.00390625" defaultRowHeight="12.8" zeroHeight="false" outlineLevelRow="0" outlineLevelCol="0"/>
  <cols>
    <col collapsed="false" customWidth="true" hidden="false" outlineLevel="0" max="2" min="1" style="0" width="14.01"/>
    <col collapsed="false" customWidth="true" hidden="false" outlineLevel="0" max="3" min="3" style="0" width="16.11"/>
    <col collapsed="false" customWidth="true" hidden="false" outlineLevel="0" max="4" min="4" style="0" width="16.94"/>
    <col collapsed="false" customWidth="true" hidden="false" outlineLevel="0" max="6" min="5" style="0" width="14.01"/>
    <col collapsed="false" customWidth="true" hidden="false" outlineLevel="0" max="7" min="7" style="0" width="15.68"/>
    <col collapsed="false" customWidth="true" hidden="false" outlineLevel="0" max="10" min="8" style="0" width="14.01"/>
    <col collapsed="false" customWidth="true" hidden="false" outlineLevel="0" max="11" min="11" style="0" width="17.21"/>
    <col collapsed="false" customWidth="true" hidden="false" outlineLevel="0" max="64" min="12" style="0" width="14.01"/>
  </cols>
  <sheetData>
    <row r="2" customFormat="false" ht="12.8" hidden="false" customHeight="false" outlineLevel="0" collapsed="false">
      <c r="C2" s="56" t="n">
        <v>2020</v>
      </c>
      <c r="D2" s="56"/>
      <c r="F2" s="56" t="n">
        <v>2021</v>
      </c>
      <c r="G2" s="56"/>
      <c r="I2" s="56" t="n">
        <v>2022</v>
      </c>
      <c r="J2" s="56"/>
    </row>
    <row r="3" customFormat="false" ht="12.8" hidden="false" customHeight="false" outlineLevel="0" collapsed="false">
      <c r="C3" s="53" t="s">
        <v>93</v>
      </c>
      <c r="D3" s="21" t="n">
        <v>3.27</v>
      </c>
      <c r="F3" s="53" t="s">
        <v>105</v>
      </c>
      <c r="G3" s="21" t="n">
        <v>13.57</v>
      </c>
      <c r="H3" s="57"/>
      <c r="I3" s="53" t="s">
        <v>117</v>
      </c>
      <c r="J3" s="21" t="n">
        <v>31.46</v>
      </c>
    </row>
    <row r="4" customFormat="false" ht="12.8" hidden="false" customHeight="false" outlineLevel="0" collapsed="false">
      <c r="C4" s="53" t="s">
        <v>94</v>
      </c>
      <c r="D4" s="21" t="n">
        <v>6.79</v>
      </c>
      <c r="F4" s="53" t="s">
        <v>106</v>
      </c>
      <c r="G4" s="21" t="n">
        <v>16.42</v>
      </c>
      <c r="H4" s="57"/>
      <c r="I4" s="53" t="s">
        <v>118</v>
      </c>
      <c r="J4" s="21" t="n">
        <v>87.27</v>
      </c>
    </row>
    <row r="5" customFormat="false" ht="12.8" hidden="false" customHeight="false" outlineLevel="0" collapsed="false">
      <c r="C5" s="53" t="s">
        <v>95</v>
      </c>
      <c r="D5" s="21" t="n">
        <v>9.52</v>
      </c>
      <c r="F5" s="53" t="s">
        <v>107</v>
      </c>
      <c r="G5" s="21" t="n">
        <v>21.7</v>
      </c>
      <c r="H5" s="57"/>
      <c r="I5" s="53" t="s">
        <v>119</v>
      </c>
      <c r="J5" s="21" t="n">
        <v>57.25</v>
      </c>
    </row>
    <row r="6" customFormat="false" ht="12.8" hidden="false" customHeight="false" outlineLevel="0" collapsed="false">
      <c r="C6" s="53" t="s">
        <v>96</v>
      </c>
      <c r="D6" s="21" t="n">
        <v>9.5</v>
      </c>
      <c r="F6" s="53" t="s">
        <v>108</v>
      </c>
      <c r="G6" s="21" t="n">
        <v>16.95</v>
      </c>
      <c r="H6" s="57"/>
      <c r="I6" s="53" t="s">
        <v>120</v>
      </c>
      <c r="J6" s="21" t="n">
        <v>106.82</v>
      </c>
    </row>
    <row r="7" customFormat="false" ht="13.8" hidden="false" customHeight="false" outlineLevel="0" collapsed="false">
      <c r="C7" s="53" t="s">
        <v>97</v>
      </c>
      <c r="D7" s="21" t="n">
        <v>10.06</v>
      </c>
      <c r="F7" s="53" t="s">
        <v>109</v>
      </c>
      <c r="G7" s="54" t="n">
        <v>16.17</v>
      </c>
      <c r="H7" s="58"/>
      <c r="I7" s="53" t="s">
        <v>121</v>
      </c>
      <c r="J7" s="21" t="n">
        <v>156.72</v>
      </c>
      <c r="K7" s="59"/>
    </row>
    <row r="8" customFormat="false" ht="12.8" hidden="false" customHeight="false" outlineLevel="0" collapsed="false">
      <c r="C8" s="53" t="s">
        <v>98</v>
      </c>
      <c r="D8" s="21" t="n">
        <v>10.76</v>
      </c>
      <c r="F8" s="53" t="s">
        <v>110</v>
      </c>
      <c r="G8" s="21" t="n">
        <v>17.65</v>
      </c>
      <c r="I8" s="53" t="s">
        <v>122</v>
      </c>
      <c r="J8" s="21" t="n">
        <v>49.91</v>
      </c>
    </row>
    <row r="9" customFormat="false" ht="12.8" hidden="false" customHeight="false" outlineLevel="0" collapsed="false">
      <c r="C9" s="53" t="s">
        <v>99</v>
      </c>
      <c r="D9" s="21" t="n">
        <v>12.03</v>
      </c>
      <c r="F9" s="53" t="s">
        <v>111</v>
      </c>
      <c r="G9" s="21" t="n">
        <v>14.73</v>
      </c>
      <c r="H9" s="57"/>
      <c r="I9" s="53" t="s">
        <v>123</v>
      </c>
      <c r="J9" s="21" t="n">
        <v>56.02</v>
      </c>
    </row>
    <row r="10" customFormat="false" ht="12.8" hidden="false" customHeight="false" outlineLevel="0" collapsed="false">
      <c r="C10" s="53" t="s">
        <v>100</v>
      </c>
      <c r="D10" s="21" t="n">
        <v>10.18</v>
      </c>
      <c r="F10" s="53" t="s">
        <v>112</v>
      </c>
      <c r="G10" s="21" t="n">
        <v>30.88</v>
      </c>
      <c r="H10" s="57"/>
      <c r="I10" s="53" t="s">
        <v>124</v>
      </c>
      <c r="J10" s="21" t="n">
        <v>43.38</v>
      </c>
    </row>
    <row r="11" customFormat="false" ht="12.8" hidden="false" customHeight="false" outlineLevel="0" collapsed="false">
      <c r="C11" s="53" t="s">
        <v>101</v>
      </c>
      <c r="D11" s="21" t="n">
        <v>19.43</v>
      </c>
      <c r="F11" s="53" t="s">
        <v>113</v>
      </c>
      <c r="G11" s="21" t="n">
        <v>21.16</v>
      </c>
      <c r="H11" s="57"/>
      <c r="I11" s="53" t="s">
        <v>125</v>
      </c>
      <c r="J11" s="21" t="n">
        <v>42.89</v>
      </c>
      <c r="K11" s="59"/>
    </row>
    <row r="12" customFormat="false" ht="12.8" hidden="false" customHeight="false" outlineLevel="0" collapsed="false">
      <c r="C12" s="53" t="s">
        <v>102</v>
      </c>
      <c r="D12" s="21" t="n">
        <v>10.96</v>
      </c>
      <c r="F12" s="53" t="s">
        <v>114</v>
      </c>
      <c r="G12" s="21" t="n">
        <v>16.06</v>
      </c>
      <c r="H12" s="57"/>
      <c r="I12" s="53" t="s">
        <v>126</v>
      </c>
      <c r="J12" s="21" t="n">
        <v>20.13</v>
      </c>
    </row>
    <row r="13" customFormat="false" ht="12.8" hidden="false" customHeight="false" outlineLevel="0" collapsed="false">
      <c r="C13" s="53" t="s">
        <v>103</v>
      </c>
      <c r="D13" s="21" t="n">
        <v>12.29</v>
      </c>
      <c r="F13" s="53" t="s">
        <v>115</v>
      </c>
      <c r="G13" s="21" t="n">
        <v>32.94</v>
      </c>
      <c r="H13" s="57"/>
      <c r="I13" s="53" t="s">
        <v>127</v>
      </c>
      <c r="J13" s="21" t="n">
        <v>36</v>
      </c>
    </row>
    <row r="14" customFormat="false" ht="12.8" hidden="false" customHeight="false" outlineLevel="0" collapsed="false">
      <c r="C14" s="53" t="s">
        <v>104</v>
      </c>
      <c r="D14" s="21" t="n">
        <v>13.4</v>
      </c>
      <c r="F14" s="53" t="s">
        <v>116</v>
      </c>
      <c r="G14" s="21" t="n">
        <v>34.45</v>
      </c>
      <c r="H14" s="57"/>
      <c r="I14" s="53" t="s">
        <v>128</v>
      </c>
      <c r="J14" s="21"/>
      <c r="K14" s="60" t="s">
        <v>129</v>
      </c>
    </row>
    <row r="15" customFormat="false" ht="12.8" hidden="false" customHeight="false" outlineLevel="0" collapsed="false">
      <c r="C15" s="61" t="s">
        <v>130</v>
      </c>
      <c r="D15" s="62" t="n">
        <f aca="false">SUM(D3:D14)</f>
        <v>128.19</v>
      </c>
      <c r="F15" s="61" t="s">
        <v>130</v>
      </c>
      <c r="G15" s="63" t="n">
        <f aca="false">SUM(G3:G14)</f>
        <v>252.68</v>
      </c>
      <c r="I15" s="61" t="s">
        <v>130</v>
      </c>
      <c r="J15" s="63" t="n">
        <f aca="false">SUM(J3:J14)</f>
        <v>687.85</v>
      </c>
      <c r="K15" s="64" t="n">
        <f aca="false">D15+G15+J15</f>
        <v>1068.72</v>
      </c>
      <c r="L15" s="16"/>
    </row>
    <row r="16" customFormat="false" ht="12.8" hidden="false" customHeight="false" outlineLevel="0" collapsed="false">
      <c r="C16" s="61" t="s">
        <v>131</v>
      </c>
      <c r="D16" s="62" t="n">
        <f aca="false">D15/12</f>
        <v>10.6825</v>
      </c>
      <c r="F16" s="61" t="s">
        <v>131</v>
      </c>
      <c r="G16" s="63" t="n">
        <f aca="false">G15/12</f>
        <v>21.0566666666667</v>
      </c>
      <c r="I16" s="61" t="s">
        <v>131</v>
      </c>
      <c r="J16" s="63" t="n">
        <f aca="false">J15/12</f>
        <v>57.3208333333333</v>
      </c>
      <c r="K16" s="64" t="n">
        <f aca="false">(D16+G16+J16)/3</f>
        <v>29.6866666666667</v>
      </c>
    </row>
    <row r="18" customFormat="false" ht="12.8" hidden="false" customHeight="false" outlineLevel="0" collapsed="false">
      <c r="C18" s="56"/>
      <c r="D18" s="56"/>
      <c r="E18" s="16"/>
    </row>
    <row r="19" customFormat="false" ht="12.8" hidden="false" customHeight="false" outlineLevel="0" collapsed="false">
      <c r="C19" s="65"/>
      <c r="D19" s="65"/>
      <c r="E19" s="65"/>
    </row>
    <row r="20" customFormat="false" ht="12.8" hidden="false" customHeight="false" outlineLevel="0" collapsed="false">
      <c r="C20" s="66"/>
      <c r="D20" s="67"/>
      <c r="E20" s="33"/>
      <c r="I20" s="68"/>
      <c r="J20" s="68"/>
      <c r="K20" s="65"/>
    </row>
    <row r="21" customFormat="false" ht="12.8" hidden="false" customHeight="false" outlineLevel="0" collapsed="false">
      <c r="C21" s="66"/>
      <c r="D21" s="67"/>
      <c r="E21" s="33"/>
      <c r="I21" s="65"/>
      <c r="J21" s="33"/>
      <c r="K21" s="33"/>
    </row>
    <row r="22" customFormat="false" ht="12.8" hidden="false" customHeight="false" outlineLevel="0" collapsed="false">
      <c r="C22" s="66"/>
      <c r="D22" s="67"/>
      <c r="E22" s="33"/>
      <c r="I22" s="65"/>
      <c r="J22" s="33"/>
      <c r="K22" s="33"/>
    </row>
    <row r="23" customFormat="false" ht="12.8" hidden="false" customHeight="false" outlineLevel="0" collapsed="false">
      <c r="C23" s="66"/>
      <c r="D23" s="67"/>
      <c r="E23" s="33"/>
      <c r="I23" s="65"/>
      <c r="J23" s="33"/>
      <c r="K23" s="33"/>
    </row>
    <row r="24" customFormat="false" ht="12.8" hidden="false" customHeight="false" outlineLevel="0" collapsed="false">
      <c r="C24" s="66"/>
      <c r="D24" s="67"/>
      <c r="E24" s="33"/>
      <c r="I24" s="65"/>
      <c r="J24" s="33"/>
      <c r="K24" s="33"/>
    </row>
    <row r="25" customFormat="false" ht="12.8" hidden="false" customHeight="false" outlineLevel="0" collapsed="false">
      <c r="C25" s="57"/>
      <c r="D25" s="67"/>
      <c r="E25" s="33"/>
      <c r="I25" s="65"/>
      <c r="J25" s="33"/>
      <c r="K25" s="33"/>
    </row>
    <row r="27" customFormat="false" ht="12.8" hidden="false" customHeight="false" outlineLevel="0" collapsed="false">
      <c r="D27" s="15"/>
      <c r="E27" s="16"/>
    </row>
    <row r="28" customFormat="false" ht="12.8" hidden="false" customHeight="false" outlineLevel="0" collapsed="false">
      <c r="D28" s="15"/>
      <c r="E28" s="16"/>
    </row>
    <row r="35" customFormat="false" ht="12.8" hidden="false" customHeight="false" outlineLevel="0" collapsed="false">
      <c r="H35" s="68"/>
      <c r="I35" s="68"/>
      <c r="K35" s="68"/>
      <c r="L35" s="68"/>
    </row>
    <row r="36" customFormat="false" ht="13.4" hidden="false" customHeight="true" outlineLevel="0" collapsed="false">
      <c r="H36" s="59"/>
    </row>
    <row r="37" customFormat="false" ht="19.4" hidden="false" customHeight="true" outlineLevel="0" collapsed="false">
      <c r="C37" s="68"/>
      <c r="D37" s="68"/>
      <c r="E37" s="68"/>
      <c r="F37" s="68"/>
      <c r="H37" s="59"/>
    </row>
    <row r="38" customFormat="false" ht="12.8" hidden="false" customHeight="false" outlineLevel="0" collapsed="false">
      <c r="C38" s="69"/>
      <c r="D38" s="33"/>
      <c r="E38" s="66"/>
      <c r="F38" s="33"/>
    </row>
    <row r="39" customFormat="false" ht="12.8" hidden="false" customHeight="false" outlineLevel="0" collapsed="false">
      <c r="C39" s="66"/>
      <c r="D39" s="33"/>
      <c r="E39" s="57"/>
      <c r="F39" s="33"/>
      <c r="H39" s="59"/>
    </row>
    <row r="40" customFormat="false" ht="12.8" hidden="false" customHeight="false" outlineLevel="0" collapsed="false">
      <c r="C40" s="66"/>
      <c r="D40" s="33"/>
      <c r="E40" s="57"/>
      <c r="F40" s="33"/>
      <c r="K40" s="59"/>
      <c r="L40" s="59"/>
    </row>
    <row r="41" customFormat="false" ht="12.8" hidden="false" customHeight="false" outlineLevel="0" collapsed="false">
      <c r="C41" s="66"/>
      <c r="D41" s="66"/>
      <c r="E41" s="57"/>
      <c r="F41" s="33"/>
      <c r="H41" s="59"/>
    </row>
    <row r="42" customFormat="false" ht="12.8" hidden="false" customHeight="false" outlineLevel="0" collapsed="false">
      <c r="C42" s="57"/>
      <c r="D42" s="57"/>
      <c r="E42" s="57"/>
      <c r="F42" s="57"/>
      <c r="H42" s="59"/>
    </row>
    <row r="43" customFormat="false" ht="12.8" hidden="false" customHeight="false" outlineLevel="0" collapsed="false">
      <c r="C43" s="57"/>
      <c r="D43" s="57"/>
      <c r="E43" s="57"/>
      <c r="F43" s="57"/>
      <c r="H43" s="59"/>
    </row>
    <row r="44" customFormat="false" ht="12.8" hidden="false" customHeight="false" outlineLevel="0" collapsed="false">
      <c r="C44" s="66"/>
      <c r="D44" s="66"/>
      <c r="E44" s="57"/>
      <c r="F44" s="33"/>
      <c r="H44" s="59"/>
      <c r="I44" s="70"/>
    </row>
    <row r="45" customFormat="false" ht="12.8" hidden="false" customHeight="false" outlineLevel="0" collapsed="false">
      <c r="C45" s="56"/>
      <c r="D45" s="56"/>
      <c r="E45" s="56"/>
      <c r="F45" s="33"/>
    </row>
    <row r="46" customFormat="false" ht="12.8" hidden="false" customHeight="false" outlineLevel="0" collapsed="false">
      <c r="I46" s="16"/>
      <c r="L46" s="16"/>
    </row>
  </sheetData>
  <mergeCells count="7">
    <mergeCell ref="C2:D2"/>
    <mergeCell ref="F2:G2"/>
    <mergeCell ref="I2:J2"/>
    <mergeCell ref="C18:D18"/>
    <mergeCell ref="I20:J20"/>
    <mergeCell ref="H35:I35"/>
    <mergeCell ref="K35:L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82116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2020-03-13T15:56:12Z</dcterms:created>
  <dc:creator/>
  <dc:description/>
  <dc:language>pt-BR</dc:language>
  <cp:lastModifiedBy/>
  <dcterms:modified xsi:type="dcterms:W3CDTF">2022-12-02T15:29:02Z</dcterms:modified>
  <cp:revision>2269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