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c\OneDrive\Documentos\Métodos numéricos\"/>
    </mc:Choice>
  </mc:AlternateContent>
  <xr:revisionPtr revIDLastSave="0" documentId="13_ncr:1_{C57BE0CF-D0FC-4442-ABB6-E5CE6CF13376}" xr6:coauthVersionLast="45" xr6:coauthVersionMax="45" xr10:uidLastSave="{00000000-0000-0000-0000-000000000000}"/>
  <bookViews>
    <workbookView xWindow="-110" yWindow="-110" windowWidth="19420" windowHeight="10420" xr2:uid="{91322F13-F8B8-4CAF-94F0-691265BFB576}"/>
  </bookViews>
  <sheets>
    <sheet name="Ejercici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T26" i="1"/>
  <c r="R27" i="1"/>
  <c r="R26" i="1"/>
  <c r="Q27" i="1"/>
  <c r="Q26" i="1"/>
  <c r="P27" i="1"/>
  <c r="P26" i="1"/>
  <c r="O27" i="1"/>
  <c r="O26" i="1"/>
  <c r="M27" i="1"/>
  <c r="M26" i="1"/>
  <c r="N23" i="1"/>
  <c r="M23" i="1"/>
  <c r="L23" i="1"/>
  <c r="T17" i="1"/>
  <c r="R17" i="1"/>
  <c r="T16" i="1"/>
  <c r="R16" i="1"/>
  <c r="P17" i="1"/>
  <c r="P16" i="1"/>
  <c r="O17" i="1"/>
  <c r="O16" i="1"/>
  <c r="N17" i="1"/>
  <c r="N16" i="1"/>
  <c r="M10" i="1"/>
  <c r="L10" i="1"/>
  <c r="Q9" i="1"/>
  <c r="R9" i="1"/>
  <c r="P9" i="1"/>
  <c r="O9" i="1"/>
  <c r="N9" i="1"/>
  <c r="I46" i="1"/>
  <c r="H46" i="1"/>
  <c r="H45" i="1"/>
  <c r="H47" i="1" s="1"/>
  <c r="I45" i="1" s="1"/>
  <c r="I47" i="1" s="1"/>
  <c r="G45" i="1"/>
  <c r="G47" i="1" s="1"/>
  <c r="I44" i="1"/>
  <c r="H44" i="1"/>
  <c r="I43" i="1"/>
  <c r="J43" i="1"/>
  <c r="H43" i="1"/>
  <c r="H42" i="1"/>
  <c r="I42" i="1"/>
  <c r="J42" i="1"/>
  <c r="J44" i="1" s="1"/>
  <c r="G42" i="1"/>
  <c r="G44" i="1"/>
  <c r="E44" i="1"/>
  <c r="E43" i="1"/>
  <c r="M9" i="1"/>
  <c r="L9" i="1"/>
  <c r="R8" i="1"/>
  <c r="Q8" i="1"/>
  <c r="P8" i="1"/>
  <c r="O8" i="1"/>
  <c r="N8" i="1"/>
  <c r="I37" i="1"/>
  <c r="H37" i="1"/>
  <c r="H38" i="1" s="1"/>
  <c r="I36" i="1" s="1"/>
  <c r="H36" i="1"/>
  <c r="G38" i="1"/>
  <c r="G36" i="1"/>
  <c r="J34" i="1"/>
  <c r="I34" i="1"/>
  <c r="I33" i="1"/>
  <c r="H33" i="1"/>
  <c r="H35" i="1"/>
  <c r="G35" i="1"/>
  <c r="H34" i="1"/>
  <c r="G33" i="1"/>
  <c r="E35" i="1"/>
  <c r="E34" i="1"/>
  <c r="M8" i="1"/>
  <c r="L8" i="1"/>
  <c r="T7" i="1"/>
  <c r="R7" i="1"/>
  <c r="Q7" i="1"/>
  <c r="P7" i="1"/>
  <c r="O7" i="1"/>
  <c r="N7" i="1"/>
  <c r="I28" i="1"/>
  <c r="I27" i="1"/>
  <c r="H27" i="1"/>
  <c r="H29" i="1" s="1"/>
  <c r="H28" i="1"/>
  <c r="G29" i="1"/>
  <c r="G27" i="1"/>
  <c r="J25" i="1"/>
  <c r="I25" i="1"/>
  <c r="I24" i="1"/>
  <c r="H24" i="1"/>
  <c r="H25" i="1"/>
  <c r="G26" i="1"/>
  <c r="G24" i="1"/>
  <c r="E26" i="1"/>
  <c r="E25" i="1"/>
  <c r="M7" i="1"/>
  <c r="L7" i="1"/>
  <c r="R6" i="1"/>
  <c r="Q6" i="1"/>
  <c r="P6" i="1"/>
  <c r="O6" i="1"/>
  <c r="N6" i="1"/>
  <c r="I19" i="1"/>
  <c r="H18" i="1"/>
  <c r="I18" i="1"/>
  <c r="G18" i="1"/>
  <c r="G20" i="1" s="1"/>
  <c r="H19" i="1"/>
  <c r="H20" i="1" s="1"/>
  <c r="I16" i="1"/>
  <c r="J16" i="1"/>
  <c r="H16" i="1"/>
  <c r="H17" i="1" s="1"/>
  <c r="I15" i="1" s="1"/>
  <c r="I17" i="1" s="1"/>
  <c r="J15" i="1" s="1"/>
  <c r="J17" i="1" s="1"/>
  <c r="G17" i="1"/>
  <c r="H15" i="1" s="1"/>
  <c r="G15" i="1"/>
  <c r="H10" i="1"/>
  <c r="G9" i="1"/>
  <c r="H7" i="1"/>
  <c r="G6" i="1"/>
  <c r="G8" i="1" s="1"/>
  <c r="H6" i="1" s="1"/>
  <c r="H8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" i="1"/>
  <c r="S9" i="1" l="1"/>
  <c r="U9" i="1" s="1"/>
  <c r="T9" i="1"/>
  <c r="V9" i="1" s="1"/>
  <c r="T8" i="1"/>
  <c r="V8" i="1" s="1"/>
  <c r="S8" i="1"/>
  <c r="U8" i="1" s="1"/>
  <c r="I38" i="1"/>
  <c r="I35" i="1"/>
  <c r="J33" i="1" s="1"/>
  <c r="J35" i="1" s="1"/>
  <c r="V7" i="1"/>
  <c r="S7" i="1"/>
  <c r="U7" i="1" s="1"/>
  <c r="I29" i="1"/>
  <c r="I26" i="1"/>
  <c r="J24" i="1" s="1"/>
  <c r="J26" i="1" s="1"/>
  <c r="H26" i="1"/>
  <c r="T6" i="1"/>
  <c r="S6" i="1"/>
  <c r="I20" i="1"/>
  <c r="I6" i="1"/>
  <c r="J7" i="1"/>
  <c r="I7" i="1"/>
  <c r="G11" i="1"/>
  <c r="H9" i="1" l="1"/>
  <c r="H11" i="1" s="1"/>
  <c r="P5" i="1"/>
  <c r="I10" i="1"/>
  <c r="I8" i="1"/>
  <c r="J6" i="1" l="1"/>
  <c r="J8" i="1" s="1"/>
  <c r="N5" i="1" s="1"/>
  <c r="O5" i="1"/>
  <c r="I9" i="1"/>
  <c r="I11" i="1" s="1"/>
  <c r="R5" i="1" s="1"/>
  <c r="Q5" i="1"/>
  <c r="T5" i="1" l="1"/>
  <c r="S5" i="1"/>
  <c r="U5" i="1" l="1"/>
  <c r="L6" i="1"/>
  <c r="M6" i="1"/>
  <c r="V5" i="1"/>
  <c r="E17" i="1" l="1"/>
  <c r="V6" i="1"/>
  <c r="U6" i="1"/>
  <c r="E16" i="1"/>
</calcChain>
</file>

<file path=xl/sharedStrings.xml><?xml version="1.0" encoding="utf-8"?>
<sst xmlns="http://schemas.openxmlformats.org/spreadsheetml/2006/main" count="63" uniqueCount="41">
  <si>
    <t xml:space="preserve">Función </t>
  </si>
  <si>
    <t>x</t>
  </si>
  <si>
    <t>f(x)</t>
  </si>
  <si>
    <t>x^4 – 8x^3 + 39x^2 -62x + 50</t>
  </si>
  <si>
    <t>r</t>
  </si>
  <si>
    <t>s</t>
  </si>
  <si>
    <t>a1</t>
  </si>
  <si>
    <t>b1</t>
  </si>
  <si>
    <t>c1</t>
  </si>
  <si>
    <t>a3</t>
  </si>
  <si>
    <t>a4</t>
  </si>
  <si>
    <t>a2</t>
  </si>
  <si>
    <t>a0</t>
  </si>
  <si>
    <t>b0</t>
  </si>
  <si>
    <t>c3</t>
  </si>
  <si>
    <t>c2</t>
  </si>
  <si>
    <t>dR</t>
  </si>
  <si>
    <t>dS</t>
  </si>
  <si>
    <t>Error s</t>
  </si>
  <si>
    <t>Error r</t>
  </si>
  <si>
    <t>FÓRMULA DE R</t>
  </si>
  <si>
    <t>(r +- raiz( r*r + 4s) ) /2</t>
  </si>
  <si>
    <t>raíz</t>
  </si>
  <si>
    <t>raíz (imaginario)</t>
  </si>
  <si>
    <t>r0</t>
  </si>
  <si>
    <t>r1</t>
  </si>
  <si>
    <t>+</t>
  </si>
  <si>
    <t>i</t>
  </si>
  <si>
    <t>-</t>
  </si>
  <si>
    <t>FÓRMULA GENERAL</t>
  </si>
  <si>
    <t>a</t>
  </si>
  <si>
    <t>b</t>
  </si>
  <si>
    <t>c</t>
  </si>
  <si>
    <t>x^2 -</t>
  </si>
  <si>
    <t>6x +</t>
  </si>
  <si>
    <t>r3</t>
  </si>
  <si>
    <t>r4</t>
  </si>
  <si>
    <t>b(*-1)</t>
  </si>
  <si>
    <t>b^2</t>
  </si>
  <si>
    <t>4ac</t>
  </si>
  <si>
    <t>4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</si>
</sst>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x^4 – 8x^3 + 39x^2 -62x + 50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'Ejercicio 1'!$A$4:$A$44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-0.6</c:v>
                </c:pt>
                <c:pt idx="18">
                  <c:v>-0.4</c:v>
                </c:pt>
                <c:pt idx="19">
                  <c:v>-0.2</c:v>
                </c:pt>
                <c:pt idx="20">
                  <c:v>0</c:v>
                </c:pt>
                <c:pt idx="21">
                  <c:v>0.19999999999998999</c:v>
                </c:pt>
                <c:pt idx="22">
                  <c:v>0.39999999999999097</c:v>
                </c:pt>
                <c:pt idx="23">
                  <c:v>0.59999999999998999</c:v>
                </c:pt>
                <c:pt idx="24">
                  <c:v>0.79999999999999005</c:v>
                </c:pt>
                <c:pt idx="25">
                  <c:v>0.99999999999999001</c:v>
                </c:pt>
                <c:pt idx="26">
                  <c:v>1.19999999999999</c:v>
                </c:pt>
                <c:pt idx="27">
                  <c:v>1.3999999999999899</c:v>
                </c:pt>
                <c:pt idx="28">
                  <c:v>1.5999999999999901</c:v>
                </c:pt>
                <c:pt idx="29">
                  <c:v>1.7999999999999901</c:v>
                </c:pt>
                <c:pt idx="30">
                  <c:v>1.99999999999999</c:v>
                </c:pt>
                <c:pt idx="31">
                  <c:v>2.19999999999999</c:v>
                </c:pt>
                <c:pt idx="32">
                  <c:v>2.3999999999999901</c:v>
                </c:pt>
                <c:pt idx="33">
                  <c:v>2.5999999999999899</c:v>
                </c:pt>
                <c:pt idx="34">
                  <c:v>2.7999999999999901</c:v>
                </c:pt>
                <c:pt idx="35">
                  <c:v>2.9999999999999898</c:v>
                </c:pt>
                <c:pt idx="36">
                  <c:v>3.19999999999999</c:v>
                </c:pt>
                <c:pt idx="37">
                  <c:v>3.3999999999999901</c:v>
                </c:pt>
                <c:pt idx="38">
                  <c:v>3.5999999999999899</c:v>
                </c:pt>
                <c:pt idx="39">
                  <c:v>3.7999999999999901</c:v>
                </c:pt>
                <c:pt idx="40">
                  <c:v>3.9999999999999898</c:v>
                </c:pt>
              </c:numCache>
            </c:numRef>
          </c:xVal>
          <c:yVal>
            <c:numRef>
              <c:f>'Ejercicio 1'!$B$4:$B$44</c:f>
              <c:numCache>
                <c:formatCode>General</c:formatCode>
                <c:ptCount val="41"/>
                <c:pt idx="0">
                  <c:v>1690</c:v>
                </c:pt>
                <c:pt idx="1">
                  <c:v>1496.2495999999996</c:v>
                </c:pt>
                <c:pt idx="2">
                  <c:v>1319.8496000000002</c:v>
                </c:pt>
                <c:pt idx="3">
                  <c:v>1159.7055999999998</c:v>
                </c:pt>
                <c:pt idx="4">
                  <c:v>1014.7616000000002</c:v>
                </c:pt>
                <c:pt idx="5">
                  <c:v>884</c:v>
                </c:pt>
                <c:pt idx="6">
                  <c:v>766.44159999999988</c:v>
                </c:pt>
                <c:pt idx="7">
                  <c:v>661.14560000000006</c:v>
                </c:pt>
                <c:pt idx="8">
                  <c:v>567.20959999999991</c:v>
                </c:pt>
                <c:pt idx="9">
                  <c:v>483.76960000000008</c:v>
                </c:pt>
                <c:pt idx="10">
                  <c:v>410</c:v>
                </c:pt>
                <c:pt idx="11">
                  <c:v>345.11360000000002</c:v>
                </c:pt>
                <c:pt idx="12">
                  <c:v>288.36160000000001</c:v>
                </c:pt>
                <c:pt idx="13">
                  <c:v>239.03359999999998</c:v>
                </c:pt>
                <c:pt idx="14">
                  <c:v>196.45759999999999</c:v>
                </c:pt>
                <c:pt idx="15">
                  <c:v>160</c:v>
                </c:pt>
                <c:pt idx="16">
                  <c:v>129.06560000000002</c:v>
                </c:pt>
                <c:pt idx="17">
                  <c:v>103.0976</c:v>
                </c:pt>
                <c:pt idx="18">
                  <c:v>81.577600000000004</c:v>
                </c:pt>
                <c:pt idx="19">
                  <c:v>64.025599999999997</c:v>
                </c:pt>
                <c:pt idx="20">
                  <c:v>50</c:v>
                </c:pt>
                <c:pt idx="21">
                  <c:v>39.097600000000476</c:v>
                </c:pt>
                <c:pt idx="22">
                  <c:v>30.953600000000311</c:v>
                </c:pt>
                <c:pt idx="23">
                  <c:v>25.241600000000233</c:v>
                </c:pt>
                <c:pt idx="24">
                  <c:v>21.673600000000132</c:v>
                </c:pt>
                <c:pt idx="25">
                  <c:v>20.000000000000036</c:v>
                </c:pt>
                <c:pt idx="26">
                  <c:v>20.009599999999963</c:v>
                </c:pt>
                <c:pt idx="27">
                  <c:v>21.529599999999895</c:v>
                </c:pt>
                <c:pt idx="28">
                  <c:v>24.425599999999818</c:v>
                </c:pt>
                <c:pt idx="29">
                  <c:v>28.601599999999763</c:v>
                </c:pt>
                <c:pt idx="30">
                  <c:v>33.999999999999702</c:v>
                </c:pt>
                <c:pt idx="31">
                  <c:v>40.601599999999621</c:v>
                </c:pt>
                <c:pt idx="32">
                  <c:v>48.425599999999605</c:v>
                </c:pt>
                <c:pt idx="33">
                  <c:v>57.529599999999505</c:v>
                </c:pt>
                <c:pt idx="34">
                  <c:v>68.009599999999438</c:v>
                </c:pt>
                <c:pt idx="35">
                  <c:v>79.999999999999403</c:v>
                </c:pt>
                <c:pt idx="36">
                  <c:v>93.673599999999254</c:v>
                </c:pt>
                <c:pt idx="37">
                  <c:v>109.24159999999915</c:v>
                </c:pt>
                <c:pt idx="38">
                  <c:v>126.95359999999903</c:v>
                </c:pt>
                <c:pt idx="39">
                  <c:v>147.09759999999898</c:v>
                </c:pt>
                <c:pt idx="40">
                  <c:v>169.99999999999875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0-482C-9E93-DD4ACBDA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266800"/>
        <c:axId val="1740810400"/>
      </c:scatterChart>
      <c:valAx>
        <c:axId val="15332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810400"/>
        <c:crosses val="autoZero"/>
        <c:crossBetween val="midCat"/>
      </c:valAx>
      <c:valAx>
        <c:axId val="17408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32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757011</xdr:colOff>
      <xdr:row>28</xdr:row>
      <xdr:rowOff>178073</xdr:rowOff>
    </xdr:from>
    <xdr:to>
      <xdr:col>20</xdr:col>
      <xdr:colOff>15819</xdr:colOff>
      <xdr:row>45</xdr:row>
      <xdr:rowOff>67127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AF9121-B5D7-4248-9C16-E3E9F74D8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11758</xdr:colOff>
      <xdr:row>47</xdr:row>
      <xdr:rowOff>9620</xdr:rowOff>
    </xdr:from>
    <xdr:to>
      <xdr:col>23</xdr:col>
      <xdr:colOff>9621</xdr:colOff>
      <xdr:row>75</xdr:row>
      <xdr:rowOff>42092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F7734B-5509-46F5-920D-95CB0DA9B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7061" y="8601362"/>
          <a:ext cx="9157257" cy="5150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3E1D-91F7-43AE-83C7-A32227BE99C8}">
  <dimension ref="A1:V47"/>
  <sheetViews>
    <sheetView tabSelected="1" topLeftCell="F1" zoomScale="66" workbookViewId="0">
      <selection activeCell="Z72" sqref="Z72"/>
    </sheetView>
  </sheetViews>
  <sheetFormatPr baseColWidth="10" defaultRowHeight="14.5" x14ac:dyDescent="0.35"/>
  <cols>
    <col min="4" max="4" width="4.26953125" customWidth="1"/>
    <col min="5" max="5" width="5" customWidth="1"/>
    <col min="18" max="18" width="11.36328125" bestFit="1" customWidth="1"/>
  </cols>
  <sheetData>
    <row r="1" spans="1:22" x14ac:dyDescent="0.35">
      <c r="A1" t="s">
        <v>0</v>
      </c>
      <c r="B1" s="2" t="s">
        <v>3</v>
      </c>
      <c r="C1" s="2"/>
      <c r="D1" s="2"/>
      <c r="F1" t="s">
        <v>4</v>
      </c>
      <c r="G1" t="s">
        <v>5</v>
      </c>
    </row>
    <row r="2" spans="1:22" x14ac:dyDescent="0.35">
      <c r="F2">
        <v>-1</v>
      </c>
      <c r="G2">
        <v>-1</v>
      </c>
    </row>
    <row r="3" spans="1:22" x14ac:dyDescent="0.35">
      <c r="A3" t="s">
        <v>1</v>
      </c>
      <c r="B3" t="s">
        <v>2</v>
      </c>
    </row>
    <row r="4" spans="1:22" x14ac:dyDescent="0.35">
      <c r="A4">
        <v>-4</v>
      </c>
      <c r="B4">
        <f>(A4^4)-8*(A4^3)+39*(A4^2)-62*A4+50</f>
        <v>1690</v>
      </c>
      <c r="D4" s="4"/>
      <c r="E4" s="4"/>
      <c r="F4" s="5" t="s">
        <v>10</v>
      </c>
      <c r="G4" s="5" t="s">
        <v>9</v>
      </c>
      <c r="H4" s="5" t="s">
        <v>11</v>
      </c>
      <c r="I4" s="7" t="s">
        <v>6</v>
      </c>
      <c r="J4" s="7" t="s">
        <v>12</v>
      </c>
      <c r="L4" s="7" t="s">
        <v>4</v>
      </c>
      <c r="M4" s="7" t="s">
        <v>5</v>
      </c>
      <c r="N4" s="7" t="s">
        <v>13</v>
      </c>
      <c r="O4" s="7" t="s">
        <v>7</v>
      </c>
      <c r="P4" s="7" t="s">
        <v>14</v>
      </c>
      <c r="Q4" s="7" t="s">
        <v>15</v>
      </c>
      <c r="R4" s="7" t="s">
        <v>8</v>
      </c>
      <c r="S4" s="7" t="s">
        <v>16</v>
      </c>
      <c r="T4" s="7" t="s">
        <v>17</v>
      </c>
      <c r="U4" s="7" t="s">
        <v>18</v>
      </c>
      <c r="V4" s="7" t="s">
        <v>19</v>
      </c>
    </row>
    <row r="5" spans="1:22" x14ac:dyDescent="0.35">
      <c r="A5">
        <v>-3.8</v>
      </c>
      <c r="B5">
        <f t="shared" ref="B5:B44" si="0">(A5^4)-8*(A5^3)+39*(A5^2)-62*A5+50</f>
        <v>1496.2495999999996</v>
      </c>
      <c r="F5" s="5">
        <v>1</v>
      </c>
      <c r="G5" s="5">
        <v>-8</v>
      </c>
      <c r="H5" s="5">
        <v>39</v>
      </c>
      <c r="I5" s="5">
        <v>-62</v>
      </c>
      <c r="J5" s="5">
        <v>50</v>
      </c>
      <c r="L5" s="5">
        <v>-1</v>
      </c>
      <c r="M5" s="5">
        <v>-1</v>
      </c>
      <c r="N5" s="5">
        <f>J8</f>
        <v>103</v>
      </c>
      <c r="O5" s="5">
        <f>I8</f>
        <v>-100</v>
      </c>
      <c r="P5" s="5">
        <f>G11</f>
        <v>-10</v>
      </c>
      <c r="Q5" s="5">
        <f>H11</f>
        <v>56</v>
      </c>
      <c r="R5" s="5">
        <f>I11</f>
        <v>-146</v>
      </c>
      <c r="S5" s="5">
        <f>((N5*P5)-(O5*Q5))/((Q5^2)-(R5*P5))</f>
        <v>2.7267303102625298</v>
      </c>
      <c r="T5" s="5">
        <f>((O5*R5)-(N5*Q5))/((Q5^2)-(R5*P5))</f>
        <v>5.2696897374701672</v>
      </c>
      <c r="U5" s="5">
        <f>ABS((S5/L5)*100)</f>
        <v>272.673031026253</v>
      </c>
      <c r="V5" s="5">
        <f>ABS((T5/M5)*100)</f>
        <v>526.96897374701678</v>
      </c>
    </row>
    <row r="6" spans="1:22" x14ac:dyDescent="0.35">
      <c r="A6">
        <v>-3.6</v>
      </c>
      <c r="B6">
        <f t="shared" si="0"/>
        <v>1319.8496000000002</v>
      </c>
      <c r="D6" s="6" t="s">
        <v>4</v>
      </c>
      <c r="E6" s="6">
        <v>-1</v>
      </c>
      <c r="F6" s="5"/>
      <c r="G6" s="5">
        <f>F8*E6</f>
        <v>-1</v>
      </c>
      <c r="H6" s="5">
        <f>G8*$E$6</f>
        <v>9</v>
      </c>
      <c r="I6" s="5">
        <f t="shared" ref="I6:J6" si="1">H8*$E$6</f>
        <v>-47</v>
      </c>
      <c r="J6" s="5">
        <f t="shared" si="1"/>
        <v>100</v>
      </c>
      <c r="L6" s="5">
        <f>L5+S5</f>
        <v>1.7267303102625298</v>
      </c>
      <c r="M6" s="5">
        <f>M5+T5</f>
        <v>4.2696897374701672</v>
      </c>
      <c r="N6" s="5">
        <f>J17</f>
        <v>131.90562753065848</v>
      </c>
      <c r="O6" s="5">
        <f>I17</f>
        <v>-32.774196056925405</v>
      </c>
      <c r="P6" s="5">
        <f>G20</f>
        <v>-4.5465393794749396</v>
      </c>
      <c r="Q6" s="5">
        <f>H20</f>
        <v>28.856487203877855</v>
      </c>
      <c r="R6" s="5">
        <f>I20</f>
        <v>-2.3591374838348074</v>
      </c>
      <c r="S6" s="5">
        <f t="shared" ref="S6:S9" si="2">((N6*P6)-(O6*Q6))/((Q6^2)-(R6*P6))</f>
        <v>0.42098086610400925</v>
      </c>
      <c r="T6" s="5">
        <f t="shared" ref="T6:T9" si="3">((O6*R6)-(N6*Q6))/((Q6^2)-(R6*P6))</f>
        <v>-4.5366740194164281</v>
      </c>
      <c r="U6" s="5">
        <f t="shared" ref="U6:U9" si="4">ABS((S6/L6)*100)</f>
        <v>24.380232605055962</v>
      </c>
      <c r="V6" s="5">
        <f t="shared" ref="V6:V9" si="5">ABS((T6/M6)*100)</f>
        <v>106.25301364647754</v>
      </c>
    </row>
    <row r="7" spans="1:22" x14ac:dyDescent="0.35">
      <c r="A7">
        <v>-3.4</v>
      </c>
      <c r="B7">
        <f t="shared" si="0"/>
        <v>1159.7055999999998</v>
      </c>
      <c r="D7" s="6" t="s">
        <v>5</v>
      </c>
      <c r="E7" s="6">
        <v>-1</v>
      </c>
      <c r="F7" s="5"/>
      <c r="G7" s="5">
        <v>0</v>
      </c>
      <c r="H7" s="5">
        <f>F8*$E$7</f>
        <v>-1</v>
      </c>
      <c r="I7" s="5">
        <f t="shared" ref="I7:J7" si="6">G8*$E$7</f>
        <v>9</v>
      </c>
      <c r="J7" s="5">
        <f t="shared" si="6"/>
        <v>-47</v>
      </c>
      <c r="L7" s="5">
        <f>L6+S6</f>
        <v>2.1477111763665389</v>
      </c>
      <c r="M7" s="5">
        <f>M6+T6</f>
        <v>-0.26698428194626089</v>
      </c>
      <c r="N7" s="5">
        <f>J26</f>
        <v>33.897940052495329</v>
      </c>
      <c r="O7" s="5">
        <f>I26</f>
        <v>-4.2448379793778273</v>
      </c>
      <c r="P7" s="5">
        <f>G29</f>
        <v>-3.7045776472669227</v>
      </c>
      <c r="Q7" s="5">
        <f>H29</f>
        <v>17.940642505512084</v>
      </c>
      <c r="R7" s="5">
        <f>I29</f>
        <v>35.275544443976791</v>
      </c>
      <c r="S7" s="5">
        <f t="shared" si="2"/>
        <v>-0.10920934106673783</v>
      </c>
      <c r="T7" s="5">
        <f t="shared" si="3"/>
        <v>-1.6747182314550335</v>
      </c>
      <c r="U7" s="5">
        <f t="shared" si="4"/>
        <v>5.0849174818513694</v>
      </c>
      <c r="V7" s="5">
        <f t="shared" si="5"/>
        <v>627.2722196403023</v>
      </c>
    </row>
    <row r="8" spans="1:22" x14ac:dyDescent="0.35">
      <c r="A8">
        <v>-3.2</v>
      </c>
      <c r="B8">
        <f t="shared" si="0"/>
        <v>1014.7616000000002</v>
      </c>
      <c r="F8" s="8">
        <v>1</v>
      </c>
      <c r="G8" s="8">
        <f>G5+G6</f>
        <v>-9</v>
      </c>
      <c r="H8" s="8">
        <f>H5+H6+H7</f>
        <v>47</v>
      </c>
      <c r="I8" s="9">
        <f t="shared" ref="I8:J8" si="7">I5+I6+I7</f>
        <v>-100</v>
      </c>
      <c r="J8" s="9">
        <f t="shared" si="7"/>
        <v>103</v>
      </c>
      <c r="L8" s="5">
        <f>L7+S7</f>
        <v>2.038501835299801</v>
      </c>
      <c r="M8" s="5">
        <f>M7+T7</f>
        <v>-1.9417025134012944</v>
      </c>
      <c r="N8" s="5">
        <f>J35</f>
        <v>2.3455553748487858</v>
      </c>
      <c r="O8" s="5">
        <f>I35</f>
        <v>0.34591899570062523</v>
      </c>
      <c r="P8" s="5">
        <f>G38</f>
        <v>-3.922996329400398</v>
      </c>
      <c r="Q8" s="5">
        <f>H38</f>
        <v>14.967034805962564</v>
      </c>
      <c r="R8" s="5">
        <f>I38</f>
        <v>38.473538749512116</v>
      </c>
      <c r="S8" s="5">
        <f t="shared" si="2"/>
        <v>-3.8349724127027543E-2</v>
      </c>
      <c r="T8" s="5">
        <f t="shared" si="3"/>
        <v>-5.813481353486661E-2</v>
      </c>
      <c r="U8" s="5">
        <f t="shared" si="4"/>
        <v>1.8812700318902327</v>
      </c>
      <c r="V8" s="5">
        <f t="shared" si="5"/>
        <v>2.9940123748942074</v>
      </c>
    </row>
    <row r="9" spans="1:22" x14ac:dyDescent="0.35">
      <c r="A9">
        <v>-3</v>
      </c>
      <c r="B9">
        <f t="shared" si="0"/>
        <v>884</v>
      </c>
      <c r="F9" s="5"/>
      <c r="G9" s="5">
        <f>F11*E6</f>
        <v>-1</v>
      </c>
      <c r="H9" s="5">
        <f>G11*$E$6</f>
        <v>10</v>
      </c>
      <c r="I9" s="5">
        <f t="shared" ref="I9" si="8">H11*$E$6</f>
        <v>-56</v>
      </c>
      <c r="J9" s="4"/>
      <c r="L9" s="5">
        <f>L8+S8</f>
        <v>2.0001521111727736</v>
      </c>
      <c r="M9" s="5">
        <f>M8+T8</f>
        <v>-1.9998373269361611</v>
      </c>
      <c r="N9" s="5">
        <f>J44</f>
        <v>8.2204562595080688E-3</v>
      </c>
      <c r="O9" s="5">
        <f>I44</f>
        <v>1.6309785529298182E-3</v>
      </c>
      <c r="P9" s="5">
        <f>G47</f>
        <v>-3.9996957776544524</v>
      </c>
      <c r="Q9" s="5">
        <f t="shared" ref="Q9:R9" si="9">H47</f>
        <v>14.999716970850011</v>
      </c>
      <c r="R9" s="5">
        <f t="shared" si="9"/>
        <v>38.002087457334994</v>
      </c>
      <c r="S9" s="5">
        <f t="shared" si="2"/>
        <v>-1.5210960441671486E-4</v>
      </c>
      <c r="T9" s="5">
        <f t="shared" si="3"/>
        <v>-1.6266798727637406E-4</v>
      </c>
      <c r="U9" s="11">
        <f t="shared" si="4"/>
        <v>7.6049018255679845E-3</v>
      </c>
      <c r="V9" s="11">
        <f t="shared" si="5"/>
        <v>8.1340609601276218E-3</v>
      </c>
    </row>
    <row r="10" spans="1:22" x14ac:dyDescent="0.35">
      <c r="A10">
        <v>-2.8</v>
      </c>
      <c r="B10">
        <f t="shared" si="0"/>
        <v>766.44159999999988</v>
      </c>
      <c r="F10" s="5"/>
      <c r="G10" s="5">
        <v>0</v>
      </c>
      <c r="H10" s="5">
        <f>F11*E7</f>
        <v>-1</v>
      </c>
      <c r="I10" s="5">
        <f>G11*E7</f>
        <v>10</v>
      </c>
      <c r="J10" s="4"/>
      <c r="L10" s="12">
        <f>L9+S9</f>
        <v>2.000000001568357</v>
      </c>
      <c r="M10" s="12">
        <f>M9+T9</f>
        <v>-1.9999999949234375</v>
      </c>
    </row>
    <row r="11" spans="1:22" x14ac:dyDescent="0.35">
      <c r="A11">
        <v>-2.6</v>
      </c>
      <c r="B11">
        <f t="shared" si="0"/>
        <v>661.14560000000006</v>
      </c>
      <c r="F11" s="8">
        <v>1</v>
      </c>
      <c r="G11" s="10">
        <f>G9+G8</f>
        <v>-10</v>
      </c>
      <c r="H11" s="10">
        <f>H8+H9+H10</f>
        <v>56</v>
      </c>
      <c r="I11" s="10">
        <f t="shared" ref="I11" si="10">I8+I9+I10</f>
        <v>-146</v>
      </c>
      <c r="J11" s="4"/>
    </row>
    <row r="12" spans="1:22" x14ac:dyDescent="0.35">
      <c r="A12">
        <v>-2.4</v>
      </c>
      <c r="B12">
        <f t="shared" si="0"/>
        <v>567.20959999999991</v>
      </c>
    </row>
    <row r="13" spans="1:22" x14ac:dyDescent="0.35">
      <c r="A13">
        <v>-2.2000000000000002</v>
      </c>
      <c r="B13">
        <f t="shared" si="0"/>
        <v>483.76960000000008</v>
      </c>
      <c r="L13" s="13" t="s">
        <v>20</v>
      </c>
      <c r="M13" s="13"/>
    </row>
    <row r="14" spans="1:22" x14ac:dyDescent="0.35">
      <c r="A14">
        <v>-2</v>
      </c>
      <c r="B14">
        <f t="shared" si="0"/>
        <v>410</v>
      </c>
      <c r="D14" s="4"/>
      <c r="E14" s="4"/>
      <c r="F14" s="5">
        <v>1</v>
      </c>
      <c r="G14" s="5">
        <v>-8</v>
      </c>
      <c r="H14" s="5">
        <v>39</v>
      </c>
      <c r="I14" s="5">
        <v>-62</v>
      </c>
      <c r="J14" s="5">
        <v>50</v>
      </c>
    </row>
    <row r="15" spans="1:22" x14ac:dyDescent="0.35">
      <c r="A15">
        <v>-1.8</v>
      </c>
      <c r="B15">
        <f t="shared" si="0"/>
        <v>345.11360000000002</v>
      </c>
      <c r="F15" s="5"/>
      <c r="G15" s="5">
        <f>F17*$E$16</f>
        <v>1.7267303102625298</v>
      </c>
      <c r="H15" s="5">
        <f t="shared" ref="H15:J15" si="11">G17*$E$16</f>
        <v>-10.832244917720905</v>
      </c>
      <c r="I15" s="5">
        <f t="shared" si="11"/>
        <v>56.010719157729326</v>
      </c>
      <c r="J15" s="5">
        <f t="shared" si="11"/>
        <v>-56.592197725979787</v>
      </c>
      <c r="L15" s="14" t="s">
        <v>21</v>
      </c>
      <c r="M15" s="14"/>
      <c r="N15" s="5" t="s">
        <v>4</v>
      </c>
      <c r="O15" s="15" t="s">
        <v>22</v>
      </c>
      <c r="P15" s="5" t="s">
        <v>22</v>
      </c>
      <c r="Q15" s="14" t="s">
        <v>23</v>
      </c>
      <c r="R15" s="14"/>
      <c r="S15" s="14"/>
      <c r="T15" s="14"/>
      <c r="U15" s="14"/>
    </row>
    <row r="16" spans="1:22" x14ac:dyDescent="0.35">
      <c r="A16">
        <v>-1.6</v>
      </c>
      <c r="B16">
        <f t="shared" si="0"/>
        <v>288.36160000000001</v>
      </c>
      <c r="D16" s="6" t="s">
        <v>4</v>
      </c>
      <c r="E16" s="6">
        <f>L6</f>
        <v>1.7267303102625298</v>
      </c>
      <c r="F16" s="5"/>
      <c r="G16" s="5"/>
      <c r="H16" s="5">
        <f>F17*$E$17</f>
        <v>4.2696897374701672</v>
      </c>
      <c r="I16" s="5">
        <f t="shared" ref="I16:J16" si="12">G17*$E$17</f>
        <v>-26.784915214654735</v>
      </c>
      <c r="J16" s="5">
        <f t="shared" si="12"/>
        <v>138.49782525663827</v>
      </c>
      <c r="L16" s="14" t="s">
        <v>24</v>
      </c>
      <c r="M16" s="14"/>
      <c r="N16" s="5">
        <f>L10</f>
        <v>2.000000001568357</v>
      </c>
      <c r="O16" s="16">
        <f>(L10^2+4*M10)</f>
        <v>-3.999999973420322</v>
      </c>
      <c r="P16" s="5">
        <f>ABS(O16)</f>
        <v>3.999999973420322</v>
      </c>
      <c r="Q16" s="17">
        <v>-1</v>
      </c>
      <c r="R16" s="17">
        <f>N16/2</f>
        <v>1.0000000007841785</v>
      </c>
      <c r="S16" s="18" t="s">
        <v>26</v>
      </c>
      <c r="T16" s="18">
        <f>SQRT(P16)/2</f>
        <v>0.99999999667754025</v>
      </c>
      <c r="U16" s="18" t="s">
        <v>27</v>
      </c>
    </row>
    <row r="17" spans="1:22" x14ac:dyDescent="0.35">
      <c r="A17">
        <v>-1.4</v>
      </c>
      <c r="B17">
        <f t="shared" si="0"/>
        <v>239.03359999999998</v>
      </c>
      <c r="D17" s="6" t="s">
        <v>5</v>
      </c>
      <c r="E17" s="6">
        <f>M6</f>
        <v>4.2696897374701672</v>
      </c>
      <c r="F17" s="8">
        <v>1</v>
      </c>
      <c r="G17" s="8">
        <f>G14+G15</f>
        <v>-6.2732696897374698</v>
      </c>
      <c r="H17" s="8">
        <f>SUM(H14:H16)</f>
        <v>32.43744481974926</v>
      </c>
      <c r="I17" s="9">
        <f>SUM(I14:I16)</f>
        <v>-32.774196056925405</v>
      </c>
      <c r="J17" s="9">
        <f t="shared" ref="I17:J17" si="13">SUM(J14:J16)</f>
        <v>131.90562753065848</v>
      </c>
      <c r="L17" s="14" t="s">
        <v>25</v>
      </c>
      <c r="M17" s="14"/>
      <c r="N17" s="5">
        <f>L10</f>
        <v>2.000000001568357</v>
      </c>
      <c r="O17" s="15">
        <f>(L10^2+4*M10)</f>
        <v>-3.999999973420322</v>
      </c>
      <c r="P17" s="5">
        <f>ABS(O17)</f>
        <v>3.999999973420322</v>
      </c>
      <c r="Q17" s="17">
        <v>-1</v>
      </c>
      <c r="R17" s="17">
        <f>N17/2</f>
        <v>1.0000000007841785</v>
      </c>
      <c r="S17" s="18" t="s">
        <v>28</v>
      </c>
      <c r="T17" s="18">
        <f>SQRT(P17)/2</f>
        <v>0.99999999667754025</v>
      </c>
      <c r="U17" s="18" t="s">
        <v>27</v>
      </c>
    </row>
    <row r="18" spans="1:22" x14ac:dyDescent="0.35">
      <c r="A18">
        <v>-1.2</v>
      </c>
      <c r="B18">
        <f t="shared" si="0"/>
        <v>196.45759999999999</v>
      </c>
      <c r="F18" s="3"/>
      <c r="G18" s="3">
        <f>$E$16*F20</f>
        <v>1.7267303102625298</v>
      </c>
      <c r="H18" s="3">
        <f t="shared" ref="H18:I18" si="14">$E$16*G20</f>
        <v>-7.8506473533415724</v>
      </c>
      <c r="I18" s="3">
        <f t="shared" si="14"/>
        <v>49.827371102638729</v>
      </c>
      <c r="R18" s="1"/>
      <c r="S18" s="1"/>
      <c r="T18" s="1"/>
      <c r="U18" s="1"/>
    </row>
    <row r="19" spans="1:22" x14ac:dyDescent="0.35">
      <c r="A19">
        <v>-1</v>
      </c>
      <c r="B19">
        <f t="shared" si="0"/>
        <v>160</v>
      </c>
      <c r="F19" s="5"/>
      <c r="G19" s="5"/>
      <c r="H19" s="5">
        <f>F20*E17</f>
        <v>4.2696897374701672</v>
      </c>
      <c r="I19" s="5">
        <f>G20*E17</f>
        <v>-19.412312529548132</v>
      </c>
      <c r="J19" s="4"/>
    </row>
    <row r="20" spans="1:22" x14ac:dyDescent="0.35">
      <c r="A20">
        <v>-0.8</v>
      </c>
      <c r="B20">
        <f t="shared" si="0"/>
        <v>129.06560000000002</v>
      </c>
      <c r="F20" s="8">
        <v>1</v>
      </c>
      <c r="G20" s="10">
        <f>SUM(G17:G18)</f>
        <v>-4.5465393794749396</v>
      </c>
      <c r="H20" s="10">
        <f>SUM(H17:H19)</f>
        <v>28.856487203877855</v>
      </c>
      <c r="I20" s="10">
        <f>SUM(I17:I19)</f>
        <v>-2.3591374838348074</v>
      </c>
      <c r="J20" s="4"/>
      <c r="L20" s="13" t="s">
        <v>29</v>
      </c>
      <c r="M20" s="13"/>
    </row>
    <row r="21" spans="1:22" x14ac:dyDescent="0.35">
      <c r="A21">
        <v>-0.6</v>
      </c>
      <c r="B21">
        <f t="shared" si="0"/>
        <v>103.0976</v>
      </c>
      <c r="J21" s="4"/>
    </row>
    <row r="22" spans="1:22" x14ac:dyDescent="0.35">
      <c r="A22">
        <v>-0.4</v>
      </c>
      <c r="B22">
        <f t="shared" si="0"/>
        <v>81.577600000000004</v>
      </c>
      <c r="L22" s="5" t="s">
        <v>30</v>
      </c>
      <c r="M22" s="5" t="s">
        <v>31</v>
      </c>
      <c r="N22" s="5" t="s">
        <v>32</v>
      </c>
      <c r="O22" s="1"/>
      <c r="P22" s="1"/>
      <c r="Q22" s="1"/>
      <c r="R22" s="1"/>
      <c r="S22" s="1"/>
      <c r="T22" s="1"/>
      <c r="U22" s="1"/>
    </row>
    <row r="23" spans="1:22" x14ac:dyDescent="0.35">
      <c r="A23">
        <v>-0.2</v>
      </c>
      <c r="B23">
        <f t="shared" si="0"/>
        <v>64.025599999999997</v>
      </c>
      <c r="D23" s="4"/>
      <c r="E23" s="4"/>
      <c r="F23" s="5">
        <v>1</v>
      </c>
      <c r="G23" s="5">
        <v>-8</v>
      </c>
      <c r="H23" s="5">
        <v>39</v>
      </c>
      <c r="I23" s="5">
        <v>-62</v>
      </c>
      <c r="J23" s="5">
        <v>50</v>
      </c>
      <c r="L23" s="12">
        <f>F44</f>
        <v>1</v>
      </c>
      <c r="M23" s="12">
        <f>G44</f>
        <v>-5.999847888827226</v>
      </c>
      <c r="N23" s="12">
        <f>H44</f>
        <v>24.999554251510553</v>
      </c>
      <c r="O23" s="1"/>
      <c r="P23" s="1"/>
      <c r="Q23" s="1"/>
      <c r="R23" s="1"/>
      <c r="S23" s="1"/>
      <c r="T23" s="1"/>
      <c r="U23" s="1"/>
    </row>
    <row r="24" spans="1:22" x14ac:dyDescent="0.35">
      <c r="A24">
        <v>0</v>
      </c>
      <c r="B24">
        <f t="shared" si="0"/>
        <v>50</v>
      </c>
      <c r="F24" s="5"/>
      <c r="G24" s="5">
        <f>F26*E25</f>
        <v>2.1477111763665389</v>
      </c>
      <c r="H24" s="5">
        <f>G26*$E$25</f>
        <v>-12.56902611384257</v>
      </c>
      <c r="I24" s="5">
        <f t="shared" ref="I24:J24" si="15">H26*$E$25</f>
        <v>56.192692891302265</v>
      </c>
      <c r="J24" s="5">
        <f t="shared" si="15"/>
        <v>-9.116685970174915</v>
      </c>
      <c r="L24" s="19" t="s">
        <v>33</v>
      </c>
      <c r="M24" s="20" t="s">
        <v>34</v>
      </c>
      <c r="N24" s="19">
        <v>25</v>
      </c>
      <c r="O24" s="1"/>
      <c r="P24" s="1"/>
      <c r="Q24" s="1"/>
      <c r="R24" s="1"/>
      <c r="S24" s="1"/>
      <c r="T24" s="1"/>
      <c r="U24" s="1"/>
    </row>
    <row r="25" spans="1:22" x14ac:dyDescent="0.35">
      <c r="A25">
        <v>0.19999999999998999</v>
      </c>
      <c r="B25">
        <f t="shared" si="0"/>
        <v>39.097600000000476</v>
      </c>
      <c r="D25" s="6" t="s">
        <v>4</v>
      </c>
      <c r="E25" s="6">
        <f>L7</f>
        <v>2.1477111763665389</v>
      </c>
      <c r="F25" s="5"/>
      <c r="G25" s="5"/>
      <c r="H25" s="5">
        <f>F26*E26</f>
        <v>-0.26698428194626089</v>
      </c>
      <c r="I25" s="5">
        <f>G26*$E$26</f>
        <v>1.5624691293199076</v>
      </c>
      <c r="J25" s="5">
        <f>H26*$E$26</f>
        <v>-6.9853739773297541</v>
      </c>
      <c r="L25" s="5"/>
      <c r="M25" s="5" t="s">
        <v>37</v>
      </c>
      <c r="N25" s="5"/>
      <c r="O25" s="5" t="s">
        <v>38</v>
      </c>
      <c r="P25" s="5" t="s">
        <v>39</v>
      </c>
      <c r="Q25" s="5"/>
      <c r="R25" s="5" t="s">
        <v>22</v>
      </c>
      <c r="S25" s="14" t="s">
        <v>22</v>
      </c>
      <c r="T25" s="14"/>
      <c r="U25" s="14"/>
      <c r="V25" s="14"/>
    </row>
    <row r="26" spans="1:22" x14ac:dyDescent="0.35">
      <c r="A26">
        <v>0.39999999999999097</v>
      </c>
      <c r="B26">
        <f t="shared" si="0"/>
        <v>30.953600000000311</v>
      </c>
      <c r="D26" s="6" t="s">
        <v>5</v>
      </c>
      <c r="E26" s="6">
        <f>M7</f>
        <v>-0.26698428194626089</v>
      </c>
      <c r="F26" s="8">
        <v>1</v>
      </c>
      <c r="G26" s="8">
        <f>SUM(G23:G24)</f>
        <v>-5.8522888236334616</v>
      </c>
      <c r="H26" s="8">
        <f>SUM(H23:H25)</f>
        <v>26.163989604211171</v>
      </c>
      <c r="I26" s="9">
        <f t="shared" ref="I26:J26" si="16">SUM(I23:I25)</f>
        <v>-4.2448379793778273</v>
      </c>
      <c r="J26" s="9">
        <f t="shared" si="16"/>
        <v>33.897940052495329</v>
      </c>
      <c r="L26" s="5" t="s">
        <v>35</v>
      </c>
      <c r="M26" s="5">
        <f>M23*-1</f>
        <v>5.999847888827226</v>
      </c>
      <c r="N26" s="5" t="s">
        <v>26</v>
      </c>
      <c r="O26" s="5">
        <f>M23^2</f>
        <v>35.99817468906452</v>
      </c>
      <c r="P26" s="5">
        <f>4*L23*N23</f>
        <v>99.998217006042211</v>
      </c>
      <c r="Q26" s="5">
        <f>O26-P26</f>
        <v>-64.000042316977698</v>
      </c>
      <c r="R26" s="5">
        <f>SQRT(ABS(Q26))/2</f>
        <v>4.0000013224053346</v>
      </c>
      <c r="S26" s="17">
        <v>-1</v>
      </c>
      <c r="T26" s="17">
        <f>M26/2</f>
        <v>2.999923944413613</v>
      </c>
      <c r="U26" s="17" t="s">
        <v>26</v>
      </c>
      <c r="V26" s="17" t="s">
        <v>40</v>
      </c>
    </row>
    <row r="27" spans="1:22" x14ac:dyDescent="0.35">
      <c r="A27">
        <v>0.59999999999998999</v>
      </c>
      <c r="B27">
        <f t="shared" si="0"/>
        <v>25.241600000000233</v>
      </c>
      <c r="F27" s="3"/>
      <c r="G27" s="3">
        <f>F29*E25</f>
        <v>2.1477111763665389</v>
      </c>
      <c r="H27" s="3">
        <f>G29*$E$25</f>
        <v>-7.9563628167528275</v>
      </c>
      <c r="I27" s="3">
        <f>H29*$E$25</f>
        <v>38.53131842028489</v>
      </c>
      <c r="L27" s="5" t="s">
        <v>36</v>
      </c>
      <c r="M27" s="5">
        <f>M26</f>
        <v>5.999847888827226</v>
      </c>
      <c r="N27" s="5" t="s">
        <v>28</v>
      </c>
      <c r="O27" s="5">
        <f>O26</f>
        <v>35.99817468906452</v>
      </c>
      <c r="P27" s="5">
        <f>P26</f>
        <v>99.998217006042211</v>
      </c>
      <c r="Q27" s="5">
        <f>Q26</f>
        <v>-64.000042316977698</v>
      </c>
      <c r="R27" s="5">
        <f>R26</f>
        <v>4.0000013224053346</v>
      </c>
      <c r="S27" s="17">
        <v>-1</v>
      </c>
      <c r="T27" s="17">
        <f>T26</f>
        <v>2.999923944413613</v>
      </c>
      <c r="U27" s="17" t="s">
        <v>28</v>
      </c>
      <c r="V27" s="17" t="s">
        <v>40</v>
      </c>
    </row>
    <row r="28" spans="1:22" x14ac:dyDescent="0.35">
      <c r="A28">
        <v>0.79999999999999005</v>
      </c>
      <c r="B28">
        <f t="shared" si="0"/>
        <v>21.673600000000132</v>
      </c>
      <c r="F28" s="5"/>
      <c r="G28" s="5"/>
      <c r="H28" s="5">
        <f>F29*E26</f>
        <v>-0.26698428194626089</v>
      </c>
      <c r="I28" s="5">
        <f>G29*E26</f>
        <v>0.98906400306972797</v>
      </c>
      <c r="J28" s="4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2" x14ac:dyDescent="0.35">
      <c r="A29">
        <v>0.99999999999999001</v>
      </c>
      <c r="B29">
        <f t="shared" si="0"/>
        <v>20.000000000000036</v>
      </c>
      <c r="F29" s="8">
        <v>1</v>
      </c>
      <c r="G29" s="10">
        <f>G26+G27</f>
        <v>-3.7045776472669227</v>
      </c>
      <c r="H29" s="10">
        <f>SUM(H26:H28)</f>
        <v>17.940642505512084</v>
      </c>
      <c r="I29" s="10">
        <f>SUM(I26:I28)</f>
        <v>35.275544443976791</v>
      </c>
      <c r="J29" s="4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2" x14ac:dyDescent="0.35">
      <c r="A30">
        <v>1.19999999999999</v>
      </c>
      <c r="B30">
        <f t="shared" si="0"/>
        <v>20.009599999999963</v>
      </c>
    </row>
    <row r="31" spans="1:22" x14ac:dyDescent="0.35">
      <c r="A31">
        <v>1.3999999999999899</v>
      </c>
      <c r="B31">
        <f t="shared" si="0"/>
        <v>21.529599999999895</v>
      </c>
    </row>
    <row r="32" spans="1:22" x14ac:dyDescent="0.35">
      <c r="A32">
        <v>1.5999999999999901</v>
      </c>
      <c r="B32">
        <f t="shared" si="0"/>
        <v>24.425599999999818</v>
      </c>
      <c r="D32" s="4"/>
      <c r="E32" s="4"/>
      <c r="F32" s="5">
        <v>1</v>
      </c>
      <c r="G32" s="5">
        <v>-8</v>
      </c>
      <c r="H32" s="5">
        <v>39</v>
      </c>
      <c r="I32" s="5">
        <v>-62</v>
      </c>
      <c r="J32" s="5">
        <v>50</v>
      </c>
    </row>
    <row r="33" spans="1:10" x14ac:dyDescent="0.35">
      <c r="A33">
        <v>1.7999999999999901</v>
      </c>
      <c r="B33">
        <f t="shared" si="0"/>
        <v>28.601599999999763</v>
      </c>
      <c r="F33" s="5"/>
      <c r="G33" s="5">
        <f>F35*E34</f>
        <v>2.038501835299801</v>
      </c>
      <c r="H33" s="5">
        <f>G35*$E$34</f>
        <v>-12.152524949877751</v>
      </c>
      <c r="I33" s="5">
        <f t="shared" ref="I33:J33" si="17">H35*$E$34</f>
        <v>50.770463025665045</v>
      </c>
      <c r="J33" s="5">
        <f t="shared" si="17"/>
        <v>0.70515650760078852</v>
      </c>
    </row>
    <row r="34" spans="1:10" x14ac:dyDescent="0.35">
      <c r="A34">
        <v>1.99999999999999</v>
      </c>
      <c r="B34">
        <f t="shared" si="0"/>
        <v>33.999999999999702</v>
      </c>
      <c r="D34" s="6" t="s">
        <v>4</v>
      </c>
      <c r="E34" s="6">
        <f>L8</f>
        <v>2.038501835299801</v>
      </c>
      <c r="F34" s="5"/>
      <c r="G34" s="5"/>
      <c r="H34" s="5">
        <f>E35*F35</f>
        <v>-1.9417025134012944</v>
      </c>
      <c r="I34" s="5">
        <f>G35*$E$35</f>
        <v>11.575455970035581</v>
      </c>
      <c r="J34" s="5">
        <f>H35*$E$35</f>
        <v>-48.359601132752005</v>
      </c>
    </row>
    <row r="35" spans="1:10" x14ac:dyDescent="0.35">
      <c r="A35">
        <v>2.19999999999999</v>
      </c>
      <c r="B35">
        <f t="shared" si="0"/>
        <v>40.601599999999621</v>
      </c>
      <c r="D35" s="6" t="s">
        <v>5</v>
      </c>
      <c r="E35" s="6">
        <f>M8</f>
        <v>-1.9417025134012944</v>
      </c>
      <c r="F35" s="8">
        <v>1</v>
      </c>
      <c r="G35" s="8">
        <f>G33+G32</f>
        <v>-5.961498164700199</v>
      </c>
      <c r="H35" s="8">
        <f>SUM(H32:H34)</f>
        <v>24.905772536720953</v>
      </c>
      <c r="I35" s="9">
        <f>SUM(I32:I34)</f>
        <v>0.34591899570062523</v>
      </c>
      <c r="J35" s="9">
        <f t="shared" ref="I35:J35" si="18">SUM(J32:J34)</f>
        <v>2.3455553748487858</v>
      </c>
    </row>
    <row r="36" spans="1:10" x14ac:dyDescent="0.35">
      <c r="A36">
        <v>2.3999999999999901</v>
      </c>
      <c r="B36">
        <f t="shared" si="0"/>
        <v>48.425599999999605</v>
      </c>
      <c r="F36" s="3"/>
      <c r="G36" s="3">
        <f>F38*E34</f>
        <v>2.038501835299801</v>
      </c>
      <c r="H36" s="3">
        <f>G38*$E$34</f>
        <v>-7.9970352173570944</v>
      </c>
      <c r="I36" s="3">
        <f>H38*$E$34</f>
        <v>30.510327920950687</v>
      </c>
    </row>
    <row r="37" spans="1:10" x14ac:dyDescent="0.35">
      <c r="A37">
        <v>2.5999999999999899</v>
      </c>
      <c r="B37">
        <f t="shared" si="0"/>
        <v>57.529599999999505</v>
      </c>
      <c r="F37" s="5"/>
      <c r="G37" s="5"/>
      <c r="H37" s="5">
        <f>F38*E35</f>
        <v>-1.9417025134012944</v>
      </c>
      <c r="I37" s="5">
        <f>G38*E35</f>
        <v>7.617291832860805</v>
      </c>
      <c r="J37" s="4"/>
    </row>
    <row r="38" spans="1:10" x14ac:dyDescent="0.35">
      <c r="A38">
        <v>2.7999999999999901</v>
      </c>
      <c r="B38">
        <f t="shared" si="0"/>
        <v>68.009599999999438</v>
      </c>
      <c r="F38" s="8">
        <v>1</v>
      </c>
      <c r="G38" s="10">
        <f>G35+G36</f>
        <v>-3.922996329400398</v>
      </c>
      <c r="H38" s="10">
        <f>SUM(H35:H37)</f>
        <v>14.967034805962564</v>
      </c>
      <c r="I38" s="10">
        <f>SUM(I35:I37)</f>
        <v>38.473538749512116</v>
      </c>
      <c r="J38" s="4"/>
    </row>
    <row r="39" spans="1:10" x14ac:dyDescent="0.35">
      <c r="A39">
        <v>2.9999999999999898</v>
      </c>
      <c r="B39">
        <f t="shared" si="0"/>
        <v>79.999999999999403</v>
      </c>
    </row>
    <row r="40" spans="1:10" x14ac:dyDescent="0.35">
      <c r="A40">
        <v>3.19999999999999</v>
      </c>
      <c r="B40">
        <f t="shared" si="0"/>
        <v>93.673599999999254</v>
      </c>
    </row>
    <row r="41" spans="1:10" x14ac:dyDescent="0.35">
      <c r="A41">
        <v>3.3999999999999901</v>
      </c>
      <c r="B41">
        <f t="shared" si="0"/>
        <v>109.24159999999915</v>
      </c>
      <c r="D41" s="4"/>
      <c r="E41" s="4"/>
      <c r="F41" s="5">
        <v>1</v>
      </c>
      <c r="G41" s="5">
        <v>-8</v>
      </c>
      <c r="H41" s="5">
        <v>39</v>
      </c>
      <c r="I41" s="5">
        <v>-62</v>
      </c>
      <c r="J41" s="5">
        <v>50</v>
      </c>
    </row>
    <row r="42" spans="1:10" x14ac:dyDescent="0.35">
      <c r="A42">
        <v>3.5999999999999899</v>
      </c>
      <c r="B42">
        <f t="shared" si="0"/>
        <v>126.95359999999903</v>
      </c>
      <c r="F42" s="5"/>
      <c r="G42" s="5">
        <f>F44*$E$43</f>
        <v>2.0001521111727736</v>
      </c>
      <c r="H42" s="5">
        <f t="shared" ref="H42:J42" si="19">G44*$E$43</f>
        <v>-12.000608421553284</v>
      </c>
      <c r="I42" s="5">
        <f t="shared" si="19"/>
        <v>50.002911214537122</v>
      </c>
      <c r="J42" s="5">
        <f t="shared" si="19"/>
        <v>3.2622051959200911E-3</v>
      </c>
    </row>
    <row r="43" spans="1:10" x14ac:dyDescent="0.35">
      <c r="A43">
        <v>3.7999999999999901</v>
      </c>
      <c r="B43">
        <f t="shared" si="0"/>
        <v>147.09759999999898</v>
      </c>
      <c r="D43" s="6" t="s">
        <v>4</v>
      </c>
      <c r="E43" s="6">
        <f>L9</f>
        <v>2.0001521111727736</v>
      </c>
      <c r="F43" s="5"/>
      <c r="G43" s="5"/>
      <c r="H43" s="5">
        <f>F44*$E$44</f>
        <v>-1.9998373269361611</v>
      </c>
      <c r="I43" s="5">
        <f t="shared" ref="I43:J43" si="20">G44*$E$44</f>
        <v>11.998719764015808</v>
      </c>
      <c r="J43" s="5">
        <f t="shared" si="20"/>
        <v>-49.995041748936409</v>
      </c>
    </row>
    <row r="44" spans="1:10" x14ac:dyDescent="0.35">
      <c r="A44">
        <v>3.9999999999999898</v>
      </c>
      <c r="B44">
        <f t="shared" si="0"/>
        <v>169.99999999999875</v>
      </c>
      <c r="D44" s="6" t="s">
        <v>5</v>
      </c>
      <c r="E44" s="6">
        <f>M9</f>
        <v>-1.9998373269361611</v>
      </c>
      <c r="F44" s="8">
        <v>1</v>
      </c>
      <c r="G44" s="8">
        <f>G41+G42</f>
        <v>-5.999847888827226</v>
      </c>
      <c r="H44" s="8">
        <f>SUM(H41:H43)</f>
        <v>24.999554251510553</v>
      </c>
      <c r="I44" s="9">
        <f t="shared" ref="I44:J44" si="21">SUM(I41:I43)</f>
        <v>1.6309785529298182E-3</v>
      </c>
      <c r="J44" s="9">
        <f t="shared" si="21"/>
        <v>8.2204562595080688E-3</v>
      </c>
    </row>
    <row r="45" spans="1:10" x14ac:dyDescent="0.35">
      <c r="F45" s="3"/>
      <c r="G45" s="3">
        <f>F47*$E$43</f>
        <v>2.0001521111727736</v>
      </c>
      <c r="H45" s="5">
        <f t="shared" ref="H45:I45" si="22">G47*$E$43</f>
        <v>-7.9999999537243811</v>
      </c>
      <c r="I45" s="5">
        <f t="shared" si="22"/>
        <v>30.001715566239731</v>
      </c>
    </row>
    <row r="46" spans="1:10" x14ac:dyDescent="0.35">
      <c r="F46" s="5"/>
      <c r="G46" s="5"/>
      <c r="H46" s="5">
        <f>F47*E44</f>
        <v>-1.9998373269361611</v>
      </c>
      <c r="I46" s="5">
        <f>G47*E44</f>
        <v>7.9987409125423303</v>
      </c>
      <c r="J46" s="4"/>
    </row>
    <row r="47" spans="1:10" x14ac:dyDescent="0.35">
      <c r="F47" s="8">
        <v>1</v>
      </c>
      <c r="G47" s="10">
        <f>G44+G45</f>
        <v>-3.9996957776544524</v>
      </c>
      <c r="H47" s="10">
        <f>SUM(H44:H46)</f>
        <v>14.999716970850011</v>
      </c>
      <c r="I47" s="10">
        <f>SUM(I44:I46)</f>
        <v>38.002087457334994</v>
      </c>
      <c r="J47" s="4"/>
    </row>
  </sheetData>
  <mergeCells count="8">
    <mergeCell ref="L16:M16"/>
    <mergeCell ref="L17:M17"/>
    <mergeCell ref="Q15:U15"/>
    <mergeCell ref="L20:M20"/>
    <mergeCell ref="S25:V25"/>
    <mergeCell ref="B1:D1"/>
    <mergeCell ref="L13:M13"/>
    <mergeCell ref="L15:M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Carolina Cruz</cp:lastModifiedBy>
  <dcterms:created xsi:type="dcterms:W3CDTF">2020-09-23T16:36:03Z</dcterms:created>
  <dcterms:modified xsi:type="dcterms:W3CDTF">2020-09-23T19:51:31Z</dcterms:modified>
</cp:coreProperties>
</file>