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ng\Google Drive\2025\aSyn\"/>
    </mc:Choice>
  </mc:AlternateContent>
  <xr:revisionPtr revIDLastSave="0" documentId="13_ncr:1_{AB3C1271-2BD3-42EC-9A27-614700A9DB5C}" xr6:coauthVersionLast="47" xr6:coauthVersionMax="47" xr10:uidLastSave="{00000000-0000-0000-0000-000000000000}"/>
  <bookViews>
    <workbookView xWindow="-108" yWindow="-108" windowWidth="23256" windowHeight="13896" activeTab="1" xr2:uid="{030B6AB0-2368-4538-A796-4C5DCD61FDD7}"/>
  </bookViews>
  <sheets>
    <sheet name="average hairpin" sheetId="9" r:id="rId1"/>
    <sheet name="hairpin plot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9" l="1"/>
  <c r="F9" i="9"/>
  <c r="F8" i="9"/>
  <c r="F6" i="9"/>
  <c r="F5" i="9"/>
  <c r="F4" i="9"/>
  <c r="F3" i="9"/>
  <c r="C9" i="9"/>
  <c r="C6" i="9"/>
  <c r="C5" i="9"/>
  <c r="C4" i="9"/>
  <c r="C3" i="9"/>
  <c r="C7" i="9"/>
  <c r="D9" i="9"/>
  <c r="D6" i="9"/>
  <c r="D4" i="9"/>
  <c r="D3" i="9"/>
  <c r="E3" i="9"/>
  <c r="E6" i="9"/>
  <c r="E7" i="9"/>
  <c r="E9" i="9"/>
  <c r="E8" i="9" l="1"/>
  <c r="C8" i="9"/>
  <c r="F7" i="9"/>
  <c r="E5" i="9"/>
  <c r="E12" i="9" s="1"/>
  <c r="C12" i="9" l="1"/>
  <c r="D11" i="9"/>
  <c r="F12" i="9"/>
  <c r="F10" i="9"/>
  <c r="D12" i="9"/>
  <c r="D10" i="9"/>
  <c r="D13" i="9"/>
  <c r="E13" i="9"/>
  <c r="F13" i="9"/>
  <c r="C13" i="9"/>
  <c r="E11" i="9"/>
  <c r="F11" i="9"/>
  <c r="E10" i="9"/>
  <c r="C11" i="9"/>
  <c r="C10" i="9"/>
</calcChain>
</file>

<file path=xl/sharedStrings.xml><?xml version="1.0" encoding="utf-8"?>
<sst xmlns="http://schemas.openxmlformats.org/spreadsheetml/2006/main" count="15" uniqueCount="15">
  <si>
    <t>R1</t>
  </si>
  <si>
    <t>R2</t>
  </si>
  <si>
    <t>R3</t>
  </si>
  <si>
    <t>R4</t>
  </si>
  <si>
    <t>R5</t>
  </si>
  <si>
    <t>R6</t>
  </si>
  <si>
    <t>R7</t>
  </si>
  <si>
    <t>Average</t>
  </si>
  <si>
    <t>P3Next-L38M</t>
  </si>
  <si>
    <t>P3Next-L38A</t>
  </si>
  <si>
    <t>P3Next-V40A</t>
  </si>
  <si>
    <t>P3Next-WT</t>
  </si>
  <si>
    <t>Standard Deviation</t>
  </si>
  <si>
    <t>Standard Error</t>
  </si>
  <si>
    <t>Significant T.test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</si>
</sst>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1" fontId="0" fillId="0" borderId="10" xfId="0" applyNumberFormat="1" applyBorder="1"/>
    <xf numFmtId="0" fontId="0" fillId="33" borderId="10" xfId="0" applyFill="1" applyBorder="1"/>
    <xf numFmtId="171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hairpin'!$B$3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hairpin'!$C$3:$F$3</c:f>
              <c:numCache>
                <c:formatCode>General</c:formatCode>
                <c:ptCount val="4"/>
                <c:pt idx="0">
                  <c:v>8.695652173913043</c:v>
                </c:pt>
                <c:pt idx="1">
                  <c:v>60</c:v>
                </c:pt>
                <c:pt idx="2">
                  <c:v>41.17647058823529</c:v>
                </c:pt>
                <c:pt idx="3">
                  <c:v>20.833333333333336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D-41B0-96E1-30DAAA5E5537}"/>
            </c:ext>
          </c:extLst>
        </c:ser>
        <c:ser>
          <c:idx val="1"/>
          <c:order val="1"/>
          <c:tx>
            <c:strRef>
              <c:f>'average hairpin'!$B$4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hairpin'!$C$4:$F$4</c:f>
              <c:numCache>
                <c:formatCode>General</c:formatCode>
                <c:ptCount val="4"/>
                <c:pt idx="0">
                  <c:v>20.833333333333336</c:v>
                </c:pt>
                <c:pt idx="1">
                  <c:v>33.333333333333329</c:v>
                </c:pt>
                <c:pt idx="3">
                  <c:v>20.833333333333336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D-41B0-96E1-30DAAA5E5537}"/>
            </c:ext>
          </c:extLst>
        </c:ser>
        <c:ser>
          <c:idx val="2"/>
          <c:order val="2"/>
          <c:tx>
            <c:strRef>
              <c:f>'average hairpin'!$B$5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hairpin'!$C$5:$F$5</c:f>
              <c:numCache>
                <c:formatCode>General</c:formatCode>
                <c:ptCount val="4"/>
                <c:pt idx="0">
                  <c:v>12.5</c:v>
                </c:pt>
                <c:pt idx="2">
                  <c:v>63.636363636363633</c:v>
                </c:pt>
                <c:pt idx="3">
                  <c:v>21.739130434782609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D-41B0-96E1-30DAAA5E5537}"/>
            </c:ext>
          </c:extLst>
        </c:ser>
        <c:ser>
          <c:idx val="3"/>
          <c:order val="3"/>
          <c:tx>
            <c:strRef>
              <c:f>'average hairpin'!$B$6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hairpin'!$C$6:$F$6</c:f>
              <c:numCache>
                <c:formatCode>General</c:formatCode>
                <c:ptCount val="4"/>
                <c:pt idx="0">
                  <c:v>21.739130434782609</c:v>
                </c:pt>
                <c:pt idx="1">
                  <c:v>47.058823529411761</c:v>
                </c:pt>
                <c:pt idx="2">
                  <c:v>44.444444444444443</c:v>
                </c:pt>
                <c:pt idx="3">
                  <c:v>29.166666666666668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D-41B0-96E1-30DAAA5E5537}"/>
            </c:ext>
          </c:extLst>
        </c:ser>
        <c:ser>
          <c:idx val="4"/>
          <c:order val="4"/>
          <c:tx>
            <c:strRef>
              <c:f>'average hairpin'!$B$7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hairpin'!$C$7:$F$7</c:f>
              <c:numCache>
                <c:formatCode>General</c:formatCode>
                <c:ptCount val="4"/>
                <c:pt idx="0">
                  <c:v>17.391304347826086</c:v>
                </c:pt>
                <c:pt idx="2">
                  <c:v>23.809523809523807</c:v>
                </c:pt>
                <c:pt idx="3">
                  <c:v>20.833333333333336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D-41B0-96E1-30DAAA5E5537}"/>
            </c:ext>
          </c:extLst>
        </c:ser>
        <c:ser>
          <c:idx val="5"/>
          <c:order val="5"/>
          <c:tx>
            <c:strRef>
              <c:f>'average hairpin'!$B$8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hairpin'!$C$8:$F$8</c:f>
              <c:numCache>
                <c:formatCode>General</c:formatCode>
                <c:ptCount val="4"/>
                <c:pt idx="0">
                  <c:v>16.666666666666664</c:v>
                </c:pt>
                <c:pt idx="1">
                  <c:v>66.666666666666657</c:v>
                </c:pt>
                <c:pt idx="2">
                  <c:v>27.27272727272727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D-41B0-96E1-30DAAA5E5537}"/>
            </c:ext>
          </c:extLst>
        </c:ser>
        <c:ser>
          <c:idx val="6"/>
          <c:order val="6"/>
          <c:tx>
            <c:strRef>
              <c:f>'average hairpin'!$B$9</c:f>
              <c:strCache>
                <c:ptCount val="1"/>
                <c:pt idx="0">
                  <c:v>R7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cat>
          <c:val>
            <c:numRef>
              <c:f>'average hairpin'!$C$9:$F$9</c:f>
              <c:numCache>
                <c:formatCode>General</c:formatCode>
                <c:ptCount val="4"/>
                <c:pt idx="0">
                  <c:v>13.043478260869565</c:v>
                </c:pt>
                <c:pt idx="1">
                  <c:v>21.052631578947366</c:v>
                </c:pt>
                <c:pt idx="2">
                  <c:v>18.181818181818183</c:v>
                </c:pt>
                <c:pt idx="3">
                  <c:v>20.833333333333336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D-41B0-96E1-30DAAA5E5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5431712"/>
        <c:axId val="605432192"/>
      </c:barChart>
      <c:scatterChart>
        <c:scatterStyle val="lineMarker"/>
        <c:varyColors val="0"/>
        <c:ser>
          <c:idx val="9"/>
          <c:order val="9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91440" rIns="38100" bIns="19050" anchor="b" anchorCtr="1">
                  <a:spAutoFit/>
                </a:bodyPr>
                <a:lstStyle/>
                <a:p>
                  <a:pPr>
                    <a:defRPr sz="17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AC2-46AE-904D-0ADEFAAB3E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365760" rIns="38100" bIns="19050" anchor="b" anchorCtr="1">
                  <a:spAutoFit/>
                </a:bodyPr>
                <a:lstStyle/>
                <a:p>
                  <a:pPr>
                    <a:defRPr sz="17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AC2-46AE-904D-0ADEFAAB3E3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91440" rIns="38100" bIns="19050" anchor="b" anchorCtr="1">
                  <a:spAutoFit/>
                </a:bodyPr>
                <a:lstStyle/>
                <a:p>
                  <a:pPr>
                    <a:defRPr sz="17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AC2-46AE-904D-0ADEFAAB3E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274320" rIns="38100" bIns="19050" anchor="b" anchorCtr="1">
                <a:spAutoFit/>
              </a:bodyPr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'average hairpin'!$C$12:$F$12</c:f>
                <c:numCache>
                  <c:formatCode>General</c:formatCode>
                  <c:ptCount val="4"/>
                  <c:pt idx="0">
                    <c:v>1.646523020311107</c:v>
                  </c:pt>
                  <c:pt idx="1">
                    <c:v>7.5002254195355444</c:v>
                  </c:pt>
                  <c:pt idx="2">
                    <c:v>6.2429385764891974</c:v>
                  </c:pt>
                  <c:pt idx="3">
                    <c:v>1.1244263476685554</c:v>
                  </c:pt>
                </c:numCache>
              </c:numRef>
            </c:plus>
            <c:minus>
              <c:numRef>
                <c:f>'average hairpin'!$C$12:$F$12</c:f>
                <c:numCache>
                  <c:formatCode>General</c:formatCode>
                  <c:ptCount val="4"/>
                  <c:pt idx="0">
                    <c:v>1.646523020311107</c:v>
                  </c:pt>
                  <c:pt idx="1">
                    <c:v>7.5002254195355444</c:v>
                  </c:pt>
                  <c:pt idx="2">
                    <c:v>6.2429385764891974</c:v>
                  </c:pt>
                  <c:pt idx="3">
                    <c:v>1.1244263476685554</c:v>
                  </c:pt>
                </c:numCache>
              </c:numRef>
            </c:minus>
            <c:spPr>
              <a:noFill/>
              <a:ln w="222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22225">
                <a:solidFill>
                  <a:schemeClr val="tx1">
                    <a:lumMod val="65000"/>
                    <a:lumOff val="35000"/>
                  </a:schemeClr>
                </a:solidFill>
                <a:prstDash val="lgDash"/>
                <a:round/>
              </a:ln>
              <a:effectLst/>
            </c:spPr>
          </c:errBars>
          <c:xVal>
            <c:strRef>
              <c:f>'average hairpin'!$C$2:$F$2</c:f>
              <c:strCache>
                <c:ptCount val="4"/>
                <c:pt idx="0">
                  <c:v>P3Next-L38M</c:v>
                </c:pt>
                <c:pt idx="1">
                  <c:v>P3Next-L38A</c:v>
                </c:pt>
                <c:pt idx="2">
                  <c:v>P3Next-V40A</c:v>
                </c:pt>
                <c:pt idx="3">
                  <c:v>P3Next-WT</c:v>
                </c:pt>
              </c:strCache>
            </c:strRef>
          </c:xVal>
          <c:yVal>
            <c:numRef>
              <c:f>'average hairpin'!$C$10:$F$10</c:f>
              <c:numCache>
                <c:formatCode>0</c:formatCode>
                <c:ptCount val="4"/>
                <c:pt idx="0">
                  <c:v>15.838509316770184</c:v>
                </c:pt>
                <c:pt idx="1">
                  <c:v>45.62229102167182</c:v>
                </c:pt>
                <c:pt idx="2">
                  <c:v>36.420224655518773</c:v>
                </c:pt>
                <c:pt idx="3">
                  <c:v>22.748447204968947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2-46AE-904D-0ADEFAAB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31712"/>
        <c:axId val="60543219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'average hairpin'!$B$10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0" rIns="38100" bIns="0" anchor="ctr" anchorCtr="1">
                      <a:spAutoFit/>
                    </a:bodyPr>
                    <a:lstStyle/>
                    <a:p>
                      <a:pPr>
                        <a:defRPr sz="21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Dir val="x"/>
                  <c:errBarType val="both"/>
                  <c:errValType val="cust"/>
                  <c:noEndCap val="1"/>
                  <c:plus>
                    <c:numLit>
                      <c:formatCode>General</c:formatCode>
                      <c:ptCount val="1"/>
                      <c:pt idx="0">
                        <c:v>0.5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0.5</c:v>
                      </c:pt>
                    </c:numLit>
                  </c:minus>
                  <c:spPr>
                    <a:noFill/>
                    <a:ln w="222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dash"/>
                      <a:round/>
                    </a:ln>
                    <a:effectLst/>
                  </c:spPr>
                </c:errBars>
                <c:xVal>
                  <c:strRef>
                    <c:extLst>
                      <c:ext uri="{02D57815-91ED-43cb-92C2-25804820EDAC}">
                        <c15:formulaRef>
                          <c15:sqref>'average hairpin'!$C$2:$F$2</c15:sqref>
                        </c15:formulaRef>
                      </c:ext>
                    </c:extLst>
                    <c:strCache>
                      <c:ptCount val="4"/>
                      <c:pt idx="0">
                        <c:v>P3Next-L38M</c:v>
                      </c:pt>
                      <c:pt idx="1">
                        <c:v>P3Next-L38A</c:v>
                      </c:pt>
                      <c:pt idx="2">
                        <c:v>P3Next-V40A</c:v>
                      </c:pt>
                      <c:pt idx="3">
                        <c:v>P3Next-WT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'average hairpin'!$C$10:$F$10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15.838509316770184</c:v>
                      </c:pt>
                      <c:pt idx="1">
                        <c:v>45.62229102167182</c:v>
                      </c:pt>
                      <c:pt idx="2">
                        <c:v>36.420224655518773</c:v>
                      </c:pt>
                      <c:pt idx="3">
                        <c:v>22.748447204968947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2AD-41B0-96E1-30DAAA5E553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L38M Avg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'average hairpin'!#REF!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17.553642010163752</c:v>
                      </c:pt>
                      <c:pt idx="1">
                        <c:v>17.553642010163752</c:v>
                      </c:pt>
                      <c:pt idx="2">
                        <c:v>17.553642010163752</c:v>
                      </c:pt>
                      <c:pt idx="3">
                        <c:v>17.553642010163752</c:v>
                      </c:pt>
                      <c:pt idx="4">
                        <c:v>17.553642010163752</c:v>
                      </c:pt>
                      <c:pt idx="5">
                        <c:v>17.553642010163752</c:v>
                      </c:pt>
                      <c:pt idx="6">
                        <c:v>17.553642010163752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D6B-424A-8F3F-EF00857CC84D}"/>
                  </c:ext>
                </c:extLst>
              </c15:ser>
            </c15:filteredScatterSeries>
          </c:ext>
        </c:extLst>
      </c:scatterChart>
      <c:catAx>
        <c:axId val="6054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2192"/>
        <c:crosses val="autoZero"/>
        <c:auto val="1"/>
        <c:lblAlgn val="ctr"/>
        <c:lblOffset val="100"/>
        <c:noMultiLvlLbl val="0"/>
      </c:catAx>
      <c:valAx>
        <c:axId val="60543219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vi-VN" sz="2100" b="1">
                    <a:latin typeface="+mj-lt"/>
                  </a:rPr>
                  <a:t>% of </a:t>
                </a:r>
                <a:r>
                  <a:rPr lang="el-GR" sz="2100" b="1">
                    <a:latin typeface="+mj-lt"/>
                  </a:rPr>
                  <a:t>β</a:t>
                </a:r>
                <a:r>
                  <a:rPr lang="vi-VN" sz="2100" b="1">
                    <a:latin typeface="+mj-lt"/>
                  </a:rPr>
                  <a:t>-hairpins in a fibril</a:t>
                </a:r>
                <a:endParaRPr lang="en-US" sz="2100" b="1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98A1FA-8031-4067-A733-26139D8CBBD5}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463D6-B62D-A95C-C457-7A0B66B490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1364-0591-453C-B6E1-477618D5FCF9}">
  <dimension ref="B2:F13"/>
  <sheetViews>
    <sheetView workbookViewId="0">
      <selection activeCell="I16" sqref="I16"/>
    </sheetView>
  </sheetViews>
  <sheetFormatPr defaultRowHeight="14.4" x14ac:dyDescent="0.3"/>
  <cols>
    <col min="2" max="2" width="16.109375" bestFit="1" customWidth="1"/>
    <col min="3" max="4" width="12" bestFit="1" customWidth="1"/>
    <col min="5" max="5" width="12.5546875" bestFit="1" customWidth="1"/>
    <col min="6" max="6" width="12" bestFit="1" customWidth="1"/>
  </cols>
  <sheetData>
    <row r="2" spans="2:6" x14ac:dyDescent="0.3">
      <c r="B2" s="1"/>
      <c r="C2" s="2" t="s">
        <v>8</v>
      </c>
      <c r="D2" s="2" t="s">
        <v>9</v>
      </c>
      <c r="E2" s="2" t="s">
        <v>10</v>
      </c>
      <c r="F2" s="2" t="s">
        <v>11</v>
      </c>
    </row>
    <row r="3" spans="2:6" x14ac:dyDescent="0.3">
      <c r="B3" s="2" t="s">
        <v>0</v>
      </c>
      <c r="C3" s="1">
        <f>2/23*100</f>
        <v>8.695652173913043</v>
      </c>
      <c r="D3" s="1">
        <f>12/20*100</f>
        <v>60</v>
      </c>
      <c r="E3" s="1">
        <f>7/17*100</f>
        <v>41.17647058823529</v>
      </c>
      <c r="F3" s="1">
        <f>5/24*100</f>
        <v>20.833333333333336</v>
      </c>
    </row>
    <row r="4" spans="2:6" x14ac:dyDescent="0.3">
      <c r="B4" s="2" t="s">
        <v>1</v>
      </c>
      <c r="C4" s="1">
        <f>5/24*100</f>
        <v>20.833333333333336</v>
      </c>
      <c r="D4" s="1">
        <f>8/24*100</f>
        <v>33.333333333333329</v>
      </c>
      <c r="E4" s="1"/>
      <c r="F4" s="1">
        <f>5/24*100</f>
        <v>20.833333333333336</v>
      </c>
    </row>
    <row r="5" spans="2:6" x14ac:dyDescent="0.3">
      <c r="B5" s="2" t="s">
        <v>2</v>
      </c>
      <c r="C5" s="1">
        <f>3/24*100</f>
        <v>12.5</v>
      </c>
      <c r="D5" s="1"/>
      <c r="E5" s="1">
        <f>14/22*100</f>
        <v>63.636363636363633</v>
      </c>
      <c r="F5" s="1">
        <f>5/23*100</f>
        <v>21.739130434782609</v>
      </c>
    </row>
    <row r="6" spans="2:6" x14ac:dyDescent="0.3">
      <c r="B6" s="2" t="s">
        <v>3</v>
      </c>
      <c r="C6" s="1">
        <f>5/23*100</f>
        <v>21.739130434782609</v>
      </c>
      <c r="D6" s="1">
        <f>8/17*100</f>
        <v>47.058823529411761</v>
      </c>
      <c r="E6" s="1">
        <f>4/9*100</f>
        <v>44.444444444444443</v>
      </c>
      <c r="F6" s="1">
        <f>7/24*100</f>
        <v>29.166666666666668</v>
      </c>
    </row>
    <row r="7" spans="2:6" x14ac:dyDescent="0.3">
      <c r="B7" s="2" t="s">
        <v>4</v>
      </c>
      <c r="C7" s="1">
        <f>4/23*100</f>
        <v>17.391304347826086</v>
      </c>
      <c r="D7" s="1"/>
      <c r="E7" s="1">
        <f>5/21*100</f>
        <v>23.809523809523807</v>
      </c>
      <c r="F7" s="1">
        <f>5/24*100</f>
        <v>20.833333333333336</v>
      </c>
    </row>
    <row r="8" spans="2:6" x14ac:dyDescent="0.3">
      <c r="B8" s="2" t="s">
        <v>5</v>
      </c>
      <c r="C8" s="1">
        <f>4/24*100</f>
        <v>16.666666666666664</v>
      </c>
      <c r="D8" s="1">
        <f>4/6*100</f>
        <v>66.666666666666657</v>
      </c>
      <c r="E8" s="1">
        <f>6/22*100</f>
        <v>27.27272727272727</v>
      </c>
      <c r="F8" s="1">
        <f>6/24*100</f>
        <v>25</v>
      </c>
    </row>
    <row r="9" spans="2:6" x14ac:dyDescent="0.3">
      <c r="B9" s="2" t="s">
        <v>6</v>
      </c>
      <c r="C9" s="1">
        <f>3/23*100</f>
        <v>13.043478260869565</v>
      </c>
      <c r="D9" s="1">
        <f>4/19*100</f>
        <v>21.052631578947366</v>
      </c>
      <c r="E9" s="1">
        <f>4/22*100</f>
        <v>18.181818181818183</v>
      </c>
      <c r="F9" s="1">
        <f>5/24*100</f>
        <v>20.833333333333336</v>
      </c>
    </row>
    <row r="10" spans="2:6" x14ac:dyDescent="0.3">
      <c r="B10" s="2" t="s">
        <v>7</v>
      </c>
      <c r="C10" s="3">
        <f t="shared" ref="C10:E10" si="0">AVERAGE(C3:C9)</f>
        <v>15.838509316770184</v>
      </c>
      <c r="D10" s="3">
        <f t="shared" si="0"/>
        <v>45.62229102167182</v>
      </c>
      <c r="E10" s="3">
        <f t="shared" si="0"/>
        <v>36.420224655518773</v>
      </c>
      <c r="F10" s="3">
        <f>AVERAGE(F3:F9)</f>
        <v>22.748447204968947</v>
      </c>
    </row>
    <row r="11" spans="2:6" x14ac:dyDescent="0.3">
      <c r="B11" s="2" t="s">
        <v>12</v>
      </c>
      <c r="C11" s="1">
        <f t="shared" ref="C11:E11" si="1">_xlfn.STDEV.P(C3:C9)</f>
        <v>4.3562904396861413</v>
      </c>
      <c r="D11" s="1">
        <f t="shared" si="1"/>
        <v>16.771013884653357</v>
      </c>
      <c r="E11" s="1">
        <f t="shared" si="1"/>
        <v>15.292014007935702</v>
      </c>
      <c r="F11" s="1">
        <f>_xlfn.STDEV.P(F3:F9)</f>
        <v>2.9749524835396497</v>
      </c>
    </row>
    <row r="12" spans="2:6" x14ac:dyDescent="0.3">
      <c r="B12" s="2" t="s">
        <v>13</v>
      </c>
      <c r="C12" s="1">
        <f>_xlfn.STDEV.P(C3:C9)/SQRT(COUNT(C3:C9))</f>
        <v>1.646523020311107</v>
      </c>
      <c r="D12" s="1">
        <f t="shared" ref="D12:F12" si="2">_xlfn.STDEV.P(D3:D9)/SQRT(COUNT(D3:D9))</f>
        <v>7.5002254195355444</v>
      </c>
      <c r="E12" s="1">
        <f t="shared" si="2"/>
        <v>6.2429385764891974</v>
      </c>
      <c r="F12" s="1">
        <f t="shared" si="2"/>
        <v>1.1244263476685554</v>
      </c>
    </row>
    <row r="13" spans="2:6" x14ac:dyDescent="0.3">
      <c r="B13" s="2" t="s">
        <v>14</v>
      </c>
      <c r="C13" s="5">
        <f>_xlfn.T.TEST($F3:$F9,C3:C9,2,3)</f>
        <v>8.7115728428954608E-3</v>
      </c>
      <c r="D13" s="5">
        <f t="shared" ref="D13:F13" si="3">_xlfn.T.TEST($F3:$F9,D3:D9,2,3)</f>
        <v>5.1792053886883765E-2</v>
      </c>
      <c r="E13" s="5">
        <f t="shared" si="3"/>
        <v>0.10273787905291727</v>
      </c>
      <c r="F13" s="4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average hairpin</vt:lpstr>
      <vt:lpstr>hairpin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Nguyen</dc:creator>
  <cp:lastModifiedBy>VTNGUYE4</cp:lastModifiedBy>
  <dcterms:created xsi:type="dcterms:W3CDTF">2024-12-18T14:49:13Z</dcterms:created>
  <dcterms:modified xsi:type="dcterms:W3CDTF">2025-06-20T13:31:48Z</dcterms:modified>
</cp:coreProperties>
</file>