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elf-assembly\Class 1 peptides\7mer\lib\"/>
    </mc:Choice>
  </mc:AlternateContent>
  <xr:revisionPtr revIDLastSave="0" documentId="8_{4DDD22E2-2857-414D-AD2A-37414A6400B9}" xr6:coauthVersionLast="47" xr6:coauthVersionMax="47" xr10:uidLastSave="{00000000-0000-0000-0000-000000000000}"/>
  <bookViews>
    <workbookView xWindow="-108" yWindow="-108" windowWidth="23256" windowHeight="12576" xr2:uid="{B7D9CAF8-F33A-401C-8C53-4BFF496A1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 s="1"/>
  <c r="M14" i="1" s="1"/>
  <c r="G15" i="1"/>
  <c r="H15" i="1"/>
  <c r="I15" i="1" s="1"/>
  <c r="J15" i="1" s="1"/>
  <c r="M15" i="1" s="1"/>
  <c r="G16" i="1"/>
  <c r="H16" i="1"/>
  <c r="I16" i="1" s="1"/>
  <c r="J16" i="1" s="1"/>
  <c r="M16" i="1" s="1"/>
  <c r="G17" i="1"/>
  <c r="H17" i="1"/>
  <c r="I17" i="1"/>
  <c r="J17" i="1"/>
  <c r="M17" i="1" s="1"/>
  <c r="G18" i="1"/>
  <c r="H18" i="1" s="1"/>
  <c r="I18" i="1" s="1"/>
  <c r="J18" i="1" s="1"/>
  <c r="M18" i="1" s="1"/>
  <c r="G19" i="1"/>
  <c r="H19" i="1"/>
  <c r="I19" i="1" s="1"/>
  <c r="J19" i="1" s="1"/>
  <c r="M19" i="1" s="1"/>
  <c r="G20" i="1"/>
  <c r="H20" i="1" s="1"/>
  <c r="I20" i="1" s="1"/>
  <c r="J20" i="1" s="1"/>
  <c r="M20" i="1" s="1"/>
  <c r="G21" i="1"/>
  <c r="H21" i="1" s="1"/>
  <c r="I21" i="1" s="1"/>
  <c r="J21" i="1" s="1"/>
  <c r="M21" i="1" s="1"/>
  <c r="G22" i="1"/>
  <c r="H22" i="1"/>
  <c r="I22" i="1"/>
  <c r="J22" i="1" s="1"/>
  <c r="M22" i="1" s="1"/>
  <c r="G23" i="1"/>
  <c r="H23" i="1"/>
  <c r="I23" i="1"/>
  <c r="J23" i="1" s="1"/>
  <c r="M23" i="1" s="1"/>
  <c r="F23" i="1"/>
  <c r="F22" i="1"/>
  <c r="F21" i="1"/>
  <c r="F20" i="1"/>
  <c r="F19" i="1"/>
  <c r="F18" i="1"/>
  <c r="F17" i="1"/>
  <c r="F16" i="1"/>
  <c r="F15" i="1"/>
  <c r="F14" i="1"/>
  <c r="E23" i="1"/>
  <c r="E22" i="1"/>
  <c r="E21" i="1"/>
  <c r="E20" i="1"/>
  <c r="E19" i="1"/>
  <c r="E18" i="1"/>
  <c r="E17" i="1"/>
  <c r="E16" i="1"/>
  <c r="E15" i="1"/>
  <c r="E14" i="1"/>
  <c r="M5" i="1"/>
  <c r="M6" i="1"/>
  <c r="M7" i="1"/>
  <c r="M8" i="1"/>
  <c r="M9" i="1"/>
  <c r="M10" i="1"/>
  <c r="M11" i="1"/>
  <c r="M12" i="1"/>
  <c r="M13" i="1"/>
  <c r="M4" i="1"/>
  <c r="I7" i="1"/>
  <c r="I8" i="1"/>
  <c r="J8" i="1" s="1"/>
  <c r="I9" i="1"/>
  <c r="I10" i="1"/>
  <c r="I11" i="1"/>
  <c r="I12" i="1"/>
  <c r="I13" i="1"/>
  <c r="J9" i="1"/>
  <c r="J10" i="1"/>
  <c r="J11" i="1"/>
  <c r="J12" i="1"/>
  <c r="J13" i="1"/>
  <c r="F13" i="1"/>
  <c r="E13" i="1"/>
  <c r="F12" i="1"/>
  <c r="G12" i="1" s="1"/>
  <c r="H12" i="1" s="1"/>
  <c r="E12" i="1"/>
  <c r="F11" i="1"/>
  <c r="G11" i="1" s="1"/>
  <c r="H11" i="1" s="1"/>
  <c r="E11" i="1"/>
  <c r="F10" i="1"/>
  <c r="E10" i="1"/>
  <c r="F9" i="1"/>
  <c r="E9" i="1"/>
  <c r="J5" i="1"/>
  <c r="J6" i="1"/>
  <c r="J7" i="1"/>
  <c r="J4" i="1"/>
  <c r="I5" i="1"/>
  <c r="I6" i="1"/>
  <c r="I4" i="1"/>
  <c r="H4" i="1"/>
  <c r="E4" i="1"/>
  <c r="F8" i="1"/>
  <c r="G8" i="1" s="1"/>
  <c r="H8" i="1" s="1"/>
  <c r="E8" i="1"/>
  <c r="F7" i="1"/>
  <c r="E7" i="1"/>
  <c r="G7" i="1" s="1"/>
  <c r="H7" i="1" s="1"/>
  <c r="G4" i="1"/>
  <c r="G6" i="1"/>
  <c r="H6" i="1" s="1"/>
  <c r="F6" i="1"/>
  <c r="E6" i="1"/>
  <c r="G5" i="1"/>
  <c r="H5" i="1"/>
  <c r="F5" i="1"/>
  <c r="E5" i="1"/>
  <c r="F4" i="1"/>
  <c r="G13" i="1" l="1"/>
  <c r="H13" i="1" s="1"/>
  <c r="G10" i="1"/>
  <c r="H10" i="1" s="1"/>
  <c r="G9" i="1"/>
  <c r="H9" i="1" s="1"/>
</calcChain>
</file>

<file path=xl/sharedStrings.xml><?xml version="1.0" encoding="utf-8"?>
<sst xmlns="http://schemas.openxmlformats.org/spreadsheetml/2006/main" count="6" uniqueCount="6">
  <si>
    <t>A</t>
  </si>
  <si>
    <t>B</t>
  </si>
  <si>
    <t>A/B</t>
  </si>
  <si>
    <t>2A/B</t>
  </si>
  <si>
    <t>NME</t>
  </si>
  <si>
    <t>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</si>
</sst>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3EF-9CBE-4F12-8DF5-194FF41479AC}">
  <dimension ref="D2:M23"/>
  <sheetViews>
    <sheetView tabSelected="1" workbookViewId="0">
      <selection activeCell="O13" sqref="O13"/>
    </sheetView>
  </sheetViews>
  <sheetFormatPr defaultRowHeight="14.4" x14ac:dyDescent="0.3"/>
  <sheetData>
    <row r="2" spans="4:13" ht="15" thickBot="1" x14ac:dyDescent="0.35"/>
    <row r="3" spans="4:13" x14ac:dyDescent="0.3">
      <c r="D3" s="15" t="s">
        <v>4</v>
      </c>
      <c r="E3" s="1" t="s">
        <v>0</v>
      </c>
      <c r="F3" s="2" t="s">
        <v>1</v>
      </c>
      <c r="G3" s="2" t="s">
        <v>2</v>
      </c>
      <c r="H3" s="2" t="s">
        <v>3</v>
      </c>
      <c r="I3" s="3"/>
      <c r="J3" s="3"/>
      <c r="K3" s="3"/>
      <c r="L3" s="3"/>
      <c r="M3" s="4"/>
    </row>
    <row r="4" spans="4:13" x14ac:dyDescent="0.3">
      <c r="D4" s="16"/>
      <c r="E4" s="5">
        <f>9.44293233*10^5</f>
        <v>944293.23300000001</v>
      </c>
      <c r="F4" s="6">
        <f>(8.01323529*10^2)</f>
        <v>801.32352900000012</v>
      </c>
      <c r="G4" s="6">
        <f>E4/F4</f>
        <v>1178.416954982486</v>
      </c>
      <c r="H4" s="6">
        <f>G4*2</f>
        <v>2356.833909964972</v>
      </c>
      <c r="I4" s="6">
        <f>H4^(1/6)</f>
        <v>3.6480000002863155</v>
      </c>
      <c r="J4" s="6">
        <f>I4/2</f>
        <v>1.8240000001431578</v>
      </c>
      <c r="K4" s="7">
        <v>11</v>
      </c>
      <c r="L4" s="7"/>
      <c r="M4" s="8">
        <f>E4/(2*J4)^12</f>
        <v>0.1699999999176669</v>
      </c>
    </row>
    <row r="5" spans="4:13" x14ac:dyDescent="0.3">
      <c r="D5" s="16"/>
      <c r="E5" s="5">
        <f>2.12601181*10^3</f>
        <v>2126.01181</v>
      </c>
      <c r="F5" s="6">
        <f>2.09604198*10^1</f>
        <v>20.960419799999997</v>
      </c>
      <c r="G5" s="6">
        <f>E5/F5</f>
        <v>101.42982966400321</v>
      </c>
      <c r="H5" s="6">
        <f>G5*2</f>
        <v>202.85965932800642</v>
      </c>
      <c r="I5" s="6">
        <f t="shared" ref="I5:I23" si="0">H5^(1/6)</f>
        <v>2.4239999989329153</v>
      </c>
      <c r="J5" s="6">
        <f t="shared" ref="J5:J8" si="1">I5/2</f>
        <v>1.2119999994664576</v>
      </c>
      <c r="K5" s="7"/>
      <c r="L5" s="7"/>
      <c r="M5" s="8">
        <f t="shared" ref="M5:M13" si="2">E5/(2*J5)^12</f>
        <v>5.1662365670517185E-2</v>
      </c>
    </row>
    <row r="6" spans="4:13" x14ac:dyDescent="0.3">
      <c r="D6" s="16"/>
      <c r="E6" s="5">
        <f>1.39982777*10^-1</f>
        <v>0.139982777</v>
      </c>
      <c r="F6" s="6">
        <f>9.37598976*10^-2</f>
        <v>9.3759897600000003E-2</v>
      </c>
      <c r="G6" s="6">
        <f>E6/F6</f>
        <v>1.4929919995987708</v>
      </c>
      <c r="H6" s="6">
        <f>G6*2</f>
        <v>2.9859839991975416</v>
      </c>
      <c r="I6" s="6">
        <f t="shared" si="0"/>
        <v>1.1999999999462516</v>
      </c>
      <c r="J6" s="6">
        <f t="shared" si="1"/>
        <v>0.59999999997312581</v>
      </c>
      <c r="K6" s="7">
        <v>22</v>
      </c>
      <c r="L6" s="7"/>
      <c r="M6" s="8">
        <f t="shared" si="2"/>
        <v>1.5700000004219263E-2</v>
      </c>
    </row>
    <row r="7" spans="4:13" x14ac:dyDescent="0.3">
      <c r="D7" s="16"/>
      <c r="E7" s="9">
        <f>9.95480466*10^5</f>
        <v>995480.46600000001</v>
      </c>
      <c r="F7" s="7">
        <f>7.36907417*10^2</f>
        <v>736.90741700000001</v>
      </c>
      <c r="G7" s="6">
        <f t="shared" ref="G7:G12" si="3">E7/F7</f>
        <v>1350.8894645852099</v>
      </c>
      <c r="H7" s="6">
        <f t="shared" ref="H7:H23" si="4">G7*2</f>
        <v>2701.7789291704198</v>
      </c>
      <c r="I7" s="6">
        <f t="shared" si="0"/>
        <v>3.7319999998649251</v>
      </c>
      <c r="J7" s="6">
        <f t="shared" si="1"/>
        <v>1.8659999999324626</v>
      </c>
      <c r="K7" s="7"/>
      <c r="L7" s="7"/>
      <c r="M7" s="8">
        <f t="shared" si="2"/>
        <v>0.13637448442650102</v>
      </c>
    </row>
    <row r="8" spans="4:13" x14ac:dyDescent="0.3">
      <c r="D8" s="16"/>
      <c r="E8" s="9">
        <f>2.56678134*10^3</f>
        <v>2566.78134</v>
      </c>
      <c r="F8" s="7">
        <f>2.06278363*10^1</f>
        <v>20.627836300000002</v>
      </c>
      <c r="G8" s="6">
        <f t="shared" si="3"/>
        <v>124.43289265389409</v>
      </c>
      <c r="H8" s="6">
        <f t="shared" si="4"/>
        <v>248.86578530778817</v>
      </c>
      <c r="I8" s="6">
        <f t="shared" si="0"/>
        <v>2.5079999998711671</v>
      </c>
      <c r="J8" s="6">
        <f>I8/2</f>
        <v>1.2539999999355835</v>
      </c>
      <c r="K8" s="7"/>
      <c r="L8" s="7"/>
      <c r="M8" s="8">
        <f t="shared" si="2"/>
        <v>4.1443696799237081E-2</v>
      </c>
    </row>
    <row r="9" spans="4:13" x14ac:dyDescent="0.3">
      <c r="D9" s="16"/>
      <c r="E9" s="9">
        <f>1.04308023*10^6</f>
        <v>1043080.23</v>
      </c>
      <c r="F9" s="7">
        <f>6.75612247*10^2</f>
        <v>675.61224700000002</v>
      </c>
      <c r="G9" s="6">
        <f t="shared" si="3"/>
        <v>1543.9036734927629</v>
      </c>
      <c r="H9" s="6">
        <f t="shared" si="4"/>
        <v>3087.8073469855258</v>
      </c>
      <c r="I9" s="6">
        <f t="shared" si="0"/>
        <v>3.8160000000305381</v>
      </c>
      <c r="J9" s="6">
        <f t="shared" ref="J9:J23" si="5">I9/2</f>
        <v>1.908000000015269</v>
      </c>
      <c r="K9" s="7">
        <v>33</v>
      </c>
      <c r="L9" s="7"/>
      <c r="M9" s="8">
        <f t="shared" si="2"/>
        <v>0.1093999999157277</v>
      </c>
    </row>
    <row r="10" spans="4:13" x14ac:dyDescent="0.3">
      <c r="D10" s="16"/>
      <c r="E10" s="9">
        <f>6.20665997*10^4</f>
        <v>62066.599699999999</v>
      </c>
      <c r="F10" s="7">
        <f>1.13252061*10^2</f>
        <v>113.252061</v>
      </c>
      <c r="G10" s="6">
        <f t="shared" si="3"/>
        <v>548.03947188210554</v>
      </c>
      <c r="H10" s="6">
        <f t="shared" si="4"/>
        <v>1096.0789437642111</v>
      </c>
      <c r="I10" s="6">
        <f t="shared" si="0"/>
        <v>3.2110000017401918</v>
      </c>
      <c r="J10" s="6">
        <f t="shared" si="5"/>
        <v>1.6055000008700959</v>
      </c>
      <c r="K10" s="7"/>
      <c r="L10" s="7"/>
      <c r="M10" s="8">
        <f t="shared" si="2"/>
        <v>5.1662365035069366E-2</v>
      </c>
    </row>
    <row r="11" spans="4:13" x14ac:dyDescent="0.3">
      <c r="D11" s="16"/>
      <c r="E11" s="9">
        <f>5.946673*10^1</f>
        <v>59.466729999999998</v>
      </c>
      <c r="F11" s="7">
        <f>1.9324882*10^0</f>
        <v>1.9324882000000001</v>
      </c>
      <c r="G11" s="6">
        <f t="shared" si="3"/>
        <v>30.772105102634001</v>
      </c>
      <c r="H11" s="6">
        <f t="shared" si="4"/>
        <v>61.544210205268001</v>
      </c>
      <c r="I11" s="6">
        <f t="shared" si="0"/>
        <v>1.987000000086411</v>
      </c>
      <c r="J11" s="6">
        <f t="shared" si="5"/>
        <v>0.99350000004320549</v>
      </c>
      <c r="K11" s="7"/>
      <c r="L11" s="7"/>
      <c r="M11" s="8">
        <f t="shared" si="2"/>
        <v>1.5699999996381348E-2</v>
      </c>
    </row>
    <row r="12" spans="4:13" x14ac:dyDescent="0.3">
      <c r="D12" s="16"/>
      <c r="E12" s="9">
        <f>6.78771368*10^4</f>
        <v>67877.136800000007</v>
      </c>
      <c r="F12" s="7">
        <f>1.06076943*10^2</f>
        <v>106.07694299999999</v>
      </c>
      <c r="G12" s="6">
        <f t="shared" si="3"/>
        <v>639.885868505845</v>
      </c>
      <c r="H12" s="6">
        <f t="shared" si="4"/>
        <v>1279.77173701169</v>
      </c>
      <c r="I12" s="6">
        <f t="shared" si="0"/>
        <v>3.2950000015510961</v>
      </c>
      <c r="J12" s="6">
        <f t="shared" si="5"/>
        <v>1.647500000775548</v>
      </c>
      <c r="K12" s="7"/>
      <c r="L12" s="7"/>
      <c r="M12" s="8">
        <f t="shared" si="2"/>
        <v>4.1443696532826049E-2</v>
      </c>
    </row>
    <row r="13" spans="4:13" ht="15" thickBot="1" x14ac:dyDescent="0.35">
      <c r="D13" s="17"/>
      <c r="E13" s="9">
        <f>3.25969625*10^3</f>
        <v>3259.69625</v>
      </c>
      <c r="F13" s="7">
        <f>1.43076527*10^1</f>
        <v>14.3076527</v>
      </c>
      <c r="G13" s="6">
        <f t="shared" ref="G13" si="6">E13/F13</f>
        <v>227.82886322086921</v>
      </c>
      <c r="H13" s="6">
        <f t="shared" si="4"/>
        <v>455.65772644173842</v>
      </c>
      <c r="I13" s="6">
        <f t="shared" si="0"/>
        <v>2.7739999983397268</v>
      </c>
      <c r="J13" s="6">
        <f t="shared" si="5"/>
        <v>1.3869999991698634</v>
      </c>
      <c r="K13" s="7">
        <v>44</v>
      </c>
      <c r="L13" s="7"/>
      <c r="M13" s="8">
        <f t="shared" si="2"/>
        <v>1.5700000098461397E-2</v>
      </c>
    </row>
    <row r="14" spans="4:13" x14ac:dyDescent="0.3">
      <c r="D14" s="15" t="s">
        <v>5</v>
      </c>
      <c r="E14" s="14">
        <f>7.51607703*10^3</f>
        <v>7516.0770300000004</v>
      </c>
      <c r="F14" s="3">
        <f>2.17257828*10^1</f>
        <v>21.725782800000001</v>
      </c>
      <c r="G14" s="2">
        <f t="shared" ref="G14:G23" si="7">E14/F14</f>
        <v>345.95195483589202</v>
      </c>
      <c r="H14" s="2">
        <f t="shared" si="4"/>
        <v>691.90390967178405</v>
      </c>
      <c r="I14" s="2">
        <f t="shared" si="0"/>
        <v>2.9739999994509509</v>
      </c>
      <c r="J14" s="2">
        <f t="shared" si="5"/>
        <v>1.4869999997254755</v>
      </c>
      <c r="K14" s="3">
        <v>11</v>
      </c>
      <c r="L14" s="3"/>
      <c r="M14" s="4">
        <f t="shared" ref="M14:M23" si="8">E14/(2*J14)^12</f>
        <v>1.5700000026236314E-2</v>
      </c>
    </row>
    <row r="15" spans="4:13" x14ac:dyDescent="0.3">
      <c r="D15" s="16"/>
      <c r="E15" s="9">
        <f>9.71708117*10^4</f>
        <v>97170.811700000006</v>
      </c>
      <c r="F15" s="7">
        <f>1.2691915*10^2</f>
        <v>126.91915</v>
      </c>
      <c r="G15" s="6">
        <f t="shared" si="7"/>
        <v>765.61190096214796</v>
      </c>
      <c r="H15" s="6">
        <f t="shared" si="4"/>
        <v>1531.2238019242959</v>
      </c>
      <c r="I15" s="6">
        <f t="shared" si="0"/>
        <v>3.3949999995107358</v>
      </c>
      <c r="J15" s="6">
        <f t="shared" si="5"/>
        <v>1.6974999997553679</v>
      </c>
      <c r="K15" s="7"/>
      <c r="L15" s="7"/>
      <c r="M15" s="8">
        <f t="shared" si="8"/>
        <v>4.1443696813130898E-2</v>
      </c>
    </row>
    <row r="16" spans="4:13" x14ac:dyDescent="0.3">
      <c r="D16" s="16"/>
      <c r="E16" s="9">
        <f>1.04308023*10^6</f>
        <v>1043080.23</v>
      </c>
      <c r="F16" s="7">
        <f>6.75612247*10^2</f>
        <v>675.61224700000002</v>
      </c>
      <c r="G16" s="6">
        <f t="shared" si="7"/>
        <v>1543.9036734927629</v>
      </c>
      <c r="H16" s="6">
        <f t="shared" si="4"/>
        <v>3087.8073469855258</v>
      </c>
      <c r="I16" s="6">
        <f t="shared" si="0"/>
        <v>3.8160000000305381</v>
      </c>
      <c r="J16" s="6">
        <f t="shared" si="5"/>
        <v>1.908000000015269</v>
      </c>
      <c r="K16" s="7">
        <v>22</v>
      </c>
      <c r="L16" s="7"/>
      <c r="M16" s="8">
        <f t="shared" si="8"/>
        <v>0.1093999999157277</v>
      </c>
    </row>
    <row r="17" spans="4:13" x14ac:dyDescent="0.3">
      <c r="D17" s="16"/>
      <c r="E17" s="9">
        <f>8.61541883*10^4</f>
        <v>86154.188299999994</v>
      </c>
      <c r="F17" s="7">
        <f>1.12529845*10^2</f>
        <v>112.52984500000001</v>
      </c>
      <c r="G17" s="6">
        <f t="shared" si="7"/>
        <v>765.61189878116329</v>
      </c>
      <c r="H17" s="6">
        <f t="shared" si="4"/>
        <v>1531.2237975623266</v>
      </c>
      <c r="I17" s="6">
        <f t="shared" si="0"/>
        <v>3.3949999978988572</v>
      </c>
      <c r="J17" s="6">
        <f t="shared" si="5"/>
        <v>1.6974999989494286</v>
      </c>
      <c r="K17" s="7"/>
      <c r="L17" s="7"/>
      <c r="M17" s="8">
        <f t="shared" si="8"/>
        <v>3.6745067957781541E-2</v>
      </c>
    </row>
    <row r="18" spans="4:13" x14ac:dyDescent="0.3">
      <c r="D18" s="16"/>
      <c r="E18" s="9">
        <f>9.2482227*10^5</f>
        <v>924822.2699999999</v>
      </c>
      <c r="F18" s="7">
        <f>5.99015525*10^2</f>
        <v>599.01552500000003</v>
      </c>
      <c r="G18" s="6">
        <f t="shared" si="7"/>
        <v>1543.9036742828991</v>
      </c>
      <c r="H18" s="6">
        <f t="shared" si="4"/>
        <v>3087.8073485657983</v>
      </c>
      <c r="I18" s="6">
        <f t="shared" si="0"/>
        <v>3.8160000003560284</v>
      </c>
      <c r="J18" s="6">
        <f t="shared" si="5"/>
        <v>1.9080000001780142</v>
      </c>
      <c r="K18" s="7"/>
      <c r="L18" s="7"/>
      <c r="M18" s="8">
        <f t="shared" si="8"/>
        <v>9.6996907089787768E-2</v>
      </c>
    </row>
    <row r="19" spans="4:13" x14ac:dyDescent="0.3">
      <c r="D19" s="16"/>
      <c r="E19" s="9">
        <f>8.19971662*10^5</f>
        <v>819971.66200000001</v>
      </c>
      <c r="F19" s="7">
        <f>5.31102864*10^2</f>
        <v>531.10286399999995</v>
      </c>
      <c r="G19" s="6">
        <f t="shared" si="7"/>
        <v>1543.9036721142593</v>
      </c>
      <c r="H19" s="6">
        <f t="shared" si="4"/>
        <v>3087.8073442285186</v>
      </c>
      <c r="I19" s="6">
        <f t="shared" si="0"/>
        <v>3.8159999994626728</v>
      </c>
      <c r="J19" s="6">
        <f t="shared" si="5"/>
        <v>1.9079999997313364</v>
      </c>
      <c r="K19" s="7">
        <v>33</v>
      </c>
      <c r="L19" s="7"/>
      <c r="M19" s="8">
        <f t="shared" si="8"/>
        <v>8.6000000128359025E-2</v>
      </c>
    </row>
    <row r="20" spans="4:13" x14ac:dyDescent="0.3">
      <c r="D20" s="16"/>
      <c r="E20" s="9">
        <f>5.44261042*10^4</f>
        <v>54426.104200000002</v>
      </c>
      <c r="F20" s="7">
        <f>1.11805549*10^2</f>
        <v>111.805549</v>
      </c>
      <c r="G20" s="6">
        <f t="shared" si="7"/>
        <v>486.79251331255483</v>
      </c>
      <c r="H20" s="6">
        <f t="shared" si="4"/>
        <v>973.58502662510966</v>
      </c>
      <c r="I20" s="6">
        <f t="shared" si="0"/>
        <v>3.1481999981807296</v>
      </c>
      <c r="J20" s="6">
        <f t="shared" si="5"/>
        <v>1.5740999990903648</v>
      </c>
      <c r="K20" s="7"/>
      <c r="L20" s="7"/>
      <c r="M20" s="8">
        <f t="shared" si="8"/>
        <v>5.7419509309612676E-2</v>
      </c>
    </row>
    <row r="21" spans="4:13" x14ac:dyDescent="0.3">
      <c r="D21" s="16"/>
      <c r="E21" s="9">
        <f>6.47841731*10^5</f>
        <v>647841.73100000003</v>
      </c>
      <c r="F21" s="7">
        <f>6.2672008*10^2</f>
        <v>626.72008000000005</v>
      </c>
      <c r="G21" s="6">
        <f t="shared" si="7"/>
        <v>1033.701889685743</v>
      </c>
      <c r="H21" s="6">
        <f t="shared" si="4"/>
        <v>2067.4037793714861</v>
      </c>
      <c r="I21" s="6">
        <f t="shared" si="0"/>
        <v>3.5691999999696753</v>
      </c>
      <c r="J21" s="6">
        <f t="shared" si="5"/>
        <v>1.7845999999848376</v>
      </c>
      <c r="K21" s="7"/>
      <c r="L21" s="7"/>
      <c r="M21" s="8">
        <f t="shared" si="8"/>
        <v>0.15157176509335055</v>
      </c>
    </row>
    <row r="22" spans="4:13" x14ac:dyDescent="0.3">
      <c r="D22" s="16"/>
      <c r="E22" s="9">
        <f>5.74393458*10^5</f>
        <v>574393.45799999998</v>
      </c>
      <c r="F22" s="7">
        <f>5.55666448*10^2</f>
        <v>555.66644800000006</v>
      </c>
      <c r="G22" s="6">
        <f t="shared" si="7"/>
        <v>1033.7018908868868</v>
      </c>
      <c r="H22" s="6">
        <f t="shared" si="4"/>
        <v>2067.4037817737735</v>
      </c>
      <c r="I22" s="6">
        <f t="shared" si="0"/>
        <v>3.5692000006608997</v>
      </c>
      <c r="J22" s="6">
        <f t="shared" si="5"/>
        <v>1.7846000003304499</v>
      </c>
      <c r="K22" s="7"/>
      <c r="L22" s="7"/>
      <c r="M22" s="8">
        <f t="shared" si="8"/>
        <v>0.13438749916652828</v>
      </c>
    </row>
    <row r="23" spans="4:13" ht="15" thickBot="1" x14ac:dyDescent="0.35">
      <c r="D23" s="17"/>
      <c r="E23" s="10">
        <f>3.79876399*10^5</f>
        <v>379876.39899999998</v>
      </c>
      <c r="F23" s="11">
        <f>5.64885984*10^2</f>
        <v>564.88598400000001</v>
      </c>
      <c r="G23" s="12">
        <f t="shared" si="7"/>
        <v>672.48331479224657</v>
      </c>
      <c r="H23" s="12">
        <f t="shared" si="4"/>
        <v>1344.9666295844931</v>
      </c>
      <c r="I23" s="12">
        <f t="shared" si="0"/>
        <v>3.32240000055587</v>
      </c>
      <c r="J23" s="12">
        <f t="shared" si="5"/>
        <v>1.661200000277935</v>
      </c>
      <c r="K23" s="11">
        <v>44</v>
      </c>
      <c r="L23" s="11"/>
      <c r="M23" s="13">
        <f t="shared" si="8"/>
        <v>0.20999999984182249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ssarm</dc:creator>
  <cp:lastModifiedBy>ssarm</cp:lastModifiedBy>
  <dcterms:created xsi:type="dcterms:W3CDTF">2022-02-22T18:31:10Z</dcterms:created>
  <dcterms:modified xsi:type="dcterms:W3CDTF">2022-02-22T20:09:28Z</dcterms:modified>
</cp:coreProperties>
</file>