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ago\Desktop\Faculdade\2º Ano\2º Ano - 1º Semestre\PI - Projeto Integrador\sem3pi2023_24_g061\"/>
    </mc:Choice>
  </mc:AlternateContent>
  <xr:revisionPtr revIDLastSave="0" documentId="13_ncr:1_{C17BEF51-02C7-4767-BD5A-4CE29EB67A4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B15" i="10"/>
  <c r="R14" i="10"/>
  <c r="R13" i="10"/>
  <c r="R12" i="10"/>
  <c r="R11" i="10"/>
  <c r="R10" i="10"/>
  <c r="R9" i="10"/>
  <c r="R8" i="10"/>
  <c r="R7" i="10"/>
  <c r="R6" i="10"/>
  <c r="R5" i="10"/>
  <c r="R4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M9" i="1"/>
  <c r="L9" i="1"/>
  <c r="Q8" i="1"/>
  <c r="Q9" i="1" s="1"/>
  <c r="P8" i="1"/>
  <c r="P9" i="1" s="1"/>
  <c r="O8" i="1"/>
  <c r="O9" i="1" s="1"/>
  <c r="N8" i="1"/>
  <c r="N9" i="1" s="1"/>
  <c r="M8" i="1"/>
  <c r="L8" i="1"/>
  <c r="K8" i="1"/>
  <c r="K9" i="1" s="1"/>
  <c r="J8" i="1"/>
  <c r="J9" i="1" s="1"/>
  <c r="I8" i="1"/>
  <c r="I9" i="1" s="1"/>
  <c r="H8" i="1"/>
  <c r="H9" i="1" s="1"/>
  <c r="G8" i="1"/>
  <c r="G9" i="1" s="1"/>
  <c r="F8" i="1"/>
  <c r="F9" i="1" s="1"/>
  <c r="E8" i="1"/>
  <c r="E9" i="1" s="1"/>
  <c r="D8" i="1"/>
  <c r="D9" i="1" s="1"/>
  <c r="C8" i="1"/>
  <c r="C9" i="1" s="1"/>
  <c r="B8" i="1"/>
  <c r="R7" i="1"/>
  <c r="R6" i="1"/>
  <c r="R5" i="1"/>
  <c r="R4" i="1"/>
  <c r="X3" i="1"/>
  <c r="W3" i="1"/>
  <c r="V3" i="1"/>
  <c r="U3" i="1"/>
  <c r="T3" i="1"/>
  <c r="S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<sst xmlns="http://schemas.openxmlformats.org/spreadsheetml/2006/main" count="368" uniqueCount="167">
  <si>
    <t>LAPR3 Project Group and Self-assessment v4.0</t>
  </si>
  <si>
    <t>Fill the cells with a blue background</t>
  </si>
  <si>
    <t>TeamID #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</si>
  <si>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</si>
  <si>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</si>
  <si>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</si>
  <si>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</si>
  <si>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</si>
  <si>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</si>
  <si>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</si>
  <si>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</si>
  <si>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</si>
  <si>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</si>
  <si>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</si>
  <si>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</si>
  <si>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</si>
  <si>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</si>
  <si>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</si>
  <si>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</si>
  <si>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</si>
  <si>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</si>
  <si>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</si>
  <si>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</si>
  <si>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</si>
  <si>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</si>
  <si>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</si>
  <si>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</si>
  <si>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</si>
  <si>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</si>
  <si>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</si>
  <si>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</si>
  <si>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</si>
  <si>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</si>
  <si>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</si>
  <si>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</si>
  <si>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</si>
  <si>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</si>
  <si>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</si>
  <si>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</si>
  <si>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</si>
  <si>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</si>
  <si>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</si>
  <si>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</si>
  <si>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</si>
  <si>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</si>
  <si>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</si>
  <si>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</si>
  <si>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</si>
  <si>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</si>
  <si>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</si>
  <si>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</si>
  <si>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</si>
  <si>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</si>
  <si>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</si>
  <si>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</si>
  <si>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</si>
  <si>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</si>
  <si>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</si>
  <si>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</si>
  <si>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</si>
  <si>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</si>
  <si>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</si>
  <si>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</si>
  <si>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</si>
  <si>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</si>
  <si>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</si>
  <si>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</si>
  <si>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</si>
  <si>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</si>
  <si>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</si>
  <si>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</si>
  <si>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</si>
  <si>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</si>
  <si>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</si>
  <si>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</si>
  <si>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</si>
  <si>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</si>
  <si>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</si>
  <si>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</si>
  <si>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</si>
  <si>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</si>
  <si>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</si>
  <si>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</si>
  <si>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</si>
  <si>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</si>
  <si>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</si>
  <si>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</si>
  <si>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</si>
  <si>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</si>
  <si>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</si>
  <si>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</si>
  <si>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</si>
  <si>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</si>
  <si>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</si>
  <si>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</si>
  <si>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</si>
  <si>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</si>
  <si>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</si>
  <si>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</si>
  <si>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</si>
  <si>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</si>
  <si>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</si>
  <si>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</si>
  <si>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</si>
  <si>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</si>
  <si>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</si>
  <si>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</si>
  <si>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</si>
  <si>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</si>
  <si>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</si>
  <si>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</si>
  <si>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</si>
  <si>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</si>
  <si>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</si>
  <si>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</si>
  <si>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</si>
  <si>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</si>
  <si>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</si>
  <si>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</si>
  <si>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</si>
  <si>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</si>
  <si>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</si>
  <si>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</si>
  <si>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</si>
  <si>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</si>
  <si>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</si>
  <si>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</si>
  <si>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</si>
  <si>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</si>
  <si>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</si>
  <si>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</si>
  <si>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</si>
  <si>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</si>
  <si>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</si>
  <si>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</si>
  <si>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</si>
  <si>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</si>
  <si>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</si>
  <si>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LP03</t>
  </si>
  <si>
    <t>LP04</t>
  </si>
  <si>
    <t>LP05</t>
  </si>
  <si>
    <t>LP06</t>
  </si>
  <si>
    <t>LP07</t>
  </si>
  <si>
    <t>LP08</t>
  </si>
  <si>
    <t>LP09</t>
  </si>
  <si>
    <t>BD11</t>
  </si>
  <si>
    <t>BD12</t>
  </si>
  <si>
    <t>BD13</t>
  </si>
  <si>
    <t>BD14</t>
  </si>
  <si>
    <t>BD15</t>
  </si>
  <si>
    <t>BD16</t>
  </si>
  <si>
    <t>BD17</t>
  </si>
  <si>
    <t>BD18</t>
  </si>
  <si>
    <t>AC01</t>
  </si>
  <si>
    <t>AC02</t>
  </si>
  <si>
    <t>AC03</t>
  </si>
  <si>
    <t>AC04</t>
  </si>
  <si>
    <t>AC05</t>
  </si>
  <si>
    <t>FA01</t>
  </si>
  <si>
    <t>FA02</t>
  </si>
  <si>
    <t>FA03</t>
  </si>
  <si>
    <t>EI01</t>
  </si>
  <si>
    <t>EI02</t>
  </si>
  <si>
    <t>EI03</t>
  </si>
  <si>
    <t>EI04</t>
  </si>
  <si>
    <t>EI05</t>
  </si>
  <si>
    <t>BD19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</si>
</sst>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4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8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textRotation="65" wrapText="1"/>
    </xf>
    <xf numFmtId="0" fontId="0" fillId="0" borderId="2" xfId="0" applyBorder="1" applyAlignment="1">
      <alignment horizontal="center" vertical="center" textRotation="65" wrapText="1"/>
    </xf>
    <xf numFmtId="0" fontId="0" fillId="0" borderId="3" xfId="0" applyBorder="1" applyAlignment="1">
      <alignment horizontal="center" vertical="center" wrapText="1"/>
    </xf>
    <xf numFmtId="164" fontId="0" fillId="0" borderId="4" xfId="1" applyNumberFormat="1" applyFont="1" applyBorder="1" applyAlignment="1">
      <alignment horizontal="right" vertical="center" wrapText="1"/>
    </xf>
    <xf numFmtId="0" fontId="0" fillId="2" borderId="4" xfId="0" applyFill="1" applyBorder="1" applyAlignment="1">
      <alignment horizontal="center" vertical="center"/>
    </xf>
    <xf numFmtId="164" fontId="0" fillId="0" borderId="4" xfId="0" applyNumberFormat="1" applyBorder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4" fillId="0" borderId="0" xfId="0" applyFont="1"/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  <xf numFmtId="0" fontId="2" fillId="0" borderId="0" xfId="0" applyFont="1"/>
    <xf numFmtId="0" fontId="0" fillId="0" borderId="30" xfId="0" applyBorder="1" applyAlignment="1">
      <alignment horizontal="center" vertical="center" textRotation="65" wrapText="1"/>
    </xf>
    <xf numFmtId="2" fontId="0" fillId="0" borderId="31" xfId="0" applyNumberFormat="1" applyBorder="1"/>
    <xf numFmtId="0" fontId="0" fillId="3" borderId="8" xfId="0" applyFill="1" applyBorder="1" applyAlignment="1">
      <alignment horizontal="center" vertical="center" wrapText="1"/>
    </xf>
    <xf numFmtId="2" fontId="0" fillId="0" borderId="32" xfId="0" applyNumberFormat="1" applyBorder="1"/>
    <xf numFmtId="0" fontId="0" fillId="3" borderId="33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2" fontId="0" fillId="0" borderId="36" xfId="0" applyNumberFormat="1" applyBorder="1"/>
    <xf numFmtId="2" fontId="0" fillId="0" borderId="37" xfId="0" applyNumberFormat="1" applyBorder="1" applyAlignment="1">
      <alignment horizontal="center" vertical="center" wrapText="1"/>
    </xf>
    <xf numFmtId="0" fontId="0" fillId="0" borderId="2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14:cNvPr>
            <xdr14:cNvContentPartPr/>
          </xdr14:nvContentPartPr>
          <xdr14:nvPr macro=""/>
          <xdr14:xfrm>
            <a:off x="12668885" y="5128895"/>
            <a:ext cx="0" cy="635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668885" y="5101590"/>
              <a:ext cx="0" cy="546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14:cNvPr>
            <xdr14:cNvContentPartPr/>
          </xdr14:nvContentPartPr>
          <xdr14:nvPr macro=""/>
          <xdr14:xfrm>
            <a:off x="1384935" y="1954530"/>
            <a:ext cx="735330" cy="96139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75932" y="1945535"/>
              <a:ext cx="752975" cy="9790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ssmentGridLAPR2_Class1XX_Te"/>
    </sheetNames>
    <sheetDataSet>
      <sheetData sheetId="0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6" workbookViewId="0">
      <selection activeCell="E10" sqref="E10"/>
    </sheetView>
  </sheetViews>
  <sheetFormatPr defaultColWidth="11" defaultRowHeight="15.6"/>
  <cols>
    <col min="2" max="2" width="5.59765625" customWidth="1"/>
    <col min="3" max="3" width="10" customWidth="1"/>
    <col min="4" max="19" width="7.8984375" customWidth="1"/>
    <col min="20" max="20" width="8" customWidth="1"/>
  </cols>
  <sheetData>
    <row r="1" spans="1:20" ht="21">
      <c r="A1" s="2" t="s">
        <v>0</v>
      </c>
      <c r="B1" s="1"/>
      <c r="C1" s="1"/>
    </row>
    <row r="2" spans="1:20">
      <c r="A2" s="33" t="s">
        <v>1</v>
      </c>
      <c r="B2" s="1"/>
      <c r="C2" s="1"/>
    </row>
    <row r="3" spans="1:20">
      <c r="B3" s="1"/>
      <c r="C3" s="1"/>
    </row>
    <row r="4" spans="1:20">
      <c r="A4" s="34" t="s">
        <v>2</v>
      </c>
      <c r="B4" s="35">
        <v>61</v>
      </c>
      <c r="C4" s="1"/>
    </row>
    <row r="6" spans="1:20">
      <c r="A6" s="36" t="s">
        <v>3</v>
      </c>
    </row>
    <row r="8" spans="1:20" ht="15.9" customHeight="1">
      <c r="B8" s="1"/>
      <c r="C8" s="1"/>
      <c r="E8" s="60" t="s">
        <v>4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2"/>
    </row>
    <row r="9" spans="1:20" ht="105.9" customHeight="1">
      <c r="B9" s="1"/>
      <c r="C9" s="1"/>
      <c r="D9" s="38">
        <f>C10</f>
        <v>1220604</v>
      </c>
      <c r="E9" s="39">
        <f>C11</f>
        <v>1220623</v>
      </c>
      <c r="F9" s="39">
        <f>C12</f>
        <v>1220784</v>
      </c>
      <c r="G9" s="39">
        <f>C13</f>
        <v>1221124</v>
      </c>
      <c r="H9" s="39" t="str">
        <f>C14</f>
        <v>Student 5</v>
      </c>
      <c r="I9" s="39" t="str">
        <f>C15</f>
        <v>Student 6</v>
      </c>
      <c r="J9" s="39" t="str">
        <f>C16</f>
        <v>Student 7</v>
      </c>
      <c r="K9" s="39" t="str">
        <f>C17</f>
        <v>Student 8</v>
      </c>
      <c r="L9" s="39" t="str">
        <f>C18</f>
        <v>Student 9</v>
      </c>
      <c r="M9" s="39" t="str">
        <f>C19</f>
        <v>Student 10</v>
      </c>
      <c r="N9" s="39" t="str">
        <f>C20</f>
        <v>Student 11</v>
      </c>
      <c r="O9" s="39" t="str">
        <f>C21</f>
        <v>Student 12</v>
      </c>
      <c r="P9" s="39" t="str">
        <f>C22</f>
        <v>Student 13</v>
      </c>
      <c r="Q9" s="39" t="str">
        <f>C23</f>
        <v>Student 14</v>
      </c>
      <c r="R9" s="39" t="str">
        <f>C24</f>
        <v>Student 15</v>
      </c>
      <c r="S9" s="50" t="s">
        <v>5</v>
      </c>
    </row>
    <row r="10" spans="1:20">
      <c r="B10" s="63" t="s">
        <v>6</v>
      </c>
      <c r="C10" s="40">
        <v>1220604</v>
      </c>
      <c r="D10" s="41"/>
      <c r="E10" s="42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0"/>
      <c r="S10" s="51" t="e">
        <f>AVERAGE(D10:R10)</f>
        <v>#DIV/0!</v>
      </c>
    </row>
    <row r="11" spans="1:20">
      <c r="B11" s="64"/>
      <c r="C11" s="44">
        <v>1220623</v>
      </c>
      <c r="D11" s="45">
        <v>4</v>
      </c>
      <c r="E11" s="41">
        <v>3</v>
      </c>
      <c r="F11" s="46">
        <v>5</v>
      </c>
      <c r="G11" s="44">
        <v>5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52"/>
      <c r="S11" s="53">
        <f t="shared" ref="S11:S24" si="0">AVERAGE(D11:R11)</f>
        <v>4.25</v>
      </c>
    </row>
    <row r="12" spans="1:20">
      <c r="B12" s="64"/>
      <c r="C12" s="44">
        <v>1220784</v>
      </c>
      <c r="D12" s="44"/>
      <c r="E12" s="45"/>
      <c r="F12" s="41"/>
      <c r="G12" s="46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52"/>
      <c r="S12" s="53" t="e">
        <f t="shared" si="0"/>
        <v>#DIV/0!</v>
      </c>
    </row>
    <row r="13" spans="1:20">
      <c r="B13" s="64"/>
      <c r="C13" s="44">
        <v>1221124</v>
      </c>
      <c r="D13" s="44">
        <v>4</v>
      </c>
      <c r="E13" s="44">
        <v>4</v>
      </c>
      <c r="F13" s="45">
        <v>5</v>
      </c>
      <c r="G13" s="41">
        <v>5</v>
      </c>
      <c r="H13" s="46"/>
      <c r="I13" s="44"/>
      <c r="J13" s="44"/>
      <c r="K13" s="44"/>
      <c r="L13" s="44"/>
      <c r="M13" s="44"/>
      <c r="N13" s="44"/>
      <c r="O13" s="44"/>
      <c r="P13" s="44"/>
      <c r="Q13" s="44"/>
      <c r="R13" s="52"/>
      <c r="S13" s="53">
        <f t="shared" si="0"/>
        <v>4.5</v>
      </c>
    </row>
    <row r="14" spans="1:20">
      <c r="B14" s="64"/>
      <c r="C14" s="44" t="s">
        <v>7</v>
      </c>
      <c r="D14" s="44"/>
      <c r="E14" s="44"/>
      <c r="F14" s="44"/>
      <c r="G14" s="45"/>
      <c r="H14" s="41"/>
      <c r="I14" s="46"/>
      <c r="J14" s="44"/>
      <c r="K14" s="44"/>
      <c r="L14" s="44"/>
      <c r="M14" s="44"/>
      <c r="N14" s="44"/>
      <c r="O14" s="44"/>
      <c r="P14" s="44"/>
      <c r="Q14" s="44"/>
      <c r="R14" s="52"/>
      <c r="S14" s="53" t="e">
        <f t="shared" si="0"/>
        <v>#DIV/0!</v>
      </c>
    </row>
    <row r="15" spans="1:20">
      <c r="B15" s="64"/>
      <c r="C15" s="44" t="s">
        <v>8</v>
      </c>
      <c r="D15" s="44"/>
      <c r="E15" s="44"/>
      <c r="F15" s="44"/>
      <c r="G15" s="44"/>
      <c r="H15" s="45"/>
      <c r="I15" s="41"/>
      <c r="J15" s="46"/>
      <c r="K15" s="44"/>
      <c r="L15" s="44"/>
      <c r="M15" s="44"/>
      <c r="N15" s="44"/>
      <c r="O15" s="44"/>
      <c r="P15" s="44"/>
      <c r="Q15" s="44"/>
      <c r="R15" s="52"/>
      <c r="S15" s="53" t="e">
        <f t="shared" si="0"/>
        <v>#DIV/0!</v>
      </c>
    </row>
    <row r="16" spans="1:20">
      <c r="B16" s="64"/>
      <c r="C16" s="44" t="s">
        <v>9</v>
      </c>
      <c r="D16" s="44"/>
      <c r="E16" s="44"/>
      <c r="F16" s="44"/>
      <c r="G16" s="44"/>
      <c r="H16" s="44"/>
      <c r="I16" s="45"/>
      <c r="J16" s="41"/>
      <c r="K16" s="46"/>
      <c r="L16" s="44"/>
      <c r="M16" s="44"/>
      <c r="N16" s="44"/>
      <c r="O16" s="44"/>
      <c r="P16" s="44"/>
      <c r="Q16" s="44"/>
      <c r="R16" s="52"/>
      <c r="S16" s="53" t="e">
        <f t="shared" si="0"/>
        <v>#DIV/0!</v>
      </c>
    </row>
    <row r="17" spans="1:19">
      <c r="B17" s="64"/>
      <c r="C17" s="44" t="s">
        <v>10</v>
      </c>
      <c r="D17" s="44"/>
      <c r="E17" s="44"/>
      <c r="F17" s="44"/>
      <c r="G17" s="44"/>
      <c r="H17" s="44"/>
      <c r="I17" s="44"/>
      <c r="J17" s="45"/>
      <c r="K17" s="41"/>
      <c r="L17" s="46"/>
      <c r="M17" s="44"/>
      <c r="N17" s="44"/>
      <c r="O17" s="44"/>
      <c r="P17" s="44"/>
      <c r="Q17" s="44"/>
      <c r="R17" s="52"/>
      <c r="S17" s="53" t="e">
        <f t="shared" si="0"/>
        <v>#DIV/0!</v>
      </c>
    </row>
    <row r="18" spans="1:19">
      <c r="B18" s="64"/>
      <c r="C18" s="44" t="s">
        <v>11</v>
      </c>
      <c r="D18" s="44"/>
      <c r="E18" s="44"/>
      <c r="F18" s="44"/>
      <c r="G18" s="44"/>
      <c r="H18" s="44"/>
      <c r="I18" s="44"/>
      <c r="J18" s="44"/>
      <c r="K18" s="45"/>
      <c r="L18" s="41"/>
      <c r="M18" s="46"/>
      <c r="N18" s="44"/>
      <c r="O18" s="44"/>
      <c r="P18" s="44"/>
      <c r="Q18" s="44"/>
      <c r="R18" s="52"/>
      <c r="S18" s="53" t="e">
        <f t="shared" si="0"/>
        <v>#DIV/0!</v>
      </c>
    </row>
    <row r="19" spans="1:19">
      <c r="B19" s="64"/>
      <c r="C19" s="44" t="s">
        <v>12</v>
      </c>
      <c r="D19" s="44"/>
      <c r="E19" s="44"/>
      <c r="F19" s="44"/>
      <c r="G19" s="44"/>
      <c r="H19" s="44"/>
      <c r="I19" s="44"/>
      <c r="J19" s="44"/>
      <c r="K19" s="44"/>
      <c r="L19" s="45"/>
      <c r="M19" s="41"/>
      <c r="N19" s="46"/>
      <c r="O19" s="44"/>
      <c r="P19" s="44"/>
      <c r="Q19" s="44"/>
      <c r="R19" s="52"/>
      <c r="S19" s="53" t="e">
        <f t="shared" si="0"/>
        <v>#DIV/0!</v>
      </c>
    </row>
    <row r="20" spans="1:19">
      <c r="B20" s="64"/>
      <c r="C20" s="44" t="s">
        <v>13</v>
      </c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41"/>
      <c r="O20" s="46"/>
      <c r="P20" s="44"/>
      <c r="Q20" s="44"/>
      <c r="R20" s="52"/>
      <c r="S20" s="53" t="e">
        <f t="shared" si="0"/>
        <v>#DIV/0!</v>
      </c>
    </row>
    <row r="21" spans="1:19">
      <c r="B21" s="64"/>
      <c r="C21" s="44" t="s">
        <v>14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5"/>
      <c r="O21" s="41"/>
      <c r="P21" s="46"/>
      <c r="Q21" s="44"/>
      <c r="R21" s="52"/>
      <c r="S21" s="53" t="e">
        <f t="shared" si="0"/>
        <v>#DIV/0!</v>
      </c>
    </row>
    <row r="22" spans="1:19">
      <c r="B22" s="64"/>
      <c r="C22" s="44" t="s">
        <v>15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1"/>
      <c r="Q22" s="46"/>
      <c r="R22" s="52"/>
      <c r="S22" s="53" t="e">
        <f t="shared" si="0"/>
        <v>#DIV/0!</v>
      </c>
    </row>
    <row r="23" spans="1:19">
      <c r="B23" s="64"/>
      <c r="C23" s="44" t="s">
        <v>16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5"/>
      <c r="Q23" s="41"/>
      <c r="R23" s="54"/>
      <c r="S23" s="53" t="e">
        <f t="shared" si="0"/>
        <v>#DIV/0!</v>
      </c>
    </row>
    <row r="24" spans="1:19">
      <c r="B24" s="65"/>
      <c r="C24" s="47" t="s">
        <v>17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55"/>
      <c r="R24" s="56"/>
      <c r="S24" s="57" t="e">
        <f t="shared" si="0"/>
        <v>#DIV/0!</v>
      </c>
    </row>
    <row r="25" spans="1:19">
      <c r="B25" s="1"/>
      <c r="C25" s="37" t="s">
        <v>5</v>
      </c>
      <c r="D25" s="48">
        <f>AVERAGE(D10:D24)</f>
        <v>4</v>
      </c>
      <c r="E25" s="48">
        <f t="shared" ref="E25:R25" si="1">AVERAGE(E10:E24)</f>
        <v>3.5</v>
      </c>
      <c r="F25" s="48">
        <f t="shared" si="1"/>
        <v>5</v>
      </c>
      <c r="G25" s="48">
        <f t="shared" si="1"/>
        <v>5</v>
      </c>
      <c r="H25" s="48" t="e">
        <f t="shared" si="1"/>
        <v>#DIV/0!</v>
      </c>
      <c r="I25" s="48" t="e">
        <f t="shared" si="1"/>
        <v>#DIV/0!</v>
      </c>
      <c r="J25" s="48" t="e">
        <f t="shared" si="1"/>
        <v>#DIV/0!</v>
      </c>
      <c r="K25" s="48" t="e">
        <f t="shared" si="1"/>
        <v>#DIV/0!</v>
      </c>
      <c r="L25" s="48" t="e">
        <f t="shared" si="1"/>
        <v>#DIV/0!</v>
      </c>
      <c r="M25" s="48" t="e">
        <f t="shared" si="1"/>
        <v>#DIV/0!</v>
      </c>
      <c r="N25" s="48" t="e">
        <f t="shared" si="1"/>
        <v>#DIV/0!</v>
      </c>
      <c r="O25" s="48" t="e">
        <f t="shared" si="1"/>
        <v>#DIV/0!</v>
      </c>
      <c r="P25" s="48" t="e">
        <f t="shared" si="1"/>
        <v>#DIV/0!</v>
      </c>
      <c r="Q25" s="48" t="e">
        <f t="shared" si="1"/>
        <v>#DIV/0!</v>
      </c>
      <c r="R25" s="58" t="e">
        <f t="shared" si="1"/>
        <v>#DIV/0!</v>
      </c>
      <c r="S25" s="59"/>
    </row>
    <row r="27" spans="1:19">
      <c r="A27" s="36" t="s">
        <v>18</v>
      </c>
    </row>
    <row r="28" spans="1:19">
      <c r="A28" t="s">
        <v>19</v>
      </c>
    </row>
    <row r="29" spans="1:19">
      <c r="A29" s="49" t="s">
        <v>20</v>
      </c>
    </row>
    <row r="30" spans="1:19">
      <c r="A30" t="s">
        <v>21</v>
      </c>
    </row>
    <row r="31" spans="1:19">
      <c r="A31">
        <v>0</v>
      </c>
      <c r="B31" t="s">
        <v>22</v>
      </c>
    </row>
    <row r="32" spans="1:19">
      <c r="A32">
        <v>1</v>
      </c>
      <c r="B32" t="s">
        <v>23</v>
      </c>
    </row>
    <row r="33" spans="1:2">
      <c r="A33">
        <v>2</v>
      </c>
      <c r="B33" t="s">
        <v>24</v>
      </c>
    </row>
    <row r="34" spans="1:2">
      <c r="A34">
        <v>3</v>
      </c>
      <c r="B34" t="s">
        <v>25</v>
      </c>
    </row>
    <row r="35" spans="1:2">
      <c r="A35">
        <v>4</v>
      </c>
      <c r="B35" t="s">
        <v>26</v>
      </c>
    </row>
    <row r="36" spans="1:2">
      <c r="A36">
        <v>5</v>
      </c>
      <c r="B36" t="s">
        <v>27</v>
      </c>
    </row>
  </sheetData>
  <mergeCells count="2">
    <mergeCell ref="E8:T8"/>
    <mergeCell ref="B10:B24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4"/>
  <sheetViews>
    <sheetView zoomScale="49" zoomScaleNormal="49" workbookViewId="0">
      <selection activeCell="D34" sqref="D34"/>
    </sheetView>
  </sheetViews>
  <sheetFormatPr defaultColWidth="20.09765625" defaultRowHeight="15.6"/>
  <cols>
    <col min="1" max="1" width="11.09765625" customWidth="1"/>
    <col min="2" max="2" width="18" customWidth="1"/>
    <col min="4" max="4" width="22.5" customWidth="1"/>
    <col min="5" max="10" width="27.5" customWidth="1"/>
  </cols>
  <sheetData>
    <row r="1" spans="1:10" ht="21">
      <c r="A1" s="27" t="s">
        <v>28</v>
      </c>
    </row>
    <row r="3" spans="1:10">
      <c r="A3" s="66" t="s">
        <v>29</v>
      </c>
      <c r="B3" s="69" t="s">
        <v>30</v>
      </c>
      <c r="C3" s="69" t="s">
        <v>31</v>
      </c>
      <c r="D3" s="72" t="s">
        <v>32</v>
      </c>
      <c r="E3" s="28">
        <v>0</v>
      </c>
      <c r="F3" s="21">
        <v>1</v>
      </c>
      <c r="G3" s="21">
        <v>2</v>
      </c>
      <c r="H3" s="21">
        <v>3</v>
      </c>
      <c r="I3" s="21">
        <v>4</v>
      </c>
      <c r="J3" s="22">
        <v>5</v>
      </c>
    </row>
    <row r="4" spans="1:10" ht="31.2">
      <c r="A4" s="67"/>
      <c r="B4" s="70"/>
      <c r="C4" s="70"/>
      <c r="D4" s="73"/>
      <c r="E4" s="7" t="s">
        <v>33</v>
      </c>
      <c r="F4" s="11" t="s">
        <v>34</v>
      </c>
      <c r="G4" s="11" t="s">
        <v>35</v>
      </c>
      <c r="H4" s="11" t="s">
        <v>36</v>
      </c>
      <c r="I4" s="11" t="s">
        <v>37</v>
      </c>
      <c r="J4" s="24" t="s">
        <v>38</v>
      </c>
    </row>
    <row r="5" spans="1:10" ht="46.8">
      <c r="A5" s="68"/>
      <c r="B5" s="71"/>
      <c r="C5" s="71"/>
      <c r="D5" s="74"/>
      <c r="E5" s="12" t="s">
        <v>39</v>
      </c>
      <c r="F5" s="13" t="s">
        <v>40</v>
      </c>
      <c r="G5" s="13" t="s">
        <v>41</v>
      </c>
      <c r="H5" s="13" t="s">
        <v>42</v>
      </c>
      <c r="I5" s="13" t="s">
        <v>43</v>
      </c>
      <c r="J5" s="25" t="s">
        <v>44</v>
      </c>
    </row>
    <row r="6" spans="1:10" ht="46.8">
      <c r="A6" s="7" t="s">
        <v>145</v>
      </c>
      <c r="B6" s="31">
        <v>1220623</v>
      </c>
      <c r="C6" s="31">
        <v>3</v>
      </c>
      <c r="D6" s="32"/>
      <c r="E6" s="29" t="s">
        <v>39</v>
      </c>
      <c r="F6" s="19" t="s">
        <v>40</v>
      </c>
      <c r="G6" s="19" t="s">
        <v>41</v>
      </c>
      <c r="H6" s="19" t="s">
        <v>42</v>
      </c>
      <c r="I6" s="19" t="s">
        <v>43</v>
      </c>
      <c r="J6" s="30" t="s">
        <v>45</v>
      </c>
    </row>
    <row r="7" spans="1:10" ht="46.8">
      <c r="A7" s="7" t="s">
        <v>146</v>
      </c>
      <c r="B7" s="31"/>
      <c r="C7" s="31"/>
      <c r="D7" s="32"/>
      <c r="E7" s="7" t="s">
        <v>39</v>
      </c>
      <c r="F7" s="11" t="s">
        <v>40</v>
      </c>
      <c r="G7" s="11" t="s">
        <v>41</v>
      </c>
      <c r="H7" s="11" t="s">
        <v>42</v>
      </c>
      <c r="I7" s="11" t="s">
        <v>43</v>
      </c>
      <c r="J7" s="30" t="s">
        <v>45</v>
      </c>
    </row>
    <row r="8" spans="1:10" ht="46.8">
      <c r="A8" s="7" t="s">
        <v>147</v>
      </c>
      <c r="B8" s="31"/>
      <c r="C8" s="31"/>
      <c r="D8" s="32"/>
      <c r="E8" s="7" t="s">
        <v>39</v>
      </c>
      <c r="F8" s="11" t="s">
        <v>40</v>
      </c>
      <c r="G8" s="11" t="s">
        <v>41</v>
      </c>
      <c r="H8" s="11" t="s">
        <v>42</v>
      </c>
      <c r="I8" s="11" t="s">
        <v>43</v>
      </c>
      <c r="J8" s="30" t="s">
        <v>45</v>
      </c>
    </row>
    <row r="9" spans="1:10" ht="46.8">
      <c r="A9" s="7" t="s">
        <v>148</v>
      </c>
      <c r="B9" s="31">
        <v>1221124</v>
      </c>
      <c r="C9" s="31">
        <v>4</v>
      </c>
      <c r="D9" s="32"/>
      <c r="E9" s="7" t="s">
        <v>39</v>
      </c>
      <c r="F9" s="11" t="s">
        <v>40</v>
      </c>
      <c r="G9" s="11" t="s">
        <v>41</v>
      </c>
      <c r="H9" s="11" t="s">
        <v>42</v>
      </c>
      <c r="I9" s="11" t="s">
        <v>43</v>
      </c>
      <c r="J9" s="30" t="s">
        <v>45</v>
      </c>
    </row>
    <row r="10" spans="1:10" ht="46.8">
      <c r="A10" s="7" t="s">
        <v>149</v>
      </c>
      <c r="B10" s="31"/>
      <c r="C10" s="31"/>
      <c r="D10" s="32"/>
      <c r="E10" s="7" t="s">
        <v>39</v>
      </c>
      <c r="F10" s="11" t="s">
        <v>40</v>
      </c>
      <c r="G10" s="11" t="s">
        <v>41</v>
      </c>
      <c r="H10" s="11" t="s">
        <v>42</v>
      </c>
      <c r="I10" s="11" t="s">
        <v>43</v>
      </c>
      <c r="J10" s="30" t="s">
        <v>45</v>
      </c>
    </row>
    <row r="11" spans="1:10" ht="46.8">
      <c r="A11" s="7" t="s">
        <v>150</v>
      </c>
      <c r="B11" s="31">
        <v>1220623</v>
      </c>
      <c r="C11" s="31">
        <v>3</v>
      </c>
      <c r="D11" s="32"/>
      <c r="E11" s="7" t="s">
        <v>39</v>
      </c>
      <c r="F11" s="11" t="s">
        <v>40</v>
      </c>
      <c r="G11" s="11" t="s">
        <v>41</v>
      </c>
      <c r="H11" s="11" t="s">
        <v>42</v>
      </c>
      <c r="I11" s="11" t="s">
        <v>43</v>
      </c>
      <c r="J11" s="30" t="s">
        <v>45</v>
      </c>
    </row>
    <row r="12" spans="1:10" ht="46.8">
      <c r="A12" s="7" t="s">
        <v>151</v>
      </c>
      <c r="B12" s="31"/>
      <c r="C12" s="31"/>
      <c r="D12" s="32"/>
      <c r="E12" s="7" t="s">
        <v>39</v>
      </c>
      <c r="F12" s="11" t="s">
        <v>40</v>
      </c>
      <c r="G12" s="11" t="s">
        <v>41</v>
      </c>
      <c r="H12" s="11" t="s">
        <v>42</v>
      </c>
      <c r="I12" s="11" t="s">
        <v>43</v>
      </c>
      <c r="J12" s="30" t="s">
        <v>45</v>
      </c>
    </row>
    <row r="13" spans="1:10" ht="46.8">
      <c r="A13" s="7" t="s">
        <v>152</v>
      </c>
      <c r="B13" s="31"/>
      <c r="C13" s="31"/>
      <c r="D13" s="32"/>
      <c r="E13" s="7" t="s">
        <v>39</v>
      </c>
      <c r="F13" s="11" t="s">
        <v>40</v>
      </c>
      <c r="G13" s="11" t="s">
        <v>41</v>
      </c>
      <c r="H13" s="11" t="s">
        <v>42</v>
      </c>
      <c r="I13" s="11" t="s">
        <v>43</v>
      </c>
      <c r="J13" s="30" t="s">
        <v>45</v>
      </c>
    </row>
    <row r="14" spans="1:10" ht="46.8">
      <c r="A14" s="7" t="s">
        <v>153</v>
      </c>
      <c r="B14" s="31">
        <v>1220623</v>
      </c>
      <c r="C14" s="31">
        <v>4</v>
      </c>
      <c r="D14" s="32"/>
      <c r="E14" s="7" t="s">
        <v>39</v>
      </c>
      <c r="F14" s="11" t="s">
        <v>40</v>
      </c>
      <c r="G14" s="11" t="s">
        <v>41</v>
      </c>
      <c r="H14" s="11" t="s">
        <v>42</v>
      </c>
      <c r="I14" s="11" t="s">
        <v>43</v>
      </c>
      <c r="J14" s="30" t="s">
        <v>45</v>
      </c>
    </row>
    <row r="15" spans="1:10" ht="46.8">
      <c r="A15" s="7" t="s">
        <v>154</v>
      </c>
      <c r="B15" s="31">
        <v>1221124</v>
      </c>
      <c r="C15" s="31">
        <v>4</v>
      </c>
      <c r="D15" s="32"/>
      <c r="E15" s="7" t="s">
        <v>39</v>
      </c>
      <c r="F15" s="11" t="s">
        <v>40</v>
      </c>
      <c r="G15" s="11" t="s">
        <v>41</v>
      </c>
      <c r="H15" s="11" t="s">
        <v>42</v>
      </c>
      <c r="I15" s="11" t="s">
        <v>43</v>
      </c>
      <c r="J15" s="30" t="s">
        <v>45</v>
      </c>
    </row>
    <row r="16" spans="1:10" ht="46.8">
      <c r="A16" s="7" t="s">
        <v>155</v>
      </c>
      <c r="B16" s="31"/>
      <c r="C16" s="31"/>
      <c r="D16" s="32"/>
      <c r="E16" s="7" t="s">
        <v>39</v>
      </c>
      <c r="F16" s="11" t="s">
        <v>40</v>
      </c>
      <c r="G16" s="11" t="s">
        <v>41</v>
      </c>
      <c r="H16" s="11" t="s">
        <v>42</v>
      </c>
      <c r="I16" s="11" t="s">
        <v>43</v>
      </c>
      <c r="J16" s="30" t="s">
        <v>45</v>
      </c>
    </row>
    <row r="17" spans="1:10" ht="46.8">
      <c r="A17" s="7" t="s">
        <v>156</v>
      </c>
      <c r="B17" s="31"/>
      <c r="C17" s="31"/>
      <c r="D17" s="32"/>
      <c r="E17" s="7" t="s">
        <v>39</v>
      </c>
      <c r="F17" s="11" t="s">
        <v>40</v>
      </c>
      <c r="G17" s="11" t="s">
        <v>41</v>
      </c>
      <c r="H17" s="11" t="s">
        <v>42</v>
      </c>
      <c r="I17" s="11" t="s">
        <v>43</v>
      </c>
      <c r="J17" s="30" t="s">
        <v>45</v>
      </c>
    </row>
    <row r="18" spans="1:10" ht="46.8">
      <c r="A18" s="7" t="s">
        <v>157</v>
      </c>
      <c r="B18" s="31"/>
      <c r="C18" s="31"/>
      <c r="D18" s="32"/>
      <c r="E18" s="7" t="s">
        <v>39</v>
      </c>
      <c r="F18" s="11" t="s">
        <v>40</v>
      </c>
      <c r="G18" s="11" t="s">
        <v>41</v>
      </c>
      <c r="H18" s="11" t="s">
        <v>42</v>
      </c>
      <c r="I18" s="11" t="s">
        <v>43</v>
      </c>
      <c r="J18" s="30" t="s">
        <v>45</v>
      </c>
    </row>
    <row r="19" spans="1:10" ht="46.8">
      <c r="A19" s="7" t="s">
        <v>138</v>
      </c>
      <c r="B19" s="31">
        <v>1221124</v>
      </c>
      <c r="C19" s="31">
        <v>3</v>
      </c>
      <c r="D19" s="32"/>
      <c r="E19" s="7" t="s">
        <v>39</v>
      </c>
      <c r="F19" s="11" t="s">
        <v>40</v>
      </c>
      <c r="G19" s="11" t="s">
        <v>41</v>
      </c>
      <c r="H19" s="11" t="s">
        <v>42</v>
      </c>
      <c r="I19" s="11" t="s">
        <v>43</v>
      </c>
      <c r="J19" s="30" t="s">
        <v>45</v>
      </c>
    </row>
    <row r="20" spans="1:10" ht="46.8">
      <c r="A20" s="7" t="s">
        <v>139</v>
      </c>
      <c r="B20" s="31">
        <v>1220604</v>
      </c>
      <c r="C20" s="31">
        <v>4</v>
      </c>
      <c r="D20" s="32"/>
      <c r="E20" s="7" t="s">
        <v>39</v>
      </c>
      <c r="F20" s="11" t="s">
        <v>40</v>
      </c>
      <c r="G20" s="11" t="s">
        <v>41</v>
      </c>
      <c r="H20" s="11" t="s">
        <v>42</v>
      </c>
      <c r="I20" s="11" t="s">
        <v>43</v>
      </c>
      <c r="J20" s="30" t="s">
        <v>45</v>
      </c>
    </row>
    <row r="21" spans="1:10" ht="46.8">
      <c r="A21" s="7" t="s">
        <v>140</v>
      </c>
      <c r="B21" s="31"/>
      <c r="C21" s="31"/>
      <c r="D21" s="32"/>
      <c r="E21" s="7" t="s">
        <v>39</v>
      </c>
      <c r="F21" s="11" t="s">
        <v>40</v>
      </c>
      <c r="G21" s="11" t="s">
        <v>41</v>
      </c>
      <c r="H21" s="11" t="s">
        <v>42</v>
      </c>
      <c r="I21" s="11" t="s">
        <v>43</v>
      </c>
      <c r="J21" s="30" t="s">
        <v>45</v>
      </c>
    </row>
    <row r="22" spans="1:10" ht="46.8">
      <c r="A22" s="7" t="s">
        <v>141</v>
      </c>
      <c r="B22" s="31"/>
      <c r="C22" s="31"/>
      <c r="D22" s="32"/>
      <c r="E22" s="7" t="s">
        <v>39</v>
      </c>
      <c r="F22" s="11" t="s">
        <v>40</v>
      </c>
      <c r="G22" s="11" t="s">
        <v>41</v>
      </c>
      <c r="H22" s="11" t="s">
        <v>42</v>
      </c>
      <c r="I22" s="11" t="s">
        <v>43</v>
      </c>
      <c r="J22" s="30" t="s">
        <v>45</v>
      </c>
    </row>
    <row r="23" spans="1:10" ht="46.8">
      <c r="A23" s="7" t="s">
        <v>142</v>
      </c>
      <c r="B23" s="31"/>
      <c r="C23" s="31"/>
      <c r="D23" s="32"/>
      <c r="E23" s="7" t="s">
        <v>39</v>
      </c>
      <c r="F23" s="11" t="s">
        <v>40</v>
      </c>
      <c r="G23" s="11" t="s">
        <v>41</v>
      </c>
      <c r="H23" s="11" t="s">
        <v>42</v>
      </c>
      <c r="I23" s="11" t="s">
        <v>43</v>
      </c>
      <c r="J23" s="30" t="s">
        <v>45</v>
      </c>
    </row>
    <row r="24" spans="1:10" ht="46.8">
      <c r="A24" s="7" t="s">
        <v>143</v>
      </c>
      <c r="B24" s="31"/>
      <c r="C24" s="31"/>
      <c r="D24" s="32"/>
      <c r="E24" s="7" t="s">
        <v>39</v>
      </c>
      <c r="F24" s="11" t="s">
        <v>40</v>
      </c>
      <c r="G24" s="11" t="s">
        <v>41</v>
      </c>
      <c r="H24" s="11" t="s">
        <v>42</v>
      </c>
      <c r="I24" s="11" t="s">
        <v>43</v>
      </c>
      <c r="J24" s="30" t="s">
        <v>45</v>
      </c>
    </row>
    <row r="25" spans="1:10" ht="46.8">
      <c r="A25" s="7" t="s">
        <v>144</v>
      </c>
      <c r="B25" s="31"/>
      <c r="C25" s="31"/>
      <c r="D25" s="32"/>
      <c r="E25" s="7" t="s">
        <v>39</v>
      </c>
      <c r="F25" s="11" t="s">
        <v>40</v>
      </c>
      <c r="G25" s="11" t="s">
        <v>41</v>
      </c>
      <c r="H25" s="11" t="s">
        <v>42</v>
      </c>
      <c r="I25" s="11" t="s">
        <v>43</v>
      </c>
      <c r="J25" s="30" t="s">
        <v>45</v>
      </c>
    </row>
    <row r="26" spans="1:10" ht="46.8">
      <c r="A26" s="7" t="s">
        <v>158</v>
      </c>
      <c r="B26" s="31">
        <v>1220604</v>
      </c>
      <c r="C26" s="31">
        <v>4</v>
      </c>
      <c r="D26" s="32"/>
      <c r="E26" s="7" t="s">
        <v>39</v>
      </c>
      <c r="F26" s="11" t="s">
        <v>40</v>
      </c>
      <c r="G26" s="11" t="s">
        <v>41</v>
      </c>
      <c r="H26" s="11" t="s">
        <v>42</v>
      </c>
      <c r="I26" s="11" t="s">
        <v>43</v>
      </c>
      <c r="J26" s="30" t="s">
        <v>45</v>
      </c>
    </row>
    <row r="27" spans="1:10" ht="46.8">
      <c r="A27" s="7" t="s">
        <v>159</v>
      </c>
      <c r="B27" s="31"/>
      <c r="C27" s="31"/>
      <c r="D27" s="32"/>
      <c r="E27" s="7" t="s">
        <v>39</v>
      </c>
      <c r="F27" s="11" t="s">
        <v>40</v>
      </c>
      <c r="G27" s="11" t="s">
        <v>41</v>
      </c>
      <c r="H27" s="11" t="s">
        <v>42</v>
      </c>
      <c r="I27" s="11" t="s">
        <v>43</v>
      </c>
      <c r="J27" s="30" t="s">
        <v>45</v>
      </c>
    </row>
    <row r="28" spans="1:10" ht="46.8">
      <c r="A28" s="7" t="s">
        <v>160</v>
      </c>
      <c r="B28" s="31"/>
      <c r="C28" s="31"/>
      <c r="D28" s="32"/>
      <c r="E28" s="7" t="s">
        <v>39</v>
      </c>
      <c r="F28" s="11" t="s">
        <v>40</v>
      </c>
      <c r="G28" s="11" t="s">
        <v>41</v>
      </c>
      <c r="H28" s="11" t="s">
        <v>42</v>
      </c>
      <c r="I28" s="11" t="s">
        <v>43</v>
      </c>
      <c r="J28" s="30" t="s">
        <v>45</v>
      </c>
    </row>
    <row r="29" spans="1:10" ht="46.8">
      <c r="A29" s="7" t="s">
        <v>161</v>
      </c>
      <c r="B29" s="31"/>
      <c r="C29" s="31"/>
      <c r="D29" s="32"/>
      <c r="E29" s="7" t="s">
        <v>39</v>
      </c>
      <c r="F29" s="11" t="s">
        <v>40</v>
      </c>
      <c r="G29" s="11" t="s">
        <v>41</v>
      </c>
      <c r="H29" s="11" t="s">
        <v>42</v>
      </c>
      <c r="I29" s="11" t="s">
        <v>43</v>
      </c>
      <c r="J29" s="30" t="s">
        <v>45</v>
      </c>
    </row>
    <row r="30" spans="1:10" ht="46.8">
      <c r="A30" s="7" t="s">
        <v>162</v>
      </c>
      <c r="B30" s="31">
        <v>1220623</v>
      </c>
      <c r="C30" s="31">
        <v>3</v>
      </c>
      <c r="D30" s="32"/>
      <c r="E30" s="7" t="s">
        <v>39</v>
      </c>
      <c r="F30" s="11" t="s">
        <v>40</v>
      </c>
      <c r="G30" s="11" t="s">
        <v>41</v>
      </c>
      <c r="H30" s="11" t="s">
        <v>42</v>
      </c>
      <c r="I30" s="11" t="s">
        <v>43</v>
      </c>
      <c r="J30" s="30" t="s">
        <v>45</v>
      </c>
    </row>
    <row r="31" spans="1:10" ht="46.8">
      <c r="A31" s="7" t="s">
        <v>163</v>
      </c>
      <c r="B31" s="31"/>
      <c r="C31" s="31"/>
      <c r="D31" s="32"/>
      <c r="E31" s="7" t="s">
        <v>39</v>
      </c>
      <c r="F31" s="11" t="s">
        <v>40</v>
      </c>
      <c r="G31" s="11" t="s">
        <v>41</v>
      </c>
      <c r="H31" s="11" t="s">
        <v>42</v>
      </c>
      <c r="I31" s="11" t="s">
        <v>43</v>
      </c>
      <c r="J31" s="30" t="s">
        <v>45</v>
      </c>
    </row>
    <row r="32" spans="1:10" ht="46.8">
      <c r="A32" s="7" t="s">
        <v>164</v>
      </c>
      <c r="B32" s="31">
        <v>1221124</v>
      </c>
      <c r="C32" s="31">
        <v>3</v>
      </c>
      <c r="D32" s="32"/>
      <c r="E32" s="7" t="s">
        <v>39</v>
      </c>
      <c r="F32" s="11" t="s">
        <v>40</v>
      </c>
      <c r="G32" s="11" t="s">
        <v>41</v>
      </c>
      <c r="H32" s="11" t="s">
        <v>42</v>
      </c>
      <c r="I32" s="11" t="s">
        <v>43</v>
      </c>
      <c r="J32" s="30" t="s">
        <v>45</v>
      </c>
    </row>
    <row r="33" spans="1:10" ht="46.8">
      <c r="A33" s="7" t="s">
        <v>165</v>
      </c>
      <c r="B33" s="31"/>
      <c r="C33" s="31"/>
      <c r="D33" s="32"/>
      <c r="E33" s="7" t="s">
        <v>39</v>
      </c>
      <c r="F33" s="11" t="s">
        <v>40</v>
      </c>
      <c r="G33" s="11" t="s">
        <v>41</v>
      </c>
      <c r="H33" s="11" t="s">
        <v>42</v>
      </c>
      <c r="I33" s="11" t="s">
        <v>43</v>
      </c>
      <c r="J33" s="30" t="s">
        <v>45</v>
      </c>
    </row>
    <row r="34" spans="1:10" ht="46.8">
      <c r="A34" s="7" t="s">
        <v>166</v>
      </c>
      <c r="B34" s="31">
        <v>1221124</v>
      </c>
      <c r="C34" s="31">
        <v>2</v>
      </c>
      <c r="D34" s="32"/>
      <c r="E34" s="7" t="s">
        <v>39</v>
      </c>
      <c r="F34" s="11" t="s">
        <v>40</v>
      </c>
      <c r="G34" s="11" t="s">
        <v>41</v>
      </c>
      <c r="H34" s="11" t="s">
        <v>42</v>
      </c>
      <c r="I34" s="11" t="s">
        <v>43</v>
      </c>
      <c r="J34" s="30" t="s">
        <v>45</v>
      </c>
    </row>
  </sheetData>
  <mergeCells count="4">
    <mergeCell ref="A3:A5"/>
    <mergeCell ref="B3:B5"/>
    <mergeCell ref="C3:C5"/>
    <mergeCell ref="D3:D5"/>
  </mergeCells>
  <phoneticPr fontId="6" type="noConversion"/>
  <conditionalFormatting sqref="E6:J33">
    <cfRule type="expression" dxfId="2" priority="3" stopIfTrue="1">
      <formula>$C6=E$3</formula>
    </cfRule>
  </conditionalFormatting>
  <conditionalFormatting sqref="E34:J34">
    <cfRule type="expression" dxfId="0" priority="1" stopIfTrue="1">
      <formula>$C34=E$3</formula>
    </cfRule>
  </conditionalFormatting>
  <dataValidations count="1">
    <dataValidation type="list" allowBlank="1" showInputMessage="1" showErrorMessage="1" sqref="C6:C34" xr:uid="{00000000-0002-0000-0100-000001000000}">
      <formula1>$E$3:$J$3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'Group and Self Assessment'!$C$10:$C$24</xm:f>
          </x14:formula1>
          <xm:sqref>B6:B34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zoomScale="70" zoomScaleNormal="70" workbookViewId="0">
      <selection activeCell="Q17" sqref="Q17"/>
    </sheetView>
  </sheetViews>
  <sheetFormatPr defaultColWidth="10.8984375" defaultRowHeight="15.6"/>
  <cols>
    <col min="1" max="1" width="14.8984375" style="1" customWidth="1"/>
    <col min="2" max="2" width="7.09765625" style="1" customWidth="1"/>
    <col min="3" max="17" width="5.59765625" style="1" customWidth="1"/>
    <col min="18" max="18" width="12.09765625" style="1" customWidth="1"/>
    <col min="19" max="20" width="16.3984375" style="1" customWidth="1"/>
    <col min="21" max="21" width="17.5" style="1" customWidth="1"/>
    <col min="22" max="22" width="17" style="1" customWidth="1"/>
    <col min="23" max="23" width="16.5" style="1" customWidth="1"/>
    <col min="24" max="24" width="16.3984375" style="1" customWidth="1"/>
    <col min="25" max="25" width="11" style="1" customWidth="1"/>
    <col min="26" max="26" width="8.3984375" style="1" customWidth="1"/>
    <col min="27" max="28" width="7.3984375" style="1" customWidth="1"/>
    <col min="29" max="16384" width="10.8984375" style="1"/>
  </cols>
  <sheetData>
    <row r="1" spans="1:26" ht="21">
      <c r="A1" s="2" t="s">
        <v>46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3" spans="1:26" ht="54">
      <c r="A3" s="5" t="s">
        <v>47</v>
      </c>
      <c r="B3" s="6" t="s">
        <v>48</v>
      </c>
      <c r="C3" s="6">
        <f>'Group and Self Assessment'!C10</f>
        <v>1220604</v>
      </c>
      <c r="D3" s="6">
        <f>'Group and Self Assessment'!C11</f>
        <v>1220623</v>
      </c>
      <c r="E3" s="6">
        <f>'Group and Self Assessment'!C12</f>
        <v>1220784</v>
      </c>
      <c r="F3" s="6">
        <f>'Group and Self Assessment'!C13</f>
        <v>1221124</v>
      </c>
      <c r="G3" s="6" t="str">
        <f>'Group and Self Assessment'!C14</f>
        <v>Student 5</v>
      </c>
      <c r="H3" s="6" t="str">
        <f>'Group and Self Assessment'!C15</f>
        <v>Student 6</v>
      </c>
      <c r="I3" s="6" t="str">
        <f>'Group and Self Assessment'!C16</f>
        <v>Student 7</v>
      </c>
      <c r="J3" s="6" t="str">
        <f>'Group and Self Assessment'!C17</f>
        <v>Student 8</v>
      </c>
      <c r="K3" s="6" t="str">
        <f>'Group and Self Assessment'!C18</f>
        <v>Student 9</v>
      </c>
      <c r="L3" s="6" t="str">
        <f>'Group and Self Assessment'!C19</f>
        <v>Student 10</v>
      </c>
      <c r="M3" s="6" t="str">
        <f>'Group and Self Assessment'!C20</f>
        <v>Student 11</v>
      </c>
      <c r="N3" s="6" t="str">
        <f>'Group and Self Assessment'!C21</f>
        <v>Student 12</v>
      </c>
      <c r="O3" s="6" t="str">
        <f>'Group and Self Assessment'!C22</f>
        <v>Student 13</v>
      </c>
      <c r="P3" s="6" t="str">
        <f>'Group and Self Assessment'!C23</f>
        <v>Student 14</v>
      </c>
      <c r="Q3" s="6" t="str">
        <f>'Group and Self Assessment'!C24</f>
        <v>Student 15</v>
      </c>
      <c r="R3" s="6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49</v>
      </c>
      <c r="Z3" s="22" t="s">
        <v>32</v>
      </c>
    </row>
    <row r="4" spans="1:26" ht="62.4">
      <c r="A4" s="7" t="s">
        <v>50</v>
      </c>
      <c r="B4" s="8">
        <v>0.1</v>
      </c>
      <c r="C4" s="9"/>
      <c r="D4" s="9">
        <v>3</v>
      </c>
      <c r="E4" s="9"/>
      <c r="F4" s="9">
        <v>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8">
        <f t="shared" ref="R4:R7" si="0">AVERAGE(C4:Q4)</f>
        <v>3.5</v>
      </c>
      <c r="S4" s="11" t="s">
        <v>51</v>
      </c>
      <c r="T4" s="11" t="s">
        <v>52</v>
      </c>
      <c r="U4" s="11" t="s">
        <v>53</v>
      </c>
      <c r="V4" s="11" t="s">
        <v>54</v>
      </c>
      <c r="W4" s="11" t="s">
        <v>55</v>
      </c>
      <c r="X4" s="11" t="s">
        <v>56</v>
      </c>
      <c r="Y4" s="11"/>
      <c r="Z4" s="24"/>
    </row>
    <row r="5" spans="1:26" ht="124.8">
      <c r="A5" s="7" t="s">
        <v>57</v>
      </c>
      <c r="B5" s="8">
        <v>0.2</v>
      </c>
      <c r="C5" s="9"/>
      <c r="D5" s="9">
        <v>3</v>
      </c>
      <c r="E5" s="9"/>
      <c r="F5" s="9">
        <v>3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8">
        <f t="shared" si="0"/>
        <v>3</v>
      </c>
      <c r="S5" s="11" t="s">
        <v>58</v>
      </c>
      <c r="T5" s="11" t="s">
        <v>59</v>
      </c>
      <c r="U5" s="11" t="s">
        <v>60</v>
      </c>
      <c r="V5" s="11" t="s">
        <v>61</v>
      </c>
      <c r="W5" s="11" t="s">
        <v>62</v>
      </c>
      <c r="X5" s="11" t="s">
        <v>63</v>
      </c>
      <c r="Y5" s="11"/>
      <c r="Z5" s="24"/>
    </row>
    <row r="6" spans="1:26" ht="78">
      <c r="A6" s="7" t="s">
        <v>64</v>
      </c>
      <c r="B6" s="8">
        <v>0.5</v>
      </c>
      <c r="C6" s="9"/>
      <c r="D6" s="9">
        <v>3</v>
      </c>
      <c r="E6" s="9"/>
      <c r="F6" s="9">
        <v>2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8">
        <f t="shared" si="0"/>
        <v>2.5</v>
      </c>
      <c r="S6" s="11" t="s">
        <v>65</v>
      </c>
      <c r="T6" s="11" t="s">
        <v>66</v>
      </c>
      <c r="U6" s="11" t="s">
        <v>67</v>
      </c>
      <c r="V6" s="11" t="s">
        <v>68</v>
      </c>
      <c r="W6" s="11" t="s">
        <v>69</v>
      </c>
      <c r="X6" s="11" t="s">
        <v>63</v>
      </c>
      <c r="Y6" s="11"/>
      <c r="Z6" s="24"/>
    </row>
    <row r="7" spans="1:26" ht="93.6">
      <c r="A7" s="7" t="s">
        <v>70</v>
      </c>
      <c r="B7" s="8">
        <v>0.2</v>
      </c>
      <c r="C7" s="9"/>
      <c r="D7" s="9">
        <v>2</v>
      </c>
      <c r="E7" s="9"/>
      <c r="F7" s="9">
        <v>2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8">
        <f t="shared" si="0"/>
        <v>2</v>
      </c>
      <c r="S7" s="11" t="s">
        <v>71</v>
      </c>
      <c r="T7" s="11" t="s">
        <v>72</v>
      </c>
      <c r="U7" s="11" t="s">
        <v>73</v>
      </c>
      <c r="V7" s="11" t="s">
        <v>74</v>
      </c>
      <c r="W7" s="11" t="s">
        <v>75</v>
      </c>
      <c r="X7" s="11" t="s">
        <v>63</v>
      </c>
      <c r="Y7" s="11"/>
      <c r="Z7" s="24"/>
    </row>
    <row r="8" spans="1:26">
      <c r="A8" s="7" t="s">
        <v>76</v>
      </c>
      <c r="B8" s="10">
        <f>SUM(B4:B7)</f>
        <v>1</v>
      </c>
      <c r="C8" s="11">
        <f t="shared" ref="C8:Q8" si="1">SUMPRODUCT(C4:C7,$B$4:$B$7)</f>
        <v>0</v>
      </c>
      <c r="D8" s="11">
        <f t="shared" si="1"/>
        <v>2.8000000000000003</v>
      </c>
      <c r="E8" s="11">
        <f t="shared" si="1"/>
        <v>0</v>
      </c>
      <c r="F8" s="11">
        <f t="shared" si="1"/>
        <v>2.4</v>
      </c>
      <c r="G8" s="11">
        <f t="shared" si="1"/>
        <v>0</v>
      </c>
      <c r="H8" s="11">
        <f t="shared" si="1"/>
        <v>0</v>
      </c>
      <c r="I8" s="11">
        <f t="shared" si="1"/>
        <v>0</v>
      </c>
      <c r="J8" s="11">
        <f t="shared" si="1"/>
        <v>0</v>
      </c>
      <c r="K8" s="11">
        <f t="shared" si="1"/>
        <v>0</v>
      </c>
      <c r="L8" s="11">
        <f t="shared" si="1"/>
        <v>0</v>
      </c>
      <c r="M8" s="11">
        <f t="shared" si="1"/>
        <v>0</v>
      </c>
      <c r="N8" s="11">
        <f t="shared" si="1"/>
        <v>0</v>
      </c>
      <c r="O8" s="11">
        <f t="shared" si="1"/>
        <v>0</v>
      </c>
      <c r="P8" s="11">
        <f t="shared" si="1"/>
        <v>0</v>
      </c>
      <c r="Q8" s="11">
        <f t="shared" si="1"/>
        <v>0</v>
      </c>
      <c r="R8" s="18"/>
      <c r="S8" s="11"/>
      <c r="T8" s="11"/>
      <c r="U8" s="11"/>
      <c r="V8" s="11"/>
      <c r="W8" s="11"/>
      <c r="X8" s="11"/>
      <c r="Y8" s="11"/>
      <c r="Z8" s="24"/>
    </row>
    <row r="9" spans="1:26">
      <c r="A9" s="12" t="s">
        <v>77</v>
      </c>
      <c r="B9" s="13"/>
      <c r="C9" s="13">
        <f>C8/5*20</f>
        <v>0</v>
      </c>
      <c r="D9" s="13">
        <f t="shared" ref="D9:Q9" si="2">D8/5*20</f>
        <v>11.200000000000001</v>
      </c>
      <c r="E9" s="13">
        <f t="shared" si="2"/>
        <v>0</v>
      </c>
      <c r="F9" s="13">
        <f t="shared" si="2"/>
        <v>9.6</v>
      </c>
      <c r="G9" s="13">
        <f t="shared" si="2"/>
        <v>0</v>
      </c>
      <c r="H9" s="13">
        <f t="shared" si="2"/>
        <v>0</v>
      </c>
      <c r="I9" s="13">
        <f t="shared" si="2"/>
        <v>0</v>
      </c>
      <c r="J9" s="13">
        <f t="shared" si="2"/>
        <v>0</v>
      </c>
      <c r="K9" s="13">
        <f t="shared" si="2"/>
        <v>0</v>
      </c>
      <c r="L9" s="13">
        <f t="shared" si="2"/>
        <v>0</v>
      </c>
      <c r="M9" s="13">
        <f t="shared" si="2"/>
        <v>0</v>
      </c>
      <c r="N9" s="13">
        <f t="shared" si="2"/>
        <v>0</v>
      </c>
      <c r="O9" s="13">
        <f t="shared" si="2"/>
        <v>0</v>
      </c>
      <c r="P9" s="13">
        <f t="shared" si="2"/>
        <v>0</v>
      </c>
      <c r="Q9" s="13">
        <f t="shared" si="2"/>
        <v>0</v>
      </c>
      <c r="R9" s="20"/>
      <c r="S9" s="13"/>
      <c r="T9" s="13"/>
      <c r="U9" s="13"/>
      <c r="V9" s="13"/>
      <c r="W9" s="13"/>
      <c r="X9" s="13"/>
      <c r="Y9" s="13"/>
      <c r="Z9" s="25"/>
    </row>
    <row r="10" spans="1:26">
      <c r="A10" s="3"/>
    </row>
  </sheetData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abSelected="1" topLeftCell="A5" zoomScale="70" zoomScaleNormal="70" workbookViewId="0">
      <selection activeCell="L16" sqref="L16"/>
    </sheetView>
  </sheetViews>
  <sheetFormatPr defaultColWidth="10.8984375" defaultRowHeight="15.6"/>
  <cols>
    <col min="1" max="1" width="14.8984375" style="1" customWidth="1"/>
    <col min="2" max="2" width="7.09765625" style="1" customWidth="1"/>
    <col min="3" max="17" width="5.59765625" style="1" customWidth="1"/>
    <col min="18" max="18" width="12.09765625" style="1" customWidth="1"/>
    <col min="19" max="20" width="16.3984375" style="1" customWidth="1"/>
    <col min="21" max="21" width="17.5" style="1" customWidth="1"/>
    <col min="22" max="24" width="20.59765625" style="1" customWidth="1"/>
    <col min="25" max="25" width="11" style="1" customWidth="1"/>
    <col min="26" max="26" width="8.3984375" style="1" customWidth="1"/>
    <col min="27" max="28" width="7.3984375" style="1" customWidth="1"/>
    <col min="29" max="16384" width="10.8984375" style="1"/>
  </cols>
  <sheetData>
    <row r="1" spans="1:26" ht="21">
      <c r="A1" s="2" t="s">
        <v>78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3" spans="1:26" ht="54">
      <c r="A3" s="5" t="s">
        <v>47</v>
      </c>
      <c r="B3" s="6" t="s">
        <v>48</v>
      </c>
      <c r="C3" s="6">
        <f>'Group and Self Assessment'!C10</f>
        <v>1220604</v>
      </c>
      <c r="D3" s="6">
        <f>'Group and Self Assessment'!C11</f>
        <v>1220623</v>
      </c>
      <c r="E3" s="6">
        <f>'Group and Self Assessment'!C12</f>
        <v>1220784</v>
      </c>
      <c r="F3" s="6">
        <f>'Group and Self Assessment'!C13</f>
        <v>1221124</v>
      </c>
      <c r="G3" s="6" t="str">
        <f>'Group and Self Assessment'!C14</f>
        <v>Student 5</v>
      </c>
      <c r="H3" s="6" t="str">
        <f>'Group and Self Assessment'!C15</f>
        <v>Student 6</v>
      </c>
      <c r="I3" s="6" t="str">
        <f>'Group and Self Assessment'!C16</f>
        <v>Student 7</v>
      </c>
      <c r="J3" s="6" t="str">
        <f>'Group and Self Assessment'!C17</f>
        <v>Student 8</v>
      </c>
      <c r="K3" s="6" t="str">
        <f>'Group and Self Assessment'!C18</f>
        <v>Student 9</v>
      </c>
      <c r="L3" s="6" t="str">
        <f>'Group and Self Assessment'!C19</f>
        <v>Student 10</v>
      </c>
      <c r="M3" s="6" t="str">
        <f>'Group and Self Assessment'!C20</f>
        <v>Student 11</v>
      </c>
      <c r="N3" s="6" t="str">
        <f>'Group and Self Assessment'!C21</f>
        <v>Student 12</v>
      </c>
      <c r="O3" s="6" t="str">
        <f>'Group and Self Assessment'!C22</f>
        <v>Student 13</v>
      </c>
      <c r="P3" s="6" t="str">
        <f>'Group and Self Assessment'!C23</f>
        <v>Student 14</v>
      </c>
      <c r="Q3" s="6" t="str">
        <f>'Group and Self Assessment'!C24</f>
        <v>Student 15</v>
      </c>
      <c r="R3" s="6" t="s">
        <v>5</v>
      </c>
      <c r="S3" s="14">
        <f>0</f>
        <v>0</v>
      </c>
      <c r="T3" s="15">
        <f>1</f>
        <v>1</v>
      </c>
      <c r="U3" s="15">
        <f>2</f>
        <v>2</v>
      </c>
      <c r="V3" s="14">
        <f>3</f>
        <v>3</v>
      </c>
      <c r="W3" s="14">
        <f>4</f>
        <v>4</v>
      </c>
      <c r="X3" s="14">
        <f>5</f>
        <v>5</v>
      </c>
      <c r="Y3" s="21" t="s">
        <v>49</v>
      </c>
      <c r="Z3" s="22" t="s">
        <v>32</v>
      </c>
    </row>
    <row r="4" spans="1:26" ht="144.75" customHeight="1">
      <c r="A4" s="7" t="s">
        <v>79</v>
      </c>
      <c r="B4" s="8">
        <v>0.1</v>
      </c>
      <c r="C4" s="9"/>
      <c r="D4" s="9">
        <v>4</v>
      </c>
      <c r="E4" s="9"/>
      <c r="F4" s="9">
        <v>3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6">
        <f t="shared" ref="R4:R7" si="0">AVERAGE(C4:Q4)</f>
        <v>3.5</v>
      </c>
      <c r="S4" s="17" t="s">
        <v>80</v>
      </c>
      <c r="T4" s="17" t="s">
        <v>81</v>
      </c>
      <c r="U4" s="17" t="s">
        <v>82</v>
      </c>
      <c r="V4" s="17" t="s">
        <v>83</v>
      </c>
      <c r="W4" s="17" t="s">
        <v>84</v>
      </c>
      <c r="X4" s="17" t="s">
        <v>85</v>
      </c>
      <c r="Y4" s="23"/>
      <c r="Z4" s="24"/>
    </row>
    <row r="5" spans="1:26" ht="101.25" customHeight="1">
      <c r="A5" s="7" t="s">
        <v>86</v>
      </c>
      <c r="B5" s="8">
        <v>0.1</v>
      </c>
      <c r="C5" s="9"/>
      <c r="D5" s="9">
        <v>4</v>
      </c>
      <c r="E5" s="9"/>
      <c r="F5" s="9">
        <v>4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6">
        <f t="shared" si="0"/>
        <v>4</v>
      </c>
      <c r="S5" s="17" t="s">
        <v>87</v>
      </c>
      <c r="T5" s="17" t="s">
        <v>88</v>
      </c>
      <c r="U5" s="17" t="s">
        <v>89</v>
      </c>
      <c r="V5" s="17" t="s">
        <v>90</v>
      </c>
      <c r="W5" s="17" t="s">
        <v>91</v>
      </c>
      <c r="X5" s="17" t="s">
        <v>92</v>
      </c>
      <c r="Y5" s="23"/>
      <c r="Z5" s="24"/>
    </row>
    <row r="6" spans="1:26" ht="46.8">
      <c r="A6" s="7" t="s">
        <v>93</v>
      </c>
      <c r="B6" s="8">
        <v>0.05</v>
      </c>
      <c r="C6" s="9"/>
      <c r="D6" s="9">
        <v>4</v>
      </c>
      <c r="E6" s="9"/>
      <c r="F6" s="9">
        <v>3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6">
        <f t="shared" si="0"/>
        <v>3.5</v>
      </c>
      <c r="S6" s="17" t="s">
        <v>94</v>
      </c>
      <c r="T6" s="17" t="s">
        <v>95</v>
      </c>
      <c r="U6" s="17" t="s">
        <v>96</v>
      </c>
      <c r="V6" s="17" t="s">
        <v>97</v>
      </c>
      <c r="W6" s="17" t="s">
        <v>98</v>
      </c>
      <c r="X6" s="17" t="s">
        <v>99</v>
      </c>
      <c r="Y6" s="23"/>
      <c r="Z6" s="24"/>
    </row>
    <row r="7" spans="1:26" ht="46.8">
      <c r="A7" s="7" t="s">
        <v>100</v>
      </c>
      <c r="B7" s="8">
        <v>0.05</v>
      </c>
      <c r="C7" s="9"/>
      <c r="D7" s="9">
        <v>4</v>
      </c>
      <c r="E7" s="9"/>
      <c r="F7" s="9">
        <v>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6">
        <f t="shared" si="0"/>
        <v>4</v>
      </c>
      <c r="S7" s="17" t="s">
        <v>94</v>
      </c>
      <c r="T7" s="17" t="s">
        <v>101</v>
      </c>
      <c r="U7" s="17" t="s">
        <v>102</v>
      </c>
      <c r="V7" s="17" t="s">
        <v>103</v>
      </c>
      <c r="W7" s="17" t="s">
        <v>104</v>
      </c>
      <c r="X7" s="17" t="s">
        <v>105</v>
      </c>
      <c r="Y7" s="23"/>
      <c r="Z7" s="24"/>
    </row>
    <row r="8" spans="1:26" ht="62.4">
      <c r="A8" s="7" t="s">
        <v>106</v>
      </c>
      <c r="B8" s="8">
        <v>0.1</v>
      </c>
      <c r="C8" s="9"/>
      <c r="D8" s="9">
        <v>3</v>
      </c>
      <c r="E8" s="9"/>
      <c r="F8" s="9">
        <v>3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6">
        <f t="shared" ref="R8:R12" si="1">AVERAGE(C8:Q8)</f>
        <v>3</v>
      </c>
      <c r="S8" s="17" t="s">
        <v>94</v>
      </c>
      <c r="T8" s="17" t="s">
        <v>107</v>
      </c>
      <c r="U8" s="17" t="s">
        <v>108</v>
      </c>
      <c r="V8" s="17" t="s">
        <v>109</v>
      </c>
      <c r="W8" s="17" t="s">
        <v>110</v>
      </c>
      <c r="X8" s="17" t="s">
        <v>111</v>
      </c>
      <c r="Y8" s="23"/>
      <c r="Z8" s="24"/>
    </row>
    <row r="9" spans="1:26" ht="62.4">
      <c r="A9" s="7" t="s">
        <v>112</v>
      </c>
      <c r="B9" s="8">
        <v>0.05</v>
      </c>
      <c r="C9" s="9"/>
      <c r="D9" s="9">
        <v>3</v>
      </c>
      <c r="E9" s="9"/>
      <c r="F9" s="9">
        <v>2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16">
        <f t="shared" ref="R9:R11" si="2">AVERAGE(C9:Q9)</f>
        <v>2.5</v>
      </c>
      <c r="S9" s="17" t="s">
        <v>113</v>
      </c>
      <c r="T9" s="17" t="s">
        <v>114</v>
      </c>
      <c r="U9" s="17"/>
      <c r="V9" s="17" t="s">
        <v>115</v>
      </c>
      <c r="W9" s="17"/>
      <c r="X9" s="17" t="s">
        <v>116</v>
      </c>
      <c r="Y9" s="23"/>
      <c r="Z9" s="24"/>
    </row>
    <row r="10" spans="1:26" ht="93.6">
      <c r="A10" s="7" t="s">
        <v>117</v>
      </c>
      <c r="B10" s="8">
        <v>0.1</v>
      </c>
      <c r="C10" s="9"/>
      <c r="D10" s="9">
        <v>3</v>
      </c>
      <c r="E10" s="9"/>
      <c r="F10" s="9">
        <v>3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6">
        <f t="shared" si="2"/>
        <v>3</v>
      </c>
      <c r="S10" s="17" t="s">
        <v>113</v>
      </c>
      <c r="T10" s="17" t="s">
        <v>118</v>
      </c>
      <c r="U10" s="17" t="s">
        <v>119</v>
      </c>
      <c r="V10" s="17" t="s">
        <v>120</v>
      </c>
      <c r="W10" s="17" t="s">
        <v>121</v>
      </c>
      <c r="X10" s="17" t="s">
        <v>122</v>
      </c>
      <c r="Y10" s="23"/>
      <c r="Z10" s="24"/>
    </row>
    <row r="11" spans="1:26" ht="31.2">
      <c r="A11" s="7" t="s">
        <v>123</v>
      </c>
      <c r="B11" s="8">
        <v>0.1</v>
      </c>
      <c r="C11" s="9"/>
      <c r="D11" s="9">
        <v>3</v>
      </c>
      <c r="E11" s="9"/>
      <c r="F11" s="9">
        <v>3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6">
        <f t="shared" si="2"/>
        <v>3</v>
      </c>
      <c r="S11" s="17" t="s">
        <v>113</v>
      </c>
      <c r="T11" s="17" t="s">
        <v>124</v>
      </c>
      <c r="U11" s="17" t="s">
        <v>125</v>
      </c>
      <c r="V11" s="17" t="s">
        <v>126</v>
      </c>
      <c r="W11" s="17" t="s">
        <v>127</v>
      </c>
      <c r="X11" s="17" t="s">
        <v>128</v>
      </c>
      <c r="Y11" s="23"/>
      <c r="Z11" s="24"/>
    </row>
    <row r="12" spans="1:26" ht="31.2">
      <c r="A12" s="7" t="s">
        <v>129</v>
      </c>
      <c r="B12" s="8">
        <v>0.1</v>
      </c>
      <c r="C12" s="9"/>
      <c r="D12" s="9">
        <v>4</v>
      </c>
      <c r="E12" s="9"/>
      <c r="F12" s="9">
        <v>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6">
        <f t="shared" si="1"/>
        <v>3.5</v>
      </c>
      <c r="S12" s="17" t="s">
        <v>113</v>
      </c>
      <c r="T12" s="17" t="s">
        <v>124</v>
      </c>
      <c r="U12" s="17" t="s">
        <v>125</v>
      </c>
      <c r="V12" s="17" t="s">
        <v>126</v>
      </c>
      <c r="W12" s="17" t="s">
        <v>127</v>
      </c>
      <c r="X12" s="17" t="s">
        <v>128</v>
      </c>
      <c r="Y12" s="23"/>
      <c r="Z12" s="24"/>
    </row>
    <row r="13" spans="1:26" ht="46.8">
      <c r="A13" s="7" t="s">
        <v>130</v>
      </c>
      <c r="B13" s="8">
        <v>0.1</v>
      </c>
      <c r="C13" s="9"/>
      <c r="D13" s="9">
        <v>4</v>
      </c>
      <c r="E13" s="9"/>
      <c r="F13" s="9">
        <v>4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6">
        <f t="shared" ref="R13:R14" si="3">AVERAGE(C13:Q13)</f>
        <v>4</v>
      </c>
      <c r="S13" s="17" t="s">
        <v>131</v>
      </c>
      <c r="T13" s="17" t="s">
        <v>132</v>
      </c>
      <c r="U13" s="17" t="s">
        <v>133</v>
      </c>
      <c r="V13" s="17" t="s">
        <v>134</v>
      </c>
      <c r="W13" s="17" t="s">
        <v>135</v>
      </c>
      <c r="X13" s="17" t="s">
        <v>136</v>
      </c>
      <c r="Y13" s="23"/>
      <c r="Z13" s="24"/>
    </row>
    <row r="14" spans="1:26" ht="31.2">
      <c r="A14" s="7" t="s">
        <v>137</v>
      </c>
      <c r="B14" s="8">
        <v>0.15</v>
      </c>
      <c r="C14" s="9"/>
      <c r="D14" s="9">
        <v>3</v>
      </c>
      <c r="E14" s="9"/>
      <c r="F14" s="9">
        <v>3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6">
        <f t="shared" si="3"/>
        <v>3</v>
      </c>
      <c r="S14" s="17" t="s">
        <v>113</v>
      </c>
      <c r="T14" s="17" t="s">
        <v>124</v>
      </c>
      <c r="U14" s="17" t="s">
        <v>125</v>
      </c>
      <c r="V14" s="17" t="s">
        <v>126</v>
      </c>
      <c r="W14" s="17" t="s">
        <v>127</v>
      </c>
      <c r="X14" s="17" t="s">
        <v>128</v>
      </c>
      <c r="Y14" s="23"/>
      <c r="Z14" s="24"/>
    </row>
    <row r="15" spans="1:26">
      <c r="A15" s="7" t="s">
        <v>76</v>
      </c>
      <c r="B15" s="10">
        <f>SUM(B4:B14)</f>
        <v>1</v>
      </c>
      <c r="C15" s="11">
        <f>SUMPRODUCT(C4:C14,$B$4:$B$14)</f>
        <v>0</v>
      </c>
      <c r="D15" s="11">
        <f t="shared" ref="D15:Q15" si="4">SUMPRODUCT(D4:D14,$B$4:$B$14)</f>
        <v>3.5</v>
      </c>
      <c r="E15" s="11">
        <f t="shared" si="4"/>
        <v>0</v>
      </c>
      <c r="F15" s="11">
        <f t="shared" si="4"/>
        <v>3.2</v>
      </c>
      <c r="G15" s="11">
        <f t="shared" si="4"/>
        <v>0</v>
      </c>
      <c r="H15" s="11">
        <f t="shared" si="4"/>
        <v>0</v>
      </c>
      <c r="I15" s="11">
        <f t="shared" si="4"/>
        <v>0</v>
      </c>
      <c r="J15" s="11">
        <f t="shared" si="4"/>
        <v>0</v>
      </c>
      <c r="K15" s="11">
        <f t="shared" si="4"/>
        <v>0</v>
      </c>
      <c r="L15" s="11">
        <f t="shared" si="4"/>
        <v>0</v>
      </c>
      <c r="M15" s="11">
        <f t="shared" si="4"/>
        <v>0</v>
      </c>
      <c r="N15" s="11">
        <f t="shared" si="4"/>
        <v>0</v>
      </c>
      <c r="O15" s="11">
        <f t="shared" si="4"/>
        <v>0</v>
      </c>
      <c r="P15" s="11">
        <f t="shared" si="4"/>
        <v>0</v>
      </c>
      <c r="Q15" s="11">
        <f t="shared" si="4"/>
        <v>0</v>
      </c>
      <c r="R15" s="18"/>
      <c r="S15" s="19"/>
      <c r="T15" s="19"/>
      <c r="U15" s="19"/>
      <c r="V15" s="19"/>
      <c r="W15" s="19"/>
      <c r="X15" s="19"/>
      <c r="Y15" s="11"/>
      <c r="Z15" s="24"/>
    </row>
    <row r="16" spans="1:26">
      <c r="A16" s="12" t="s">
        <v>77</v>
      </c>
      <c r="B16" s="13"/>
      <c r="C16" s="13">
        <f>C15/5*20</f>
        <v>0</v>
      </c>
      <c r="D16" s="13">
        <f t="shared" ref="D16:Q16" si="5">D15/5*20</f>
        <v>14</v>
      </c>
      <c r="E16" s="13">
        <f t="shared" si="5"/>
        <v>0</v>
      </c>
      <c r="F16" s="13">
        <f t="shared" si="5"/>
        <v>12.8</v>
      </c>
      <c r="G16" s="13">
        <f t="shared" si="5"/>
        <v>0</v>
      </c>
      <c r="H16" s="13">
        <f t="shared" si="5"/>
        <v>0</v>
      </c>
      <c r="I16" s="13">
        <f t="shared" si="5"/>
        <v>0</v>
      </c>
      <c r="J16" s="13">
        <f t="shared" si="5"/>
        <v>0</v>
      </c>
      <c r="K16" s="13">
        <f t="shared" si="5"/>
        <v>0</v>
      </c>
      <c r="L16" s="13">
        <f t="shared" si="5"/>
        <v>0</v>
      </c>
      <c r="M16" s="13">
        <f t="shared" si="5"/>
        <v>0</v>
      </c>
      <c r="N16" s="13">
        <f t="shared" si="5"/>
        <v>0</v>
      </c>
      <c r="O16" s="13">
        <f t="shared" si="5"/>
        <v>0</v>
      </c>
      <c r="P16" s="13">
        <f t="shared" si="5"/>
        <v>0</v>
      </c>
      <c r="Q16" s="13">
        <f t="shared" si="5"/>
        <v>0</v>
      </c>
      <c r="R16" s="20"/>
      <c r="S16" s="13"/>
      <c r="T16" s="13"/>
      <c r="U16" s="13"/>
      <c r="V16" s="13"/>
      <c r="W16" s="13"/>
      <c r="X16" s="13"/>
      <c r="Y16" s="13"/>
      <c r="Z16" s="25"/>
    </row>
    <row r="17" spans="1:1">
      <c r="A17" s="3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/>
</ds:datastoreItem>
</file>

<file path=customXml/itemProps2.xml><?xml version="1.0" encoding="utf-8"?>
<ds:datastoreItem xmlns:ds="http://schemas.openxmlformats.org/officeDocument/2006/customXml" ds:itemID="{F61419B8-A98A-41CD-95EE-48A4F975B8D1}">
  <ds:schemaRefs/>
</ds:datastoreItem>
</file>

<file path=customXml/itemProps3.xml><?xml version="1.0" encoding="utf-8"?>
<ds:datastoreItem xmlns:ds="http://schemas.openxmlformats.org/officeDocument/2006/customXml" ds:itemID="{23B77F7C-EE47-4FBD-B078-6536C1487A1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Tiago Magalhaes Carvalho</cp:lastModifiedBy>
  <dcterms:created xsi:type="dcterms:W3CDTF">2021-10-23T17:18:00Z</dcterms:created>
  <dcterms:modified xsi:type="dcterms:W3CDTF">2023-11-27T18:12:26Z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  <property fmtid="{D5CDD505-2E9C-101B-9397-08002B2CF9AE}" pid="3" name="ICV">
    <vt:lpwstr>5B738FC5FC86401C86ABD341D980BA48_12</vt:lpwstr>
  </property>
  <property fmtid="{D5CDD505-2E9C-101B-9397-08002B2CF9AE}" pid="4" name="KSOProductBuildVer">
    <vt:lpwstr>2070-12.2.0.13266</vt:lpwstr>
  </property>
</Properties>
</file>