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xml" ContentType="application/vnd.openxmlformats-officedocument.themeOverrid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2.xml" ContentType="application/vnd.openxmlformats-officedocument.themeOverrid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3.xml" ContentType="application/vnd.openxmlformats-officedocument.themeOverride+xml"/>
  <Override PartName="/xl/charts/chartEx2.xml" ContentType="application/vnd.ms-office.chartex+xml"/>
  <Override PartName="/xl/charts/style15.xml" ContentType="application/vnd.ms-office.chartstyle+xml"/>
  <Override PartName="/xl/charts/colors15.xml" ContentType="application/vnd.ms-office.chartcolorstyle+xml"/>
  <Override PartName="/xl/theme/themeOverride4.xml" ContentType="application/vnd.openxmlformats-officedocument.themeOverrid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5.xml" ContentType="application/vnd.openxmlformats-officedocument.themeOverrid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d.docs.live.net/caee96124b51e392/שולחן העבודה/Data Analysis/The Projects/"/>
    </mc:Choice>
  </mc:AlternateContent>
  <xr:revisionPtr revIDLastSave="0" documentId="13_ncr:1_{AED1E15D-18F3-4B71-A054-F641375F413F}" xr6:coauthVersionLast="47" xr6:coauthVersionMax="47" xr10:uidLastSave="{00000000-0000-0000-0000-000000000000}"/>
  <bookViews>
    <workbookView xWindow="-120" yWindow="-120" windowWidth="20730" windowHeight="11160" tabRatio="598" activeTab="1" xr2:uid="{00000000-000D-0000-FFFF-FFFF00000000}"/>
  </bookViews>
  <sheets>
    <sheet name="נתונים" sheetId="1" r:id="rId1"/>
    <sheet name="דוח הנהלה" sheetId="2" r:id="rId2"/>
  </sheets>
  <definedNames>
    <definedName name="_xlchart.v1.0" hidden="1">נתונים!$H$87</definedName>
    <definedName name="_xlchart.v1.1" hidden="1">נתונים!$I$84:$L$84</definedName>
    <definedName name="_xlchart.v1.2" hidden="1">נתונים!$I$87:$L$87</definedName>
    <definedName name="_xlchart.v1.3" hidden="1">נתונים!$H$87</definedName>
    <definedName name="_xlchart.v1.4" hidden="1">נתונים!$I$84:$L$84</definedName>
    <definedName name="_xlchart.v1.5" hidden="1">נתונים!$I$87:$L$87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1" i="2" l="1"/>
  <c r="W31" i="2"/>
  <c r="X31" i="2"/>
  <c r="V30" i="2"/>
  <c r="W30" i="2"/>
  <c r="X30" i="2"/>
  <c r="U31" i="2"/>
  <c r="U30" i="2"/>
  <c r="V6" i="2"/>
  <c r="W6" i="2"/>
  <c r="X6" i="2"/>
  <c r="U6" i="2"/>
  <c r="V5" i="2"/>
  <c r="W5" i="2"/>
  <c r="X5" i="2"/>
  <c r="U5" i="2"/>
  <c r="D84" i="1"/>
  <c r="E84" i="1"/>
  <c r="F84" i="1"/>
  <c r="C84" i="1"/>
  <c r="J36" i="1"/>
  <c r="K36" i="1"/>
  <c r="L36" i="1"/>
  <c r="I36" i="1"/>
  <c r="P7" i="2"/>
  <c r="Q7" i="2"/>
  <c r="R7" i="2"/>
  <c r="P6" i="2"/>
  <c r="Q6" i="2"/>
  <c r="R6" i="2"/>
  <c r="O6" i="2"/>
  <c r="O7" i="2"/>
  <c r="P5" i="2"/>
  <c r="Q5" i="2"/>
  <c r="R5" i="2"/>
  <c r="O5" i="2"/>
  <c r="I51" i="1"/>
  <c r="D85" i="1"/>
  <c r="E85" i="1"/>
  <c r="F85" i="1"/>
  <c r="C85" i="1"/>
  <c r="J92" i="1"/>
  <c r="K92" i="1"/>
  <c r="L92" i="1"/>
  <c r="I92" i="1"/>
  <c r="J91" i="1"/>
  <c r="K91" i="1"/>
  <c r="L91" i="1"/>
  <c r="I91" i="1"/>
  <c r="J51" i="1"/>
  <c r="K51" i="1"/>
  <c r="L51" i="1"/>
  <c r="L82" i="1"/>
  <c r="K82" i="1"/>
  <c r="J82" i="1"/>
  <c r="I82" i="1"/>
  <c r="J86" i="1"/>
  <c r="K86" i="1"/>
  <c r="L86" i="1"/>
  <c r="I86" i="1"/>
  <c r="J85" i="1"/>
  <c r="K85" i="1"/>
  <c r="L85" i="1"/>
  <c r="I85" i="1"/>
  <c r="L21" i="1"/>
  <c r="K21" i="1"/>
  <c r="J21" i="1"/>
  <c r="I21" i="1"/>
  <c r="C6" i="1"/>
  <c r="G21" i="1"/>
  <c r="C21" i="1"/>
  <c r="K87" i="1"/>
  <c r="J87" i="1"/>
  <c r="J81" i="1"/>
  <c r="K81" i="1"/>
  <c r="L81" i="1"/>
  <c r="I81" i="1"/>
  <c r="J66" i="1"/>
  <c r="K66" i="1"/>
  <c r="L66" i="1"/>
  <c r="I66" i="1"/>
  <c r="C5" i="2"/>
  <c r="F27" i="2"/>
  <c r="E27" i="2"/>
  <c r="D27" i="2"/>
  <c r="C27" i="2"/>
  <c r="F26" i="2"/>
  <c r="F5" i="2"/>
  <c r="E26" i="2"/>
  <c r="E5" i="2"/>
  <c r="D26" i="2"/>
  <c r="D5" i="2"/>
  <c r="C26" i="2"/>
  <c r="E10" i="1"/>
  <c r="E11" i="1"/>
  <c r="E12" i="1"/>
  <c r="E13" i="1"/>
  <c r="E14" i="1"/>
  <c r="E15" i="1"/>
  <c r="E16" i="1"/>
  <c r="E17" i="1"/>
  <c r="E18" i="1"/>
  <c r="E19" i="1"/>
  <c r="E20" i="1"/>
  <c r="E9" i="1"/>
  <c r="L87" i="1" l="1"/>
  <c r="M81" i="1"/>
  <c r="J6" i="1"/>
  <c r="I87" i="1"/>
  <c r="D28" i="2"/>
  <c r="E28" i="2"/>
  <c r="F28" i="2"/>
  <c r="C28" i="2"/>
  <c r="E6" i="2"/>
  <c r="F6" i="2"/>
  <c r="D6" i="2"/>
  <c r="C6" i="2"/>
</calcChain>
</file>

<file path=xl/sharedStrings.xml><?xml version="1.0" encoding="utf-8"?>
<sst xmlns="http://schemas.openxmlformats.org/spreadsheetml/2006/main" count="147" uniqueCount="51">
  <si>
    <t>1. את הדוח בבקשה הכן בלשונית הבאה, לשונית "דוח הנהלה"</t>
  </si>
  <si>
    <t xml:space="preserve">2. מאחר וסמנכ"לית השיווק רוצה להציג את הדוח למנכ"לית ולהנהלה הבכירה, עליך להציג את הנקודות העיקריות בעיניך בצורה מתומצתת וויזואלית כמה שניתן </t>
  </si>
  <si>
    <t>3. הדגש את התובנות העיקריות שבהן צריכה הסמנכ"לית להתמקד</t>
  </si>
  <si>
    <t>Bounce Rate</t>
  </si>
  <si>
    <t>Transactions</t>
  </si>
  <si>
    <t>Revenue</t>
  </si>
  <si>
    <t>גוגל ממומן</t>
  </si>
  <si>
    <t>direct</t>
  </si>
  <si>
    <t>Sessions (ביקורים)</t>
  </si>
  <si>
    <t>Conversion Rate</t>
  </si>
  <si>
    <t>סה"כ - כל מקורות התנועה</t>
  </si>
  <si>
    <t>גוגל אורגני</t>
  </si>
  <si>
    <t>פייסבוק ממומן</t>
  </si>
  <si>
    <t>לפניך טבלאות המרכזות בתוכן את נתוני מקורות התנועה (גוגל אורגני, גוגל ממומן וכו') לאתר הלקוח "Fly Away", לקוח שמתעסק עם טיסות low-cost לחו"ל, לשנת 2019</t>
  </si>
  <si>
    <t>בתור האנליסט שלה, סמנכ"לית השיווק של החברה ביקשה לקבל ממך דוח שמרכז את התוצאות העיקריות והחשובות בעיניך, וכן את התובנות השיווקיות וההמלצות לשנת 2020</t>
  </si>
  <si>
    <t>Source</t>
  </si>
  <si>
    <t>sum of sessions</t>
  </si>
  <si>
    <t>percintage %</t>
  </si>
  <si>
    <t>sum of session</t>
  </si>
  <si>
    <t>sum of transactions</t>
  </si>
  <si>
    <t>OverAll Convertion rate</t>
  </si>
  <si>
    <t>bounce rate</t>
  </si>
  <si>
    <t>Revenue Per session</t>
  </si>
  <si>
    <t>Total Sessions</t>
  </si>
  <si>
    <t>Total Revenue</t>
  </si>
  <si>
    <t>Sources</t>
  </si>
  <si>
    <t>Total Conversion Rate</t>
  </si>
  <si>
    <t>Revenue VS Conversion Rate</t>
  </si>
  <si>
    <t>Revenue VS  Bouncing Rate</t>
  </si>
  <si>
    <r>
      <rPr>
        <sz val="12"/>
        <color rgb="FFFF0000"/>
        <rFont val="Calibri"/>
        <family val="2"/>
        <scheme val="minor"/>
      </rPr>
      <t>1)</t>
    </r>
    <r>
      <rPr>
        <sz val="12"/>
        <color theme="1"/>
        <rFont val="Calibri"/>
        <family val="2"/>
        <charset val="177"/>
        <scheme val="minor"/>
      </rPr>
      <t xml:space="preserve"> looking at the trafic source, which of the trafic sources is the one that brings on more visitors:</t>
    </r>
  </si>
  <si>
    <r>
      <rPr>
        <sz val="12"/>
        <color rgb="FFFF0000"/>
        <rFont val="Calibri"/>
        <family val="2"/>
        <scheme val="minor"/>
      </rPr>
      <t>3)</t>
    </r>
    <r>
      <rPr>
        <sz val="12"/>
        <color theme="1"/>
        <rFont val="Calibri"/>
        <family val="2"/>
        <charset val="177"/>
        <scheme val="minor"/>
      </rPr>
      <t xml:space="preserve"> looking at each source indevidtioaly, checking if there are patrens on the Sessoins and Conversion Rate by month for the 4 sourcess:</t>
    </r>
  </si>
  <si>
    <r>
      <rPr>
        <sz val="12"/>
        <color rgb="FFFF0000"/>
        <rFont val="Calibri"/>
        <family val="2"/>
        <scheme val="minor"/>
      </rPr>
      <t>2)</t>
    </r>
    <r>
      <rPr>
        <sz val="12"/>
        <color theme="1"/>
        <rFont val="Calibri"/>
        <family val="2"/>
        <charset val="177"/>
        <scheme val="minor"/>
      </rPr>
      <t xml:space="preserve"> now we check that the traffic from this source is not only visiting the site but are also more likely to turn into customers:</t>
    </r>
  </si>
  <si>
    <r>
      <rPr>
        <sz val="12"/>
        <color rgb="FFFF0000"/>
        <rFont val="Calibri"/>
        <family val="2"/>
        <scheme val="minor"/>
      </rPr>
      <t>4)</t>
    </r>
    <r>
      <rPr>
        <sz val="12"/>
        <color theme="1"/>
        <rFont val="Calibri"/>
        <family val="2"/>
        <scheme val="minor"/>
      </rPr>
      <t xml:space="preserve"> Now we check which of the 4 sources has the most quality of traffic in turms of revenue:</t>
    </r>
  </si>
  <si>
    <r>
      <rPr>
        <sz val="12"/>
        <color rgb="FFFF0000"/>
        <rFont val="Calibri"/>
        <family val="2"/>
        <scheme val="minor"/>
      </rPr>
      <t>5)</t>
    </r>
    <r>
      <rPr>
        <sz val="12"/>
        <color theme="1"/>
        <rFont val="Calibri"/>
        <family val="2"/>
        <scheme val="minor"/>
      </rPr>
      <t xml:space="preserve"> looking at the patrens of the revenue thro the year for the 4 sources:</t>
    </r>
  </si>
  <si>
    <t>Average Bouncing Rate</t>
  </si>
  <si>
    <t>Part 2 - Business analytics, Section 1 - Management Report "Fly":</t>
  </si>
  <si>
    <r>
      <rPr>
        <b/>
        <u/>
        <sz val="12"/>
        <color rgb="FFFF0000"/>
        <rFont val="Calibri"/>
        <family val="2"/>
        <scheme val="minor"/>
      </rPr>
      <t>Conclusion:</t>
    </r>
    <r>
      <rPr>
        <sz val="12"/>
        <color theme="1"/>
        <rFont val="Calibri"/>
        <family val="2"/>
        <scheme val="minor"/>
      </rPr>
      <t xml:space="preserve">  Direct traffic peaked in October, aligning with the peak in conversion rate. Surprisingly, Google Organic revenue also peaked in October, despite having a lower conversion rate. </t>
    </r>
  </si>
  <si>
    <r>
      <rPr>
        <b/>
        <u/>
        <sz val="12"/>
        <color rgb="FFFF0000"/>
        <rFont val="Calibri"/>
        <family val="2"/>
        <scheme val="minor"/>
      </rPr>
      <t>Conclusion:</t>
    </r>
    <r>
      <rPr>
        <sz val="12"/>
        <color theme="1"/>
        <rFont val="Calibri"/>
        <family val="2"/>
        <scheme val="minor"/>
      </rPr>
      <t xml:space="preserve"> While Google Organic drives the most traffic and revenue, Google Ads demonstrates superior efficiency with a higher Revenue Per Session ( although it is not that significant).</t>
    </r>
  </si>
  <si>
    <r>
      <rPr>
        <b/>
        <u/>
        <sz val="12"/>
        <color rgb="FFFF0000"/>
        <rFont val="Calibri"/>
        <family val="2"/>
        <scheme val="minor"/>
      </rPr>
      <t xml:space="preserve">Conclusion: </t>
    </r>
    <r>
      <rPr>
        <sz val="12"/>
        <color theme="1"/>
        <rFont val="Calibri"/>
        <family val="2"/>
        <scheme val="minor"/>
      </rPr>
      <t>Direct traffic saw a significant spike in conversion rate in October, despite lower overall traffic. February was a strong month for both Google Organic and Google Ads, with the highest conversion rates for these channels. While Google Organic dominated in terms of traffic volume, Google Ads proved more efficient in converting visitors into customers</t>
    </r>
  </si>
  <si>
    <r>
      <rPr>
        <b/>
        <u/>
        <sz val="12"/>
        <color rgb="FFFF0000"/>
        <rFont val="Calibri"/>
        <family val="2"/>
        <scheme val="minor"/>
      </rPr>
      <t>Conclusion:</t>
    </r>
    <r>
      <rPr>
        <sz val="12"/>
        <color theme="1"/>
        <rFont val="Calibri"/>
        <family val="2"/>
        <scheme val="minor"/>
      </rPr>
      <t xml:space="preserve"> Direct traffic exhibits seasonal trends, peaking during the spring and summer months. In contrast, both Google Organic and Google Ads saw their highest traffic volumes in October</t>
    </r>
  </si>
  <si>
    <r>
      <rPr>
        <b/>
        <u/>
        <sz val="12"/>
        <color rgb="FFFF0000"/>
        <rFont val="Calibri"/>
        <family val="2"/>
        <scheme val="minor"/>
      </rPr>
      <t>Conclusion:</t>
    </r>
    <r>
      <rPr>
        <sz val="12"/>
        <color theme="1"/>
        <rFont val="Calibri"/>
        <family val="2"/>
        <scheme val="minor"/>
      </rPr>
      <t xml:space="preserve"> While Google Organic drives the most traffic, Google Ads demonstrates a higher conversion rate.</t>
    </r>
  </si>
  <si>
    <r>
      <rPr>
        <sz val="12"/>
        <color rgb="FFFF0000"/>
        <rFont val="Calibri"/>
        <family val="2"/>
        <scheme val="minor"/>
      </rPr>
      <t>6)</t>
    </r>
    <r>
      <rPr>
        <sz val="12"/>
        <color theme="1"/>
        <rFont val="Calibri"/>
        <family val="2"/>
        <scheme val="minor"/>
      </rPr>
      <t xml:space="preserve"> checking the relation between Revenue and conversion rate:</t>
    </r>
  </si>
  <si>
    <r>
      <rPr>
        <b/>
        <u/>
        <sz val="12"/>
        <color rgb="FFFF0000"/>
        <rFont val="Calibri"/>
        <family val="2"/>
        <scheme val="minor"/>
      </rPr>
      <t>Conclusion:</t>
    </r>
    <r>
      <rPr>
        <sz val="12"/>
        <color theme="1"/>
        <rFont val="Calibri"/>
        <family val="2"/>
        <charset val="177"/>
        <scheme val="minor"/>
      </rPr>
      <t xml:space="preserve"> While Google Organic is a strong source for driving traffic, it is less efficient than Google Ads, which generates the highest revenue with a relatively high conversion rate.</t>
    </r>
  </si>
  <si>
    <r>
      <rPr>
        <sz val="12"/>
        <color rgb="FFFF0000"/>
        <rFont val="Calibri"/>
        <family val="2"/>
        <scheme val="minor"/>
      </rPr>
      <t>7)</t>
    </r>
    <r>
      <rPr>
        <sz val="12"/>
        <color theme="1"/>
        <rFont val="Calibri"/>
        <family val="2"/>
        <charset val="177"/>
        <scheme val="minor"/>
      </rPr>
      <t xml:space="preserve"> checking the relation between Revenue and Average Bouncing Rate:</t>
    </r>
  </si>
  <si>
    <r>
      <rPr>
        <b/>
        <u/>
        <sz val="12"/>
        <color rgb="FFFF0000"/>
        <rFont val="Calibri"/>
        <family val="2"/>
        <scheme val="minor"/>
      </rPr>
      <t>Conclusion:</t>
    </r>
    <r>
      <rPr>
        <sz val="12"/>
        <color theme="1"/>
        <rFont val="Calibri"/>
        <family val="2"/>
        <scheme val="minor"/>
      </rPr>
      <t xml:space="preserve"> Despite a higher bounce rate, Google Ads demonstrated strong performance in terms of conversions and revenue. Direct traffic, have a low revenue and a high bounce rates, this could indicate of a bad user experience.</t>
    </r>
  </si>
  <si>
    <t>Marketing Recommendations:</t>
  </si>
  <si>
    <r>
      <rPr>
        <b/>
        <u/>
        <sz val="12"/>
        <color theme="1"/>
        <rFont val="Calibri"/>
        <family val="2"/>
        <scheme val="minor"/>
      </rPr>
      <t>1) Google Ads:</t>
    </r>
    <r>
      <rPr>
        <sz val="12"/>
        <color theme="1"/>
        <rFont val="Calibri"/>
        <family val="2"/>
        <scheme val="minor"/>
      </rPr>
      <t xml:space="preserve"> optimize it by implementing A\B testing to identify the most effective ad, and optimize the ad's visibility so it would show up for a more relevant audience with high interest to turn into a customer.</t>
    </r>
  </si>
  <si>
    <r>
      <rPr>
        <b/>
        <u/>
        <sz val="12"/>
        <color theme="1"/>
        <rFont val="Calibri"/>
        <family val="2"/>
        <scheme val="minor"/>
      </rPr>
      <t>2) Google Organic:</t>
    </r>
    <r>
      <rPr>
        <sz val="12"/>
        <color theme="1"/>
        <rFont val="Calibri"/>
        <family val="2"/>
        <scheme val="minor"/>
      </rPr>
      <t xml:space="preserve"> prioritize improving the website visibility in search engine results. And create a high-quality, relevant content that targets specific keywords and user intent.</t>
    </r>
  </si>
  <si>
    <r>
      <rPr>
        <b/>
        <u/>
        <sz val="12"/>
        <color theme="1"/>
        <rFont val="Calibri"/>
        <family val="2"/>
        <scheme val="minor"/>
      </rPr>
      <t>3) Direct:</t>
    </r>
    <r>
      <rPr>
        <sz val="12"/>
        <color theme="1"/>
        <rFont val="Calibri"/>
        <family val="2"/>
        <charset val="177"/>
        <scheme val="minor"/>
      </rPr>
      <t xml:space="preserve"> Enhance the user experience by conducting UX audits and addressing any issues that may be hindering website navigation, page load speed, or mobile optimization. Create engaging content to keep visitors interested and encourage further exploration. Implement personalized experiences to tailor content to individual user preferences.</t>
    </r>
  </si>
  <si>
    <r>
      <rPr>
        <b/>
        <u/>
        <sz val="12"/>
        <color theme="1"/>
        <rFont val="Calibri"/>
        <family val="2"/>
        <scheme val="minor"/>
      </rPr>
      <t>4) Facebook Ads:</t>
    </r>
    <r>
      <rPr>
        <sz val="12"/>
        <color theme="1"/>
        <rFont val="Calibri"/>
        <family val="2"/>
        <scheme val="minor"/>
      </rPr>
      <t xml:space="preserve"> Refine target audience selection, create visually appealing ads suitable for the Facebook audience, and monitor performance metrics to optimize campaigns and achieve desired results.</t>
    </r>
  </si>
  <si>
    <r>
      <rPr>
        <b/>
        <u/>
        <sz val="12"/>
        <color theme="1"/>
        <rFont val="Calibri"/>
        <family val="2"/>
        <scheme val="minor"/>
      </rPr>
      <t>Extra:</t>
    </r>
    <r>
      <rPr>
        <sz val="12"/>
        <color theme="1"/>
        <rFont val="Calibri"/>
        <family val="2"/>
        <scheme val="minor"/>
      </rPr>
      <t xml:space="preserve"> To gain a deeper insights into user behavior and improve conversion rates, consider collecting additional data such as "pages per session" and "last viewed page". Analyzing this data can help identify areas for optimization, such as website navigation, content quality, and call-to-action placement. By understanding where users are dropping off and what interests them most, you can tailor your website and marketing efforts to increase conversions.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</si>
</sst>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quot;₪&quot;\ * #,##0.00_ ;_ &quot;₪&quot;\ * \-#,##0.00_ ;_ &quot;₪&quot;\ * &quot;-&quot;??_ ;_ @_ "/>
    <numFmt numFmtId="165" formatCode="0.0%"/>
    <numFmt numFmtId="166" formatCode="&quot;₪&quot;#,##0"/>
    <numFmt numFmtId="167" formatCode="&quot;₪&quot;#,##0.000000"/>
    <numFmt numFmtId="168" formatCode="_ &quot;₪&quot;\ * #,##0.0000_ ;_ &quot;₪&quot;\ * \-#,##0.0000_ ;_ &quot;₪&quot;\ * &quot;-&quot;??_ ;_ @_ "/>
  </numFmts>
  <fonts count="11" x14ac:knownFonts="1">
    <font>
      <sz val="11"/>
      <color theme="1"/>
      <name val="Calibri"/>
      <family val="2"/>
      <charset val="177"/>
      <scheme val="minor"/>
    </font>
    <font>
      <sz val="11"/>
      <color theme="1"/>
      <name val="Calibri"/>
      <family val="2"/>
      <charset val="177"/>
      <scheme val="minor"/>
    </font>
    <font>
      <b/>
      <sz val="12"/>
      <color theme="1"/>
      <name val="Calibri"/>
      <family val="2"/>
      <scheme val="minor"/>
    </font>
    <font>
      <b/>
      <u/>
      <sz val="14"/>
      <color theme="1"/>
      <name val="Calibri"/>
      <family val="2"/>
      <scheme val="minor"/>
    </font>
    <font>
      <b/>
      <sz val="11"/>
      <color theme="1"/>
      <name val="Calibri"/>
      <family val="2"/>
      <scheme val="minor"/>
    </font>
    <font>
      <sz val="12"/>
      <color theme="1"/>
      <name val="Calibri"/>
      <family val="2"/>
      <charset val="177"/>
      <scheme val="minor"/>
    </font>
    <font>
      <b/>
      <sz val="16"/>
      <color theme="1"/>
      <name val="Calibri"/>
      <family val="2"/>
      <scheme val="minor"/>
    </font>
    <font>
      <sz val="12"/>
      <color theme="1"/>
      <name val="Calibri"/>
      <family val="2"/>
      <scheme val="minor"/>
    </font>
    <font>
      <b/>
      <u/>
      <sz val="12"/>
      <color rgb="FFFF0000"/>
      <name val="Calibri"/>
      <family val="2"/>
      <scheme val="minor"/>
    </font>
    <font>
      <sz val="12"/>
      <color rgb="FFFF0000"/>
      <name val="Calibri"/>
      <family val="2"/>
      <scheme val="minor"/>
    </font>
    <font>
      <b/>
      <u/>
      <sz val="12"/>
      <color theme="1"/>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59999389629810485"/>
        <bgColor indexed="64"/>
      </patternFill>
    </fill>
  </fills>
  <borders count="20">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00">
    <xf numFmtId="0" fontId="0" fillId="0" borderId="0" xfId="0"/>
    <xf numFmtId="0" fontId="0" fillId="0" borderId="1" xfId="0" applyBorder="1"/>
    <xf numFmtId="0" fontId="3" fillId="0" borderId="0" xfId="0" applyFont="1" applyAlignment="1">
      <alignment horizontal="right" readingOrder="2"/>
    </xf>
    <xf numFmtId="0" fontId="2" fillId="0" borderId="0" xfId="0" applyFont="1" applyAlignment="1">
      <alignment horizontal="right" readingOrder="2"/>
    </xf>
    <xf numFmtId="17" fontId="0" fillId="0" borderId="1" xfId="0" applyNumberFormat="1" applyBorder="1"/>
    <xf numFmtId="0" fontId="0" fillId="0" borderId="0" xfId="0" applyAlignment="1">
      <alignment horizontal="center" vertical="center"/>
    </xf>
    <xf numFmtId="164" fontId="0" fillId="0" borderId="0" xfId="1" applyFont="1" applyAlignment="1">
      <alignment horizontal="center" vertical="center"/>
    </xf>
    <xf numFmtId="165" fontId="0" fillId="0" borderId="0" xfId="2" applyNumberFormat="1" applyFont="1" applyAlignment="1">
      <alignment horizontal="center" vertical="center"/>
    </xf>
    <xf numFmtId="0" fontId="0" fillId="0" borderId="0" xfId="1" applyNumberFormat="1" applyFont="1" applyAlignment="1">
      <alignment horizontal="center" vertical="center"/>
    </xf>
    <xf numFmtId="10" fontId="0" fillId="0" borderId="0" xfId="1" applyNumberFormat="1" applyFont="1" applyAlignment="1">
      <alignment horizontal="center"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17" fontId="0" fillId="0" borderId="2" xfId="0" applyNumberFormat="1" applyBorder="1"/>
    <xf numFmtId="3" fontId="0" fillId="0" borderId="3" xfId="0" applyNumberFormat="1" applyBorder="1" applyAlignment="1">
      <alignment horizontal="center" vertical="center"/>
    </xf>
    <xf numFmtId="10" fontId="0" fillId="0" borderId="3" xfId="0" applyNumberFormat="1" applyBorder="1" applyAlignment="1">
      <alignment horizontal="center" vertical="center"/>
    </xf>
    <xf numFmtId="0" fontId="0" fillId="0" borderId="3" xfId="0" applyBorder="1" applyAlignment="1">
      <alignment horizontal="center" vertical="center"/>
    </xf>
    <xf numFmtId="3" fontId="2" fillId="0" borderId="0" xfId="0" applyNumberFormat="1" applyFont="1" applyAlignment="1">
      <alignment horizontal="right" readingOrder="2"/>
    </xf>
    <xf numFmtId="0" fontId="0" fillId="0" borderId="7" xfId="0" applyBorder="1"/>
    <xf numFmtId="0" fontId="0" fillId="0" borderId="8" xfId="0" applyBorder="1" applyAlignment="1">
      <alignment horizontal="center" vertical="center"/>
    </xf>
    <xf numFmtId="3" fontId="0" fillId="0" borderId="9" xfId="0" applyNumberFormat="1" applyBorder="1" applyAlignment="1">
      <alignment horizontal="center"/>
    </xf>
    <xf numFmtId="1" fontId="0" fillId="0" borderId="9" xfId="0" applyNumberFormat="1" applyBorder="1" applyAlignment="1">
      <alignment horizontal="center"/>
    </xf>
    <xf numFmtId="0" fontId="0" fillId="0" borderId="9" xfId="0" applyBorder="1" applyAlignment="1">
      <alignment horizontal="center" vertical="center"/>
    </xf>
    <xf numFmtId="3" fontId="0" fillId="0" borderId="9" xfId="0" applyNumberFormat="1" applyBorder="1" applyAlignment="1">
      <alignment horizontal="center" vertical="center"/>
    </xf>
    <xf numFmtId="2" fontId="0" fillId="0" borderId="9" xfId="0" applyNumberFormat="1" applyBorder="1" applyAlignment="1">
      <alignment horizontal="center" vertical="center"/>
    </xf>
    <xf numFmtId="0" fontId="4" fillId="3" borderId="9" xfId="0" applyFont="1" applyFill="1" applyBorder="1" applyAlignment="1">
      <alignment horizontal="center" vertical="center"/>
    </xf>
    <xf numFmtId="0" fontId="4" fillId="3" borderId="9" xfId="0" applyFont="1" applyFill="1" applyBorder="1" applyAlignment="1">
      <alignment horizontal="center"/>
    </xf>
    <xf numFmtId="166" fontId="0" fillId="0" borderId="0" xfId="0" applyNumberFormat="1" applyAlignment="1">
      <alignment horizontal="center" vertical="center"/>
    </xf>
    <xf numFmtId="166" fontId="0" fillId="0" borderId="3" xfId="0" applyNumberFormat="1" applyBorder="1" applyAlignment="1">
      <alignment horizontal="center" vertical="center"/>
    </xf>
    <xf numFmtId="10" fontId="0" fillId="0" borderId="9" xfId="0" applyNumberFormat="1" applyBorder="1" applyAlignment="1">
      <alignment horizontal="center" vertical="center"/>
    </xf>
    <xf numFmtId="166" fontId="0" fillId="0" borderId="9" xfId="0" applyNumberFormat="1" applyBorder="1" applyAlignment="1">
      <alignment horizontal="center" vertical="center"/>
    </xf>
    <xf numFmtId="0" fontId="0" fillId="5" borderId="9" xfId="0" applyFill="1" applyBorder="1"/>
    <xf numFmtId="0" fontId="0" fillId="5" borderId="9" xfId="0" applyFill="1" applyBorder="1" applyAlignment="1">
      <alignment horizontal="center" vertical="center"/>
    </xf>
    <xf numFmtId="0" fontId="0" fillId="5" borderId="9" xfId="0" applyFill="1" applyBorder="1" applyAlignment="1">
      <alignment horizontal="center"/>
    </xf>
    <xf numFmtId="17" fontId="0" fillId="5" borderId="9" xfId="0" applyNumberFormat="1" applyFill="1" applyBorder="1"/>
    <xf numFmtId="3" fontId="0" fillId="0" borderId="10" xfId="0" applyNumberFormat="1" applyBorder="1" applyAlignment="1">
      <alignment horizontal="center" vertical="center"/>
    </xf>
    <xf numFmtId="3" fontId="0" fillId="2" borderId="4" xfId="0" applyNumberFormat="1" applyFill="1" applyBorder="1" applyAlignment="1">
      <alignment horizontal="center"/>
    </xf>
    <xf numFmtId="3" fontId="0" fillId="2" borderId="5" xfId="0" applyNumberFormat="1" applyFill="1" applyBorder="1" applyAlignment="1">
      <alignment horizontal="center"/>
    </xf>
    <xf numFmtId="3" fontId="0" fillId="2" borderId="6" xfId="0" applyNumberFormat="1" applyFill="1" applyBorder="1" applyAlignment="1">
      <alignment horizontal="center"/>
    </xf>
    <xf numFmtId="10" fontId="0" fillId="0" borderId="0" xfId="0" applyNumberFormat="1"/>
    <xf numFmtId="0" fontId="0" fillId="0" borderId="10" xfId="0" applyBorder="1" applyAlignment="1">
      <alignment horizontal="center" vertic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166" fontId="0" fillId="0" borderId="10" xfId="0" applyNumberFormat="1" applyBorder="1" applyAlignment="1">
      <alignment horizontal="center" vertical="center"/>
    </xf>
    <xf numFmtId="166" fontId="0" fillId="2" borderId="4" xfId="0" applyNumberFormat="1" applyFill="1" applyBorder="1" applyAlignment="1">
      <alignment horizontal="center"/>
    </xf>
    <xf numFmtId="166" fontId="0" fillId="2" borderId="5" xfId="0" applyNumberFormat="1" applyFill="1" applyBorder="1" applyAlignment="1">
      <alignment horizontal="center"/>
    </xf>
    <xf numFmtId="166" fontId="0" fillId="2" borderId="6" xfId="0" applyNumberFormat="1" applyFill="1" applyBorder="1" applyAlignment="1">
      <alignment horizontal="center"/>
    </xf>
    <xf numFmtId="0" fontId="0" fillId="5" borderId="11" xfId="0" applyFill="1" applyBorder="1"/>
    <xf numFmtId="17" fontId="0" fillId="5" borderId="15" xfId="0" applyNumberFormat="1" applyFill="1" applyBorder="1"/>
    <xf numFmtId="0" fontId="0" fillId="5" borderId="16" xfId="0" applyFill="1" applyBorder="1" applyAlignment="1">
      <alignment horizontal="center" vertical="center"/>
    </xf>
    <xf numFmtId="0" fontId="0" fillId="5" borderId="16" xfId="0" applyFill="1" applyBorder="1"/>
    <xf numFmtId="0" fontId="0" fillId="5" borderId="16" xfId="0" applyFill="1" applyBorder="1" applyAlignment="1">
      <alignment horizontal="center"/>
    </xf>
    <xf numFmtId="3" fontId="0" fillId="7" borderId="9" xfId="0" applyNumberFormat="1" applyFill="1" applyBorder="1" applyAlignment="1">
      <alignment horizontal="center"/>
    </xf>
    <xf numFmtId="166" fontId="0" fillId="7" borderId="9" xfId="0" applyNumberFormat="1" applyFill="1" applyBorder="1" applyAlignment="1">
      <alignment horizontal="center"/>
    </xf>
    <xf numFmtId="43" fontId="0" fillId="0" borderId="0" xfId="0" applyNumberFormat="1"/>
    <xf numFmtId="166" fontId="0" fillId="0" borderId="0" xfId="0" applyNumberFormat="1"/>
    <xf numFmtId="3" fontId="0" fillId="0" borderId="0" xfId="0" applyNumberFormat="1"/>
    <xf numFmtId="167" fontId="0" fillId="8" borderId="9" xfId="0" applyNumberFormat="1" applyFill="1" applyBorder="1" applyAlignment="1">
      <alignment horizontal="center" vertical="center"/>
    </xf>
    <xf numFmtId="167" fontId="0" fillId="7" borderId="0" xfId="0" applyNumberFormat="1" applyFill="1" applyAlignment="1">
      <alignment horizontal="center" vertical="center"/>
    </xf>
    <xf numFmtId="10" fontId="0" fillId="0" borderId="9" xfId="0" applyNumberFormat="1" applyBorder="1"/>
    <xf numFmtId="166" fontId="0" fillId="0" borderId="9" xfId="0" applyNumberFormat="1" applyBorder="1"/>
    <xf numFmtId="0" fontId="5" fillId="0" borderId="0" xfId="0" applyFont="1" applyAlignment="1">
      <alignment wrapText="1"/>
    </xf>
    <xf numFmtId="0" fontId="0" fillId="0" borderId="0" xfId="0" applyAlignment="1">
      <alignment vertical="center"/>
    </xf>
    <xf numFmtId="0" fontId="7" fillId="0" borderId="0" xfId="0" applyFont="1" applyAlignment="1">
      <alignment wrapText="1"/>
    </xf>
    <xf numFmtId="164" fontId="0" fillId="7" borderId="9" xfId="1" applyFont="1" applyFill="1" applyBorder="1" applyAlignment="1">
      <alignment horizontal="center"/>
    </xf>
    <xf numFmtId="168" fontId="0" fillId="7" borderId="9" xfId="1" applyNumberFormat="1" applyFont="1" applyFill="1" applyBorder="1" applyAlignment="1">
      <alignment horizontal="center"/>
    </xf>
    <xf numFmtId="0" fontId="5" fillId="0" borderId="0" xfId="0" applyFont="1" applyAlignment="1">
      <alignment vertical="center" wrapText="1"/>
    </xf>
    <xf numFmtId="0" fontId="6" fillId="7" borderId="0" xfId="0" applyFont="1" applyFill="1" applyAlignment="1">
      <alignment horizontal="center"/>
    </xf>
    <xf numFmtId="0" fontId="0" fillId="9" borderId="11" xfId="0" applyFill="1" applyBorder="1"/>
    <xf numFmtId="0" fontId="0" fillId="9" borderId="16" xfId="0" applyFill="1" applyBorder="1" applyAlignment="1">
      <alignment horizontal="center" vertical="center"/>
    </xf>
    <xf numFmtId="0" fontId="0" fillId="9" borderId="16" xfId="0" applyFill="1" applyBorder="1"/>
    <xf numFmtId="0" fontId="0" fillId="9" borderId="16" xfId="0" applyFill="1" applyBorder="1" applyAlignment="1">
      <alignment horizontal="center"/>
    </xf>
    <xf numFmtId="17" fontId="0" fillId="9" borderId="15" xfId="0" applyNumberFormat="1" applyFill="1" applyBorder="1"/>
    <xf numFmtId="164" fontId="0" fillId="0" borderId="9" xfId="1" applyFont="1" applyBorder="1"/>
    <xf numFmtId="0" fontId="0" fillId="9" borderId="9" xfId="0" applyFill="1" applyBorder="1"/>
    <xf numFmtId="0" fontId="0" fillId="9" borderId="9" xfId="0" applyFill="1" applyBorder="1" applyAlignment="1">
      <alignment horizontal="center" vertical="center"/>
    </xf>
    <xf numFmtId="0" fontId="0" fillId="9" borderId="9" xfId="0"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9"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4" borderId="11" xfId="0" applyFill="1" applyBorder="1" applyAlignment="1">
      <alignment horizontal="center"/>
    </xf>
    <xf numFmtId="0" fontId="0" fillId="4" borderId="9" xfId="0" applyFill="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xf numFmtId="0" fontId="5" fillId="0" borderId="0" xfId="0" applyFont="1" applyAlignment="1">
      <alignment horizontal="left" vertical="center" wrapText="1"/>
    </xf>
    <xf numFmtId="0" fontId="10" fillId="6" borderId="0" xfId="0" applyFont="1" applyFill="1" applyAlignment="1">
      <alignment horizontal="left"/>
    </xf>
    <xf numFmtId="0" fontId="0" fillId="4" borderId="15"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7" fillId="0" borderId="0" xfId="0" applyFont="1" applyAlignment="1">
      <alignment horizontal="left"/>
    </xf>
    <xf numFmtId="0" fontId="5" fillId="0" borderId="0" xfId="0" applyFont="1" applyAlignment="1">
      <alignment horizontal="left"/>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3" fillId="7" borderId="0" xfId="0" applyFont="1" applyFill="1" applyAlignment="1">
      <alignment horizontal="left"/>
    </xf>
    <xf numFmtId="0" fontId="5" fillId="0" borderId="0" xfId="0" applyFont="1" applyAlignment="1">
      <alignment horizontal="left" wrapText="1"/>
    </xf>
    <xf numFmtId="0" fontId="5" fillId="0" borderId="17" xfId="0" applyFont="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Bounce Rate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נתונים!$I$22:$I$23</c:f>
              <c:strCache>
                <c:ptCount val="2"/>
                <c:pt idx="0">
                  <c:v>bounce rate</c:v>
                </c:pt>
                <c:pt idx="1">
                  <c:v>גוגל אורגני</c:v>
                </c:pt>
              </c:strCache>
            </c:strRef>
          </c:tx>
          <c:spPr>
            <a:ln w="28575" cap="rnd">
              <a:solidFill>
                <a:schemeClr val="accent1"/>
              </a:solidFill>
              <a:round/>
            </a:ln>
            <a:effectLst/>
          </c:spPr>
          <c:marker>
            <c:symbol val="none"/>
          </c:marker>
          <c:cat>
            <c:numRef>
              <c:f>נתונים!$H$24:$H$35</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נתונים!$I$24:$I$35</c:f>
              <c:numCache>
                <c:formatCode>0.00%</c:formatCode>
                <c:ptCount val="12"/>
                <c:pt idx="0">
                  <c:v>0.26897324370633979</c:v>
                </c:pt>
                <c:pt idx="1">
                  <c:v>0.28550999249222409</c:v>
                </c:pt>
                <c:pt idx="2">
                  <c:v>0.28222050826442246</c:v>
                </c:pt>
                <c:pt idx="3">
                  <c:v>0.27223563792970851</c:v>
                </c:pt>
                <c:pt idx="4">
                  <c:v>0.22588936467800733</c:v>
                </c:pt>
                <c:pt idx="5">
                  <c:v>0.22867025879969885</c:v>
                </c:pt>
                <c:pt idx="6">
                  <c:v>0.19638955205762149</c:v>
                </c:pt>
                <c:pt idx="7">
                  <c:v>0.25650000000000001</c:v>
                </c:pt>
                <c:pt idx="8">
                  <c:v>0.22520000000000001</c:v>
                </c:pt>
                <c:pt idx="9">
                  <c:v>0.218</c:v>
                </c:pt>
                <c:pt idx="10">
                  <c:v>0.33389999999999997</c:v>
                </c:pt>
                <c:pt idx="11">
                  <c:v>0.27660000000000001</c:v>
                </c:pt>
              </c:numCache>
            </c:numRef>
          </c:val>
          <c:smooth val="0"/>
          <c:extLst>
            <c:ext xmlns:c16="http://schemas.microsoft.com/office/drawing/2014/chart" uri="{C3380CC4-5D6E-409C-BE32-E72D297353CC}">
              <c16:uniqueId val="{00000000-64F1-4961-B1D1-EFDB867FC09C}"/>
            </c:ext>
          </c:extLst>
        </c:ser>
        <c:ser>
          <c:idx val="1"/>
          <c:order val="1"/>
          <c:tx>
            <c:strRef>
              <c:f>נתונים!$J$22:$J$23</c:f>
              <c:strCache>
                <c:ptCount val="2"/>
                <c:pt idx="0">
                  <c:v>bounce rate</c:v>
                </c:pt>
                <c:pt idx="1">
                  <c:v>גוגל ממומן</c:v>
                </c:pt>
              </c:strCache>
            </c:strRef>
          </c:tx>
          <c:spPr>
            <a:ln w="28575" cap="rnd">
              <a:solidFill>
                <a:schemeClr val="accent2"/>
              </a:solidFill>
              <a:round/>
            </a:ln>
            <a:effectLst/>
          </c:spPr>
          <c:marker>
            <c:symbol val="none"/>
          </c:marker>
          <c:cat>
            <c:numRef>
              <c:f>נתונים!$H$24:$H$35</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נתונים!$J$24:$J$35</c:f>
              <c:numCache>
                <c:formatCode>0.00%</c:formatCode>
                <c:ptCount val="12"/>
                <c:pt idx="0">
                  <c:v>0.55855586103020571</c:v>
                </c:pt>
                <c:pt idx="1">
                  <c:v>0.51375222875255899</c:v>
                </c:pt>
                <c:pt idx="2">
                  <c:v>0.50309396485867075</c:v>
                </c:pt>
                <c:pt idx="3">
                  <c:v>0.56328591302786879</c:v>
                </c:pt>
                <c:pt idx="4">
                  <c:v>0.47060776218773814</c:v>
                </c:pt>
                <c:pt idx="5">
                  <c:v>0.51672728184805239</c:v>
                </c:pt>
                <c:pt idx="6">
                  <c:v>0.3102701335918075</c:v>
                </c:pt>
                <c:pt idx="7">
                  <c:v>0.30049999999999999</c:v>
                </c:pt>
                <c:pt idx="8">
                  <c:v>0.2462</c:v>
                </c:pt>
                <c:pt idx="9">
                  <c:v>0.33339999999999997</c:v>
                </c:pt>
                <c:pt idx="10">
                  <c:v>0.44219999999999998</c:v>
                </c:pt>
                <c:pt idx="11">
                  <c:v>0.3987</c:v>
                </c:pt>
              </c:numCache>
            </c:numRef>
          </c:val>
          <c:smooth val="0"/>
          <c:extLst>
            <c:ext xmlns:c16="http://schemas.microsoft.com/office/drawing/2014/chart" uri="{C3380CC4-5D6E-409C-BE32-E72D297353CC}">
              <c16:uniqueId val="{00000001-64F1-4961-B1D1-EFDB867FC09C}"/>
            </c:ext>
          </c:extLst>
        </c:ser>
        <c:ser>
          <c:idx val="2"/>
          <c:order val="2"/>
          <c:tx>
            <c:strRef>
              <c:f>נתונים!$K$22:$K$23</c:f>
              <c:strCache>
                <c:ptCount val="2"/>
                <c:pt idx="0">
                  <c:v>bounce rate</c:v>
                </c:pt>
                <c:pt idx="1">
                  <c:v>פייסבוק ממומן</c:v>
                </c:pt>
              </c:strCache>
            </c:strRef>
          </c:tx>
          <c:spPr>
            <a:ln w="28575" cap="rnd">
              <a:solidFill>
                <a:schemeClr val="accent3"/>
              </a:solidFill>
              <a:round/>
            </a:ln>
            <a:effectLst/>
          </c:spPr>
          <c:marker>
            <c:symbol val="none"/>
          </c:marker>
          <c:cat>
            <c:numRef>
              <c:f>נתונים!$H$24:$H$35</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נתונים!$K$24:$K$35</c:f>
              <c:numCache>
                <c:formatCode>0.00%</c:formatCode>
                <c:ptCount val="12"/>
                <c:pt idx="0">
                  <c:v>0.37349967734996775</c:v>
                </c:pt>
                <c:pt idx="1">
                  <c:v>0.37432801038108099</c:v>
                </c:pt>
                <c:pt idx="2">
                  <c:v>0.38696293821178962</c:v>
                </c:pt>
                <c:pt idx="3">
                  <c:v>0.36939269902263805</c:v>
                </c:pt>
                <c:pt idx="4">
                  <c:v>0.37878407009731746</c:v>
                </c:pt>
                <c:pt idx="5">
                  <c:v>0.39444958695006727</c:v>
                </c:pt>
                <c:pt idx="6">
                  <c:v>0.24947938359017077</c:v>
                </c:pt>
                <c:pt idx="7">
                  <c:v>0.20230000000000001</c:v>
                </c:pt>
                <c:pt idx="8">
                  <c:v>0.27889999999999998</c:v>
                </c:pt>
                <c:pt idx="9">
                  <c:v>0.26850000000000002</c:v>
                </c:pt>
                <c:pt idx="10">
                  <c:v>0.27229999999999999</c:v>
                </c:pt>
                <c:pt idx="11">
                  <c:v>0.25692849112859867</c:v>
                </c:pt>
              </c:numCache>
            </c:numRef>
          </c:val>
          <c:smooth val="0"/>
          <c:extLst>
            <c:ext xmlns:c16="http://schemas.microsoft.com/office/drawing/2014/chart" uri="{C3380CC4-5D6E-409C-BE32-E72D297353CC}">
              <c16:uniqueId val="{00000002-64F1-4961-B1D1-EFDB867FC09C}"/>
            </c:ext>
          </c:extLst>
        </c:ser>
        <c:ser>
          <c:idx val="3"/>
          <c:order val="3"/>
          <c:tx>
            <c:strRef>
              <c:f>נתונים!$L$22:$L$23</c:f>
              <c:strCache>
                <c:ptCount val="2"/>
                <c:pt idx="0">
                  <c:v>bounce rate</c:v>
                </c:pt>
                <c:pt idx="1">
                  <c:v>direct</c:v>
                </c:pt>
              </c:strCache>
            </c:strRef>
          </c:tx>
          <c:spPr>
            <a:ln w="28575" cap="rnd">
              <a:solidFill>
                <a:schemeClr val="accent4"/>
              </a:solidFill>
              <a:round/>
            </a:ln>
            <a:effectLst/>
          </c:spPr>
          <c:marker>
            <c:symbol val="none"/>
          </c:marker>
          <c:cat>
            <c:numRef>
              <c:f>נתונים!$H$24:$H$35</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נתונים!$L$24:$L$35</c:f>
              <c:numCache>
                <c:formatCode>0.00%</c:formatCode>
                <c:ptCount val="12"/>
                <c:pt idx="0">
                  <c:v>0.37886002935724178</c:v>
                </c:pt>
                <c:pt idx="1">
                  <c:v>0.4634337432976145</c:v>
                </c:pt>
                <c:pt idx="2">
                  <c:v>0.45000651106498041</c:v>
                </c:pt>
                <c:pt idx="3">
                  <c:v>0.47473949987102021</c:v>
                </c:pt>
                <c:pt idx="4">
                  <c:v>0.54728575365114351</c:v>
                </c:pt>
                <c:pt idx="5">
                  <c:v>0.54033471229785635</c:v>
                </c:pt>
                <c:pt idx="6">
                  <c:v>0.51584151182329596</c:v>
                </c:pt>
                <c:pt idx="7">
                  <c:v>0.60550000000000004</c:v>
                </c:pt>
                <c:pt idx="8">
                  <c:v>0.52029999999999998</c:v>
                </c:pt>
                <c:pt idx="9">
                  <c:v>0.49099999999999999</c:v>
                </c:pt>
                <c:pt idx="10">
                  <c:v>0.5796</c:v>
                </c:pt>
                <c:pt idx="11">
                  <c:v>0.4919</c:v>
                </c:pt>
              </c:numCache>
            </c:numRef>
          </c:val>
          <c:smooth val="0"/>
          <c:extLst>
            <c:ext xmlns:c16="http://schemas.microsoft.com/office/drawing/2014/chart" uri="{C3380CC4-5D6E-409C-BE32-E72D297353CC}">
              <c16:uniqueId val="{00000003-64F1-4961-B1D1-EFDB867FC09C}"/>
            </c:ext>
          </c:extLst>
        </c:ser>
        <c:dLbls>
          <c:showLegendKey val="0"/>
          <c:showVal val="0"/>
          <c:showCatName val="0"/>
          <c:showSerName val="0"/>
          <c:showPercent val="0"/>
          <c:showBubbleSize val="0"/>
        </c:dLbls>
        <c:smooth val="0"/>
        <c:axId val="836667232"/>
        <c:axId val="836670472"/>
      </c:lineChart>
      <c:dateAx>
        <c:axId val="8366672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70472"/>
        <c:crosses val="autoZero"/>
        <c:auto val="1"/>
        <c:lblOffset val="100"/>
        <c:baseTimeUnit val="months"/>
      </c:dateAx>
      <c:valAx>
        <c:axId val="836670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6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606443175816731E-2"/>
          <c:y val="0.2294382530345995"/>
          <c:w val="0.81878711364836654"/>
          <c:h val="0.66729952420767158"/>
        </c:manualLayout>
      </c:layout>
      <c:pie3DChart>
        <c:varyColors val="1"/>
        <c:ser>
          <c:idx val="0"/>
          <c:order val="0"/>
          <c:tx>
            <c:strRef>
              <c:f>'דוח הנהלה'!$B$28</c:f>
              <c:strCache>
                <c:ptCount val="1"/>
                <c:pt idx="0">
                  <c:v>OverAll Convertion rate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EA6-45D2-8268-B7B8881765C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EA6-45D2-8268-B7B8881765C0}"/>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EA6-45D2-8268-B7B8881765C0}"/>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2EA6-45D2-8268-B7B8881765C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2EA6-45D2-8268-B7B8881765C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2EA6-45D2-8268-B7B8881765C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2EA6-45D2-8268-B7B8881765C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2EA6-45D2-8268-B7B8881765C0}"/>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'דוח הנהלה'!$C$25:$F$25</c:f>
              <c:strCache>
                <c:ptCount val="4"/>
                <c:pt idx="0">
                  <c:v>גוגל אורגני</c:v>
                </c:pt>
                <c:pt idx="1">
                  <c:v>גוגל ממומן</c:v>
                </c:pt>
                <c:pt idx="2">
                  <c:v>פייסבוק ממומן</c:v>
                </c:pt>
                <c:pt idx="3">
                  <c:v>direct</c:v>
                </c:pt>
              </c:strCache>
            </c:strRef>
          </c:cat>
          <c:val>
            <c:numRef>
              <c:f>'דוח הנהלה'!$C$28:$F$28</c:f>
              <c:numCache>
                <c:formatCode>0.00</c:formatCode>
                <c:ptCount val="4"/>
                <c:pt idx="0">
                  <c:v>4.9081011589458545E-2</c:v>
                </c:pt>
                <c:pt idx="1">
                  <c:v>6.8321894145285375E-2</c:v>
                </c:pt>
                <c:pt idx="2">
                  <c:v>1.560914696011863E-2</c:v>
                </c:pt>
                <c:pt idx="3">
                  <c:v>2.5931534670765741E-2</c:v>
                </c:pt>
              </c:numCache>
            </c:numRef>
          </c:val>
          <c:extLst>
            <c:ext xmlns:c16="http://schemas.microsoft.com/office/drawing/2014/chart" uri="{C3380CC4-5D6E-409C-BE32-E72D297353CC}">
              <c16:uniqueId val="{00000000-2EA6-45D2-8268-B7B8881765C0}"/>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Conversion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נתונים!$I$37:$I$38</c:f>
              <c:strCache>
                <c:ptCount val="2"/>
                <c:pt idx="0">
                  <c:v>Conversion Rate</c:v>
                </c:pt>
                <c:pt idx="1">
                  <c:v>גוגל אורגני</c:v>
                </c:pt>
              </c:strCache>
            </c:strRef>
          </c:tx>
          <c:spPr>
            <a:ln w="28575" cap="rnd">
              <a:solidFill>
                <a:schemeClr val="accent1"/>
              </a:solidFill>
              <a:round/>
            </a:ln>
            <a:effectLst/>
          </c:spPr>
          <c:marker>
            <c:symbol val="none"/>
          </c:marker>
          <c:cat>
            <c:numRef>
              <c:f>נתונים!$H$39:$H$50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נתונים!$I$39:$I$50</c:f>
              <c:numCache>
                <c:formatCode>0.00%</c:formatCode>
                <c:ptCount val="12"/>
                <c:pt idx="0">
                  <c:v>4.9294846447871363E-4</c:v>
                </c:pt>
                <c:pt idx="1">
                  <c:v>9.9453654921818381E-4</c:v>
                </c:pt>
                <c:pt idx="2">
                  <c:v>7.8429841090077164E-4</c:v>
                </c:pt>
                <c:pt idx="3">
                  <c:v>5.0757517495962471E-4</c:v>
                </c:pt>
                <c:pt idx="4">
                  <c:v>2.4267854486813162E-4</c:v>
                </c:pt>
                <c:pt idx="5">
                  <c:v>2.7061569088721754E-4</c:v>
                </c:pt>
                <c:pt idx="6">
                  <c:v>3.1612916278881558E-4</c:v>
                </c:pt>
                <c:pt idx="7">
                  <c:v>3.7694964758764081E-4</c:v>
                </c:pt>
                <c:pt idx="8">
                  <c:v>4.2260614421160963E-4</c:v>
                </c:pt>
                <c:pt idx="9">
                  <c:v>5.5162977930854487E-4</c:v>
                </c:pt>
                <c:pt idx="10">
                  <c:v>5.2905482735537371E-4</c:v>
                </c:pt>
                <c:pt idx="11">
                  <c:v>5.4837498960559703E-4</c:v>
                </c:pt>
              </c:numCache>
            </c:numRef>
          </c:val>
          <c:smooth val="0"/>
          <c:extLst>
            <c:ext xmlns:c16="http://schemas.microsoft.com/office/drawing/2014/chart" uri="{C3380CC4-5D6E-409C-BE32-E72D297353CC}">
              <c16:uniqueId val="{00000000-0184-4596-8BE5-E5D5C92F54F4}"/>
            </c:ext>
          </c:extLst>
        </c:ser>
        <c:ser>
          <c:idx val="1"/>
          <c:order val="1"/>
          <c:tx>
            <c:strRef>
              <c:f>נתונים!$J$37:$J$38</c:f>
              <c:strCache>
                <c:ptCount val="2"/>
                <c:pt idx="0">
                  <c:v>Conversion Rate</c:v>
                </c:pt>
                <c:pt idx="1">
                  <c:v>גוגל ממומן</c:v>
                </c:pt>
              </c:strCache>
            </c:strRef>
          </c:tx>
          <c:spPr>
            <a:ln w="28575" cap="rnd">
              <a:solidFill>
                <a:schemeClr val="accent2"/>
              </a:solidFill>
              <a:round/>
            </a:ln>
            <a:effectLst/>
          </c:spPr>
          <c:marker>
            <c:symbol val="none"/>
          </c:marker>
          <c:cat>
            <c:numRef>
              <c:f>נתונים!$H$39:$H$50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נתונים!$J$39:$J$50</c:f>
              <c:numCache>
                <c:formatCode>0.00%</c:formatCode>
                <c:ptCount val="12"/>
                <c:pt idx="0">
                  <c:v>8.9827694150311672E-4</c:v>
                </c:pt>
                <c:pt idx="1">
                  <c:v>1.3826520504523542E-3</c:v>
                </c:pt>
                <c:pt idx="2">
                  <c:v>9.5068330362448007E-4</c:v>
                </c:pt>
                <c:pt idx="3">
                  <c:v>8.885697617017457E-4</c:v>
                </c:pt>
                <c:pt idx="4">
                  <c:v>4.2546625959052377E-4</c:v>
                </c:pt>
                <c:pt idx="5">
                  <c:v>4.8157716521608269E-4</c:v>
                </c:pt>
                <c:pt idx="6">
                  <c:v>4.9306755446921493E-4</c:v>
                </c:pt>
                <c:pt idx="7">
                  <c:v>4.8529280117601053E-4</c:v>
                </c:pt>
                <c:pt idx="8">
                  <c:v>4.0895367998171735E-4</c:v>
                </c:pt>
                <c:pt idx="9">
                  <c:v>3.7893831685801839E-4</c:v>
                </c:pt>
                <c:pt idx="10">
                  <c:v>6.3212983652828419E-4</c:v>
                </c:pt>
                <c:pt idx="11">
                  <c:v>7.7813683313177767E-4</c:v>
                </c:pt>
              </c:numCache>
            </c:numRef>
          </c:val>
          <c:smooth val="0"/>
          <c:extLst>
            <c:ext xmlns:c16="http://schemas.microsoft.com/office/drawing/2014/chart" uri="{C3380CC4-5D6E-409C-BE32-E72D297353CC}">
              <c16:uniqueId val="{00000001-0184-4596-8BE5-E5D5C92F54F4}"/>
            </c:ext>
          </c:extLst>
        </c:ser>
        <c:ser>
          <c:idx val="2"/>
          <c:order val="2"/>
          <c:tx>
            <c:strRef>
              <c:f>נתונים!$K$37:$K$38</c:f>
              <c:strCache>
                <c:ptCount val="2"/>
                <c:pt idx="0">
                  <c:v>Conversion Rate</c:v>
                </c:pt>
                <c:pt idx="1">
                  <c:v>פייסבוק ממומן</c:v>
                </c:pt>
              </c:strCache>
            </c:strRef>
          </c:tx>
          <c:spPr>
            <a:ln w="28575" cap="rnd">
              <a:solidFill>
                <a:schemeClr val="accent3"/>
              </a:solidFill>
              <a:round/>
            </a:ln>
            <a:effectLst/>
          </c:spPr>
          <c:marker>
            <c:symbol val="none"/>
          </c:marker>
          <c:cat>
            <c:numRef>
              <c:f>נתונים!$H$39:$H$50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נתונים!$K$39:$K$50</c:f>
              <c:numCache>
                <c:formatCode>0.00%</c:formatCode>
                <c:ptCount val="12"/>
                <c:pt idx="0">
                  <c:v>1.5057001505700151E-4</c:v>
                </c:pt>
                <c:pt idx="1">
                  <c:v>1.5889409708429332E-4</c:v>
                </c:pt>
                <c:pt idx="2">
                  <c:v>2.22760560242809E-4</c:v>
                </c:pt>
                <c:pt idx="3">
                  <c:v>2.9237323531868681E-4</c:v>
                </c:pt>
                <c:pt idx="4">
                  <c:v>1.7955255503285813E-5</c:v>
                </c:pt>
                <c:pt idx="5">
                  <c:v>5.2395340307735302E-5</c:v>
                </c:pt>
                <c:pt idx="6">
                  <c:v>1.3883104262113008E-4</c:v>
                </c:pt>
                <c:pt idx="7">
                  <c:v>1.0925827289985113E-4</c:v>
                </c:pt>
                <c:pt idx="8">
                  <c:v>1.8452970089413029E-4</c:v>
                </c:pt>
                <c:pt idx="9">
                  <c:v>8.2392683529702558E-5</c:v>
                </c:pt>
                <c:pt idx="10">
                  <c:v>2.0682134396269694E-4</c:v>
                </c:pt>
                <c:pt idx="11">
                  <c:v>3.9102595434771981E-4</c:v>
                </c:pt>
              </c:numCache>
            </c:numRef>
          </c:val>
          <c:smooth val="0"/>
          <c:extLst>
            <c:ext xmlns:c16="http://schemas.microsoft.com/office/drawing/2014/chart" uri="{C3380CC4-5D6E-409C-BE32-E72D297353CC}">
              <c16:uniqueId val="{00000002-0184-4596-8BE5-E5D5C92F54F4}"/>
            </c:ext>
          </c:extLst>
        </c:ser>
        <c:ser>
          <c:idx val="3"/>
          <c:order val="3"/>
          <c:tx>
            <c:strRef>
              <c:f>נתונים!$L$37:$L$38</c:f>
              <c:strCache>
                <c:ptCount val="2"/>
                <c:pt idx="0">
                  <c:v>Conversion Rate</c:v>
                </c:pt>
                <c:pt idx="1">
                  <c:v>direct</c:v>
                </c:pt>
              </c:strCache>
            </c:strRef>
          </c:tx>
          <c:spPr>
            <a:ln w="28575" cap="rnd">
              <a:solidFill>
                <a:schemeClr val="accent4"/>
              </a:solidFill>
              <a:round/>
            </a:ln>
            <a:effectLst/>
          </c:spPr>
          <c:marker>
            <c:symbol val="none"/>
          </c:marker>
          <c:cat>
            <c:numRef>
              <c:f>נתונים!$H$39:$H$50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נתונים!$L$39:$L$50</c:f>
              <c:numCache>
                <c:formatCode>0.00%</c:formatCode>
                <c:ptCount val="12"/>
                <c:pt idx="0">
                  <c:v>2.2052388204728859E-4</c:v>
                </c:pt>
                <c:pt idx="1">
                  <c:v>5.6312280157674388E-4</c:v>
                </c:pt>
                <c:pt idx="2">
                  <c:v>2.8342282855982901E-4</c:v>
                </c:pt>
                <c:pt idx="3">
                  <c:v>4.0648182166391772E-4</c:v>
                </c:pt>
                <c:pt idx="4">
                  <c:v>7.8074768072012497E-5</c:v>
                </c:pt>
                <c:pt idx="5">
                  <c:v>1.0391718295362324E-4</c:v>
                </c:pt>
                <c:pt idx="6">
                  <c:v>1.2988172645284887E-4</c:v>
                </c:pt>
                <c:pt idx="7">
                  <c:v>1.6322977311061538E-4</c:v>
                </c:pt>
                <c:pt idx="8">
                  <c:v>2.7515069299581513E-4</c:v>
                </c:pt>
                <c:pt idx="9">
                  <c:v>7.4825925797623589E-4</c:v>
                </c:pt>
                <c:pt idx="10">
                  <c:v>2.3374134183112968E-4</c:v>
                </c:pt>
                <c:pt idx="11">
                  <c:v>2.6393979156297601E-4</c:v>
                </c:pt>
              </c:numCache>
            </c:numRef>
          </c:val>
          <c:smooth val="0"/>
          <c:extLst>
            <c:ext xmlns:c16="http://schemas.microsoft.com/office/drawing/2014/chart" uri="{C3380CC4-5D6E-409C-BE32-E72D297353CC}">
              <c16:uniqueId val="{00000003-0184-4596-8BE5-E5D5C92F54F4}"/>
            </c:ext>
          </c:extLst>
        </c:ser>
        <c:dLbls>
          <c:showLegendKey val="0"/>
          <c:showVal val="0"/>
          <c:showCatName val="0"/>
          <c:showSerName val="0"/>
          <c:showPercent val="0"/>
          <c:showBubbleSize val="0"/>
        </c:dLbls>
        <c:smooth val="0"/>
        <c:axId val="116910656"/>
        <c:axId val="116908496"/>
      </c:lineChart>
      <c:dateAx>
        <c:axId val="11691065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8496"/>
        <c:crosses val="autoZero"/>
        <c:auto val="1"/>
        <c:lblOffset val="100"/>
        <c:baseTimeUnit val="months"/>
      </c:dateAx>
      <c:valAx>
        <c:axId val="11690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Conversion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Sessions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נתונים!$I$7:$I$8</c:f>
              <c:strCache>
                <c:ptCount val="2"/>
                <c:pt idx="0">
                  <c:v>Sessions (ביקורים)</c:v>
                </c:pt>
                <c:pt idx="1">
                  <c:v>גוגל אורגני</c:v>
                </c:pt>
              </c:strCache>
            </c:strRef>
          </c:tx>
          <c:spPr>
            <a:ln w="28575" cap="rnd">
              <a:solidFill>
                <a:schemeClr val="accent1"/>
              </a:solidFill>
              <a:round/>
            </a:ln>
            <a:effectLst/>
          </c:spPr>
          <c:marker>
            <c:symbol val="none"/>
          </c:marker>
          <c:cat>
            <c:numRef>
              <c:f>נתונים!$H$9:$H$20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נתונים!$I$9:$I$20</c:f>
              <c:numCache>
                <c:formatCode>#,##0</c:formatCode>
                <c:ptCount val="12"/>
                <c:pt idx="0">
                  <c:v>379350</c:v>
                </c:pt>
                <c:pt idx="1">
                  <c:v>307681</c:v>
                </c:pt>
                <c:pt idx="2">
                  <c:v>307281</c:v>
                </c:pt>
                <c:pt idx="3">
                  <c:v>325075</c:v>
                </c:pt>
                <c:pt idx="4">
                  <c:v>383223</c:v>
                </c:pt>
                <c:pt idx="5">
                  <c:v>373223</c:v>
                </c:pt>
                <c:pt idx="6">
                  <c:v>395408</c:v>
                </c:pt>
                <c:pt idx="7">
                  <c:v>421807</c:v>
                </c:pt>
                <c:pt idx="8">
                  <c:v>456690</c:v>
                </c:pt>
                <c:pt idx="9">
                  <c:v>505774</c:v>
                </c:pt>
                <c:pt idx="10">
                  <c:v>463090</c:v>
                </c:pt>
                <c:pt idx="11">
                  <c:v>444951</c:v>
                </c:pt>
              </c:numCache>
            </c:numRef>
          </c:val>
          <c:smooth val="0"/>
          <c:extLst>
            <c:ext xmlns:c16="http://schemas.microsoft.com/office/drawing/2014/chart" uri="{C3380CC4-5D6E-409C-BE32-E72D297353CC}">
              <c16:uniqueId val="{00000000-9D4C-40AA-8C64-F7A42DA5642F}"/>
            </c:ext>
          </c:extLst>
        </c:ser>
        <c:ser>
          <c:idx val="1"/>
          <c:order val="1"/>
          <c:tx>
            <c:strRef>
              <c:f>נתונים!$J$7:$J$8</c:f>
              <c:strCache>
                <c:ptCount val="2"/>
                <c:pt idx="0">
                  <c:v>Sessions (ביקורים)</c:v>
                </c:pt>
                <c:pt idx="1">
                  <c:v>גוגל ממומן</c:v>
                </c:pt>
              </c:strCache>
            </c:strRef>
          </c:tx>
          <c:spPr>
            <a:ln w="28575" cap="rnd">
              <a:solidFill>
                <a:schemeClr val="accent2"/>
              </a:solidFill>
              <a:round/>
            </a:ln>
            <a:effectLst/>
          </c:spPr>
          <c:marker>
            <c:symbol val="none"/>
          </c:marker>
          <c:cat>
            <c:numRef>
              <c:f>נתונים!$H$9:$H$20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נתונים!$J$9:$J$20</c:f>
              <c:numCache>
                <c:formatCode>#,##0</c:formatCode>
                <c:ptCount val="12"/>
                <c:pt idx="0">
                  <c:v>220422</c:v>
                </c:pt>
                <c:pt idx="1">
                  <c:v>242288</c:v>
                </c:pt>
                <c:pt idx="2">
                  <c:v>235620</c:v>
                </c:pt>
                <c:pt idx="3">
                  <c:v>222830</c:v>
                </c:pt>
                <c:pt idx="4">
                  <c:v>213883</c:v>
                </c:pt>
                <c:pt idx="5">
                  <c:v>199345</c:v>
                </c:pt>
                <c:pt idx="6">
                  <c:v>237290</c:v>
                </c:pt>
                <c:pt idx="7">
                  <c:v>212243</c:v>
                </c:pt>
                <c:pt idx="8">
                  <c:v>249417</c:v>
                </c:pt>
                <c:pt idx="9">
                  <c:v>274451</c:v>
                </c:pt>
                <c:pt idx="10">
                  <c:v>204072</c:v>
                </c:pt>
                <c:pt idx="11">
                  <c:v>201764</c:v>
                </c:pt>
              </c:numCache>
            </c:numRef>
          </c:val>
          <c:smooth val="0"/>
          <c:extLst>
            <c:ext xmlns:c16="http://schemas.microsoft.com/office/drawing/2014/chart" uri="{C3380CC4-5D6E-409C-BE32-E72D297353CC}">
              <c16:uniqueId val="{00000001-9D4C-40AA-8C64-F7A42DA5642F}"/>
            </c:ext>
          </c:extLst>
        </c:ser>
        <c:ser>
          <c:idx val="2"/>
          <c:order val="2"/>
          <c:tx>
            <c:strRef>
              <c:f>נתונים!$K$7:$K$8</c:f>
              <c:strCache>
                <c:ptCount val="2"/>
                <c:pt idx="0">
                  <c:v>Sessions (ביקורים)</c:v>
                </c:pt>
                <c:pt idx="1">
                  <c:v>פייסבוק ממומן</c:v>
                </c:pt>
              </c:strCache>
            </c:strRef>
          </c:tx>
          <c:spPr>
            <a:ln w="28575" cap="rnd">
              <a:solidFill>
                <a:schemeClr val="accent3"/>
              </a:solidFill>
              <a:round/>
            </a:ln>
            <a:effectLst/>
          </c:spPr>
          <c:marker>
            <c:symbol val="none"/>
          </c:marker>
          <c:cat>
            <c:numRef>
              <c:f>נתונים!$H$9:$H$20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נתונים!$K$9:$K$20</c:f>
              <c:numCache>
                <c:formatCode>#,##0</c:formatCode>
                <c:ptCount val="12"/>
                <c:pt idx="0">
                  <c:v>46490</c:v>
                </c:pt>
                <c:pt idx="1">
                  <c:v>37761</c:v>
                </c:pt>
                <c:pt idx="2">
                  <c:v>35913</c:v>
                </c:pt>
                <c:pt idx="3">
                  <c:v>47884</c:v>
                </c:pt>
                <c:pt idx="4">
                  <c:v>55694</c:v>
                </c:pt>
                <c:pt idx="5">
                  <c:v>57257</c:v>
                </c:pt>
                <c:pt idx="6">
                  <c:v>72030</c:v>
                </c:pt>
                <c:pt idx="7">
                  <c:v>73221</c:v>
                </c:pt>
                <c:pt idx="8">
                  <c:v>59611</c:v>
                </c:pt>
                <c:pt idx="9">
                  <c:v>60685</c:v>
                </c:pt>
                <c:pt idx="10">
                  <c:v>53186</c:v>
                </c:pt>
                <c:pt idx="11">
                  <c:v>40918</c:v>
                </c:pt>
              </c:numCache>
            </c:numRef>
          </c:val>
          <c:smooth val="0"/>
          <c:extLst>
            <c:ext xmlns:c16="http://schemas.microsoft.com/office/drawing/2014/chart" uri="{C3380CC4-5D6E-409C-BE32-E72D297353CC}">
              <c16:uniqueId val="{00000002-9D4C-40AA-8C64-F7A42DA5642F}"/>
            </c:ext>
          </c:extLst>
        </c:ser>
        <c:ser>
          <c:idx val="3"/>
          <c:order val="3"/>
          <c:tx>
            <c:strRef>
              <c:f>נתונים!$L$7:$L$8</c:f>
              <c:strCache>
                <c:ptCount val="2"/>
                <c:pt idx="0">
                  <c:v>Sessions (ביקורים)</c:v>
                </c:pt>
                <c:pt idx="1">
                  <c:v>direct</c:v>
                </c:pt>
              </c:strCache>
            </c:strRef>
          </c:tx>
          <c:spPr>
            <a:ln w="28575" cap="rnd">
              <a:solidFill>
                <a:schemeClr val="accent4"/>
              </a:solidFill>
              <a:round/>
            </a:ln>
            <a:effectLst/>
          </c:spPr>
          <c:marker>
            <c:symbol val="none"/>
          </c:marker>
          <c:cat>
            <c:numRef>
              <c:f>נתונים!$H$9:$H$20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נתונים!$L$9:$L$20</c:f>
              <c:numCache>
                <c:formatCode>#,##0</c:formatCode>
                <c:ptCount val="12"/>
                <c:pt idx="0">
                  <c:v>145109</c:v>
                </c:pt>
                <c:pt idx="1">
                  <c:v>122531</c:v>
                </c:pt>
                <c:pt idx="2">
                  <c:v>130547</c:v>
                </c:pt>
                <c:pt idx="3">
                  <c:v>127927</c:v>
                </c:pt>
                <c:pt idx="4">
                  <c:v>217740</c:v>
                </c:pt>
                <c:pt idx="5">
                  <c:v>202084</c:v>
                </c:pt>
                <c:pt idx="6">
                  <c:v>246378</c:v>
                </c:pt>
                <c:pt idx="7">
                  <c:v>220548</c:v>
                </c:pt>
                <c:pt idx="8">
                  <c:v>156278</c:v>
                </c:pt>
                <c:pt idx="9">
                  <c:v>144335</c:v>
                </c:pt>
                <c:pt idx="10">
                  <c:v>128347</c:v>
                </c:pt>
                <c:pt idx="11">
                  <c:v>132606</c:v>
                </c:pt>
              </c:numCache>
            </c:numRef>
          </c:val>
          <c:smooth val="0"/>
          <c:extLst>
            <c:ext xmlns:c16="http://schemas.microsoft.com/office/drawing/2014/chart" uri="{C3380CC4-5D6E-409C-BE32-E72D297353CC}">
              <c16:uniqueId val="{00000003-9D4C-40AA-8C64-F7A42DA5642F}"/>
            </c:ext>
          </c:extLst>
        </c:ser>
        <c:dLbls>
          <c:showLegendKey val="0"/>
          <c:showVal val="0"/>
          <c:showCatName val="0"/>
          <c:showSerName val="0"/>
          <c:showPercent val="0"/>
          <c:showBubbleSize val="0"/>
        </c:dLbls>
        <c:smooth val="0"/>
        <c:axId val="566903976"/>
        <c:axId val="566908656"/>
      </c:lineChart>
      <c:dateAx>
        <c:axId val="5669039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08656"/>
        <c:crosses val="autoZero"/>
        <c:auto val="1"/>
        <c:lblOffset val="100"/>
        <c:baseTimeUnit val="months"/>
      </c:dateAx>
      <c:valAx>
        <c:axId val="56690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03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נתונים!$I$67:$I$68</c:f>
              <c:strCache>
                <c:ptCount val="2"/>
                <c:pt idx="0">
                  <c:v>Revenue</c:v>
                </c:pt>
                <c:pt idx="1">
                  <c:v>גוגל אורגני</c:v>
                </c:pt>
              </c:strCache>
            </c:strRef>
          </c:tx>
          <c:spPr>
            <a:ln w="28575" cap="rnd">
              <a:solidFill>
                <a:schemeClr val="accent1"/>
              </a:solidFill>
              <a:round/>
            </a:ln>
            <a:effectLst/>
          </c:spPr>
          <c:marker>
            <c:symbol val="none"/>
          </c:marker>
          <c:cat>
            <c:numRef>
              <c:f>נתונים!$H$69:$H$80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נתונים!$I$69:$I$80</c:f>
              <c:numCache>
                <c:formatCode>"₪"#,##0</c:formatCode>
                <c:ptCount val="12"/>
                <c:pt idx="0">
                  <c:v>16538</c:v>
                </c:pt>
                <c:pt idx="1">
                  <c:v>24398</c:v>
                </c:pt>
                <c:pt idx="2">
                  <c:v>20950</c:v>
                </c:pt>
                <c:pt idx="3">
                  <c:v>14637</c:v>
                </c:pt>
                <c:pt idx="4">
                  <c:v>8325</c:v>
                </c:pt>
                <c:pt idx="5">
                  <c:v>10330</c:v>
                </c:pt>
                <c:pt idx="6">
                  <c:v>12827.1</c:v>
                </c:pt>
                <c:pt idx="7">
                  <c:v>18667.400000000001</c:v>
                </c:pt>
                <c:pt idx="8">
                  <c:v>22814.2</c:v>
                </c:pt>
                <c:pt idx="9">
                  <c:v>32998.6</c:v>
                </c:pt>
                <c:pt idx="10">
                  <c:v>28126.1</c:v>
                </c:pt>
                <c:pt idx="11">
                  <c:v>30996.1</c:v>
                </c:pt>
              </c:numCache>
            </c:numRef>
          </c:val>
          <c:smooth val="0"/>
          <c:extLst>
            <c:ext xmlns:c16="http://schemas.microsoft.com/office/drawing/2014/chart" uri="{C3380CC4-5D6E-409C-BE32-E72D297353CC}">
              <c16:uniqueId val="{00000000-15CB-496D-9C67-C2500B2AD344}"/>
            </c:ext>
          </c:extLst>
        </c:ser>
        <c:ser>
          <c:idx val="1"/>
          <c:order val="1"/>
          <c:tx>
            <c:strRef>
              <c:f>נתונים!$J$67:$J$68</c:f>
              <c:strCache>
                <c:ptCount val="2"/>
                <c:pt idx="0">
                  <c:v>Revenue</c:v>
                </c:pt>
                <c:pt idx="1">
                  <c:v>גוגל ממומן</c:v>
                </c:pt>
              </c:strCache>
            </c:strRef>
          </c:tx>
          <c:spPr>
            <a:ln w="28575" cap="rnd">
              <a:solidFill>
                <a:schemeClr val="accent2"/>
              </a:solidFill>
              <a:round/>
            </a:ln>
            <a:effectLst/>
          </c:spPr>
          <c:marker>
            <c:symbol val="none"/>
          </c:marker>
          <c:cat>
            <c:numRef>
              <c:f>נתונים!$H$69:$H$80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נתונים!$J$69:$J$80</c:f>
              <c:numCache>
                <c:formatCode>"₪"#,##0</c:formatCode>
                <c:ptCount val="12"/>
                <c:pt idx="0">
                  <c:v>17822</c:v>
                </c:pt>
                <c:pt idx="1">
                  <c:v>27142</c:v>
                </c:pt>
                <c:pt idx="2">
                  <c:v>19554</c:v>
                </c:pt>
                <c:pt idx="3">
                  <c:v>17989</c:v>
                </c:pt>
                <c:pt idx="4">
                  <c:v>8115</c:v>
                </c:pt>
                <c:pt idx="5">
                  <c:v>9976</c:v>
                </c:pt>
                <c:pt idx="6">
                  <c:v>12831.4</c:v>
                </c:pt>
                <c:pt idx="7">
                  <c:v>11871.7</c:v>
                </c:pt>
                <c:pt idx="8">
                  <c:v>11702.8</c:v>
                </c:pt>
                <c:pt idx="9">
                  <c:v>12015.9</c:v>
                </c:pt>
                <c:pt idx="10">
                  <c:v>14400.7</c:v>
                </c:pt>
                <c:pt idx="11">
                  <c:v>18924.8</c:v>
                </c:pt>
              </c:numCache>
            </c:numRef>
          </c:val>
          <c:smooth val="0"/>
          <c:extLst>
            <c:ext xmlns:c16="http://schemas.microsoft.com/office/drawing/2014/chart" uri="{C3380CC4-5D6E-409C-BE32-E72D297353CC}">
              <c16:uniqueId val="{00000001-15CB-496D-9C67-C2500B2AD344}"/>
            </c:ext>
          </c:extLst>
        </c:ser>
        <c:ser>
          <c:idx val="2"/>
          <c:order val="2"/>
          <c:tx>
            <c:strRef>
              <c:f>נתונים!$K$67:$K$68</c:f>
              <c:strCache>
                <c:ptCount val="2"/>
                <c:pt idx="0">
                  <c:v>Revenue</c:v>
                </c:pt>
                <c:pt idx="1">
                  <c:v>פייסבוק ממומן</c:v>
                </c:pt>
              </c:strCache>
            </c:strRef>
          </c:tx>
          <c:spPr>
            <a:ln w="28575" cap="rnd">
              <a:solidFill>
                <a:schemeClr val="accent3"/>
              </a:solidFill>
              <a:round/>
            </a:ln>
            <a:effectLst/>
          </c:spPr>
          <c:marker>
            <c:symbol val="none"/>
          </c:marker>
          <c:cat>
            <c:numRef>
              <c:f>נתונים!$H$69:$H$80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נתונים!$K$69:$K$80</c:f>
              <c:numCache>
                <c:formatCode>"₪"#,##0</c:formatCode>
                <c:ptCount val="12"/>
                <c:pt idx="0">
                  <c:v>828</c:v>
                </c:pt>
                <c:pt idx="1">
                  <c:v>447</c:v>
                </c:pt>
                <c:pt idx="2">
                  <c:v>899</c:v>
                </c:pt>
                <c:pt idx="3">
                  <c:v>1755.8</c:v>
                </c:pt>
                <c:pt idx="4">
                  <c:v>74</c:v>
                </c:pt>
                <c:pt idx="5">
                  <c:v>232</c:v>
                </c:pt>
                <c:pt idx="6">
                  <c:v>1218.4000000000001</c:v>
                </c:pt>
                <c:pt idx="7">
                  <c:v>946.2</c:v>
                </c:pt>
                <c:pt idx="8">
                  <c:v>1242.9000000000001</c:v>
                </c:pt>
                <c:pt idx="9">
                  <c:v>604.5</c:v>
                </c:pt>
                <c:pt idx="10">
                  <c:v>1536.1</c:v>
                </c:pt>
                <c:pt idx="11">
                  <c:v>2196.6</c:v>
                </c:pt>
              </c:numCache>
            </c:numRef>
          </c:val>
          <c:smooth val="0"/>
          <c:extLst>
            <c:ext xmlns:c16="http://schemas.microsoft.com/office/drawing/2014/chart" uri="{C3380CC4-5D6E-409C-BE32-E72D297353CC}">
              <c16:uniqueId val="{00000002-15CB-496D-9C67-C2500B2AD344}"/>
            </c:ext>
          </c:extLst>
        </c:ser>
        <c:ser>
          <c:idx val="3"/>
          <c:order val="3"/>
          <c:tx>
            <c:strRef>
              <c:f>נתונים!$L$67:$L$68</c:f>
              <c:strCache>
                <c:ptCount val="2"/>
                <c:pt idx="0">
                  <c:v>Revenue</c:v>
                </c:pt>
                <c:pt idx="1">
                  <c:v>direct</c:v>
                </c:pt>
              </c:strCache>
            </c:strRef>
          </c:tx>
          <c:spPr>
            <a:ln w="28575" cap="rnd">
              <a:solidFill>
                <a:schemeClr val="accent4"/>
              </a:solidFill>
              <a:round/>
            </a:ln>
            <a:effectLst/>
          </c:spPr>
          <c:marker>
            <c:symbol val="none"/>
          </c:marker>
          <c:cat>
            <c:numRef>
              <c:f>נתונים!$H$69:$H$80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נתונים!$L$69:$L$80</c:f>
              <c:numCache>
                <c:formatCode>"₪"#,##0</c:formatCode>
                <c:ptCount val="12"/>
                <c:pt idx="0">
                  <c:v>2988</c:v>
                </c:pt>
                <c:pt idx="1">
                  <c:v>5078</c:v>
                </c:pt>
                <c:pt idx="2">
                  <c:v>3195</c:v>
                </c:pt>
                <c:pt idx="3">
                  <c:v>6057.46</c:v>
                </c:pt>
                <c:pt idx="4">
                  <c:v>1358</c:v>
                </c:pt>
                <c:pt idx="5">
                  <c:v>1924.23</c:v>
                </c:pt>
                <c:pt idx="6">
                  <c:v>3447.2</c:v>
                </c:pt>
                <c:pt idx="7">
                  <c:v>4483.6000000000004</c:v>
                </c:pt>
                <c:pt idx="8">
                  <c:v>5752.3</c:v>
                </c:pt>
                <c:pt idx="9">
                  <c:v>18008</c:v>
                </c:pt>
                <c:pt idx="10">
                  <c:v>3377</c:v>
                </c:pt>
                <c:pt idx="11">
                  <c:v>4684.1000000000004</c:v>
                </c:pt>
              </c:numCache>
            </c:numRef>
          </c:val>
          <c:smooth val="0"/>
          <c:extLst>
            <c:ext xmlns:c16="http://schemas.microsoft.com/office/drawing/2014/chart" uri="{C3380CC4-5D6E-409C-BE32-E72D297353CC}">
              <c16:uniqueId val="{00000003-15CB-496D-9C67-C2500B2AD344}"/>
            </c:ext>
          </c:extLst>
        </c:ser>
        <c:dLbls>
          <c:showLegendKey val="0"/>
          <c:showVal val="0"/>
          <c:showCatName val="0"/>
          <c:showSerName val="0"/>
          <c:showPercent val="0"/>
          <c:showBubbleSize val="0"/>
        </c:dLbls>
        <c:smooth val="0"/>
        <c:axId val="844175872"/>
        <c:axId val="844172632"/>
      </c:lineChart>
      <c:dateAx>
        <c:axId val="84417587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172632"/>
        <c:crosses val="autoZero"/>
        <c:auto val="1"/>
        <c:lblOffset val="100"/>
        <c:baseTimeUnit val="months"/>
      </c:dateAx>
      <c:valAx>
        <c:axId val="844172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17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VS Conversion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נתונים!$H$91</c:f>
              <c:strCache>
                <c:ptCount val="1"/>
                <c:pt idx="0">
                  <c:v>Total Conversion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נתונים!$I$90:$L$90</c:f>
              <c:strCache>
                <c:ptCount val="4"/>
                <c:pt idx="0">
                  <c:v>גוגל אורגני</c:v>
                </c:pt>
                <c:pt idx="1">
                  <c:v>גוגל ממומן</c:v>
                </c:pt>
                <c:pt idx="2">
                  <c:v>פייסבוק ממומן</c:v>
                </c:pt>
                <c:pt idx="3">
                  <c:v>direct</c:v>
                </c:pt>
              </c:strCache>
            </c:strRef>
          </c:cat>
          <c:val>
            <c:numRef>
              <c:f>נתונים!$I$91:$L$91</c:f>
              <c:numCache>
                <c:formatCode>0.00%</c:formatCode>
                <c:ptCount val="4"/>
                <c:pt idx="0">
                  <c:v>6.0373973861702242E-3</c:v>
                </c:pt>
                <c:pt idx="1">
                  <c:v>8.2037445042333276E-3</c:v>
                </c:pt>
                <c:pt idx="2">
                  <c:v>2.0078075017690425E-3</c:v>
                </c:pt>
                <c:pt idx="3">
                  <c:v>3.4697458688030358E-3</c:v>
                </c:pt>
              </c:numCache>
            </c:numRef>
          </c:val>
          <c:extLst>
            <c:ext xmlns:c16="http://schemas.microsoft.com/office/drawing/2014/chart" uri="{C3380CC4-5D6E-409C-BE32-E72D297353CC}">
              <c16:uniqueId val="{00000000-BAB3-46E4-9567-15983633C320}"/>
            </c:ext>
          </c:extLst>
        </c:ser>
        <c:dLbls>
          <c:showLegendKey val="0"/>
          <c:showVal val="1"/>
          <c:showCatName val="0"/>
          <c:showSerName val="0"/>
          <c:showPercent val="0"/>
          <c:showBubbleSize val="0"/>
        </c:dLbls>
        <c:gapWidth val="150"/>
        <c:axId val="726432368"/>
        <c:axId val="726434528"/>
      </c:barChart>
      <c:lineChart>
        <c:grouping val="standard"/>
        <c:varyColors val="0"/>
        <c:ser>
          <c:idx val="1"/>
          <c:order val="1"/>
          <c:tx>
            <c:strRef>
              <c:f>נתונים!$H$92</c:f>
              <c:strCache>
                <c:ptCount val="1"/>
                <c:pt idx="0">
                  <c:v>Total Revenue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נתונים!$I$90:$L$90</c:f>
              <c:strCache>
                <c:ptCount val="4"/>
                <c:pt idx="0">
                  <c:v>גוגל אורגני</c:v>
                </c:pt>
                <c:pt idx="1">
                  <c:v>גוגל ממומן</c:v>
                </c:pt>
                <c:pt idx="2">
                  <c:v>פייסבוק ממומן</c:v>
                </c:pt>
                <c:pt idx="3">
                  <c:v>direct</c:v>
                </c:pt>
              </c:strCache>
            </c:strRef>
          </c:cat>
          <c:val>
            <c:numRef>
              <c:f>נתונים!$I$92:$L$92</c:f>
              <c:numCache>
                <c:formatCode>"₪"#,##0</c:formatCode>
                <c:ptCount val="4"/>
                <c:pt idx="0">
                  <c:v>241607.50000000003</c:v>
                </c:pt>
                <c:pt idx="1">
                  <c:v>182345.3</c:v>
                </c:pt>
                <c:pt idx="2">
                  <c:v>11980.500000000002</c:v>
                </c:pt>
                <c:pt idx="3">
                  <c:v>60352.89</c:v>
                </c:pt>
              </c:numCache>
            </c:numRef>
          </c:val>
          <c:smooth val="0"/>
          <c:extLst>
            <c:ext xmlns:c16="http://schemas.microsoft.com/office/drawing/2014/chart" uri="{C3380CC4-5D6E-409C-BE32-E72D297353CC}">
              <c16:uniqueId val="{00000001-BAB3-46E4-9567-15983633C320}"/>
            </c:ext>
          </c:extLst>
        </c:ser>
        <c:dLbls>
          <c:showLegendKey val="0"/>
          <c:showVal val="1"/>
          <c:showCatName val="0"/>
          <c:showSerName val="0"/>
          <c:showPercent val="0"/>
          <c:showBubbleSize val="0"/>
        </c:dLbls>
        <c:marker val="1"/>
        <c:smooth val="0"/>
        <c:axId val="726435968"/>
        <c:axId val="726437768"/>
      </c:lineChart>
      <c:catAx>
        <c:axId val="7264323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34528"/>
        <c:crosses val="autoZero"/>
        <c:auto val="1"/>
        <c:lblAlgn val="ctr"/>
        <c:lblOffset val="100"/>
        <c:noMultiLvlLbl val="0"/>
      </c:catAx>
      <c:valAx>
        <c:axId val="72643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Conversion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32368"/>
        <c:crosses val="autoZero"/>
        <c:crossBetween val="between"/>
      </c:valAx>
      <c:valAx>
        <c:axId val="7264377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35968"/>
        <c:crosses val="max"/>
        <c:crossBetween val="between"/>
      </c:valAx>
      <c:catAx>
        <c:axId val="726435968"/>
        <c:scaling>
          <c:orientation val="minMax"/>
        </c:scaling>
        <c:delete val="1"/>
        <c:axPos val="b"/>
        <c:numFmt formatCode="General" sourceLinked="1"/>
        <c:majorTickMark val="none"/>
        <c:minorTickMark val="none"/>
        <c:tickLblPos val="nextTo"/>
        <c:crossAx val="726437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Average Bouncing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נתונים!$B$84</c:f>
              <c:strCache>
                <c:ptCount val="1"/>
                <c:pt idx="0">
                  <c:v>Average Bouncing Rate</c:v>
                </c:pt>
              </c:strCache>
            </c:strRef>
          </c:tx>
          <c:spPr>
            <a:solidFill>
              <a:schemeClr val="accent1"/>
            </a:solidFill>
            <a:ln>
              <a:noFill/>
            </a:ln>
            <a:effectLst/>
          </c:spPr>
          <c:invertIfNegative val="0"/>
          <c:dLbls>
            <c:dLbl>
              <c:idx val="1"/>
              <c:layout>
                <c:manualLayout>
                  <c:x val="1.388888888888888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553-482B-940B-F3A50BF631C3}"/>
                </c:ext>
              </c:extLst>
            </c:dLbl>
            <c:dLbl>
              <c:idx val="2"/>
              <c:layout>
                <c:manualLayout>
                  <c:x val="2.7777777777777676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53-482B-940B-F3A50BF631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נתונים!$C$83:$F$83</c:f>
              <c:strCache>
                <c:ptCount val="4"/>
                <c:pt idx="0">
                  <c:v>גוגל אורגני</c:v>
                </c:pt>
                <c:pt idx="1">
                  <c:v>גוגל ממומן</c:v>
                </c:pt>
                <c:pt idx="2">
                  <c:v>פייסבוק ממומן</c:v>
                </c:pt>
                <c:pt idx="3">
                  <c:v>direct</c:v>
                </c:pt>
              </c:strCache>
            </c:strRef>
          </c:cat>
          <c:val>
            <c:numRef>
              <c:f>נתונים!$C$84:$F$84</c:f>
              <c:numCache>
                <c:formatCode>0.00%</c:formatCode>
                <c:ptCount val="4"/>
                <c:pt idx="0">
                  <c:v>0.25584071316066853</c:v>
                </c:pt>
                <c:pt idx="1">
                  <c:v>0.42977442877474181</c:v>
                </c:pt>
                <c:pt idx="2">
                  <c:v>0.31715207139430257</c:v>
                </c:pt>
                <c:pt idx="3">
                  <c:v>0.50490014678026274</c:v>
                </c:pt>
              </c:numCache>
            </c:numRef>
          </c:val>
          <c:extLst>
            <c:ext xmlns:c16="http://schemas.microsoft.com/office/drawing/2014/chart" uri="{C3380CC4-5D6E-409C-BE32-E72D297353CC}">
              <c16:uniqueId val="{00000002-B553-482B-940B-F3A50BF631C3}"/>
            </c:ext>
          </c:extLst>
        </c:ser>
        <c:dLbls>
          <c:showLegendKey val="0"/>
          <c:showVal val="1"/>
          <c:showCatName val="0"/>
          <c:showSerName val="0"/>
          <c:showPercent val="0"/>
          <c:showBubbleSize val="0"/>
        </c:dLbls>
        <c:gapWidth val="150"/>
        <c:axId val="794688528"/>
        <c:axId val="794689608"/>
      </c:barChart>
      <c:lineChart>
        <c:grouping val="standard"/>
        <c:varyColors val="0"/>
        <c:ser>
          <c:idx val="1"/>
          <c:order val="1"/>
          <c:tx>
            <c:strRef>
              <c:f>נתונים!$B$85</c:f>
              <c:strCache>
                <c:ptCount val="1"/>
                <c:pt idx="0">
                  <c:v>Total Revenue</c:v>
                </c:pt>
              </c:strCache>
            </c:strRef>
          </c:tx>
          <c:spPr>
            <a:ln w="28575" cap="rnd">
              <a:solidFill>
                <a:schemeClr val="accent2"/>
              </a:solidFill>
              <a:round/>
            </a:ln>
            <a:effectLst/>
          </c:spPr>
          <c:marker>
            <c:symbol val="none"/>
          </c:marker>
          <c:dLbls>
            <c:dLbl>
              <c:idx val="0"/>
              <c:layout>
                <c:manualLayout>
                  <c:x val="-1.944444444444444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53-482B-940B-F3A50BF631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נתונים!$C$83:$F$83</c:f>
              <c:strCache>
                <c:ptCount val="4"/>
                <c:pt idx="0">
                  <c:v>גוגל אורגני</c:v>
                </c:pt>
                <c:pt idx="1">
                  <c:v>גוגל ממומן</c:v>
                </c:pt>
                <c:pt idx="2">
                  <c:v>פייסבוק ממומן</c:v>
                </c:pt>
                <c:pt idx="3">
                  <c:v>direct</c:v>
                </c:pt>
              </c:strCache>
            </c:strRef>
          </c:cat>
          <c:val>
            <c:numRef>
              <c:f>נתונים!$C$85:$F$85</c:f>
              <c:numCache>
                <c:formatCode>"₪"#,##0</c:formatCode>
                <c:ptCount val="4"/>
                <c:pt idx="0">
                  <c:v>241607.50000000003</c:v>
                </c:pt>
                <c:pt idx="1">
                  <c:v>182345.3</c:v>
                </c:pt>
                <c:pt idx="2">
                  <c:v>11980.500000000002</c:v>
                </c:pt>
                <c:pt idx="3">
                  <c:v>60352.89</c:v>
                </c:pt>
              </c:numCache>
            </c:numRef>
          </c:val>
          <c:smooth val="0"/>
          <c:extLst>
            <c:ext xmlns:c16="http://schemas.microsoft.com/office/drawing/2014/chart" uri="{C3380CC4-5D6E-409C-BE32-E72D297353CC}">
              <c16:uniqueId val="{00000004-B553-482B-940B-F3A50BF631C3}"/>
            </c:ext>
          </c:extLst>
        </c:ser>
        <c:dLbls>
          <c:showLegendKey val="0"/>
          <c:showVal val="1"/>
          <c:showCatName val="0"/>
          <c:showSerName val="0"/>
          <c:showPercent val="0"/>
          <c:showBubbleSize val="0"/>
        </c:dLbls>
        <c:marker val="1"/>
        <c:smooth val="0"/>
        <c:axId val="794698968"/>
        <c:axId val="794708328"/>
      </c:lineChart>
      <c:catAx>
        <c:axId val="7946885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89608"/>
        <c:crosses val="autoZero"/>
        <c:auto val="1"/>
        <c:lblAlgn val="ctr"/>
        <c:lblOffset val="100"/>
        <c:noMultiLvlLbl val="0"/>
      </c:catAx>
      <c:valAx>
        <c:axId val="794689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Bouncing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88528"/>
        <c:crosses val="autoZero"/>
        <c:crossBetween val="between"/>
      </c:valAx>
      <c:valAx>
        <c:axId val="7947083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98968"/>
        <c:crosses val="max"/>
        <c:crossBetween val="between"/>
      </c:valAx>
      <c:catAx>
        <c:axId val="794698968"/>
        <c:scaling>
          <c:orientation val="minMax"/>
        </c:scaling>
        <c:delete val="1"/>
        <c:axPos val="b"/>
        <c:numFmt formatCode="General" sourceLinked="1"/>
        <c:majorTickMark val="none"/>
        <c:minorTickMark val="none"/>
        <c:tickLblPos val="nextTo"/>
        <c:crossAx val="7947083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נתונים!$I$7:$I$8</c:f>
              <c:strCache>
                <c:ptCount val="2"/>
                <c:pt idx="0">
                  <c:v>Sessions (ביקורים)</c:v>
                </c:pt>
                <c:pt idx="1">
                  <c:v>גוגל אורגני</c:v>
                </c:pt>
              </c:strCache>
            </c:strRef>
          </c:tx>
          <c:spPr>
            <a:ln w="28575" cap="rnd">
              <a:solidFill>
                <a:schemeClr val="accent1"/>
              </a:solidFill>
              <a:round/>
            </a:ln>
            <a:effectLst/>
          </c:spPr>
          <c:marker>
            <c:symbol val="none"/>
          </c:marker>
          <c:cat>
            <c:numRef>
              <c:f>נתונים!$H$9:$H$20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נתונים!$I$9:$I$20</c:f>
              <c:numCache>
                <c:formatCode>#,##0</c:formatCode>
                <c:ptCount val="12"/>
                <c:pt idx="0">
                  <c:v>379350</c:v>
                </c:pt>
                <c:pt idx="1">
                  <c:v>307681</c:v>
                </c:pt>
                <c:pt idx="2">
                  <c:v>307281</c:v>
                </c:pt>
                <c:pt idx="3">
                  <c:v>325075</c:v>
                </c:pt>
                <c:pt idx="4">
                  <c:v>383223</c:v>
                </c:pt>
                <c:pt idx="5">
                  <c:v>373223</c:v>
                </c:pt>
                <c:pt idx="6">
                  <c:v>395408</c:v>
                </c:pt>
                <c:pt idx="7">
                  <c:v>421807</c:v>
                </c:pt>
                <c:pt idx="8">
                  <c:v>456690</c:v>
                </c:pt>
                <c:pt idx="9">
                  <c:v>505774</c:v>
                </c:pt>
                <c:pt idx="10">
                  <c:v>463090</c:v>
                </c:pt>
                <c:pt idx="11">
                  <c:v>444951</c:v>
                </c:pt>
              </c:numCache>
            </c:numRef>
          </c:val>
          <c:smooth val="0"/>
          <c:extLst>
            <c:ext xmlns:c16="http://schemas.microsoft.com/office/drawing/2014/chart" uri="{C3380CC4-5D6E-409C-BE32-E72D297353CC}">
              <c16:uniqueId val="{00000000-DABC-4860-8F83-9BD27CBE009F}"/>
            </c:ext>
          </c:extLst>
        </c:ser>
        <c:ser>
          <c:idx val="1"/>
          <c:order val="1"/>
          <c:tx>
            <c:strRef>
              <c:f>נתונים!$J$7:$J$8</c:f>
              <c:strCache>
                <c:ptCount val="2"/>
                <c:pt idx="0">
                  <c:v>Sessions (ביקורים)</c:v>
                </c:pt>
                <c:pt idx="1">
                  <c:v>גוגל ממומן</c:v>
                </c:pt>
              </c:strCache>
            </c:strRef>
          </c:tx>
          <c:spPr>
            <a:ln w="28575" cap="rnd">
              <a:solidFill>
                <a:schemeClr val="accent2"/>
              </a:solidFill>
              <a:round/>
            </a:ln>
            <a:effectLst/>
          </c:spPr>
          <c:marker>
            <c:symbol val="none"/>
          </c:marker>
          <c:cat>
            <c:numRef>
              <c:f>נתונים!$H$9:$H$20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נתונים!$J$9:$J$20</c:f>
              <c:numCache>
                <c:formatCode>#,##0</c:formatCode>
                <c:ptCount val="12"/>
                <c:pt idx="0">
                  <c:v>220422</c:v>
                </c:pt>
                <c:pt idx="1">
                  <c:v>242288</c:v>
                </c:pt>
                <c:pt idx="2">
                  <c:v>235620</c:v>
                </c:pt>
                <c:pt idx="3">
                  <c:v>222830</c:v>
                </c:pt>
                <c:pt idx="4">
                  <c:v>213883</c:v>
                </c:pt>
                <c:pt idx="5">
                  <c:v>199345</c:v>
                </c:pt>
                <c:pt idx="6">
                  <c:v>237290</c:v>
                </c:pt>
                <c:pt idx="7">
                  <c:v>212243</c:v>
                </c:pt>
                <c:pt idx="8">
                  <c:v>249417</c:v>
                </c:pt>
                <c:pt idx="9">
                  <c:v>274451</c:v>
                </c:pt>
                <c:pt idx="10">
                  <c:v>204072</c:v>
                </c:pt>
                <c:pt idx="11">
                  <c:v>201764</c:v>
                </c:pt>
              </c:numCache>
            </c:numRef>
          </c:val>
          <c:smooth val="0"/>
          <c:extLst>
            <c:ext xmlns:c16="http://schemas.microsoft.com/office/drawing/2014/chart" uri="{C3380CC4-5D6E-409C-BE32-E72D297353CC}">
              <c16:uniqueId val="{00000001-DABC-4860-8F83-9BD27CBE009F}"/>
            </c:ext>
          </c:extLst>
        </c:ser>
        <c:ser>
          <c:idx val="2"/>
          <c:order val="2"/>
          <c:tx>
            <c:strRef>
              <c:f>נתונים!$K$7:$K$8</c:f>
              <c:strCache>
                <c:ptCount val="2"/>
                <c:pt idx="0">
                  <c:v>Sessions (ביקורים)</c:v>
                </c:pt>
                <c:pt idx="1">
                  <c:v>פייסבוק ממומן</c:v>
                </c:pt>
              </c:strCache>
            </c:strRef>
          </c:tx>
          <c:spPr>
            <a:ln w="28575" cap="rnd">
              <a:solidFill>
                <a:schemeClr val="accent3"/>
              </a:solidFill>
              <a:round/>
            </a:ln>
            <a:effectLst/>
          </c:spPr>
          <c:marker>
            <c:symbol val="none"/>
          </c:marker>
          <c:cat>
            <c:numRef>
              <c:f>נתונים!$H$9:$H$20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נתונים!$K$9:$K$20</c:f>
              <c:numCache>
                <c:formatCode>#,##0</c:formatCode>
                <c:ptCount val="12"/>
                <c:pt idx="0">
                  <c:v>46490</c:v>
                </c:pt>
                <c:pt idx="1">
                  <c:v>37761</c:v>
                </c:pt>
                <c:pt idx="2">
                  <c:v>35913</c:v>
                </c:pt>
                <c:pt idx="3">
                  <c:v>47884</c:v>
                </c:pt>
                <c:pt idx="4">
                  <c:v>55694</c:v>
                </c:pt>
                <c:pt idx="5">
                  <c:v>57257</c:v>
                </c:pt>
                <c:pt idx="6">
                  <c:v>72030</c:v>
                </c:pt>
                <c:pt idx="7">
                  <c:v>73221</c:v>
                </c:pt>
                <c:pt idx="8">
                  <c:v>59611</c:v>
                </c:pt>
                <c:pt idx="9">
                  <c:v>60685</c:v>
                </c:pt>
                <c:pt idx="10">
                  <c:v>53186</c:v>
                </c:pt>
                <c:pt idx="11">
                  <c:v>40918</c:v>
                </c:pt>
              </c:numCache>
            </c:numRef>
          </c:val>
          <c:smooth val="0"/>
          <c:extLst>
            <c:ext xmlns:c16="http://schemas.microsoft.com/office/drawing/2014/chart" uri="{C3380CC4-5D6E-409C-BE32-E72D297353CC}">
              <c16:uniqueId val="{00000002-DABC-4860-8F83-9BD27CBE009F}"/>
            </c:ext>
          </c:extLst>
        </c:ser>
        <c:ser>
          <c:idx val="3"/>
          <c:order val="3"/>
          <c:tx>
            <c:strRef>
              <c:f>נתונים!$L$7:$L$8</c:f>
              <c:strCache>
                <c:ptCount val="2"/>
                <c:pt idx="0">
                  <c:v>Sessions (ביקורים)</c:v>
                </c:pt>
                <c:pt idx="1">
                  <c:v>direct</c:v>
                </c:pt>
              </c:strCache>
            </c:strRef>
          </c:tx>
          <c:spPr>
            <a:ln w="28575" cap="rnd">
              <a:solidFill>
                <a:schemeClr val="accent4"/>
              </a:solidFill>
              <a:round/>
            </a:ln>
            <a:effectLst/>
          </c:spPr>
          <c:marker>
            <c:symbol val="none"/>
          </c:marker>
          <c:cat>
            <c:numRef>
              <c:f>נתונים!$H$9:$H$20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נתונים!$L$9:$L$20</c:f>
              <c:numCache>
                <c:formatCode>#,##0</c:formatCode>
                <c:ptCount val="12"/>
                <c:pt idx="0">
                  <c:v>145109</c:v>
                </c:pt>
                <c:pt idx="1">
                  <c:v>122531</c:v>
                </c:pt>
                <c:pt idx="2">
                  <c:v>130547</c:v>
                </c:pt>
                <c:pt idx="3">
                  <c:v>127927</c:v>
                </c:pt>
                <c:pt idx="4">
                  <c:v>217740</c:v>
                </c:pt>
                <c:pt idx="5">
                  <c:v>202084</c:v>
                </c:pt>
                <c:pt idx="6">
                  <c:v>246378</c:v>
                </c:pt>
                <c:pt idx="7">
                  <c:v>220548</c:v>
                </c:pt>
                <c:pt idx="8">
                  <c:v>156278</c:v>
                </c:pt>
                <c:pt idx="9">
                  <c:v>144335</c:v>
                </c:pt>
                <c:pt idx="10">
                  <c:v>128347</c:v>
                </c:pt>
                <c:pt idx="11">
                  <c:v>132606</c:v>
                </c:pt>
              </c:numCache>
            </c:numRef>
          </c:val>
          <c:smooth val="0"/>
          <c:extLst>
            <c:ext xmlns:c16="http://schemas.microsoft.com/office/drawing/2014/chart" uri="{C3380CC4-5D6E-409C-BE32-E72D297353CC}">
              <c16:uniqueId val="{00000003-DABC-4860-8F83-9BD27CBE009F}"/>
            </c:ext>
          </c:extLst>
        </c:ser>
        <c:dLbls>
          <c:showLegendKey val="0"/>
          <c:showVal val="0"/>
          <c:showCatName val="0"/>
          <c:showSerName val="0"/>
          <c:showPercent val="0"/>
          <c:showBubbleSize val="0"/>
        </c:dLbls>
        <c:smooth val="0"/>
        <c:axId val="566903976"/>
        <c:axId val="566908656"/>
      </c:lineChart>
      <c:dateAx>
        <c:axId val="5669039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08656"/>
        <c:crosses val="autoZero"/>
        <c:auto val="1"/>
        <c:lblOffset val="100"/>
        <c:baseTimeUnit val="months"/>
      </c:dateAx>
      <c:valAx>
        <c:axId val="566908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03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נתונים!$I$37:$I$38</c:f>
              <c:strCache>
                <c:ptCount val="2"/>
                <c:pt idx="0">
                  <c:v>Conversion Rate</c:v>
                </c:pt>
                <c:pt idx="1">
                  <c:v>גוגל אורגני</c:v>
                </c:pt>
              </c:strCache>
            </c:strRef>
          </c:tx>
          <c:spPr>
            <a:ln w="28575" cap="rnd">
              <a:solidFill>
                <a:schemeClr val="accent1"/>
              </a:solidFill>
              <a:round/>
            </a:ln>
            <a:effectLst/>
          </c:spPr>
          <c:marker>
            <c:symbol val="none"/>
          </c:marker>
          <c:cat>
            <c:numRef>
              <c:f>נתונים!$H$39:$H$50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נתונים!$I$39:$I$50</c:f>
              <c:numCache>
                <c:formatCode>0.00%</c:formatCode>
                <c:ptCount val="12"/>
                <c:pt idx="0">
                  <c:v>4.9294846447871363E-4</c:v>
                </c:pt>
                <c:pt idx="1">
                  <c:v>9.9453654921818381E-4</c:v>
                </c:pt>
                <c:pt idx="2">
                  <c:v>7.8429841090077164E-4</c:v>
                </c:pt>
                <c:pt idx="3">
                  <c:v>5.0757517495962471E-4</c:v>
                </c:pt>
                <c:pt idx="4">
                  <c:v>2.4267854486813162E-4</c:v>
                </c:pt>
                <c:pt idx="5">
                  <c:v>2.7061569088721754E-4</c:v>
                </c:pt>
                <c:pt idx="6">
                  <c:v>3.1612916278881558E-4</c:v>
                </c:pt>
                <c:pt idx="7">
                  <c:v>3.7694964758764081E-4</c:v>
                </c:pt>
                <c:pt idx="8">
                  <c:v>4.2260614421160963E-4</c:v>
                </c:pt>
                <c:pt idx="9">
                  <c:v>5.5162977930854487E-4</c:v>
                </c:pt>
                <c:pt idx="10">
                  <c:v>5.2905482735537371E-4</c:v>
                </c:pt>
                <c:pt idx="11">
                  <c:v>5.4837498960559703E-4</c:v>
                </c:pt>
              </c:numCache>
            </c:numRef>
          </c:val>
          <c:smooth val="0"/>
          <c:extLst>
            <c:ext xmlns:c16="http://schemas.microsoft.com/office/drawing/2014/chart" uri="{C3380CC4-5D6E-409C-BE32-E72D297353CC}">
              <c16:uniqueId val="{00000000-6621-4B5F-9449-BE66DF3D727D}"/>
            </c:ext>
          </c:extLst>
        </c:ser>
        <c:ser>
          <c:idx val="1"/>
          <c:order val="1"/>
          <c:tx>
            <c:strRef>
              <c:f>נתונים!$J$37:$J$38</c:f>
              <c:strCache>
                <c:ptCount val="2"/>
                <c:pt idx="0">
                  <c:v>Conversion Rate</c:v>
                </c:pt>
                <c:pt idx="1">
                  <c:v>גוגל ממומן</c:v>
                </c:pt>
              </c:strCache>
            </c:strRef>
          </c:tx>
          <c:spPr>
            <a:ln w="28575" cap="rnd">
              <a:solidFill>
                <a:schemeClr val="accent2"/>
              </a:solidFill>
              <a:round/>
            </a:ln>
            <a:effectLst/>
          </c:spPr>
          <c:marker>
            <c:symbol val="none"/>
          </c:marker>
          <c:cat>
            <c:numRef>
              <c:f>נתונים!$H$39:$H$50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נתונים!$J$39:$J$50</c:f>
              <c:numCache>
                <c:formatCode>0.00%</c:formatCode>
                <c:ptCount val="12"/>
                <c:pt idx="0">
                  <c:v>8.9827694150311672E-4</c:v>
                </c:pt>
                <c:pt idx="1">
                  <c:v>1.3826520504523542E-3</c:v>
                </c:pt>
                <c:pt idx="2">
                  <c:v>9.5068330362448007E-4</c:v>
                </c:pt>
                <c:pt idx="3">
                  <c:v>8.885697617017457E-4</c:v>
                </c:pt>
                <c:pt idx="4">
                  <c:v>4.2546625959052377E-4</c:v>
                </c:pt>
                <c:pt idx="5">
                  <c:v>4.8157716521608269E-4</c:v>
                </c:pt>
                <c:pt idx="6">
                  <c:v>4.9306755446921493E-4</c:v>
                </c:pt>
                <c:pt idx="7">
                  <c:v>4.8529280117601053E-4</c:v>
                </c:pt>
                <c:pt idx="8">
                  <c:v>4.0895367998171735E-4</c:v>
                </c:pt>
                <c:pt idx="9">
                  <c:v>3.7893831685801839E-4</c:v>
                </c:pt>
                <c:pt idx="10">
                  <c:v>6.3212983652828419E-4</c:v>
                </c:pt>
                <c:pt idx="11">
                  <c:v>7.7813683313177767E-4</c:v>
                </c:pt>
              </c:numCache>
            </c:numRef>
          </c:val>
          <c:smooth val="0"/>
          <c:extLst>
            <c:ext xmlns:c16="http://schemas.microsoft.com/office/drawing/2014/chart" uri="{C3380CC4-5D6E-409C-BE32-E72D297353CC}">
              <c16:uniqueId val="{00000001-6621-4B5F-9449-BE66DF3D727D}"/>
            </c:ext>
          </c:extLst>
        </c:ser>
        <c:ser>
          <c:idx val="2"/>
          <c:order val="2"/>
          <c:tx>
            <c:strRef>
              <c:f>נתונים!$K$37:$K$38</c:f>
              <c:strCache>
                <c:ptCount val="2"/>
                <c:pt idx="0">
                  <c:v>Conversion Rate</c:v>
                </c:pt>
                <c:pt idx="1">
                  <c:v>פייסבוק ממומן</c:v>
                </c:pt>
              </c:strCache>
            </c:strRef>
          </c:tx>
          <c:spPr>
            <a:ln w="28575" cap="rnd">
              <a:solidFill>
                <a:schemeClr val="accent3"/>
              </a:solidFill>
              <a:round/>
            </a:ln>
            <a:effectLst/>
          </c:spPr>
          <c:marker>
            <c:symbol val="none"/>
          </c:marker>
          <c:cat>
            <c:numRef>
              <c:f>נתונים!$H$39:$H$50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נתונים!$K$39:$K$50</c:f>
              <c:numCache>
                <c:formatCode>0.00%</c:formatCode>
                <c:ptCount val="12"/>
                <c:pt idx="0">
                  <c:v>1.5057001505700151E-4</c:v>
                </c:pt>
                <c:pt idx="1">
                  <c:v>1.5889409708429332E-4</c:v>
                </c:pt>
                <c:pt idx="2">
                  <c:v>2.22760560242809E-4</c:v>
                </c:pt>
                <c:pt idx="3">
                  <c:v>2.9237323531868681E-4</c:v>
                </c:pt>
                <c:pt idx="4">
                  <c:v>1.7955255503285813E-5</c:v>
                </c:pt>
                <c:pt idx="5">
                  <c:v>5.2395340307735302E-5</c:v>
                </c:pt>
                <c:pt idx="6">
                  <c:v>1.3883104262113008E-4</c:v>
                </c:pt>
                <c:pt idx="7">
                  <c:v>1.0925827289985113E-4</c:v>
                </c:pt>
                <c:pt idx="8">
                  <c:v>1.8452970089413029E-4</c:v>
                </c:pt>
                <c:pt idx="9">
                  <c:v>8.2392683529702558E-5</c:v>
                </c:pt>
                <c:pt idx="10">
                  <c:v>2.0682134396269694E-4</c:v>
                </c:pt>
                <c:pt idx="11">
                  <c:v>3.9102595434771981E-4</c:v>
                </c:pt>
              </c:numCache>
            </c:numRef>
          </c:val>
          <c:smooth val="0"/>
          <c:extLst>
            <c:ext xmlns:c16="http://schemas.microsoft.com/office/drawing/2014/chart" uri="{C3380CC4-5D6E-409C-BE32-E72D297353CC}">
              <c16:uniqueId val="{00000002-6621-4B5F-9449-BE66DF3D727D}"/>
            </c:ext>
          </c:extLst>
        </c:ser>
        <c:ser>
          <c:idx val="3"/>
          <c:order val="3"/>
          <c:tx>
            <c:strRef>
              <c:f>נתונים!$L$37:$L$38</c:f>
              <c:strCache>
                <c:ptCount val="2"/>
                <c:pt idx="0">
                  <c:v>Conversion Rate</c:v>
                </c:pt>
                <c:pt idx="1">
                  <c:v>direct</c:v>
                </c:pt>
              </c:strCache>
            </c:strRef>
          </c:tx>
          <c:spPr>
            <a:ln w="28575" cap="rnd">
              <a:solidFill>
                <a:schemeClr val="accent4"/>
              </a:solidFill>
              <a:round/>
            </a:ln>
            <a:effectLst/>
          </c:spPr>
          <c:marker>
            <c:symbol val="none"/>
          </c:marker>
          <c:cat>
            <c:numRef>
              <c:f>נתונים!$H$39:$H$50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נתונים!$L$39:$L$50</c:f>
              <c:numCache>
                <c:formatCode>0.00%</c:formatCode>
                <c:ptCount val="12"/>
                <c:pt idx="0">
                  <c:v>2.2052388204728859E-4</c:v>
                </c:pt>
                <c:pt idx="1">
                  <c:v>5.6312280157674388E-4</c:v>
                </c:pt>
                <c:pt idx="2">
                  <c:v>2.8342282855982901E-4</c:v>
                </c:pt>
                <c:pt idx="3">
                  <c:v>4.0648182166391772E-4</c:v>
                </c:pt>
                <c:pt idx="4">
                  <c:v>7.8074768072012497E-5</c:v>
                </c:pt>
                <c:pt idx="5">
                  <c:v>1.0391718295362324E-4</c:v>
                </c:pt>
                <c:pt idx="6">
                  <c:v>1.2988172645284887E-4</c:v>
                </c:pt>
                <c:pt idx="7">
                  <c:v>1.6322977311061538E-4</c:v>
                </c:pt>
                <c:pt idx="8">
                  <c:v>2.7515069299581513E-4</c:v>
                </c:pt>
                <c:pt idx="9">
                  <c:v>7.4825925797623589E-4</c:v>
                </c:pt>
                <c:pt idx="10">
                  <c:v>2.3374134183112968E-4</c:v>
                </c:pt>
                <c:pt idx="11">
                  <c:v>2.6393979156297601E-4</c:v>
                </c:pt>
              </c:numCache>
            </c:numRef>
          </c:val>
          <c:smooth val="0"/>
          <c:extLst>
            <c:ext xmlns:c16="http://schemas.microsoft.com/office/drawing/2014/chart" uri="{C3380CC4-5D6E-409C-BE32-E72D297353CC}">
              <c16:uniqueId val="{00000003-6621-4B5F-9449-BE66DF3D727D}"/>
            </c:ext>
          </c:extLst>
        </c:ser>
        <c:dLbls>
          <c:showLegendKey val="0"/>
          <c:showVal val="0"/>
          <c:showCatName val="0"/>
          <c:showSerName val="0"/>
          <c:showPercent val="0"/>
          <c:showBubbleSize val="0"/>
        </c:dLbls>
        <c:smooth val="0"/>
        <c:axId val="116910656"/>
        <c:axId val="116908496"/>
      </c:lineChart>
      <c:dateAx>
        <c:axId val="11691065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8496"/>
        <c:crosses val="autoZero"/>
        <c:auto val="1"/>
        <c:lblOffset val="100"/>
        <c:baseTimeUnit val="months"/>
      </c:dateAx>
      <c:valAx>
        <c:axId val="1169084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נתונים!$I$52:$I$53</c:f>
              <c:strCache>
                <c:ptCount val="2"/>
                <c:pt idx="0">
                  <c:v>Transactions</c:v>
                </c:pt>
                <c:pt idx="1">
                  <c:v>גוגל אורגני</c:v>
                </c:pt>
              </c:strCache>
            </c:strRef>
          </c:tx>
          <c:spPr>
            <a:ln w="28575" cap="rnd">
              <a:solidFill>
                <a:schemeClr val="accent1"/>
              </a:solidFill>
              <a:round/>
            </a:ln>
            <a:effectLst/>
          </c:spPr>
          <c:marker>
            <c:symbol val="none"/>
          </c:marker>
          <c:cat>
            <c:numRef>
              <c:f>נתונים!$H$54:$H$65</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נתונים!$I$54:$I$65</c:f>
              <c:numCache>
                <c:formatCode>General</c:formatCode>
                <c:ptCount val="12"/>
                <c:pt idx="0">
                  <c:v>187</c:v>
                </c:pt>
                <c:pt idx="1">
                  <c:v>306</c:v>
                </c:pt>
                <c:pt idx="2">
                  <c:v>241</c:v>
                </c:pt>
                <c:pt idx="3">
                  <c:v>165</c:v>
                </c:pt>
                <c:pt idx="4">
                  <c:v>93</c:v>
                </c:pt>
                <c:pt idx="5">
                  <c:v>101</c:v>
                </c:pt>
                <c:pt idx="6">
                  <c:v>125</c:v>
                </c:pt>
                <c:pt idx="7">
                  <c:v>159</c:v>
                </c:pt>
                <c:pt idx="8">
                  <c:v>193</c:v>
                </c:pt>
                <c:pt idx="9">
                  <c:v>279</c:v>
                </c:pt>
                <c:pt idx="10">
                  <c:v>245</c:v>
                </c:pt>
                <c:pt idx="11">
                  <c:v>244</c:v>
                </c:pt>
              </c:numCache>
            </c:numRef>
          </c:val>
          <c:smooth val="0"/>
          <c:extLst>
            <c:ext xmlns:c16="http://schemas.microsoft.com/office/drawing/2014/chart" uri="{C3380CC4-5D6E-409C-BE32-E72D297353CC}">
              <c16:uniqueId val="{00000000-A566-4D41-816A-98D52A7D4324}"/>
            </c:ext>
          </c:extLst>
        </c:ser>
        <c:ser>
          <c:idx val="1"/>
          <c:order val="1"/>
          <c:tx>
            <c:strRef>
              <c:f>נתונים!$J$52:$J$53</c:f>
              <c:strCache>
                <c:ptCount val="2"/>
                <c:pt idx="0">
                  <c:v>Transactions</c:v>
                </c:pt>
                <c:pt idx="1">
                  <c:v>גוגל ממומן</c:v>
                </c:pt>
              </c:strCache>
            </c:strRef>
          </c:tx>
          <c:spPr>
            <a:ln w="28575" cap="rnd">
              <a:solidFill>
                <a:schemeClr val="accent2"/>
              </a:solidFill>
              <a:round/>
            </a:ln>
            <a:effectLst/>
          </c:spPr>
          <c:marker>
            <c:symbol val="none"/>
          </c:marker>
          <c:cat>
            <c:numRef>
              <c:f>נתונים!$H$54:$H$65</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נתונים!$J$54:$J$65</c:f>
              <c:numCache>
                <c:formatCode>General</c:formatCode>
                <c:ptCount val="12"/>
                <c:pt idx="0">
                  <c:v>198</c:v>
                </c:pt>
                <c:pt idx="1">
                  <c:v>335</c:v>
                </c:pt>
                <c:pt idx="2">
                  <c:v>224</c:v>
                </c:pt>
                <c:pt idx="3">
                  <c:v>198</c:v>
                </c:pt>
                <c:pt idx="4">
                  <c:v>91</c:v>
                </c:pt>
                <c:pt idx="5">
                  <c:v>96</c:v>
                </c:pt>
                <c:pt idx="6">
                  <c:v>117</c:v>
                </c:pt>
                <c:pt idx="7">
                  <c:v>103</c:v>
                </c:pt>
                <c:pt idx="8">
                  <c:v>102</c:v>
                </c:pt>
                <c:pt idx="9">
                  <c:v>104</c:v>
                </c:pt>
                <c:pt idx="10">
                  <c:v>129</c:v>
                </c:pt>
                <c:pt idx="11">
                  <c:v>157</c:v>
                </c:pt>
              </c:numCache>
            </c:numRef>
          </c:val>
          <c:smooth val="0"/>
          <c:extLst>
            <c:ext xmlns:c16="http://schemas.microsoft.com/office/drawing/2014/chart" uri="{C3380CC4-5D6E-409C-BE32-E72D297353CC}">
              <c16:uniqueId val="{00000001-A566-4D41-816A-98D52A7D4324}"/>
            </c:ext>
          </c:extLst>
        </c:ser>
        <c:ser>
          <c:idx val="2"/>
          <c:order val="2"/>
          <c:tx>
            <c:strRef>
              <c:f>נתונים!$K$52:$K$53</c:f>
              <c:strCache>
                <c:ptCount val="2"/>
                <c:pt idx="0">
                  <c:v>Transactions</c:v>
                </c:pt>
                <c:pt idx="1">
                  <c:v>פייסבוק ממומן</c:v>
                </c:pt>
              </c:strCache>
            </c:strRef>
          </c:tx>
          <c:spPr>
            <a:ln w="28575" cap="rnd">
              <a:solidFill>
                <a:schemeClr val="accent3"/>
              </a:solidFill>
              <a:round/>
            </a:ln>
            <a:effectLst/>
          </c:spPr>
          <c:marker>
            <c:symbol val="none"/>
          </c:marker>
          <c:cat>
            <c:numRef>
              <c:f>נתונים!$H$54:$H$65</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נתונים!$K$54:$K$65</c:f>
              <c:numCache>
                <c:formatCode>General</c:formatCode>
                <c:ptCount val="12"/>
                <c:pt idx="0">
                  <c:v>7</c:v>
                </c:pt>
                <c:pt idx="1">
                  <c:v>6</c:v>
                </c:pt>
                <c:pt idx="2">
                  <c:v>8</c:v>
                </c:pt>
                <c:pt idx="3">
                  <c:v>14</c:v>
                </c:pt>
                <c:pt idx="4">
                  <c:v>1</c:v>
                </c:pt>
                <c:pt idx="5">
                  <c:v>3</c:v>
                </c:pt>
                <c:pt idx="6">
                  <c:v>10</c:v>
                </c:pt>
                <c:pt idx="7">
                  <c:v>8</c:v>
                </c:pt>
                <c:pt idx="8">
                  <c:v>11</c:v>
                </c:pt>
                <c:pt idx="9">
                  <c:v>5</c:v>
                </c:pt>
                <c:pt idx="10">
                  <c:v>11</c:v>
                </c:pt>
                <c:pt idx="11">
                  <c:v>16</c:v>
                </c:pt>
              </c:numCache>
            </c:numRef>
          </c:val>
          <c:smooth val="0"/>
          <c:extLst>
            <c:ext xmlns:c16="http://schemas.microsoft.com/office/drawing/2014/chart" uri="{C3380CC4-5D6E-409C-BE32-E72D297353CC}">
              <c16:uniqueId val="{00000002-A566-4D41-816A-98D52A7D4324}"/>
            </c:ext>
          </c:extLst>
        </c:ser>
        <c:ser>
          <c:idx val="3"/>
          <c:order val="3"/>
          <c:tx>
            <c:strRef>
              <c:f>נתונים!$L$52:$L$53</c:f>
              <c:strCache>
                <c:ptCount val="2"/>
                <c:pt idx="0">
                  <c:v>Transactions</c:v>
                </c:pt>
                <c:pt idx="1">
                  <c:v>direct</c:v>
                </c:pt>
              </c:strCache>
            </c:strRef>
          </c:tx>
          <c:spPr>
            <a:ln w="28575" cap="rnd">
              <a:solidFill>
                <a:schemeClr val="accent4"/>
              </a:solidFill>
              <a:round/>
            </a:ln>
            <a:effectLst/>
          </c:spPr>
          <c:marker>
            <c:symbol val="none"/>
          </c:marker>
          <c:cat>
            <c:numRef>
              <c:f>נתונים!$H$54:$H$65</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נתונים!$L$54:$L$65</c:f>
              <c:numCache>
                <c:formatCode>General</c:formatCode>
                <c:ptCount val="12"/>
                <c:pt idx="0">
                  <c:v>32</c:v>
                </c:pt>
                <c:pt idx="1">
                  <c:v>69</c:v>
                </c:pt>
                <c:pt idx="2">
                  <c:v>37</c:v>
                </c:pt>
                <c:pt idx="3">
                  <c:v>52</c:v>
                </c:pt>
                <c:pt idx="4">
                  <c:v>17</c:v>
                </c:pt>
                <c:pt idx="5">
                  <c:v>21</c:v>
                </c:pt>
                <c:pt idx="6">
                  <c:v>32</c:v>
                </c:pt>
                <c:pt idx="7">
                  <c:v>36</c:v>
                </c:pt>
                <c:pt idx="8">
                  <c:v>43</c:v>
                </c:pt>
                <c:pt idx="9">
                  <c:v>108</c:v>
                </c:pt>
                <c:pt idx="10">
                  <c:v>30</c:v>
                </c:pt>
                <c:pt idx="11">
                  <c:v>35</c:v>
                </c:pt>
              </c:numCache>
            </c:numRef>
          </c:val>
          <c:smooth val="0"/>
          <c:extLst>
            <c:ext xmlns:c16="http://schemas.microsoft.com/office/drawing/2014/chart" uri="{C3380CC4-5D6E-409C-BE32-E72D297353CC}">
              <c16:uniqueId val="{00000003-A566-4D41-816A-98D52A7D4324}"/>
            </c:ext>
          </c:extLst>
        </c:ser>
        <c:dLbls>
          <c:showLegendKey val="0"/>
          <c:showVal val="0"/>
          <c:showCatName val="0"/>
          <c:showSerName val="0"/>
          <c:showPercent val="0"/>
          <c:showBubbleSize val="0"/>
        </c:dLbls>
        <c:smooth val="0"/>
        <c:axId val="836668672"/>
        <c:axId val="836666512"/>
      </c:lineChart>
      <c:dateAx>
        <c:axId val="83666867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66512"/>
        <c:crosses val="autoZero"/>
        <c:auto val="1"/>
        <c:lblOffset val="100"/>
        <c:baseTimeUnit val="months"/>
      </c:dateAx>
      <c:valAx>
        <c:axId val="83666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6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נתונים!$I$67:$I$68</c:f>
              <c:strCache>
                <c:ptCount val="2"/>
                <c:pt idx="0">
                  <c:v>Revenue</c:v>
                </c:pt>
                <c:pt idx="1">
                  <c:v>גוגל אורגני</c:v>
                </c:pt>
              </c:strCache>
            </c:strRef>
          </c:tx>
          <c:spPr>
            <a:ln w="28575" cap="rnd">
              <a:solidFill>
                <a:schemeClr val="accent1"/>
              </a:solidFill>
              <a:round/>
            </a:ln>
            <a:effectLst/>
          </c:spPr>
          <c:marker>
            <c:symbol val="none"/>
          </c:marker>
          <c:cat>
            <c:numRef>
              <c:f>נתונים!$H$69:$H$80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נתונים!$I$69:$I$80</c:f>
              <c:numCache>
                <c:formatCode>"₪"#,##0</c:formatCode>
                <c:ptCount val="12"/>
                <c:pt idx="0">
                  <c:v>16538</c:v>
                </c:pt>
                <c:pt idx="1">
                  <c:v>24398</c:v>
                </c:pt>
                <c:pt idx="2">
                  <c:v>20950</c:v>
                </c:pt>
                <c:pt idx="3">
                  <c:v>14637</c:v>
                </c:pt>
                <c:pt idx="4">
                  <c:v>8325</c:v>
                </c:pt>
                <c:pt idx="5">
                  <c:v>10330</c:v>
                </c:pt>
                <c:pt idx="6">
                  <c:v>12827.1</c:v>
                </c:pt>
                <c:pt idx="7">
                  <c:v>18667.400000000001</c:v>
                </c:pt>
                <c:pt idx="8">
                  <c:v>22814.2</c:v>
                </c:pt>
                <c:pt idx="9">
                  <c:v>32998.6</c:v>
                </c:pt>
                <c:pt idx="10">
                  <c:v>28126.1</c:v>
                </c:pt>
                <c:pt idx="11">
                  <c:v>30996.1</c:v>
                </c:pt>
              </c:numCache>
            </c:numRef>
          </c:val>
          <c:smooth val="0"/>
          <c:extLst>
            <c:ext xmlns:c16="http://schemas.microsoft.com/office/drawing/2014/chart" uri="{C3380CC4-5D6E-409C-BE32-E72D297353CC}">
              <c16:uniqueId val="{00000000-65CC-4ECE-80CA-030B8E83D277}"/>
            </c:ext>
          </c:extLst>
        </c:ser>
        <c:ser>
          <c:idx val="1"/>
          <c:order val="1"/>
          <c:tx>
            <c:strRef>
              <c:f>נתונים!$J$67:$J$68</c:f>
              <c:strCache>
                <c:ptCount val="2"/>
                <c:pt idx="0">
                  <c:v>Revenue</c:v>
                </c:pt>
                <c:pt idx="1">
                  <c:v>גוגל ממומן</c:v>
                </c:pt>
              </c:strCache>
            </c:strRef>
          </c:tx>
          <c:spPr>
            <a:ln w="28575" cap="rnd">
              <a:solidFill>
                <a:schemeClr val="accent2"/>
              </a:solidFill>
              <a:round/>
            </a:ln>
            <a:effectLst/>
          </c:spPr>
          <c:marker>
            <c:symbol val="none"/>
          </c:marker>
          <c:cat>
            <c:numRef>
              <c:f>נתונים!$H$69:$H$80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נתונים!$J$69:$J$80</c:f>
              <c:numCache>
                <c:formatCode>"₪"#,##0</c:formatCode>
                <c:ptCount val="12"/>
                <c:pt idx="0">
                  <c:v>17822</c:v>
                </c:pt>
                <c:pt idx="1">
                  <c:v>27142</c:v>
                </c:pt>
                <c:pt idx="2">
                  <c:v>19554</c:v>
                </c:pt>
                <c:pt idx="3">
                  <c:v>17989</c:v>
                </c:pt>
                <c:pt idx="4">
                  <c:v>8115</c:v>
                </c:pt>
                <c:pt idx="5">
                  <c:v>9976</c:v>
                </c:pt>
                <c:pt idx="6">
                  <c:v>12831.4</c:v>
                </c:pt>
                <c:pt idx="7">
                  <c:v>11871.7</c:v>
                </c:pt>
                <c:pt idx="8">
                  <c:v>11702.8</c:v>
                </c:pt>
                <c:pt idx="9">
                  <c:v>12015.9</c:v>
                </c:pt>
                <c:pt idx="10">
                  <c:v>14400.7</c:v>
                </c:pt>
                <c:pt idx="11">
                  <c:v>18924.8</c:v>
                </c:pt>
              </c:numCache>
            </c:numRef>
          </c:val>
          <c:smooth val="0"/>
          <c:extLst>
            <c:ext xmlns:c16="http://schemas.microsoft.com/office/drawing/2014/chart" uri="{C3380CC4-5D6E-409C-BE32-E72D297353CC}">
              <c16:uniqueId val="{00000001-65CC-4ECE-80CA-030B8E83D277}"/>
            </c:ext>
          </c:extLst>
        </c:ser>
        <c:ser>
          <c:idx val="2"/>
          <c:order val="2"/>
          <c:tx>
            <c:strRef>
              <c:f>נתונים!$K$67:$K$68</c:f>
              <c:strCache>
                <c:ptCount val="2"/>
                <c:pt idx="0">
                  <c:v>Revenue</c:v>
                </c:pt>
                <c:pt idx="1">
                  <c:v>פייסבוק ממומן</c:v>
                </c:pt>
              </c:strCache>
            </c:strRef>
          </c:tx>
          <c:spPr>
            <a:ln w="28575" cap="rnd">
              <a:solidFill>
                <a:schemeClr val="accent3"/>
              </a:solidFill>
              <a:round/>
            </a:ln>
            <a:effectLst/>
          </c:spPr>
          <c:marker>
            <c:symbol val="none"/>
          </c:marker>
          <c:cat>
            <c:numRef>
              <c:f>נתונים!$H$69:$H$80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נתונים!$K$69:$K$80</c:f>
              <c:numCache>
                <c:formatCode>"₪"#,##0</c:formatCode>
                <c:ptCount val="12"/>
                <c:pt idx="0">
                  <c:v>828</c:v>
                </c:pt>
                <c:pt idx="1">
                  <c:v>447</c:v>
                </c:pt>
                <c:pt idx="2">
                  <c:v>899</c:v>
                </c:pt>
                <c:pt idx="3">
                  <c:v>1755.8</c:v>
                </c:pt>
                <c:pt idx="4">
                  <c:v>74</c:v>
                </c:pt>
                <c:pt idx="5">
                  <c:v>232</c:v>
                </c:pt>
                <c:pt idx="6">
                  <c:v>1218.4000000000001</c:v>
                </c:pt>
                <c:pt idx="7">
                  <c:v>946.2</c:v>
                </c:pt>
                <c:pt idx="8">
                  <c:v>1242.9000000000001</c:v>
                </c:pt>
                <c:pt idx="9">
                  <c:v>604.5</c:v>
                </c:pt>
                <c:pt idx="10">
                  <c:v>1536.1</c:v>
                </c:pt>
                <c:pt idx="11">
                  <c:v>2196.6</c:v>
                </c:pt>
              </c:numCache>
            </c:numRef>
          </c:val>
          <c:smooth val="0"/>
          <c:extLst>
            <c:ext xmlns:c16="http://schemas.microsoft.com/office/drawing/2014/chart" uri="{C3380CC4-5D6E-409C-BE32-E72D297353CC}">
              <c16:uniqueId val="{00000002-65CC-4ECE-80CA-030B8E83D277}"/>
            </c:ext>
          </c:extLst>
        </c:ser>
        <c:ser>
          <c:idx val="3"/>
          <c:order val="3"/>
          <c:tx>
            <c:strRef>
              <c:f>נתונים!$L$67:$L$68</c:f>
              <c:strCache>
                <c:ptCount val="2"/>
                <c:pt idx="0">
                  <c:v>Revenue</c:v>
                </c:pt>
                <c:pt idx="1">
                  <c:v>direct</c:v>
                </c:pt>
              </c:strCache>
            </c:strRef>
          </c:tx>
          <c:spPr>
            <a:ln w="28575" cap="rnd">
              <a:solidFill>
                <a:schemeClr val="accent4"/>
              </a:solidFill>
              <a:round/>
            </a:ln>
            <a:effectLst/>
          </c:spPr>
          <c:marker>
            <c:symbol val="none"/>
          </c:marker>
          <c:cat>
            <c:numRef>
              <c:f>נתונים!$H$69:$H$80</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נתונים!$L$69:$L$80</c:f>
              <c:numCache>
                <c:formatCode>"₪"#,##0</c:formatCode>
                <c:ptCount val="12"/>
                <c:pt idx="0">
                  <c:v>2988</c:v>
                </c:pt>
                <c:pt idx="1">
                  <c:v>5078</c:v>
                </c:pt>
                <c:pt idx="2">
                  <c:v>3195</c:v>
                </c:pt>
                <c:pt idx="3">
                  <c:v>6057.46</c:v>
                </c:pt>
                <c:pt idx="4">
                  <c:v>1358</c:v>
                </c:pt>
                <c:pt idx="5">
                  <c:v>1924.23</c:v>
                </c:pt>
                <c:pt idx="6">
                  <c:v>3447.2</c:v>
                </c:pt>
                <c:pt idx="7">
                  <c:v>4483.6000000000004</c:v>
                </c:pt>
                <c:pt idx="8">
                  <c:v>5752.3</c:v>
                </c:pt>
                <c:pt idx="9">
                  <c:v>18008</c:v>
                </c:pt>
                <c:pt idx="10">
                  <c:v>3377</c:v>
                </c:pt>
                <c:pt idx="11">
                  <c:v>4684.1000000000004</c:v>
                </c:pt>
              </c:numCache>
            </c:numRef>
          </c:val>
          <c:smooth val="0"/>
          <c:extLst>
            <c:ext xmlns:c16="http://schemas.microsoft.com/office/drawing/2014/chart" uri="{C3380CC4-5D6E-409C-BE32-E72D297353CC}">
              <c16:uniqueId val="{00000003-65CC-4ECE-80CA-030B8E83D277}"/>
            </c:ext>
          </c:extLst>
        </c:ser>
        <c:dLbls>
          <c:showLegendKey val="0"/>
          <c:showVal val="0"/>
          <c:showCatName val="0"/>
          <c:showSerName val="0"/>
          <c:showPercent val="0"/>
          <c:showBubbleSize val="0"/>
        </c:dLbls>
        <c:smooth val="0"/>
        <c:axId val="844175872"/>
        <c:axId val="844172632"/>
      </c:lineChart>
      <c:dateAx>
        <c:axId val="84417587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172632"/>
        <c:crosses val="autoZero"/>
        <c:auto val="1"/>
        <c:lblOffset val="100"/>
        <c:baseTimeUnit val="months"/>
      </c:dateAx>
      <c:valAx>
        <c:axId val="844172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17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 Revenue Distribution</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נתונים!$H$82</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31-4679-AB70-BC1AC86DD6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31-4679-AB70-BC1AC86DD6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31-4679-AB70-BC1AC86DD6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31-4679-AB70-BC1AC86DD6B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נתונים!$I$68:$L$68</c:f>
              <c:strCache>
                <c:ptCount val="4"/>
                <c:pt idx="0">
                  <c:v>גוגל אורגני</c:v>
                </c:pt>
                <c:pt idx="1">
                  <c:v>גוגל ממומן</c:v>
                </c:pt>
                <c:pt idx="2">
                  <c:v>פייסבוק ממומן</c:v>
                </c:pt>
                <c:pt idx="3">
                  <c:v>direct</c:v>
                </c:pt>
              </c:strCache>
            </c:strRef>
          </c:cat>
          <c:val>
            <c:numRef>
              <c:f>נתונים!$I$82:$L$82</c:f>
              <c:numCache>
                <c:formatCode>0.00%</c:formatCode>
                <c:ptCount val="4"/>
                <c:pt idx="0">
                  <c:v>48.683099563983433</c:v>
                </c:pt>
                <c:pt idx="1">
                  <c:v>36.741965356722893</c:v>
                </c:pt>
                <c:pt idx="2">
                  <c:v>2.4140305012315575</c:v>
                </c:pt>
                <c:pt idx="3">
                  <c:v>12.160904578062103</c:v>
                </c:pt>
              </c:numCache>
            </c:numRef>
          </c:val>
          <c:extLst>
            <c:ext xmlns:c16="http://schemas.microsoft.com/office/drawing/2014/chart" uri="{C3380CC4-5D6E-409C-BE32-E72D297353CC}">
              <c16:uniqueId val="{00000000-57F3-413E-86FB-4DEC1690FD1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VS Conversion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נתונים!$H$91</c:f>
              <c:strCache>
                <c:ptCount val="1"/>
                <c:pt idx="0">
                  <c:v>Total Conversion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נתונים!$I$90:$L$90</c:f>
              <c:strCache>
                <c:ptCount val="4"/>
                <c:pt idx="0">
                  <c:v>גוגל אורגני</c:v>
                </c:pt>
                <c:pt idx="1">
                  <c:v>גוגל ממומן</c:v>
                </c:pt>
                <c:pt idx="2">
                  <c:v>פייסבוק ממומן</c:v>
                </c:pt>
                <c:pt idx="3">
                  <c:v>direct</c:v>
                </c:pt>
              </c:strCache>
            </c:strRef>
          </c:cat>
          <c:val>
            <c:numRef>
              <c:f>נתונים!$I$91:$L$91</c:f>
              <c:numCache>
                <c:formatCode>0.00%</c:formatCode>
                <c:ptCount val="4"/>
                <c:pt idx="0">
                  <c:v>6.0373973861702242E-3</c:v>
                </c:pt>
                <c:pt idx="1">
                  <c:v>8.2037445042333276E-3</c:v>
                </c:pt>
                <c:pt idx="2">
                  <c:v>2.0078075017690425E-3</c:v>
                </c:pt>
                <c:pt idx="3">
                  <c:v>3.4697458688030358E-3</c:v>
                </c:pt>
              </c:numCache>
            </c:numRef>
          </c:val>
          <c:extLst>
            <c:ext xmlns:c16="http://schemas.microsoft.com/office/drawing/2014/chart" uri="{C3380CC4-5D6E-409C-BE32-E72D297353CC}">
              <c16:uniqueId val="{00000000-36F4-42C8-AA9E-209CD75D81B2}"/>
            </c:ext>
          </c:extLst>
        </c:ser>
        <c:dLbls>
          <c:showLegendKey val="0"/>
          <c:showVal val="1"/>
          <c:showCatName val="0"/>
          <c:showSerName val="0"/>
          <c:showPercent val="0"/>
          <c:showBubbleSize val="0"/>
        </c:dLbls>
        <c:gapWidth val="150"/>
        <c:axId val="726432368"/>
        <c:axId val="726434528"/>
      </c:barChart>
      <c:lineChart>
        <c:grouping val="standard"/>
        <c:varyColors val="0"/>
        <c:ser>
          <c:idx val="1"/>
          <c:order val="1"/>
          <c:tx>
            <c:strRef>
              <c:f>נתונים!$H$92</c:f>
              <c:strCache>
                <c:ptCount val="1"/>
                <c:pt idx="0">
                  <c:v>Total Revenue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נתונים!$I$90:$L$90</c:f>
              <c:strCache>
                <c:ptCount val="4"/>
                <c:pt idx="0">
                  <c:v>גוגל אורגני</c:v>
                </c:pt>
                <c:pt idx="1">
                  <c:v>גוגל ממומן</c:v>
                </c:pt>
                <c:pt idx="2">
                  <c:v>פייסבוק ממומן</c:v>
                </c:pt>
                <c:pt idx="3">
                  <c:v>direct</c:v>
                </c:pt>
              </c:strCache>
            </c:strRef>
          </c:cat>
          <c:val>
            <c:numRef>
              <c:f>נתונים!$I$92:$L$92</c:f>
              <c:numCache>
                <c:formatCode>"₪"#,##0</c:formatCode>
                <c:ptCount val="4"/>
                <c:pt idx="0">
                  <c:v>241607.50000000003</c:v>
                </c:pt>
                <c:pt idx="1">
                  <c:v>182345.3</c:v>
                </c:pt>
                <c:pt idx="2">
                  <c:v>11980.500000000002</c:v>
                </c:pt>
                <c:pt idx="3">
                  <c:v>60352.89</c:v>
                </c:pt>
              </c:numCache>
            </c:numRef>
          </c:val>
          <c:smooth val="0"/>
          <c:extLst>
            <c:ext xmlns:c16="http://schemas.microsoft.com/office/drawing/2014/chart" uri="{C3380CC4-5D6E-409C-BE32-E72D297353CC}">
              <c16:uniqueId val="{00000001-36F4-42C8-AA9E-209CD75D81B2}"/>
            </c:ext>
          </c:extLst>
        </c:ser>
        <c:dLbls>
          <c:showLegendKey val="0"/>
          <c:showVal val="1"/>
          <c:showCatName val="0"/>
          <c:showSerName val="0"/>
          <c:showPercent val="0"/>
          <c:showBubbleSize val="0"/>
        </c:dLbls>
        <c:marker val="1"/>
        <c:smooth val="0"/>
        <c:axId val="726435968"/>
        <c:axId val="726437768"/>
      </c:lineChart>
      <c:catAx>
        <c:axId val="7264323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34528"/>
        <c:crosses val="autoZero"/>
        <c:auto val="1"/>
        <c:lblAlgn val="ctr"/>
        <c:lblOffset val="100"/>
        <c:noMultiLvlLbl val="0"/>
      </c:catAx>
      <c:valAx>
        <c:axId val="72643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Conversion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32368"/>
        <c:crosses val="autoZero"/>
        <c:crossBetween val="between"/>
      </c:valAx>
      <c:valAx>
        <c:axId val="7264377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35968"/>
        <c:crosses val="max"/>
        <c:crossBetween val="between"/>
      </c:valAx>
      <c:catAx>
        <c:axId val="726435968"/>
        <c:scaling>
          <c:orientation val="minMax"/>
        </c:scaling>
        <c:delete val="1"/>
        <c:axPos val="b"/>
        <c:numFmt formatCode="General" sourceLinked="1"/>
        <c:majorTickMark val="none"/>
        <c:minorTickMark val="none"/>
        <c:tickLblPos val="nextTo"/>
        <c:crossAx val="726437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Average Bouncing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נתונים!$B$84</c:f>
              <c:strCache>
                <c:ptCount val="1"/>
                <c:pt idx="0">
                  <c:v>Average Bouncing Rate</c:v>
                </c:pt>
              </c:strCache>
            </c:strRef>
          </c:tx>
          <c:spPr>
            <a:solidFill>
              <a:schemeClr val="accent1"/>
            </a:solidFill>
            <a:ln>
              <a:noFill/>
            </a:ln>
            <a:effectLst/>
          </c:spPr>
          <c:invertIfNegative val="0"/>
          <c:dLbls>
            <c:dLbl>
              <c:idx val="1"/>
              <c:layout>
                <c:manualLayout>
                  <c:x val="1.388888888888888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C1-4A75-BE82-1A0423BBF443}"/>
                </c:ext>
              </c:extLst>
            </c:dLbl>
            <c:dLbl>
              <c:idx val="2"/>
              <c:layout>
                <c:manualLayout>
                  <c:x val="2.7777777777777676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C1-4A75-BE82-1A0423BBF4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נתונים!$C$83:$F$83</c:f>
              <c:strCache>
                <c:ptCount val="4"/>
                <c:pt idx="0">
                  <c:v>גוגל אורגני</c:v>
                </c:pt>
                <c:pt idx="1">
                  <c:v>גוגל ממומן</c:v>
                </c:pt>
                <c:pt idx="2">
                  <c:v>פייסבוק ממומן</c:v>
                </c:pt>
                <c:pt idx="3">
                  <c:v>direct</c:v>
                </c:pt>
              </c:strCache>
            </c:strRef>
          </c:cat>
          <c:val>
            <c:numRef>
              <c:f>נתונים!$C$84:$F$84</c:f>
              <c:numCache>
                <c:formatCode>0.00%</c:formatCode>
                <c:ptCount val="4"/>
                <c:pt idx="0">
                  <c:v>0.25584071316066853</c:v>
                </c:pt>
                <c:pt idx="1">
                  <c:v>0.42977442877474181</c:v>
                </c:pt>
                <c:pt idx="2">
                  <c:v>0.31715207139430257</c:v>
                </c:pt>
                <c:pt idx="3">
                  <c:v>0.50490014678026274</c:v>
                </c:pt>
              </c:numCache>
            </c:numRef>
          </c:val>
          <c:extLst>
            <c:ext xmlns:c16="http://schemas.microsoft.com/office/drawing/2014/chart" uri="{C3380CC4-5D6E-409C-BE32-E72D297353CC}">
              <c16:uniqueId val="{00000000-60C1-4A75-BE82-1A0423BBF443}"/>
            </c:ext>
          </c:extLst>
        </c:ser>
        <c:dLbls>
          <c:showLegendKey val="0"/>
          <c:showVal val="1"/>
          <c:showCatName val="0"/>
          <c:showSerName val="0"/>
          <c:showPercent val="0"/>
          <c:showBubbleSize val="0"/>
        </c:dLbls>
        <c:gapWidth val="150"/>
        <c:axId val="794688528"/>
        <c:axId val="794689608"/>
      </c:barChart>
      <c:lineChart>
        <c:grouping val="standard"/>
        <c:varyColors val="0"/>
        <c:ser>
          <c:idx val="1"/>
          <c:order val="1"/>
          <c:tx>
            <c:strRef>
              <c:f>נתונים!$B$85</c:f>
              <c:strCache>
                <c:ptCount val="1"/>
                <c:pt idx="0">
                  <c:v>Total Revenue</c:v>
                </c:pt>
              </c:strCache>
            </c:strRef>
          </c:tx>
          <c:spPr>
            <a:ln w="28575" cap="rnd">
              <a:solidFill>
                <a:schemeClr val="accent2"/>
              </a:solidFill>
              <a:round/>
            </a:ln>
            <a:effectLst/>
          </c:spPr>
          <c:marker>
            <c:symbol val="none"/>
          </c:marker>
          <c:dLbls>
            <c:dLbl>
              <c:idx val="0"/>
              <c:layout>
                <c:manualLayout>
                  <c:x val="-1.944444444444444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C1-4A75-BE82-1A0423BBF4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נתונים!$C$83:$F$83</c:f>
              <c:strCache>
                <c:ptCount val="4"/>
                <c:pt idx="0">
                  <c:v>גוגל אורגני</c:v>
                </c:pt>
                <c:pt idx="1">
                  <c:v>גוגל ממומן</c:v>
                </c:pt>
                <c:pt idx="2">
                  <c:v>פייסבוק ממומן</c:v>
                </c:pt>
                <c:pt idx="3">
                  <c:v>direct</c:v>
                </c:pt>
              </c:strCache>
            </c:strRef>
          </c:cat>
          <c:val>
            <c:numRef>
              <c:f>נתונים!$C$85:$F$85</c:f>
              <c:numCache>
                <c:formatCode>"₪"#,##0</c:formatCode>
                <c:ptCount val="4"/>
                <c:pt idx="0">
                  <c:v>241607.50000000003</c:v>
                </c:pt>
                <c:pt idx="1">
                  <c:v>182345.3</c:v>
                </c:pt>
                <c:pt idx="2">
                  <c:v>11980.500000000002</c:v>
                </c:pt>
                <c:pt idx="3">
                  <c:v>60352.89</c:v>
                </c:pt>
              </c:numCache>
            </c:numRef>
          </c:val>
          <c:smooth val="0"/>
          <c:extLst>
            <c:ext xmlns:c16="http://schemas.microsoft.com/office/drawing/2014/chart" uri="{C3380CC4-5D6E-409C-BE32-E72D297353CC}">
              <c16:uniqueId val="{00000001-60C1-4A75-BE82-1A0423BBF443}"/>
            </c:ext>
          </c:extLst>
        </c:ser>
        <c:dLbls>
          <c:showLegendKey val="0"/>
          <c:showVal val="1"/>
          <c:showCatName val="0"/>
          <c:showSerName val="0"/>
          <c:showPercent val="0"/>
          <c:showBubbleSize val="0"/>
        </c:dLbls>
        <c:marker val="1"/>
        <c:smooth val="0"/>
        <c:axId val="794698968"/>
        <c:axId val="794708328"/>
      </c:lineChart>
      <c:catAx>
        <c:axId val="7946885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89608"/>
        <c:crosses val="autoZero"/>
        <c:auto val="1"/>
        <c:lblAlgn val="ctr"/>
        <c:lblOffset val="100"/>
        <c:noMultiLvlLbl val="0"/>
      </c:catAx>
      <c:valAx>
        <c:axId val="794689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Bouncing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88528"/>
        <c:crosses val="autoZero"/>
        <c:crossBetween val="between"/>
      </c:valAx>
      <c:valAx>
        <c:axId val="7947083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98968"/>
        <c:crosses val="max"/>
        <c:crossBetween val="between"/>
      </c:valAx>
      <c:catAx>
        <c:axId val="794698968"/>
        <c:scaling>
          <c:orientation val="minMax"/>
        </c:scaling>
        <c:delete val="1"/>
        <c:axPos val="b"/>
        <c:numFmt formatCode="General" sourceLinked="1"/>
        <c:majorTickMark val="none"/>
        <c:minorTickMark val="none"/>
        <c:tickLblPos val="nextTo"/>
        <c:crossAx val="7947083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Trafic from the Sources in persentage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21029189533126"/>
          <c:y val="0.28313341868793845"/>
          <c:w val="0.81574103237095363"/>
          <c:h val="0.59267528380290513"/>
        </c:manualLayout>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205-43E1-9269-3B7B8B61A1F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D205-43E1-9269-3B7B8B61A1F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205-43E1-9269-3B7B8B61A1F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D205-43E1-9269-3B7B8B61A1F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D205-43E1-9269-3B7B8B61A1F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D205-43E1-9269-3B7B8B61A1F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D205-43E1-9269-3B7B8B61A1F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D205-43E1-9269-3B7B8B61A1FE}"/>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'דוח הנהלה'!$C$4:$F$4</c:f>
              <c:strCache>
                <c:ptCount val="4"/>
                <c:pt idx="0">
                  <c:v>גוגל אורגני</c:v>
                </c:pt>
                <c:pt idx="1">
                  <c:v>גוגל ממומן</c:v>
                </c:pt>
                <c:pt idx="2">
                  <c:v>פייסבוק ממומן</c:v>
                </c:pt>
                <c:pt idx="3">
                  <c:v>direct</c:v>
                </c:pt>
              </c:strCache>
            </c:strRef>
          </c:cat>
          <c:val>
            <c:numRef>
              <c:f>'דוח הנהלה'!$C$6:$F$6</c:f>
              <c:numCache>
                <c:formatCode>0</c:formatCode>
                <c:ptCount val="4"/>
                <c:pt idx="0">
                  <c:v>47.200071579620733</c:v>
                </c:pt>
                <c:pt idx="1">
                  <c:v>26.888184982983987</c:v>
                </c:pt>
                <c:pt idx="2">
                  <c:v>6.3479352192542038</c:v>
                </c:pt>
                <c:pt idx="3">
                  <c:v>19.563808218141073</c:v>
                </c:pt>
              </c:numCache>
            </c:numRef>
          </c:val>
          <c:extLst>
            <c:ext xmlns:c16="http://schemas.microsoft.com/office/drawing/2014/chart" uri="{C3380CC4-5D6E-409C-BE32-E72D297353CC}">
              <c16:uniqueId val="{00000000-D205-43E1-9269-3B7B8B61A1FE}"/>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size">
        <cx:f dir="row">_xlchart.v1.2</cx:f>
      </cx:numDim>
    </cx:data>
  </cx:chartData>
  <cx:chart>
    <cx:title pos="t" align="ctr" overlay="0">
      <cx:tx>
        <cx:txData>
          <cx:v>Revenue Per session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session</a:t>
          </a:r>
        </a:p>
      </cx:txPr>
    </cx:title>
    <cx:plotArea>
      <cx:plotAreaRegion>
        <cx:series layoutId="sunburst" uniqueId="{1FE592F3-0883-4AA3-BE9D-F8893C7A9196}">
          <cx:tx>
            <cx:txData>
              <cx:f>_xlchart.v1.0</cx:f>
              <cx:v>Revenue Per session</cx:v>
            </cx:txData>
          </cx:tx>
          <cx:dataLabels pos="ctr">
            <cx:visibility seriesName="0" categoryName="1" value="1"/>
            <cx:separator>, </cx:separator>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size">
        <cx:f dir="row">_xlchart.v1.5</cx:f>
      </cx:numDim>
    </cx:data>
  </cx:chartData>
  <cx:chart>
    <cx:title pos="t" align="ctr" overlay="0">
      <cx:tx>
        <cx:txData>
          <cx:v>Revenue Per session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session</a:t>
          </a:r>
        </a:p>
      </cx:txPr>
    </cx:title>
    <cx:plotArea>
      <cx:plotAreaRegion>
        <cx:series layoutId="sunburst" uniqueId="{1FE592F3-0883-4AA3-BE9D-F8893C7A9196}">
          <cx:tx>
            <cx:txData>
              <cx:f>_xlchart.v1.3</cx:f>
              <cx:v>Revenue Per session</cx:v>
            </cx:txData>
          </cx:tx>
          <cx:dataLabels pos="ctr">
            <cx:visibility seriesName="0" categoryName="1" value="1"/>
            <cx:separator>, </cx:separator>
          </cx:dataLabels>
          <cx:dataId val="0"/>
        </cx:series>
      </cx:plotAreaRegion>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149087</xdr:colOff>
      <xdr:row>20</xdr:row>
      <xdr:rowOff>177248</xdr:rowOff>
    </xdr:from>
    <xdr:to>
      <xdr:col>19</xdr:col>
      <xdr:colOff>430695</xdr:colOff>
      <xdr:row>35</xdr:row>
      <xdr:rowOff>38100</xdr:rowOff>
    </xdr:to>
    <xdr:graphicFrame macro="">
      <xdr:nvGraphicFramePr>
        <xdr:cNvPr id="4" name="Chart 3">
          <a:extLst>
            <a:ext uri="{FF2B5EF4-FFF2-40B4-BE49-F238E27FC236}">
              <a16:creationId xmlns:a16="http://schemas.microsoft.com/office/drawing/2014/main" id="{2E365ABA-9EC7-11EB-4C7C-193463BB4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157370</xdr:colOff>
      <xdr:row>6</xdr:row>
      <xdr:rowOff>61291</xdr:rowOff>
    </xdr:from>
    <xdr:to>
      <xdr:col>19</xdr:col>
      <xdr:colOff>438978</xdr:colOff>
      <xdr:row>20</xdr:row>
      <xdr:rowOff>21534</xdr:rowOff>
    </xdr:to>
    <xdr:graphicFrame macro="">
      <xdr:nvGraphicFramePr>
        <xdr:cNvPr id="5" name="Chart 4">
          <a:extLst>
            <a:ext uri="{FF2B5EF4-FFF2-40B4-BE49-F238E27FC236}">
              <a16:creationId xmlns:a16="http://schemas.microsoft.com/office/drawing/2014/main" id="{59321871-5E2E-5A2D-6E57-29181E77F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107675</xdr:colOff>
      <xdr:row>35</xdr:row>
      <xdr:rowOff>160682</xdr:rowOff>
    </xdr:from>
    <xdr:to>
      <xdr:col>19</xdr:col>
      <xdr:colOff>389283</xdr:colOff>
      <xdr:row>50</xdr:row>
      <xdr:rowOff>21535</xdr:rowOff>
    </xdr:to>
    <xdr:graphicFrame macro="">
      <xdr:nvGraphicFramePr>
        <xdr:cNvPr id="6" name="Chart 5">
          <a:extLst>
            <a:ext uri="{FF2B5EF4-FFF2-40B4-BE49-F238E27FC236}">
              <a16:creationId xmlns:a16="http://schemas.microsoft.com/office/drawing/2014/main" id="{78D0DF92-5D6A-1114-4CE5-D2AF4AB2E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132522</xdr:colOff>
      <xdr:row>50</xdr:row>
      <xdr:rowOff>160683</xdr:rowOff>
    </xdr:from>
    <xdr:to>
      <xdr:col>19</xdr:col>
      <xdr:colOff>414130</xdr:colOff>
      <xdr:row>65</xdr:row>
      <xdr:rowOff>21535</xdr:rowOff>
    </xdr:to>
    <xdr:graphicFrame macro="">
      <xdr:nvGraphicFramePr>
        <xdr:cNvPr id="7" name="Chart 6">
          <a:extLst>
            <a:ext uri="{FF2B5EF4-FFF2-40B4-BE49-F238E27FC236}">
              <a16:creationId xmlns:a16="http://schemas.microsoft.com/office/drawing/2014/main" id="{082C6E97-999E-117D-B275-1E6A05FA9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132522</xdr:colOff>
      <xdr:row>65</xdr:row>
      <xdr:rowOff>127553</xdr:rowOff>
    </xdr:from>
    <xdr:to>
      <xdr:col>19</xdr:col>
      <xdr:colOff>414131</xdr:colOff>
      <xdr:row>79</xdr:row>
      <xdr:rowOff>187187</xdr:rowOff>
    </xdr:to>
    <xdr:graphicFrame macro="">
      <xdr:nvGraphicFramePr>
        <xdr:cNvPr id="8" name="Chart 7">
          <a:extLst>
            <a:ext uri="{FF2B5EF4-FFF2-40B4-BE49-F238E27FC236}">
              <a16:creationId xmlns:a16="http://schemas.microsoft.com/office/drawing/2014/main" id="{27B1E6B9-D3B9-E55E-B209-39009841B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33131</xdr:colOff>
      <xdr:row>80</xdr:row>
      <xdr:rowOff>28160</xdr:rowOff>
    </xdr:from>
    <xdr:to>
      <xdr:col>20</xdr:col>
      <xdr:colOff>314740</xdr:colOff>
      <xdr:row>94</xdr:row>
      <xdr:rowOff>79512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44F982F-B967-0651-747E-20B9695EBB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975179660" y="15620585"/>
              <a:ext cx="4548809" cy="27469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563218</xdr:colOff>
      <xdr:row>65</xdr:row>
      <xdr:rowOff>94421</xdr:rowOff>
    </xdr:from>
    <xdr:to>
      <xdr:col>27</xdr:col>
      <xdr:colOff>231913</xdr:colOff>
      <xdr:row>79</xdr:row>
      <xdr:rowOff>154055</xdr:rowOff>
    </xdr:to>
    <xdr:graphicFrame macro="">
      <xdr:nvGraphicFramePr>
        <xdr:cNvPr id="3" name="Chart 2">
          <a:extLst>
            <a:ext uri="{FF2B5EF4-FFF2-40B4-BE49-F238E27FC236}">
              <a16:creationId xmlns:a16="http://schemas.microsoft.com/office/drawing/2014/main" id="{7398B206-5F47-FE03-87FE-E877F23F8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811695</xdr:colOff>
      <xdr:row>92</xdr:row>
      <xdr:rowOff>177249</xdr:rowOff>
    </xdr:from>
    <xdr:to>
      <xdr:col>11</xdr:col>
      <xdr:colOff>770282</xdr:colOff>
      <xdr:row>107</xdr:row>
      <xdr:rowOff>62949</xdr:rowOff>
    </xdr:to>
    <xdr:graphicFrame macro="">
      <xdr:nvGraphicFramePr>
        <xdr:cNvPr id="10" name="Chart 9">
          <a:extLst>
            <a:ext uri="{FF2B5EF4-FFF2-40B4-BE49-F238E27FC236}">
              <a16:creationId xmlns:a16="http://schemas.microsoft.com/office/drawing/2014/main" id="{40D406DC-C872-48D2-5464-B58A08ADB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447261</xdr:colOff>
      <xdr:row>85</xdr:row>
      <xdr:rowOff>77856</xdr:rowOff>
    </xdr:from>
    <xdr:to>
      <xdr:col>5</xdr:col>
      <xdr:colOff>530087</xdr:colOff>
      <xdr:row>99</xdr:row>
      <xdr:rowOff>154056</xdr:rowOff>
    </xdr:to>
    <xdr:graphicFrame macro="">
      <xdr:nvGraphicFramePr>
        <xdr:cNvPr id="11" name="Chart 10">
          <a:extLst>
            <a:ext uri="{FF2B5EF4-FFF2-40B4-BE49-F238E27FC236}">
              <a16:creationId xmlns:a16="http://schemas.microsoft.com/office/drawing/2014/main" id="{F7271516-5795-C64A-20AE-72B34809E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481484</xdr:colOff>
      <xdr:row>6</xdr:row>
      <xdr:rowOff>160826</xdr:rowOff>
    </xdr:from>
    <xdr:to>
      <xdr:col>5</xdr:col>
      <xdr:colOff>628022</xdr:colOff>
      <xdr:row>20</xdr:row>
      <xdr:rowOff>198873</xdr:rowOff>
    </xdr:to>
    <xdr:graphicFrame macro="">
      <xdr:nvGraphicFramePr>
        <xdr:cNvPr id="3" name="Chart 2">
          <a:extLst>
            <a:ext uri="{FF2B5EF4-FFF2-40B4-BE49-F238E27FC236}">
              <a16:creationId xmlns:a16="http://schemas.microsoft.com/office/drawing/2014/main" id="{F8D2A122-029F-B9A2-D99D-870340049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460549</xdr:colOff>
      <xdr:row>29</xdr:row>
      <xdr:rowOff>0</xdr:rowOff>
    </xdr:from>
    <xdr:to>
      <xdr:col>5</xdr:col>
      <xdr:colOff>617557</xdr:colOff>
      <xdr:row>43</xdr:row>
      <xdr:rowOff>115138</xdr:rowOff>
    </xdr:to>
    <xdr:graphicFrame macro="">
      <xdr:nvGraphicFramePr>
        <xdr:cNvPr id="4" name="Chart 3">
          <a:extLst>
            <a:ext uri="{FF2B5EF4-FFF2-40B4-BE49-F238E27FC236}">
              <a16:creationId xmlns:a16="http://schemas.microsoft.com/office/drawing/2014/main" id="{75A9EFC6-4212-2A50-A3E5-5DC10B762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146535</xdr:colOff>
      <xdr:row>21</xdr:row>
      <xdr:rowOff>177940</xdr:rowOff>
    </xdr:from>
    <xdr:to>
      <xdr:col>11</xdr:col>
      <xdr:colOff>837362</xdr:colOff>
      <xdr:row>35</xdr:row>
      <xdr:rowOff>115138</xdr:rowOff>
    </xdr:to>
    <xdr:graphicFrame macro="">
      <xdr:nvGraphicFramePr>
        <xdr:cNvPr id="12" name="Chart 11">
          <a:extLst>
            <a:ext uri="{FF2B5EF4-FFF2-40B4-BE49-F238E27FC236}">
              <a16:creationId xmlns:a16="http://schemas.microsoft.com/office/drawing/2014/main" id="{C5B95974-0271-4C5A-B5E5-7242B6D67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565221</xdr:colOff>
      <xdr:row>4</xdr:row>
      <xdr:rowOff>10467</xdr:rowOff>
    </xdr:from>
    <xdr:to>
      <xdr:col>11</xdr:col>
      <xdr:colOff>805963</xdr:colOff>
      <xdr:row>17</xdr:row>
      <xdr:rowOff>157006</xdr:rowOff>
    </xdr:to>
    <xdr:graphicFrame macro="">
      <xdr:nvGraphicFramePr>
        <xdr:cNvPr id="14" name="Chart 13">
          <a:extLst>
            <a:ext uri="{FF2B5EF4-FFF2-40B4-BE49-F238E27FC236}">
              <a16:creationId xmlns:a16="http://schemas.microsoft.com/office/drawing/2014/main" id="{A6910A37-406E-4E8A-911C-E9EFAE145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376813</xdr:colOff>
      <xdr:row>27</xdr:row>
      <xdr:rowOff>0</xdr:rowOff>
    </xdr:from>
    <xdr:to>
      <xdr:col>17</xdr:col>
      <xdr:colOff>826895</xdr:colOff>
      <xdr:row>42</xdr:row>
      <xdr:rowOff>10467</xdr:rowOff>
    </xdr:to>
    <xdr:graphicFrame macro="">
      <xdr:nvGraphicFramePr>
        <xdr:cNvPr id="17" name="Chart 16">
          <a:extLst>
            <a:ext uri="{FF2B5EF4-FFF2-40B4-BE49-F238E27FC236}">
              <a16:creationId xmlns:a16="http://schemas.microsoft.com/office/drawing/2014/main" id="{7C5F2884-F9E4-453C-99EA-72FE50C49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460549</xdr:colOff>
      <xdr:row>6</xdr:row>
      <xdr:rowOff>177940</xdr:rowOff>
    </xdr:from>
    <xdr:to>
      <xdr:col>17</xdr:col>
      <xdr:colOff>826896</xdr:colOff>
      <xdr:row>23</xdr:row>
      <xdr:rowOff>41868</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833941A7-6139-41D0-9C32-36D99A57D9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979344279" y="1406665"/>
              <a:ext cx="4957397" cy="314052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219807</xdr:colOff>
      <xdr:row>6</xdr:row>
      <xdr:rowOff>52333</xdr:rowOff>
    </xdr:from>
    <xdr:to>
      <xdr:col>23</xdr:col>
      <xdr:colOff>919003</xdr:colOff>
      <xdr:row>21</xdr:row>
      <xdr:rowOff>20933</xdr:rowOff>
    </xdr:to>
    <xdr:graphicFrame macro="">
      <xdr:nvGraphicFramePr>
        <xdr:cNvPr id="21" name="Chart 20">
          <a:extLst>
            <a:ext uri="{FF2B5EF4-FFF2-40B4-BE49-F238E27FC236}">
              <a16:creationId xmlns:a16="http://schemas.microsoft.com/office/drawing/2014/main" id="{9A180E97-9F1B-4765-893F-EF6D73ACB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523352</xdr:colOff>
      <xdr:row>31</xdr:row>
      <xdr:rowOff>20934</xdr:rowOff>
    </xdr:from>
    <xdr:to>
      <xdr:col>23</xdr:col>
      <xdr:colOff>887604</xdr:colOff>
      <xdr:row>45</xdr:row>
      <xdr:rowOff>157006</xdr:rowOff>
    </xdr:to>
    <xdr:graphicFrame macro="">
      <xdr:nvGraphicFramePr>
        <xdr:cNvPr id="23" name="Chart 22">
          <a:extLst>
            <a:ext uri="{FF2B5EF4-FFF2-40B4-BE49-F238E27FC236}">
              <a16:creationId xmlns:a16="http://schemas.microsoft.com/office/drawing/2014/main" id="{4C6513E0-44F8-41FF-AF3A-F7BB44769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1:M92"/>
  <sheetViews>
    <sheetView rightToLeft="1" zoomScale="115" zoomScaleNormal="115" workbookViewId="0">
      <selection activeCell="G1" sqref="G1"/>
    </sheetView>
  </sheetViews>
  <sheetFormatPr defaultRowHeight="15" x14ac:dyDescent="0.25"/>
  <cols>
    <col min="1" max="1" width="6" customWidth="1"/>
    <col min="2" max="2" width="18.28515625" customWidth="1"/>
    <col min="3" max="3" width="17" style="5" bestFit="1" customWidth="1"/>
    <col min="4" max="6" width="16" style="5" customWidth="1"/>
    <col min="7" max="7" width="14.140625" style="5" bestFit="1" customWidth="1"/>
    <col min="8" max="8" width="19.5703125" bestFit="1" customWidth="1"/>
    <col min="9" max="10" width="11.5703125" bestFit="1" customWidth="1"/>
    <col min="11" max="11" width="12.28515625" bestFit="1" customWidth="1"/>
    <col min="12" max="12" width="11.5703125" bestFit="1" customWidth="1"/>
    <col min="13" max="13" width="12.7109375" bestFit="1" customWidth="1"/>
  </cols>
  <sheetData>
    <row r="1" spans="2:13" ht="15.75" x14ac:dyDescent="0.25">
      <c r="B1" s="3" t="s">
        <v>13</v>
      </c>
    </row>
    <row r="2" spans="2:13" ht="15.75" x14ac:dyDescent="0.25">
      <c r="B2" s="3" t="s">
        <v>14</v>
      </c>
    </row>
    <row r="3" spans="2:13" ht="15.75" x14ac:dyDescent="0.25">
      <c r="B3" s="3" t="s">
        <v>0</v>
      </c>
    </row>
    <row r="4" spans="2:13" ht="15.75" x14ac:dyDescent="0.25">
      <c r="B4" s="3" t="s">
        <v>1</v>
      </c>
    </row>
    <row r="5" spans="2:13" ht="15.75" x14ac:dyDescent="0.25">
      <c r="B5" s="3" t="s">
        <v>2</v>
      </c>
    </row>
    <row r="6" spans="2:13" ht="19.5" thickBot="1" x14ac:dyDescent="0.35">
      <c r="C6" s="10">
        <f>SUM(C24,C39,C54,C69)</f>
        <v>791371</v>
      </c>
      <c r="I6" s="2"/>
      <c r="J6" s="54">
        <f>G21/C21</f>
        <v>4.9174940830882453E-2</v>
      </c>
    </row>
    <row r="7" spans="2:13" ht="15.75" thickBot="1" x14ac:dyDescent="0.3">
      <c r="B7" s="81" t="s">
        <v>10</v>
      </c>
      <c r="C7" s="82"/>
      <c r="D7" s="82"/>
      <c r="E7" s="82"/>
      <c r="F7" s="82"/>
      <c r="G7" s="82"/>
      <c r="H7" s="84" t="s">
        <v>8</v>
      </c>
      <c r="I7" s="84"/>
      <c r="J7" s="84"/>
      <c r="K7" s="84"/>
      <c r="L7" s="84"/>
    </row>
    <row r="8" spans="2:13" x14ac:dyDescent="0.25">
      <c r="B8" s="17"/>
      <c r="C8" s="18" t="s">
        <v>8</v>
      </c>
      <c r="D8" s="18" t="s">
        <v>3</v>
      </c>
      <c r="E8" s="18" t="s">
        <v>9</v>
      </c>
      <c r="F8" s="18" t="s">
        <v>4</v>
      </c>
      <c r="G8" s="18" t="s">
        <v>5</v>
      </c>
      <c r="H8" s="30"/>
      <c r="I8" s="31" t="s">
        <v>11</v>
      </c>
      <c r="J8" s="30" t="s">
        <v>6</v>
      </c>
      <c r="K8" s="30" t="s">
        <v>12</v>
      </c>
      <c r="L8" s="31" t="s">
        <v>7</v>
      </c>
    </row>
    <row r="9" spans="2:13" ht="15.75" x14ac:dyDescent="0.25">
      <c r="B9" s="4">
        <v>43466</v>
      </c>
      <c r="C9" s="10">
        <v>791371</v>
      </c>
      <c r="D9" s="11">
        <v>0.37592102819031781</v>
      </c>
      <c r="E9" s="11">
        <f>F9/C9</f>
        <v>5.3577904674293093E-4</v>
      </c>
      <c r="F9" s="5">
        <v>424</v>
      </c>
      <c r="G9" s="26">
        <v>38176</v>
      </c>
      <c r="H9" s="33">
        <v>43466</v>
      </c>
      <c r="I9" s="22">
        <v>379350</v>
      </c>
      <c r="J9" s="22">
        <v>220422</v>
      </c>
      <c r="K9" s="22">
        <v>46490</v>
      </c>
      <c r="L9" s="22">
        <v>145109</v>
      </c>
      <c r="M9" s="16"/>
    </row>
    <row r="10" spans="2:13" ht="15.75" x14ac:dyDescent="0.25">
      <c r="B10" s="4">
        <v>43497</v>
      </c>
      <c r="C10" s="10">
        <v>710261</v>
      </c>
      <c r="D10" s="11">
        <v>0.39878579846000273</v>
      </c>
      <c r="E10" s="11">
        <f t="shared" ref="E10:E20" si="0">F10/C10</f>
        <v>1.0080801282908677E-3</v>
      </c>
      <c r="F10" s="5">
        <v>716</v>
      </c>
      <c r="G10" s="26">
        <v>57065</v>
      </c>
      <c r="H10" s="33">
        <v>43497</v>
      </c>
      <c r="I10" s="22">
        <v>307681</v>
      </c>
      <c r="J10" s="22">
        <v>242288</v>
      </c>
      <c r="K10" s="22">
        <v>37761</v>
      </c>
      <c r="L10" s="22">
        <v>122531</v>
      </c>
      <c r="M10" s="16"/>
    </row>
    <row r="11" spans="2:13" ht="15.75" x14ac:dyDescent="0.25">
      <c r="B11" s="4">
        <v>43525</v>
      </c>
      <c r="C11" s="10">
        <v>709361</v>
      </c>
      <c r="D11" s="11">
        <v>0.39176667451410496</v>
      </c>
      <c r="E11" s="11">
        <f t="shared" si="0"/>
        <v>7.1895692038327456E-4</v>
      </c>
      <c r="F11" s="5">
        <v>510</v>
      </c>
      <c r="G11" s="26">
        <v>44598</v>
      </c>
      <c r="H11" s="33">
        <v>43525</v>
      </c>
      <c r="I11" s="22">
        <v>307281</v>
      </c>
      <c r="J11" s="22">
        <v>235620</v>
      </c>
      <c r="K11" s="22">
        <v>35913</v>
      </c>
      <c r="L11" s="22">
        <v>130547</v>
      </c>
      <c r="M11" s="16"/>
    </row>
    <row r="12" spans="2:13" ht="15.75" x14ac:dyDescent="0.25">
      <c r="B12" s="4">
        <v>43556</v>
      </c>
      <c r="C12" s="10">
        <v>723716</v>
      </c>
      <c r="D12" s="11">
        <v>0.40407286836272793</v>
      </c>
      <c r="E12" s="11">
        <f t="shared" si="0"/>
        <v>5.9277396105654706E-4</v>
      </c>
      <c r="F12" s="5">
        <v>429</v>
      </c>
      <c r="G12" s="26">
        <v>40439.26</v>
      </c>
      <c r="H12" s="33">
        <v>43556</v>
      </c>
      <c r="I12" s="22">
        <v>325075</v>
      </c>
      <c r="J12" s="22">
        <v>222830</v>
      </c>
      <c r="K12" s="22">
        <v>47884</v>
      </c>
      <c r="L12" s="22">
        <v>127927</v>
      </c>
      <c r="M12" s="16"/>
    </row>
    <row r="13" spans="2:13" ht="15.75" x14ac:dyDescent="0.25">
      <c r="B13" s="4">
        <v>43586</v>
      </c>
      <c r="C13" s="10">
        <v>870540</v>
      </c>
      <c r="D13" s="11">
        <v>0.37618374801847132</v>
      </c>
      <c r="E13" s="11">
        <f t="shared" si="0"/>
        <v>2.3203988329083099E-4</v>
      </c>
      <c r="F13" s="5">
        <v>202</v>
      </c>
      <c r="G13" s="26">
        <v>17872</v>
      </c>
      <c r="H13" s="33">
        <v>43586</v>
      </c>
      <c r="I13" s="22">
        <v>383223</v>
      </c>
      <c r="J13" s="22">
        <v>213883</v>
      </c>
      <c r="K13" s="22">
        <v>55694</v>
      </c>
      <c r="L13" s="22">
        <v>217740</v>
      </c>
      <c r="M13" s="16"/>
    </row>
    <row r="14" spans="2:13" ht="15.75" x14ac:dyDescent="0.25">
      <c r="B14" s="4">
        <v>43617</v>
      </c>
      <c r="C14" s="10">
        <v>831909</v>
      </c>
      <c r="D14" s="11">
        <v>0.38481372361640515</v>
      </c>
      <c r="E14" s="11">
        <f t="shared" si="0"/>
        <v>2.6565405591236544E-4</v>
      </c>
      <c r="F14" s="5">
        <v>221</v>
      </c>
      <c r="G14" s="26">
        <v>22462.23</v>
      </c>
      <c r="H14" s="33">
        <v>43617</v>
      </c>
      <c r="I14" s="22">
        <v>373223</v>
      </c>
      <c r="J14" s="22">
        <v>199345</v>
      </c>
      <c r="K14" s="22">
        <v>57257</v>
      </c>
      <c r="L14" s="22">
        <v>202084</v>
      </c>
      <c r="M14" s="16"/>
    </row>
    <row r="15" spans="2:13" ht="15.75" x14ac:dyDescent="0.25">
      <c r="B15" s="4">
        <v>43647</v>
      </c>
      <c r="C15" s="10">
        <v>951106</v>
      </c>
      <c r="D15" s="11">
        <v>0.31157410425336396</v>
      </c>
      <c r="E15" s="11">
        <f t="shared" si="0"/>
        <v>2.9859973546586814E-4</v>
      </c>
      <c r="F15" s="5">
        <v>284</v>
      </c>
      <c r="G15" s="26">
        <v>30324.1</v>
      </c>
      <c r="H15" s="33">
        <v>43647</v>
      </c>
      <c r="I15" s="22">
        <v>395408</v>
      </c>
      <c r="J15" s="22">
        <v>237290</v>
      </c>
      <c r="K15" s="22">
        <v>72030</v>
      </c>
      <c r="L15" s="22">
        <v>246378</v>
      </c>
      <c r="M15" s="16"/>
    </row>
    <row r="16" spans="2:13" ht="15.75" x14ac:dyDescent="0.25">
      <c r="B16" s="4">
        <v>43678</v>
      </c>
      <c r="C16" s="10">
        <v>927819</v>
      </c>
      <c r="D16" s="11">
        <v>0.34524722957818282</v>
      </c>
      <c r="E16" s="11">
        <f t="shared" si="0"/>
        <v>3.2980570563870753E-4</v>
      </c>
      <c r="F16" s="5">
        <v>306</v>
      </c>
      <c r="G16" s="26">
        <v>35968.9</v>
      </c>
      <c r="H16" s="33">
        <v>43678</v>
      </c>
      <c r="I16" s="22">
        <v>421807</v>
      </c>
      <c r="J16" s="22">
        <v>212243</v>
      </c>
      <c r="K16" s="22">
        <v>73221</v>
      </c>
      <c r="L16" s="22">
        <v>220548</v>
      </c>
      <c r="M16" s="16"/>
    </row>
    <row r="17" spans="2:13" ht="15.75" x14ac:dyDescent="0.25">
      <c r="B17" s="4">
        <v>43709</v>
      </c>
      <c r="C17" s="10">
        <v>921996</v>
      </c>
      <c r="D17" s="11">
        <v>0.28437217157124334</v>
      </c>
      <c r="E17" s="11">
        <f t="shared" si="0"/>
        <v>3.785265879678437E-4</v>
      </c>
      <c r="F17" s="5">
        <v>349</v>
      </c>
      <c r="G17" s="26">
        <v>41512.200000000004</v>
      </c>
      <c r="H17" s="33">
        <v>43709</v>
      </c>
      <c r="I17" s="22">
        <v>456690</v>
      </c>
      <c r="J17" s="22">
        <v>249417</v>
      </c>
      <c r="K17" s="22">
        <v>59611</v>
      </c>
      <c r="L17" s="22">
        <v>156278</v>
      </c>
      <c r="M17" s="16"/>
    </row>
    <row r="18" spans="2:13" ht="15.75" x14ac:dyDescent="0.25">
      <c r="B18" s="4">
        <v>43739</v>
      </c>
      <c r="C18" s="10">
        <v>985245</v>
      </c>
      <c r="D18" s="11">
        <v>0.29325000674959018</v>
      </c>
      <c r="E18" s="11">
        <f t="shared" si="0"/>
        <v>5.0342808134017428E-4</v>
      </c>
      <c r="F18" s="5">
        <v>496</v>
      </c>
      <c r="G18" s="26">
        <v>63627</v>
      </c>
      <c r="H18" s="33">
        <v>43739</v>
      </c>
      <c r="I18" s="22">
        <v>505774</v>
      </c>
      <c r="J18" s="22">
        <v>274451</v>
      </c>
      <c r="K18" s="22">
        <v>60685</v>
      </c>
      <c r="L18" s="22">
        <v>144335</v>
      </c>
      <c r="M18" s="16"/>
    </row>
    <row r="19" spans="2:13" ht="15.75" x14ac:dyDescent="0.25">
      <c r="B19" s="4">
        <v>43770</v>
      </c>
      <c r="C19" s="10">
        <v>848695</v>
      </c>
      <c r="D19" s="11">
        <v>0.39323768656584518</v>
      </c>
      <c r="E19" s="11">
        <f t="shared" si="0"/>
        <v>4.8898603149541355E-4</v>
      </c>
      <c r="F19" s="5">
        <v>415</v>
      </c>
      <c r="G19" s="26">
        <v>47439.9</v>
      </c>
      <c r="H19" s="33">
        <v>43770</v>
      </c>
      <c r="I19" s="22">
        <v>463090</v>
      </c>
      <c r="J19" s="22">
        <v>204072</v>
      </c>
      <c r="K19" s="22">
        <v>53186</v>
      </c>
      <c r="L19" s="22">
        <v>128347</v>
      </c>
      <c r="M19" s="16"/>
    </row>
    <row r="20" spans="2:13" ht="16.5" thickBot="1" x14ac:dyDescent="0.3">
      <c r="B20" s="12">
        <v>43800</v>
      </c>
      <c r="C20" s="13">
        <v>820239</v>
      </c>
      <c r="D20" s="14">
        <v>0.34046009126608223</v>
      </c>
      <c r="E20" s="14">
        <f t="shared" si="0"/>
        <v>5.5105889868684618E-4</v>
      </c>
      <c r="F20" s="15">
        <v>452</v>
      </c>
      <c r="G20" s="27">
        <v>56801.599999999999</v>
      </c>
      <c r="H20" s="33">
        <v>43800</v>
      </c>
      <c r="I20" s="34">
        <v>444951</v>
      </c>
      <c r="J20" s="34">
        <v>201764</v>
      </c>
      <c r="K20" s="34">
        <v>40918</v>
      </c>
      <c r="L20" s="34">
        <v>132606</v>
      </c>
      <c r="M20" s="16"/>
    </row>
    <row r="21" spans="2:13" ht="15.75" thickBot="1" x14ac:dyDescent="0.3">
      <c r="C21" s="8">
        <f>SUM(C9:C20)</f>
        <v>10092258</v>
      </c>
      <c r="F21" s="7"/>
      <c r="G21" s="6">
        <f>SUM(G9:G20)</f>
        <v>496286.19000000006</v>
      </c>
      <c r="I21" s="35">
        <f>SUM(I9:I20)</f>
        <v>4763553</v>
      </c>
      <c r="J21" s="36">
        <f>SUM(J9:J20)</f>
        <v>2713625</v>
      </c>
      <c r="K21" s="36">
        <f>SUM(K9:K20)</f>
        <v>640650</v>
      </c>
      <c r="L21" s="37">
        <f>SUM(L9:L20)</f>
        <v>1974430</v>
      </c>
    </row>
    <row r="22" spans="2:13" ht="15.75" thickBot="1" x14ac:dyDescent="0.3">
      <c r="B22" s="81" t="s">
        <v>11</v>
      </c>
      <c r="C22" s="82"/>
      <c r="D22" s="82"/>
      <c r="E22" s="82"/>
      <c r="F22" s="82"/>
      <c r="G22" s="82"/>
      <c r="H22" s="80" t="s">
        <v>21</v>
      </c>
      <c r="I22" s="83"/>
      <c r="J22" s="83"/>
      <c r="K22" s="83"/>
      <c r="L22" s="83"/>
    </row>
    <row r="23" spans="2:13" x14ac:dyDescent="0.25">
      <c r="B23" s="1"/>
      <c r="C23" s="5" t="s">
        <v>8</v>
      </c>
      <c r="D23" s="5" t="s">
        <v>3</v>
      </c>
      <c r="E23" s="5" t="s">
        <v>9</v>
      </c>
      <c r="F23" s="5" t="s">
        <v>4</v>
      </c>
      <c r="G23" s="5" t="s">
        <v>5</v>
      </c>
      <c r="H23" s="30"/>
      <c r="I23" s="31" t="s">
        <v>11</v>
      </c>
      <c r="J23" s="30" t="s">
        <v>6</v>
      </c>
      <c r="K23" s="30" t="s">
        <v>12</v>
      </c>
      <c r="L23" s="32" t="s">
        <v>7</v>
      </c>
    </row>
    <row r="24" spans="2:13" x14ac:dyDescent="0.25">
      <c r="B24" s="4">
        <v>43466</v>
      </c>
      <c r="C24" s="10">
        <v>379350</v>
      </c>
      <c r="D24" s="11">
        <v>0.26897324370633979</v>
      </c>
      <c r="E24" s="11">
        <v>4.9294846447871363E-4</v>
      </c>
      <c r="F24" s="5">
        <v>187</v>
      </c>
      <c r="G24" s="26">
        <v>16538</v>
      </c>
      <c r="H24" s="33">
        <v>43466</v>
      </c>
      <c r="I24" s="28">
        <v>0.26897324370633979</v>
      </c>
      <c r="J24" s="28">
        <v>0.55855586103020571</v>
      </c>
      <c r="K24" s="28">
        <v>0.37349967734996775</v>
      </c>
      <c r="L24" s="28">
        <v>0.37886002935724178</v>
      </c>
    </row>
    <row r="25" spans="2:13" x14ac:dyDescent="0.25">
      <c r="B25" s="4">
        <v>43497</v>
      </c>
      <c r="C25" s="10">
        <v>307681</v>
      </c>
      <c r="D25" s="11">
        <v>0.28550999249222409</v>
      </c>
      <c r="E25" s="11">
        <v>9.9453654921818381E-4</v>
      </c>
      <c r="F25" s="5">
        <v>306</v>
      </c>
      <c r="G25" s="26">
        <v>24398</v>
      </c>
      <c r="H25" s="33">
        <v>43497</v>
      </c>
      <c r="I25" s="28">
        <v>0.28550999249222409</v>
      </c>
      <c r="J25" s="28">
        <v>0.51375222875255899</v>
      </c>
      <c r="K25" s="28">
        <v>0.37432801038108099</v>
      </c>
      <c r="L25" s="28">
        <v>0.4634337432976145</v>
      </c>
    </row>
    <row r="26" spans="2:13" x14ac:dyDescent="0.25">
      <c r="B26" s="4">
        <v>43525</v>
      </c>
      <c r="C26" s="10">
        <v>307281</v>
      </c>
      <c r="D26" s="11">
        <v>0.28222050826442246</v>
      </c>
      <c r="E26" s="11">
        <v>7.8429841090077164E-4</v>
      </c>
      <c r="F26" s="5">
        <v>241</v>
      </c>
      <c r="G26" s="26">
        <v>20950</v>
      </c>
      <c r="H26" s="33">
        <v>43525</v>
      </c>
      <c r="I26" s="28">
        <v>0.28222050826442246</v>
      </c>
      <c r="J26" s="28">
        <v>0.50309396485867075</v>
      </c>
      <c r="K26" s="28">
        <v>0.38696293821178962</v>
      </c>
      <c r="L26" s="28">
        <v>0.45000651106498041</v>
      </c>
    </row>
    <row r="27" spans="2:13" x14ac:dyDescent="0.25">
      <c r="B27" s="4">
        <v>43556</v>
      </c>
      <c r="C27" s="10">
        <v>325075</v>
      </c>
      <c r="D27" s="11">
        <v>0.27223563792970851</v>
      </c>
      <c r="E27" s="11">
        <v>5.0757517495962471E-4</v>
      </c>
      <c r="F27" s="5">
        <v>165</v>
      </c>
      <c r="G27" s="26">
        <v>14637</v>
      </c>
      <c r="H27" s="33">
        <v>43556</v>
      </c>
      <c r="I27" s="28">
        <v>0.27223563792970851</v>
      </c>
      <c r="J27" s="28">
        <v>0.56328591302786879</v>
      </c>
      <c r="K27" s="28">
        <v>0.36939269902263805</v>
      </c>
      <c r="L27" s="28">
        <v>0.47473949987102021</v>
      </c>
    </row>
    <row r="28" spans="2:13" x14ac:dyDescent="0.25">
      <c r="B28" s="4">
        <v>43586</v>
      </c>
      <c r="C28" s="10">
        <v>383223</v>
      </c>
      <c r="D28" s="11">
        <v>0.22588936467800733</v>
      </c>
      <c r="E28" s="11">
        <v>2.4267854486813162E-4</v>
      </c>
      <c r="F28" s="5">
        <v>93</v>
      </c>
      <c r="G28" s="26">
        <v>8325</v>
      </c>
      <c r="H28" s="33">
        <v>43586</v>
      </c>
      <c r="I28" s="28">
        <v>0.22588936467800733</v>
      </c>
      <c r="J28" s="28">
        <v>0.47060776218773814</v>
      </c>
      <c r="K28" s="28">
        <v>0.37878407009731746</v>
      </c>
      <c r="L28" s="28">
        <v>0.54728575365114351</v>
      </c>
    </row>
    <row r="29" spans="2:13" x14ac:dyDescent="0.25">
      <c r="B29" s="4">
        <v>43617</v>
      </c>
      <c r="C29" s="10">
        <v>373223</v>
      </c>
      <c r="D29" s="11">
        <v>0.22867025879969885</v>
      </c>
      <c r="E29" s="11">
        <v>2.7061569088721754E-4</v>
      </c>
      <c r="F29" s="5">
        <v>101</v>
      </c>
      <c r="G29" s="26">
        <v>10330</v>
      </c>
      <c r="H29" s="33">
        <v>43617</v>
      </c>
      <c r="I29" s="28">
        <v>0.22867025879969885</v>
      </c>
      <c r="J29" s="28">
        <v>0.51672728184805239</v>
      </c>
      <c r="K29" s="28">
        <v>0.39444958695006727</v>
      </c>
      <c r="L29" s="28">
        <v>0.54033471229785635</v>
      </c>
    </row>
    <row r="30" spans="2:13" x14ac:dyDescent="0.25">
      <c r="B30" s="4">
        <v>43647</v>
      </c>
      <c r="C30" s="10">
        <v>395408</v>
      </c>
      <c r="D30" s="11">
        <v>0.19638955205762149</v>
      </c>
      <c r="E30" s="11">
        <v>3.1612916278881558E-4</v>
      </c>
      <c r="F30" s="5">
        <v>125</v>
      </c>
      <c r="G30" s="26">
        <v>12827.1</v>
      </c>
      <c r="H30" s="33">
        <v>43647</v>
      </c>
      <c r="I30" s="28">
        <v>0.19638955205762149</v>
      </c>
      <c r="J30" s="28">
        <v>0.3102701335918075</v>
      </c>
      <c r="K30" s="28">
        <v>0.24947938359017077</v>
      </c>
      <c r="L30" s="28">
        <v>0.51584151182329596</v>
      </c>
    </row>
    <row r="31" spans="2:13" x14ac:dyDescent="0.25">
      <c r="B31" s="4">
        <v>43678</v>
      </c>
      <c r="C31" s="10">
        <v>421807</v>
      </c>
      <c r="D31" s="11">
        <v>0.25650000000000001</v>
      </c>
      <c r="E31" s="11">
        <v>3.7694964758764081E-4</v>
      </c>
      <c r="F31" s="5">
        <v>159</v>
      </c>
      <c r="G31" s="26">
        <v>18667.400000000001</v>
      </c>
      <c r="H31" s="33">
        <v>43678</v>
      </c>
      <c r="I31" s="28">
        <v>0.25650000000000001</v>
      </c>
      <c r="J31" s="28">
        <v>0.30049999999999999</v>
      </c>
      <c r="K31" s="28">
        <v>0.20230000000000001</v>
      </c>
      <c r="L31" s="28">
        <v>0.60550000000000004</v>
      </c>
    </row>
    <row r="32" spans="2:13" x14ac:dyDescent="0.25">
      <c r="B32" s="4">
        <v>43709</v>
      </c>
      <c r="C32" s="10">
        <v>456690</v>
      </c>
      <c r="D32" s="11">
        <v>0.22520000000000001</v>
      </c>
      <c r="E32" s="11">
        <v>4.2260614421160963E-4</v>
      </c>
      <c r="F32" s="5">
        <v>193</v>
      </c>
      <c r="G32" s="26">
        <v>22814.2</v>
      </c>
      <c r="H32" s="33">
        <v>43709</v>
      </c>
      <c r="I32" s="28">
        <v>0.22520000000000001</v>
      </c>
      <c r="J32" s="28">
        <v>0.2462</v>
      </c>
      <c r="K32" s="28">
        <v>0.27889999999999998</v>
      </c>
      <c r="L32" s="28">
        <v>0.52029999999999998</v>
      </c>
    </row>
    <row r="33" spans="2:12" x14ac:dyDescent="0.25">
      <c r="B33" s="4">
        <v>43739</v>
      </c>
      <c r="C33" s="10">
        <v>505774</v>
      </c>
      <c r="D33" s="11">
        <v>0.218</v>
      </c>
      <c r="E33" s="11">
        <v>5.5162977930854487E-4</v>
      </c>
      <c r="F33" s="5">
        <v>279</v>
      </c>
      <c r="G33" s="26">
        <v>32998.6</v>
      </c>
      <c r="H33" s="33">
        <v>43739</v>
      </c>
      <c r="I33" s="28">
        <v>0.218</v>
      </c>
      <c r="J33" s="28">
        <v>0.33339999999999997</v>
      </c>
      <c r="K33" s="28">
        <v>0.26850000000000002</v>
      </c>
      <c r="L33" s="28">
        <v>0.49099999999999999</v>
      </c>
    </row>
    <row r="34" spans="2:12" x14ac:dyDescent="0.25">
      <c r="B34" s="4">
        <v>43770</v>
      </c>
      <c r="C34" s="10">
        <v>463090</v>
      </c>
      <c r="D34" s="11">
        <v>0.33389999999999997</v>
      </c>
      <c r="E34" s="11">
        <v>5.2905482735537371E-4</v>
      </c>
      <c r="F34" s="5">
        <v>245</v>
      </c>
      <c r="G34" s="26">
        <v>28126.1</v>
      </c>
      <c r="H34" s="33">
        <v>43770</v>
      </c>
      <c r="I34" s="28">
        <v>0.33389999999999997</v>
      </c>
      <c r="J34" s="28">
        <v>0.44219999999999998</v>
      </c>
      <c r="K34" s="28">
        <v>0.27229999999999999</v>
      </c>
      <c r="L34" s="28">
        <v>0.5796</v>
      </c>
    </row>
    <row r="35" spans="2:12" ht="15.75" thickBot="1" x14ac:dyDescent="0.3">
      <c r="B35" s="12">
        <v>43800</v>
      </c>
      <c r="C35" s="13">
        <v>444951</v>
      </c>
      <c r="D35" s="14">
        <v>0.27660000000000001</v>
      </c>
      <c r="E35" s="14">
        <v>5.4837498960559703E-4</v>
      </c>
      <c r="F35" s="15">
        <v>244</v>
      </c>
      <c r="G35" s="27">
        <v>30996.1</v>
      </c>
      <c r="H35" s="33">
        <v>43800</v>
      </c>
      <c r="I35" s="28">
        <v>0.27660000000000001</v>
      </c>
      <c r="J35" s="28">
        <v>0.3987</v>
      </c>
      <c r="K35" s="28">
        <v>0.25692849112859867</v>
      </c>
      <c r="L35" s="28">
        <v>0.4919</v>
      </c>
    </row>
    <row r="36" spans="2:12" ht="15.75" thickBot="1" x14ac:dyDescent="0.3">
      <c r="C36" s="6"/>
      <c r="D36" s="8"/>
      <c r="E36" s="8"/>
      <c r="F36" s="9"/>
      <c r="G36" s="6"/>
      <c r="I36" s="38">
        <f>AVERAGE(I24:I35)</f>
        <v>0.25584071316066853</v>
      </c>
      <c r="J36" s="38">
        <f t="shared" ref="J36:L36" si="1">AVERAGE(J24:J35)</f>
        <v>0.42977442877474181</v>
      </c>
      <c r="K36" s="38">
        <f t="shared" si="1"/>
        <v>0.31715207139430257</v>
      </c>
      <c r="L36" s="38">
        <f t="shared" si="1"/>
        <v>0.50490014678026274</v>
      </c>
    </row>
    <row r="37" spans="2:12" ht="15.75" thickBot="1" x14ac:dyDescent="0.3">
      <c r="B37" s="81" t="s">
        <v>6</v>
      </c>
      <c r="C37" s="82"/>
      <c r="D37" s="82"/>
      <c r="E37" s="82"/>
      <c r="F37" s="82"/>
      <c r="G37" s="82"/>
      <c r="H37" s="80" t="s">
        <v>9</v>
      </c>
      <c r="I37" s="80"/>
      <c r="J37" s="80"/>
      <c r="K37" s="80"/>
      <c r="L37" s="80"/>
    </row>
    <row r="38" spans="2:12" x14ac:dyDescent="0.25">
      <c r="B38" s="1"/>
      <c r="C38" s="5" t="s">
        <v>8</v>
      </c>
      <c r="D38" s="5" t="s">
        <v>3</v>
      </c>
      <c r="E38" s="5" t="s">
        <v>9</v>
      </c>
      <c r="F38" s="5" t="s">
        <v>4</v>
      </c>
      <c r="G38" s="5" t="s">
        <v>5</v>
      </c>
      <c r="H38" s="30"/>
      <c r="I38" s="31" t="s">
        <v>11</v>
      </c>
      <c r="J38" s="30" t="s">
        <v>6</v>
      </c>
      <c r="K38" s="30" t="s">
        <v>12</v>
      </c>
      <c r="L38" s="32" t="s">
        <v>7</v>
      </c>
    </row>
    <row r="39" spans="2:12" x14ac:dyDescent="0.25">
      <c r="B39" s="4">
        <v>43466</v>
      </c>
      <c r="C39" s="10">
        <v>220422</v>
      </c>
      <c r="D39" s="11">
        <v>0.55855586103020571</v>
      </c>
      <c r="E39" s="11">
        <v>8.9827694150311672E-4</v>
      </c>
      <c r="F39" s="5">
        <v>198</v>
      </c>
      <c r="G39" s="26">
        <v>17822</v>
      </c>
      <c r="H39" s="33">
        <v>43466</v>
      </c>
      <c r="I39" s="28">
        <v>4.9294846447871363E-4</v>
      </c>
      <c r="J39" s="28">
        <v>8.9827694150311672E-4</v>
      </c>
      <c r="K39" s="28">
        <v>1.5057001505700151E-4</v>
      </c>
      <c r="L39" s="28">
        <v>2.2052388204728859E-4</v>
      </c>
    </row>
    <row r="40" spans="2:12" x14ac:dyDescent="0.25">
      <c r="B40" s="4">
        <v>43497</v>
      </c>
      <c r="C40" s="10">
        <v>242288</v>
      </c>
      <c r="D40" s="11">
        <v>0.51375222875255899</v>
      </c>
      <c r="E40" s="11">
        <v>1.3826520504523542E-3</v>
      </c>
      <c r="F40" s="5">
        <v>335</v>
      </c>
      <c r="G40" s="26">
        <v>27142</v>
      </c>
      <c r="H40" s="33">
        <v>43497</v>
      </c>
      <c r="I40" s="28">
        <v>9.9453654921818381E-4</v>
      </c>
      <c r="J40" s="28">
        <v>1.3826520504523542E-3</v>
      </c>
      <c r="K40" s="28">
        <v>1.5889409708429332E-4</v>
      </c>
      <c r="L40" s="28">
        <v>5.6312280157674388E-4</v>
      </c>
    </row>
    <row r="41" spans="2:12" x14ac:dyDescent="0.25">
      <c r="B41" s="4">
        <v>43525</v>
      </c>
      <c r="C41" s="10">
        <v>235620</v>
      </c>
      <c r="D41" s="11">
        <v>0.50309396485867075</v>
      </c>
      <c r="E41" s="11">
        <v>9.5068330362448007E-4</v>
      </c>
      <c r="F41" s="5">
        <v>224</v>
      </c>
      <c r="G41" s="26">
        <v>19554</v>
      </c>
      <c r="H41" s="33">
        <v>43525</v>
      </c>
      <c r="I41" s="28">
        <v>7.8429841090077164E-4</v>
      </c>
      <c r="J41" s="28">
        <v>9.5068330362448007E-4</v>
      </c>
      <c r="K41" s="28">
        <v>2.22760560242809E-4</v>
      </c>
      <c r="L41" s="28">
        <v>2.8342282855982901E-4</v>
      </c>
    </row>
    <row r="42" spans="2:12" x14ac:dyDescent="0.25">
      <c r="B42" s="4">
        <v>43556</v>
      </c>
      <c r="C42" s="10">
        <v>222830</v>
      </c>
      <c r="D42" s="11">
        <v>0.56328591302786879</v>
      </c>
      <c r="E42" s="11">
        <v>8.885697617017457E-4</v>
      </c>
      <c r="F42" s="5">
        <v>198</v>
      </c>
      <c r="G42" s="26">
        <v>17989</v>
      </c>
      <c r="H42" s="33">
        <v>43556</v>
      </c>
      <c r="I42" s="28">
        <v>5.0757517495962471E-4</v>
      </c>
      <c r="J42" s="28">
        <v>8.885697617017457E-4</v>
      </c>
      <c r="K42" s="28">
        <v>2.9237323531868681E-4</v>
      </c>
      <c r="L42" s="28">
        <v>4.0648182166391772E-4</v>
      </c>
    </row>
    <row r="43" spans="2:12" x14ac:dyDescent="0.25">
      <c r="B43" s="4">
        <v>43586</v>
      </c>
      <c r="C43" s="10">
        <v>213883</v>
      </c>
      <c r="D43" s="11">
        <v>0.47060776218773814</v>
      </c>
      <c r="E43" s="11">
        <v>4.2546625959052377E-4</v>
      </c>
      <c r="F43" s="5">
        <v>91</v>
      </c>
      <c r="G43" s="26">
        <v>8115</v>
      </c>
      <c r="H43" s="33">
        <v>43586</v>
      </c>
      <c r="I43" s="28">
        <v>2.4267854486813162E-4</v>
      </c>
      <c r="J43" s="28">
        <v>4.2546625959052377E-4</v>
      </c>
      <c r="K43" s="28">
        <v>1.7955255503285813E-5</v>
      </c>
      <c r="L43" s="28">
        <v>7.8074768072012497E-5</v>
      </c>
    </row>
    <row r="44" spans="2:12" x14ac:dyDescent="0.25">
      <c r="B44" s="4">
        <v>43617</v>
      </c>
      <c r="C44" s="10">
        <v>199345</v>
      </c>
      <c r="D44" s="11">
        <v>0.51672728184805239</v>
      </c>
      <c r="E44" s="11">
        <v>4.8157716521608269E-4</v>
      </c>
      <c r="F44" s="5">
        <v>96</v>
      </c>
      <c r="G44" s="26">
        <v>9976</v>
      </c>
      <c r="H44" s="33">
        <v>43617</v>
      </c>
      <c r="I44" s="28">
        <v>2.7061569088721754E-4</v>
      </c>
      <c r="J44" s="28">
        <v>4.8157716521608269E-4</v>
      </c>
      <c r="K44" s="28">
        <v>5.2395340307735302E-5</v>
      </c>
      <c r="L44" s="28">
        <v>1.0391718295362324E-4</v>
      </c>
    </row>
    <row r="45" spans="2:12" x14ac:dyDescent="0.25">
      <c r="B45" s="4">
        <v>43647</v>
      </c>
      <c r="C45" s="10">
        <v>237290</v>
      </c>
      <c r="D45" s="11">
        <v>0.3102701335918075</v>
      </c>
      <c r="E45" s="11">
        <v>4.9306755446921493E-4</v>
      </c>
      <c r="F45" s="5">
        <v>117</v>
      </c>
      <c r="G45" s="26">
        <v>12831.4</v>
      </c>
      <c r="H45" s="33">
        <v>43647</v>
      </c>
      <c r="I45" s="28">
        <v>3.1612916278881558E-4</v>
      </c>
      <c r="J45" s="28">
        <v>4.9306755446921493E-4</v>
      </c>
      <c r="K45" s="28">
        <v>1.3883104262113008E-4</v>
      </c>
      <c r="L45" s="28">
        <v>1.2988172645284887E-4</v>
      </c>
    </row>
    <row r="46" spans="2:12" x14ac:dyDescent="0.25">
      <c r="B46" s="4">
        <v>43678</v>
      </c>
      <c r="C46" s="10">
        <v>212243</v>
      </c>
      <c r="D46" s="11">
        <v>0.30049999999999999</v>
      </c>
      <c r="E46" s="11">
        <v>4.8529280117601053E-4</v>
      </c>
      <c r="F46" s="5">
        <v>103</v>
      </c>
      <c r="G46" s="26">
        <v>11871.7</v>
      </c>
      <c r="H46" s="33">
        <v>43678</v>
      </c>
      <c r="I46" s="28">
        <v>3.7694964758764081E-4</v>
      </c>
      <c r="J46" s="28">
        <v>4.8529280117601053E-4</v>
      </c>
      <c r="K46" s="28">
        <v>1.0925827289985113E-4</v>
      </c>
      <c r="L46" s="28">
        <v>1.6322977311061538E-4</v>
      </c>
    </row>
    <row r="47" spans="2:12" x14ac:dyDescent="0.25">
      <c r="B47" s="4">
        <v>43709</v>
      </c>
      <c r="C47" s="10">
        <v>249417</v>
      </c>
      <c r="D47" s="11">
        <v>0.2462</v>
      </c>
      <c r="E47" s="11">
        <v>4.0895367998171735E-4</v>
      </c>
      <c r="F47" s="5">
        <v>102</v>
      </c>
      <c r="G47" s="26">
        <v>11702.8</v>
      </c>
      <c r="H47" s="33">
        <v>43709</v>
      </c>
      <c r="I47" s="28">
        <v>4.2260614421160963E-4</v>
      </c>
      <c r="J47" s="28">
        <v>4.0895367998171735E-4</v>
      </c>
      <c r="K47" s="28">
        <v>1.8452970089413029E-4</v>
      </c>
      <c r="L47" s="28">
        <v>2.7515069299581513E-4</v>
      </c>
    </row>
    <row r="48" spans="2:12" x14ac:dyDescent="0.25">
      <c r="B48" s="4">
        <v>43739</v>
      </c>
      <c r="C48" s="10">
        <v>274451</v>
      </c>
      <c r="D48" s="11">
        <v>0.33339999999999997</v>
      </c>
      <c r="E48" s="11">
        <v>3.7893831685801839E-4</v>
      </c>
      <c r="F48" s="5">
        <v>104</v>
      </c>
      <c r="G48" s="26">
        <v>12015.9</v>
      </c>
      <c r="H48" s="33">
        <v>43739</v>
      </c>
      <c r="I48" s="28">
        <v>5.5162977930854487E-4</v>
      </c>
      <c r="J48" s="28">
        <v>3.7893831685801839E-4</v>
      </c>
      <c r="K48" s="28">
        <v>8.2392683529702558E-5</v>
      </c>
      <c r="L48" s="28">
        <v>7.4825925797623589E-4</v>
      </c>
    </row>
    <row r="49" spans="2:12" x14ac:dyDescent="0.25">
      <c r="B49" s="4">
        <v>43770</v>
      </c>
      <c r="C49" s="10">
        <v>204072</v>
      </c>
      <c r="D49" s="11">
        <v>0.44219999999999998</v>
      </c>
      <c r="E49" s="11">
        <v>6.3212983652828419E-4</v>
      </c>
      <c r="F49" s="5">
        <v>129</v>
      </c>
      <c r="G49" s="26">
        <v>14400.7</v>
      </c>
      <c r="H49" s="33">
        <v>43770</v>
      </c>
      <c r="I49" s="28">
        <v>5.2905482735537371E-4</v>
      </c>
      <c r="J49" s="28">
        <v>6.3212983652828419E-4</v>
      </c>
      <c r="K49" s="28">
        <v>2.0682134396269694E-4</v>
      </c>
      <c r="L49" s="28">
        <v>2.3374134183112968E-4</v>
      </c>
    </row>
    <row r="50" spans="2:12" ht="15.75" thickBot="1" x14ac:dyDescent="0.3">
      <c r="B50" s="12">
        <v>43800</v>
      </c>
      <c r="C50" s="13">
        <v>201764</v>
      </c>
      <c r="D50" s="14">
        <v>0.3987</v>
      </c>
      <c r="E50" s="14">
        <v>7.7813683313177767E-4</v>
      </c>
      <c r="F50" s="15">
        <v>157</v>
      </c>
      <c r="G50" s="27">
        <v>18924.8</v>
      </c>
      <c r="H50" s="33">
        <v>43800</v>
      </c>
      <c r="I50" s="28">
        <v>5.4837498960559703E-4</v>
      </c>
      <c r="J50" s="28">
        <v>7.7813683313177767E-4</v>
      </c>
      <c r="K50" s="28">
        <v>3.9102595434771981E-4</v>
      </c>
      <c r="L50" s="28">
        <v>2.6393979156297601E-4</v>
      </c>
    </row>
    <row r="51" spans="2:12" ht="15.75" thickBot="1" x14ac:dyDescent="0.3">
      <c r="C51" s="6"/>
      <c r="F51" s="7"/>
      <c r="G51" s="6"/>
      <c r="I51" s="38">
        <f>SUM(I39:I50)</f>
        <v>6.0373973861702242E-3</v>
      </c>
      <c r="J51" s="38">
        <f t="shared" ref="J51:L51" si="2">SUM(J39:J50)</f>
        <v>8.2037445042333276E-3</v>
      </c>
      <c r="K51" s="38">
        <f t="shared" si="2"/>
        <v>2.0078075017690425E-3</v>
      </c>
      <c r="L51" s="38">
        <f t="shared" si="2"/>
        <v>3.4697458688030358E-3</v>
      </c>
    </row>
    <row r="52" spans="2:12" ht="15.75" thickBot="1" x14ac:dyDescent="0.3">
      <c r="B52" s="81" t="s">
        <v>12</v>
      </c>
      <c r="C52" s="82"/>
      <c r="D52" s="82"/>
      <c r="E52" s="82"/>
      <c r="F52" s="82"/>
      <c r="G52" s="82"/>
      <c r="H52" s="80" t="s">
        <v>4</v>
      </c>
      <c r="I52" s="80"/>
      <c r="J52" s="80"/>
      <c r="K52" s="80"/>
      <c r="L52" s="80"/>
    </row>
    <row r="53" spans="2:12" x14ac:dyDescent="0.25">
      <c r="B53" s="1"/>
      <c r="C53" s="5" t="s">
        <v>8</v>
      </c>
      <c r="D53" s="5" t="s">
        <v>3</v>
      </c>
      <c r="E53" s="5" t="s">
        <v>9</v>
      </c>
      <c r="F53" s="5" t="s">
        <v>4</v>
      </c>
      <c r="G53" s="5" t="s">
        <v>5</v>
      </c>
      <c r="H53" s="30"/>
      <c r="I53" s="31" t="s">
        <v>11</v>
      </c>
      <c r="J53" s="30" t="s">
        <v>6</v>
      </c>
      <c r="K53" s="30" t="s">
        <v>12</v>
      </c>
      <c r="L53" s="32" t="s">
        <v>7</v>
      </c>
    </row>
    <row r="54" spans="2:12" x14ac:dyDescent="0.25">
      <c r="B54" s="4">
        <v>43466</v>
      </c>
      <c r="C54" s="10">
        <v>46490</v>
      </c>
      <c r="D54" s="11">
        <v>0.37349967734996775</v>
      </c>
      <c r="E54" s="11">
        <v>1.5057001505700151E-4</v>
      </c>
      <c r="F54" s="5">
        <v>7</v>
      </c>
      <c r="G54" s="26">
        <v>828</v>
      </c>
      <c r="H54" s="33">
        <v>43466</v>
      </c>
      <c r="I54" s="21">
        <v>187</v>
      </c>
      <c r="J54" s="21">
        <v>198</v>
      </c>
      <c r="K54" s="21">
        <v>7</v>
      </c>
      <c r="L54" s="21">
        <v>32</v>
      </c>
    </row>
    <row r="55" spans="2:12" x14ac:dyDescent="0.25">
      <c r="B55" s="4">
        <v>43497</v>
      </c>
      <c r="C55" s="10">
        <v>37761</v>
      </c>
      <c r="D55" s="11">
        <v>0.37432801038108099</v>
      </c>
      <c r="E55" s="11">
        <v>1.5889409708429332E-4</v>
      </c>
      <c r="F55" s="5">
        <v>6</v>
      </c>
      <c r="G55" s="26">
        <v>447</v>
      </c>
      <c r="H55" s="33">
        <v>43497</v>
      </c>
      <c r="I55" s="21">
        <v>306</v>
      </c>
      <c r="J55" s="21">
        <v>335</v>
      </c>
      <c r="K55" s="21">
        <v>6</v>
      </c>
      <c r="L55" s="21">
        <v>69</v>
      </c>
    </row>
    <row r="56" spans="2:12" x14ac:dyDescent="0.25">
      <c r="B56" s="4">
        <v>43525</v>
      </c>
      <c r="C56" s="10">
        <v>35913</v>
      </c>
      <c r="D56" s="11">
        <v>0.38696293821178962</v>
      </c>
      <c r="E56" s="11">
        <v>2.22760560242809E-4</v>
      </c>
      <c r="F56" s="5">
        <v>8</v>
      </c>
      <c r="G56" s="26">
        <v>899</v>
      </c>
      <c r="H56" s="33">
        <v>43525</v>
      </c>
      <c r="I56" s="21">
        <v>241</v>
      </c>
      <c r="J56" s="21">
        <v>224</v>
      </c>
      <c r="K56" s="21">
        <v>8</v>
      </c>
      <c r="L56" s="21">
        <v>37</v>
      </c>
    </row>
    <row r="57" spans="2:12" x14ac:dyDescent="0.25">
      <c r="B57" s="4">
        <v>43556</v>
      </c>
      <c r="C57" s="10">
        <v>47884</v>
      </c>
      <c r="D57" s="11">
        <v>0.36939269902263805</v>
      </c>
      <c r="E57" s="11">
        <v>2.9237323531868681E-4</v>
      </c>
      <c r="F57" s="5">
        <v>14</v>
      </c>
      <c r="G57" s="26">
        <v>1755.8</v>
      </c>
      <c r="H57" s="33">
        <v>43556</v>
      </c>
      <c r="I57" s="21">
        <v>165</v>
      </c>
      <c r="J57" s="21">
        <v>198</v>
      </c>
      <c r="K57" s="21">
        <v>14</v>
      </c>
      <c r="L57" s="21">
        <v>52</v>
      </c>
    </row>
    <row r="58" spans="2:12" x14ac:dyDescent="0.25">
      <c r="B58" s="4">
        <v>43586</v>
      </c>
      <c r="C58" s="10">
        <v>55694</v>
      </c>
      <c r="D58" s="11">
        <v>0.37878407009731746</v>
      </c>
      <c r="E58" s="11">
        <v>1.7955255503285813E-5</v>
      </c>
      <c r="F58" s="5">
        <v>1</v>
      </c>
      <c r="G58" s="26">
        <v>74</v>
      </c>
      <c r="H58" s="33">
        <v>43586</v>
      </c>
      <c r="I58" s="21">
        <v>93</v>
      </c>
      <c r="J58" s="21">
        <v>91</v>
      </c>
      <c r="K58" s="21">
        <v>1</v>
      </c>
      <c r="L58" s="21">
        <v>17</v>
      </c>
    </row>
    <row r="59" spans="2:12" x14ac:dyDescent="0.25">
      <c r="B59" s="4">
        <v>43617</v>
      </c>
      <c r="C59" s="10">
        <v>57257</v>
      </c>
      <c r="D59" s="11">
        <v>0.39444958695006727</v>
      </c>
      <c r="E59" s="11">
        <v>5.2395340307735302E-5</v>
      </c>
      <c r="F59" s="5">
        <v>3</v>
      </c>
      <c r="G59" s="26">
        <v>232</v>
      </c>
      <c r="H59" s="33">
        <v>43617</v>
      </c>
      <c r="I59" s="21">
        <v>101</v>
      </c>
      <c r="J59" s="21">
        <v>96</v>
      </c>
      <c r="K59" s="21">
        <v>3</v>
      </c>
      <c r="L59" s="21">
        <v>21</v>
      </c>
    </row>
    <row r="60" spans="2:12" x14ac:dyDescent="0.25">
      <c r="B60" s="4">
        <v>43647</v>
      </c>
      <c r="C60" s="10">
        <v>72030</v>
      </c>
      <c r="D60" s="11">
        <v>0.24947938359017077</v>
      </c>
      <c r="E60" s="11">
        <v>1.3883104262113008E-4</v>
      </c>
      <c r="F60" s="5">
        <v>10</v>
      </c>
      <c r="G60" s="26">
        <v>1218.4000000000001</v>
      </c>
      <c r="H60" s="33">
        <v>43647</v>
      </c>
      <c r="I60" s="21">
        <v>125</v>
      </c>
      <c r="J60" s="21">
        <v>117</v>
      </c>
      <c r="K60" s="21">
        <v>10</v>
      </c>
      <c r="L60" s="21">
        <v>32</v>
      </c>
    </row>
    <row r="61" spans="2:12" x14ac:dyDescent="0.25">
      <c r="B61" s="4">
        <v>43678</v>
      </c>
      <c r="C61" s="10">
        <v>73221</v>
      </c>
      <c r="D61" s="11">
        <v>0.20230000000000001</v>
      </c>
      <c r="E61" s="11">
        <v>1.0925827289985113E-4</v>
      </c>
      <c r="F61" s="5">
        <v>8</v>
      </c>
      <c r="G61" s="26">
        <v>946.2</v>
      </c>
      <c r="H61" s="33">
        <v>43678</v>
      </c>
      <c r="I61" s="21">
        <v>159</v>
      </c>
      <c r="J61" s="21">
        <v>103</v>
      </c>
      <c r="K61" s="21">
        <v>8</v>
      </c>
      <c r="L61" s="21">
        <v>36</v>
      </c>
    </row>
    <row r="62" spans="2:12" x14ac:dyDescent="0.25">
      <c r="B62" s="4">
        <v>43709</v>
      </c>
      <c r="C62" s="10">
        <v>59611</v>
      </c>
      <c r="D62" s="11">
        <v>0.27889999999999998</v>
      </c>
      <c r="E62" s="11">
        <v>1.8452970089413029E-4</v>
      </c>
      <c r="F62" s="5">
        <v>11</v>
      </c>
      <c r="G62" s="26">
        <v>1242.9000000000001</v>
      </c>
      <c r="H62" s="33">
        <v>43709</v>
      </c>
      <c r="I62" s="21">
        <v>193</v>
      </c>
      <c r="J62" s="21">
        <v>102</v>
      </c>
      <c r="K62" s="21">
        <v>11</v>
      </c>
      <c r="L62" s="21">
        <v>43</v>
      </c>
    </row>
    <row r="63" spans="2:12" x14ac:dyDescent="0.25">
      <c r="B63" s="4">
        <v>43739</v>
      </c>
      <c r="C63" s="10">
        <v>60685</v>
      </c>
      <c r="D63" s="11">
        <v>0.26850000000000002</v>
      </c>
      <c r="E63" s="11">
        <v>8.2392683529702558E-5</v>
      </c>
      <c r="F63" s="5">
        <v>5</v>
      </c>
      <c r="G63" s="26">
        <v>604.5</v>
      </c>
      <c r="H63" s="33">
        <v>43739</v>
      </c>
      <c r="I63" s="21">
        <v>279</v>
      </c>
      <c r="J63" s="21">
        <v>104</v>
      </c>
      <c r="K63" s="21">
        <v>5</v>
      </c>
      <c r="L63" s="21">
        <v>108</v>
      </c>
    </row>
    <row r="64" spans="2:12" x14ac:dyDescent="0.25">
      <c r="B64" s="4">
        <v>43770</v>
      </c>
      <c r="C64" s="10">
        <v>53186</v>
      </c>
      <c r="D64" s="11">
        <v>0.27229999999999999</v>
      </c>
      <c r="E64" s="11">
        <v>2.0682134396269694E-4</v>
      </c>
      <c r="F64" s="5">
        <v>11</v>
      </c>
      <c r="G64" s="26">
        <v>1536.1</v>
      </c>
      <c r="H64" s="33">
        <v>43770</v>
      </c>
      <c r="I64" s="21">
        <v>245</v>
      </c>
      <c r="J64" s="21">
        <v>129</v>
      </c>
      <c r="K64" s="21">
        <v>11</v>
      </c>
      <c r="L64" s="21">
        <v>30</v>
      </c>
    </row>
    <row r="65" spans="2:12" ht="15.75" thickBot="1" x14ac:dyDescent="0.3">
      <c r="B65" s="12">
        <v>43800</v>
      </c>
      <c r="C65" s="13">
        <v>40918</v>
      </c>
      <c r="D65" s="14">
        <v>0.25692849112859867</v>
      </c>
      <c r="E65" s="14">
        <v>3.9102595434771981E-4</v>
      </c>
      <c r="F65" s="15">
        <v>16</v>
      </c>
      <c r="G65" s="27">
        <v>2196.6</v>
      </c>
      <c r="H65" s="33">
        <v>43800</v>
      </c>
      <c r="I65" s="39">
        <v>244</v>
      </c>
      <c r="J65" s="39">
        <v>157</v>
      </c>
      <c r="K65" s="39">
        <v>16</v>
      </c>
      <c r="L65" s="39">
        <v>35</v>
      </c>
    </row>
    <row r="66" spans="2:12" ht="15.75" thickBot="1" x14ac:dyDescent="0.3">
      <c r="C66" s="6"/>
      <c r="F66" s="7"/>
      <c r="G66" s="6"/>
      <c r="I66" s="40">
        <f>SUM(I54:I65)</f>
        <v>2338</v>
      </c>
      <c r="J66" s="41">
        <f t="shared" ref="J66:L66" si="3">SUM(J54:J65)</f>
        <v>1854</v>
      </c>
      <c r="K66" s="41">
        <f t="shared" si="3"/>
        <v>100</v>
      </c>
      <c r="L66" s="42">
        <f t="shared" si="3"/>
        <v>512</v>
      </c>
    </row>
    <row r="67" spans="2:12" ht="15.75" thickBot="1" x14ac:dyDescent="0.3">
      <c r="B67" s="81"/>
      <c r="C67" s="82"/>
      <c r="D67" s="82"/>
      <c r="E67" s="82"/>
      <c r="F67" s="82"/>
      <c r="G67" s="82"/>
      <c r="H67" s="80" t="s">
        <v>5</v>
      </c>
      <c r="I67" s="83"/>
      <c r="J67" s="83"/>
      <c r="K67" s="83"/>
      <c r="L67" s="83"/>
    </row>
    <row r="68" spans="2:12" x14ac:dyDescent="0.25">
      <c r="B68" s="1"/>
      <c r="C68" s="5" t="s">
        <v>8</v>
      </c>
      <c r="D68" s="5" t="s">
        <v>3</v>
      </c>
      <c r="E68" s="5" t="s">
        <v>9</v>
      </c>
      <c r="F68" s="5" t="s">
        <v>4</v>
      </c>
      <c r="G68" s="5" t="s">
        <v>5</v>
      </c>
      <c r="H68" s="47" t="s">
        <v>25</v>
      </c>
      <c r="I68" s="31" t="s">
        <v>11</v>
      </c>
      <c r="J68" s="30" t="s">
        <v>6</v>
      </c>
      <c r="K68" s="30" t="s">
        <v>12</v>
      </c>
      <c r="L68" s="32" t="s">
        <v>7</v>
      </c>
    </row>
    <row r="69" spans="2:12" x14ac:dyDescent="0.25">
      <c r="B69" s="4">
        <v>43466</v>
      </c>
      <c r="C69" s="10">
        <v>145109</v>
      </c>
      <c r="D69" s="11">
        <v>0.37886002935724178</v>
      </c>
      <c r="E69" s="11">
        <v>2.2052388204728859E-4</v>
      </c>
      <c r="F69" s="5">
        <v>32</v>
      </c>
      <c r="G69" s="26">
        <v>2988</v>
      </c>
      <c r="H69" s="33">
        <v>43466</v>
      </c>
      <c r="I69" s="29">
        <v>16538</v>
      </c>
      <c r="J69" s="29">
        <v>17822</v>
      </c>
      <c r="K69" s="29">
        <v>828</v>
      </c>
      <c r="L69" s="29">
        <v>2988</v>
      </c>
    </row>
    <row r="70" spans="2:12" x14ac:dyDescent="0.25">
      <c r="B70" s="4">
        <v>43497</v>
      </c>
      <c r="C70" s="10">
        <v>122531</v>
      </c>
      <c r="D70" s="11">
        <v>0.4634337432976145</v>
      </c>
      <c r="E70" s="11">
        <v>5.6312280157674388E-4</v>
      </c>
      <c r="F70" s="5">
        <v>69</v>
      </c>
      <c r="G70" s="26">
        <v>5078</v>
      </c>
      <c r="H70" s="33">
        <v>43497</v>
      </c>
      <c r="I70" s="29">
        <v>24398</v>
      </c>
      <c r="J70" s="29">
        <v>27142</v>
      </c>
      <c r="K70" s="29">
        <v>447</v>
      </c>
      <c r="L70" s="29">
        <v>5078</v>
      </c>
    </row>
    <row r="71" spans="2:12" x14ac:dyDescent="0.25">
      <c r="B71" s="4">
        <v>43525</v>
      </c>
      <c r="C71" s="10">
        <v>130547</v>
      </c>
      <c r="D71" s="11">
        <v>0.45000651106498041</v>
      </c>
      <c r="E71" s="11">
        <v>2.8342282855982901E-4</v>
      </c>
      <c r="F71" s="5">
        <v>37</v>
      </c>
      <c r="G71" s="26">
        <v>3195</v>
      </c>
      <c r="H71" s="33">
        <v>43525</v>
      </c>
      <c r="I71" s="29">
        <v>20950</v>
      </c>
      <c r="J71" s="29">
        <v>19554</v>
      </c>
      <c r="K71" s="29">
        <v>899</v>
      </c>
      <c r="L71" s="29">
        <v>3195</v>
      </c>
    </row>
    <row r="72" spans="2:12" x14ac:dyDescent="0.25">
      <c r="B72" s="4">
        <v>43556</v>
      </c>
      <c r="C72" s="10">
        <v>127927</v>
      </c>
      <c r="D72" s="11">
        <v>0.47473949987102021</v>
      </c>
      <c r="E72" s="11">
        <v>4.0648182166391772E-4</v>
      </c>
      <c r="F72" s="5">
        <v>52</v>
      </c>
      <c r="G72" s="26">
        <v>6057.46</v>
      </c>
      <c r="H72" s="33">
        <v>43556</v>
      </c>
      <c r="I72" s="29">
        <v>14637</v>
      </c>
      <c r="J72" s="29">
        <v>17989</v>
      </c>
      <c r="K72" s="29">
        <v>1755.8</v>
      </c>
      <c r="L72" s="29">
        <v>6057.46</v>
      </c>
    </row>
    <row r="73" spans="2:12" x14ac:dyDescent="0.25">
      <c r="B73" s="4">
        <v>43586</v>
      </c>
      <c r="C73" s="10">
        <v>217740</v>
      </c>
      <c r="D73" s="11">
        <v>0.54728575365114351</v>
      </c>
      <c r="E73" s="11">
        <v>7.8074768072012497E-5</v>
      </c>
      <c r="F73" s="5">
        <v>17</v>
      </c>
      <c r="G73" s="26">
        <v>1358</v>
      </c>
      <c r="H73" s="33">
        <v>43586</v>
      </c>
      <c r="I73" s="29">
        <v>8325</v>
      </c>
      <c r="J73" s="29">
        <v>8115</v>
      </c>
      <c r="K73" s="29">
        <v>74</v>
      </c>
      <c r="L73" s="29">
        <v>1358</v>
      </c>
    </row>
    <row r="74" spans="2:12" x14ac:dyDescent="0.25">
      <c r="B74" s="4">
        <v>43617</v>
      </c>
      <c r="C74" s="10">
        <v>202084</v>
      </c>
      <c r="D74" s="11">
        <v>0.54033471229785635</v>
      </c>
      <c r="E74" s="11">
        <v>1.0391718295362324E-4</v>
      </c>
      <c r="F74" s="5">
        <v>21</v>
      </c>
      <c r="G74" s="26">
        <v>1924.23</v>
      </c>
      <c r="H74" s="33">
        <v>43617</v>
      </c>
      <c r="I74" s="29">
        <v>10330</v>
      </c>
      <c r="J74" s="29">
        <v>9976</v>
      </c>
      <c r="K74" s="29">
        <v>232</v>
      </c>
      <c r="L74" s="29">
        <v>1924.23</v>
      </c>
    </row>
    <row r="75" spans="2:12" x14ac:dyDescent="0.25">
      <c r="B75" s="4">
        <v>43647</v>
      </c>
      <c r="C75" s="10">
        <v>246378</v>
      </c>
      <c r="D75" s="11">
        <v>0.51584151182329596</v>
      </c>
      <c r="E75" s="11">
        <v>1.2988172645284887E-4</v>
      </c>
      <c r="F75" s="5">
        <v>32</v>
      </c>
      <c r="G75" s="26">
        <v>3447.2</v>
      </c>
      <c r="H75" s="33">
        <v>43647</v>
      </c>
      <c r="I75" s="29">
        <v>12827.1</v>
      </c>
      <c r="J75" s="29">
        <v>12831.4</v>
      </c>
      <c r="K75" s="29">
        <v>1218.4000000000001</v>
      </c>
      <c r="L75" s="29">
        <v>3447.2</v>
      </c>
    </row>
    <row r="76" spans="2:12" x14ac:dyDescent="0.25">
      <c r="B76" s="4">
        <v>43678</v>
      </c>
      <c r="C76" s="10">
        <v>220548</v>
      </c>
      <c r="D76" s="11">
        <v>0.60550000000000004</v>
      </c>
      <c r="E76" s="11">
        <v>1.6322977311061538E-4</v>
      </c>
      <c r="F76" s="5">
        <v>36</v>
      </c>
      <c r="G76" s="26">
        <v>4483.6000000000004</v>
      </c>
      <c r="H76" s="33">
        <v>43678</v>
      </c>
      <c r="I76" s="29">
        <v>18667.400000000001</v>
      </c>
      <c r="J76" s="29">
        <v>11871.7</v>
      </c>
      <c r="K76" s="29">
        <v>946.2</v>
      </c>
      <c r="L76" s="29">
        <v>4483.6000000000004</v>
      </c>
    </row>
    <row r="77" spans="2:12" x14ac:dyDescent="0.25">
      <c r="B77" s="4">
        <v>43709</v>
      </c>
      <c r="C77" s="10">
        <v>156278</v>
      </c>
      <c r="D77" s="11">
        <v>0.52029999999999998</v>
      </c>
      <c r="E77" s="11">
        <v>2.7515069299581513E-4</v>
      </c>
      <c r="F77" s="5">
        <v>43</v>
      </c>
      <c r="G77" s="26">
        <v>5752.3</v>
      </c>
      <c r="H77" s="33">
        <v>43709</v>
      </c>
      <c r="I77" s="29">
        <v>22814.2</v>
      </c>
      <c r="J77" s="29">
        <v>11702.8</v>
      </c>
      <c r="K77" s="29">
        <v>1242.9000000000001</v>
      </c>
      <c r="L77" s="29">
        <v>5752.3</v>
      </c>
    </row>
    <row r="78" spans="2:12" x14ac:dyDescent="0.25">
      <c r="B78" s="4">
        <v>43739</v>
      </c>
      <c r="C78" s="10">
        <v>144335</v>
      </c>
      <c r="D78" s="11">
        <v>0.49099999999999999</v>
      </c>
      <c r="E78" s="11">
        <v>7.4825925797623589E-4</v>
      </c>
      <c r="F78" s="5">
        <v>108</v>
      </c>
      <c r="G78" s="26">
        <v>18008</v>
      </c>
      <c r="H78" s="33">
        <v>43739</v>
      </c>
      <c r="I78" s="29">
        <v>32998.6</v>
      </c>
      <c r="J78" s="29">
        <v>12015.9</v>
      </c>
      <c r="K78" s="29">
        <v>604.5</v>
      </c>
      <c r="L78" s="29">
        <v>18008</v>
      </c>
    </row>
    <row r="79" spans="2:12" x14ac:dyDescent="0.25">
      <c r="B79" s="4">
        <v>43770</v>
      </c>
      <c r="C79" s="10">
        <v>128347</v>
      </c>
      <c r="D79" s="11">
        <v>0.5796</v>
      </c>
      <c r="E79" s="11">
        <v>2.3374134183112968E-4</v>
      </c>
      <c r="F79" s="5">
        <v>30</v>
      </c>
      <c r="G79" s="26">
        <v>3377</v>
      </c>
      <c r="H79" s="33">
        <v>43770</v>
      </c>
      <c r="I79" s="29">
        <v>28126.1</v>
      </c>
      <c r="J79" s="29">
        <v>14400.7</v>
      </c>
      <c r="K79" s="29">
        <v>1536.1</v>
      </c>
      <c r="L79" s="29">
        <v>3377</v>
      </c>
    </row>
    <row r="80" spans="2:12" ht="15.75" thickBot="1" x14ac:dyDescent="0.3">
      <c r="B80" s="12">
        <v>43800</v>
      </c>
      <c r="C80" s="13">
        <v>132606</v>
      </c>
      <c r="D80" s="14">
        <v>0.4919</v>
      </c>
      <c r="E80" s="14">
        <v>2.6393979156297601E-4</v>
      </c>
      <c r="F80" s="15">
        <v>35</v>
      </c>
      <c r="G80" s="27">
        <v>4684.1000000000004</v>
      </c>
      <c r="H80" s="33">
        <v>43800</v>
      </c>
      <c r="I80" s="43">
        <v>30996.1</v>
      </c>
      <c r="J80" s="43">
        <v>18924.8</v>
      </c>
      <c r="K80" s="43">
        <v>2196.6</v>
      </c>
      <c r="L80" s="43">
        <v>4684.1000000000004</v>
      </c>
    </row>
    <row r="81" spans="2:13" ht="15.75" thickBot="1" x14ac:dyDescent="0.3">
      <c r="C81" s="6"/>
      <c r="F81" s="7"/>
      <c r="G81" s="6"/>
      <c r="H81" t="s">
        <v>24</v>
      </c>
      <c r="I81" s="44">
        <f>SUM(I69:I80)</f>
        <v>241607.50000000003</v>
      </c>
      <c r="J81" s="45">
        <f>SUM(J69:J80)</f>
        <v>182345.3</v>
      </c>
      <c r="K81" s="45">
        <f>SUM(K69:K80)</f>
        <v>11980.500000000002</v>
      </c>
      <c r="L81" s="46">
        <f t="shared" ref="L81" si="4">SUM(L69:L80)</f>
        <v>60352.89</v>
      </c>
      <c r="M81" s="55">
        <f>SUM(I81:L81)</f>
        <v>496286.19000000006</v>
      </c>
    </row>
    <row r="82" spans="2:13" ht="15.75" thickBot="1" x14ac:dyDescent="0.3">
      <c r="B82" s="80" t="s">
        <v>28</v>
      </c>
      <c r="C82" s="80"/>
      <c r="D82" s="80"/>
      <c r="E82" s="80"/>
      <c r="F82" s="80"/>
      <c r="I82" s="38">
        <f>(I81/M81)*100</f>
        <v>48.683099563983433</v>
      </c>
      <c r="J82" s="38">
        <f>(J81/M81)*100</f>
        <v>36.741965356722893</v>
      </c>
      <c r="K82" s="38">
        <f>(K81/M81)*100</f>
        <v>2.4140305012315575</v>
      </c>
      <c r="L82" s="38">
        <f>(L81/M81)*100</f>
        <v>12.160904578062103</v>
      </c>
    </row>
    <row r="83" spans="2:13" ht="15.75" thickBot="1" x14ac:dyDescent="0.3">
      <c r="B83" s="30" t="s">
        <v>25</v>
      </c>
      <c r="C83" s="31" t="s">
        <v>11</v>
      </c>
      <c r="D83" s="30" t="s">
        <v>6</v>
      </c>
      <c r="E83" s="30" t="s">
        <v>12</v>
      </c>
      <c r="F83" s="32" t="s">
        <v>7</v>
      </c>
      <c r="H83" s="77" t="s">
        <v>22</v>
      </c>
      <c r="I83" s="78"/>
      <c r="J83" s="78"/>
      <c r="K83" s="78"/>
      <c r="L83" s="79"/>
    </row>
    <row r="84" spans="2:13" x14ac:dyDescent="0.25">
      <c r="B84" s="30" t="s">
        <v>34</v>
      </c>
      <c r="C84" s="59">
        <f>AVERAGE(I24:I35)</f>
        <v>0.25584071316066853</v>
      </c>
      <c r="D84" s="59">
        <f t="shared" ref="D84:F84" si="5">AVERAGE(J24:J35)</f>
        <v>0.42977442877474181</v>
      </c>
      <c r="E84" s="59">
        <f t="shared" si="5"/>
        <v>0.31715207139430257</v>
      </c>
      <c r="F84" s="59">
        <f t="shared" si="5"/>
        <v>0.50490014678026274</v>
      </c>
      <c r="H84" s="47" t="s">
        <v>25</v>
      </c>
      <c r="I84" s="49" t="s">
        <v>11</v>
      </c>
      <c r="J84" s="50" t="s">
        <v>6</v>
      </c>
      <c r="K84" s="50" t="s">
        <v>12</v>
      </c>
      <c r="L84" s="51" t="s">
        <v>7</v>
      </c>
    </row>
    <row r="85" spans="2:13" x14ac:dyDescent="0.25">
      <c r="B85" s="30" t="s">
        <v>24</v>
      </c>
      <c r="C85" s="60">
        <f>I81</f>
        <v>241607.50000000003</v>
      </c>
      <c r="D85" s="60">
        <f t="shared" ref="D85:F85" si="6">J81</f>
        <v>182345.3</v>
      </c>
      <c r="E85" s="60">
        <f t="shared" si="6"/>
        <v>11980.500000000002</v>
      </c>
      <c r="F85" s="60">
        <f t="shared" si="6"/>
        <v>60352.89</v>
      </c>
      <c r="H85" s="48" t="s">
        <v>23</v>
      </c>
      <c r="I85" s="52">
        <f>SUM(I9:I20)</f>
        <v>4763553</v>
      </c>
      <c r="J85" s="52">
        <f t="shared" ref="J85:L85" si="7">SUM(J9:J20)</f>
        <v>2713625</v>
      </c>
      <c r="K85" s="52">
        <f t="shared" si="7"/>
        <v>640650</v>
      </c>
      <c r="L85" s="52">
        <f t="shared" si="7"/>
        <v>1974430</v>
      </c>
      <c r="M85" s="56"/>
    </row>
    <row r="86" spans="2:13" x14ac:dyDescent="0.25">
      <c r="H86" s="48" t="s">
        <v>24</v>
      </c>
      <c r="I86" s="53">
        <f>SUM(I69:I80)</f>
        <v>241607.50000000003</v>
      </c>
      <c r="J86" s="53">
        <f t="shared" ref="J86:L86" si="8">SUM(J69:J80)</f>
        <v>182345.3</v>
      </c>
      <c r="K86" s="53">
        <f t="shared" si="8"/>
        <v>11980.500000000002</v>
      </c>
      <c r="L86" s="53">
        <f t="shared" si="8"/>
        <v>60352.89</v>
      </c>
      <c r="M86" s="55"/>
    </row>
    <row r="87" spans="2:13" x14ac:dyDescent="0.25">
      <c r="H87" s="48" t="s">
        <v>22</v>
      </c>
      <c r="I87" s="57">
        <f>I86/I85</f>
        <v>5.0720019279726712E-2</v>
      </c>
      <c r="J87" s="57">
        <f t="shared" ref="J87:L87" si="9">J86/J85</f>
        <v>6.7196204339214152E-2</v>
      </c>
      <c r="K87" s="57">
        <f t="shared" si="9"/>
        <v>1.8700538515570127E-2</v>
      </c>
      <c r="L87" s="57">
        <f t="shared" si="9"/>
        <v>3.0567247256170136E-2</v>
      </c>
      <c r="M87" s="58"/>
    </row>
    <row r="89" spans="2:13" x14ac:dyDescent="0.25">
      <c r="H89" s="80" t="s">
        <v>27</v>
      </c>
      <c r="I89" s="80"/>
      <c r="J89" s="80"/>
      <c r="K89" s="80"/>
      <c r="L89" s="80"/>
    </row>
    <row r="90" spans="2:13" x14ac:dyDescent="0.25">
      <c r="H90" s="30" t="s">
        <v>25</v>
      </c>
      <c r="I90" s="31" t="s">
        <v>11</v>
      </c>
      <c r="J90" s="30" t="s">
        <v>6</v>
      </c>
      <c r="K90" s="30" t="s">
        <v>12</v>
      </c>
      <c r="L90" s="32" t="s">
        <v>7</v>
      </c>
    </row>
    <row r="91" spans="2:13" x14ac:dyDescent="0.25">
      <c r="H91" s="30" t="s">
        <v>26</v>
      </c>
      <c r="I91" s="59">
        <f>SUM(I39:I50)</f>
        <v>6.0373973861702242E-3</v>
      </c>
      <c r="J91" s="59">
        <f t="shared" ref="J91:L91" si="10">SUM(J39:J50)</f>
        <v>8.2037445042333276E-3</v>
      </c>
      <c r="K91" s="59">
        <f t="shared" si="10"/>
        <v>2.0078075017690425E-3</v>
      </c>
      <c r="L91" s="59">
        <f t="shared" si="10"/>
        <v>3.4697458688030358E-3</v>
      </c>
    </row>
    <row r="92" spans="2:13" x14ac:dyDescent="0.25">
      <c r="H92" s="30" t="s">
        <v>24</v>
      </c>
      <c r="I92" s="60">
        <f>SUM(I69:I80)</f>
        <v>241607.50000000003</v>
      </c>
      <c r="J92" s="60">
        <f t="shared" ref="J92:L92" si="11">SUM(J69:J80)</f>
        <v>182345.3</v>
      </c>
      <c r="K92" s="60">
        <f t="shared" si="11"/>
        <v>11980.500000000002</v>
      </c>
      <c r="L92" s="60">
        <f t="shared" si="11"/>
        <v>60352.89</v>
      </c>
    </row>
  </sheetData>
  <mergeCells count="13">
    <mergeCell ref="H83:L83"/>
    <mergeCell ref="H89:L89"/>
    <mergeCell ref="B82:F82"/>
    <mergeCell ref="B7:G7"/>
    <mergeCell ref="B22:G22"/>
    <mergeCell ref="B37:G37"/>
    <mergeCell ref="B67:G67"/>
    <mergeCell ref="B52:G52"/>
    <mergeCell ref="H67:L67"/>
    <mergeCell ref="H22:L22"/>
    <mergeCell ref="H7:L7"/>
    <mergeCell ref="H37:L37"/>
    <mergeCell ref="H52:L52"/>
  </mergeCells>
  <conditionalFormatting sqref="C8:C20">
    <cfRule type="dataBar" priority="13">
      <dataBar>
        <cfvo type="min"/>
        <cfvo type="max"/>
        <color rgb="FFFFB628"/>
      </dataBar>
      <extLst>
        <ext xmlns:x14="http://schemas.microsoft.com/office/spreadsheetml/2009/9/main" uri="{B025F937-C7B1-47D3-B67F-A62EFF666E3E}">
          <x14:id>{B9B7A11F-B9BA-416E-8E73-74D89C73F6DD}</x14:id>
        </ext>
      </extLst>
    </cfRule>
  </conditionalFormatting>
  <conditionalFormatting sqref="C84:F84">
    <cfRule type="dataBar" priority="1">
      <dataBar>
        <cfvo type="min"/>
        <cfvo type="max"/>
        <color rgb="FFFF555A"/>
      </dataBar>
      <extLst>
        <ext xmlns:x14="http://schemas.microsoft.com/office/spreadsheetml/2009/9/main" uri="{B025F937-C7B1-47D3-B67F-A62EFF666E3E}">
          <x14:id>{0810C83D-8E98-4829-90BA-1EB3994AFD3B}</x14:id>
        </ext>
      </extLst>
    </cfRule>
  </conditionalFormatting>
  <conditionalFormatting sqref="C85:F85">
    <cfRule type="dataBar" priority="3">
      <dataBar>
        <cfvo type="min"/>
        <cfvo type="max"/>
        <color rgb="FF63C384"/>
      </dataBar>
      <extLst>
        <ext xmlns:x14="http://schemas.microsoft.com/office/spreadsheetml/2009/9/main" uri="{B025F937-C7B1-47D3-B67F-A62EFF666E3E}">
          <x14:id>{25E9D17D-CF74-40C7-B43F-924863BAD3E7}</x14:id>
        </ext>
      </extLst>
    </cfRule>
  </conditionalFormatting>
  <conditionalFormatting sqref="D9:D20">
    <cfRule type="dataBar" priority="10">
      <dataBar>
        <cfvo type="min"/>
        <cfvo type="max"/>
        <color rgb="FFFF555A"/>
      </dataBar>
      <extLst>
        <ext xmlns:x14="http://schemas.microsoft.com/office/spreadsheetml/2009/9/main" uri="{B025F937-C7B1-47D3-B67F-A62EFF666E3E}">
          <x14:id>{E73C1506-8EAC-48F6-82B6-B2D6A9EBC251}</x14:id>
        </ext>
      </extLst>
    </cfRule>
  </conditionalFormatting>
  <conditionalFormatting sqref="E9:E20">
    <cfRule type="dataBar" priority="9">
      <dataBar>
        <cfvo type="min"/>
        <cfvo type="max"/>
        <color rgb="FF008AEF"/>
      </dataBar>
      <extLst>
        <ext xmlns:x14="http://schemas.microsoft.com/office/spreadsheetml/2009/9/main" uri="{B025F937-C7B1-47D3-B67F-A62EFF666E3E}">
          <x14:id>{959E493F-7D70-444E-98B6-3EE4189DD779}</x14:id>
        </ext>
      </extLst>
    </cfRule>
  </conditionalFormatting>
  <conditionalFormatting sqref="F8:F20">
    <cfRule type="dataBar" priority="12">
      <dataBar>
        <cfvo type="min"/>
        <cfvo type="max"/>
        <color rgb="FF008AEF"/>
      </dataBar>
      <extLst>
        <ext xmlns:x14="http://schemas.microsoft.com/office/spreadsheetml/2009/9/main" uri="{B025F937-C7B1-47D3-B67F-A62EFF666E3E}">
          <x14:id>{D001BC1D-2D0C-43F5-B9CF-BEBF29385679}</x14:id>
        </ext>
      </extLst>
    </cfRule>
  </conditionalFormatting>
  <conditionalFormatting sqref="G8:G20">
    <cfRule type="dataBar" priority="11">
      <dataBar>
        <cfvo type="min"/>
        <cfvo type="max"/>
        <color rgb="FF63C384"/>
      </dataBar>
      <extLst>
        <ext xmlns:x14="http://schemas.microsoft.com/office/spreadsheetml/2009/9/main" uri="{B025F937-C7B1-47D3-B67F-A62EFF666E3E}">
          <x14:id>{347E1598-A8B7-4706-9F68-50ED62BDA28F}</x14:id>
        </ext>
      </extLst>
    </cfRule>
  </conditionalFormatting>
  <conditionalFormatting sqref="I85:L85">
    <cfRule type="dataBar" priority="8">
      <dataBar>
        <cfvo type="min"/>
        <cfvo type="max"/>
        <color rgb="FFFFB628"/>
      </dataBar>
      <extLst>
        <ext xmlns:x14="http://schemas.microsoft.com/office/spreadsheetml/2009/9/main" uri="{B025F937-C7B1-47D3-B67F-A62EFF666E3E}">
          <x14:id>{B14B9D4B-9161-4460-A7BC-1C0967586A87}</x14:id>
        </ext>
      </extLst>
    </cfRule>
  </conditionalFormatting>
  <conditionalFormatting sqref="I86:L86">
    <cfRule type="dataBar" priority="7">
      <dataBar>
        <cfvo type="min"/>
        <cfvo type="max"/>
        <color rgb="FF63C384"/>
      </dataBar>
      <extLst>
        <ext xmlns:x14="http://schemas.microsoft.com/office/spreadsheetml/2009/9/main" uri="{B025F937-C7B1-47D3-B67F-A62EFF666E3E}">
          <x14:id>{BAB60948-F49A-4524-A386-2B7726D02F68}</x14:id>
        </ext>
      </extLst>
    </cfRule>
  </conditionalFormatting>
  <conditionalFormatting sqref="I91:L91">
    <cfRule type="dataBar" priority="4">
      <dataBar>
        <cfvo type="min"/>
        <cfvo type="max"/>
        <color rgb="FF638EC6"/>
      </dataBar>
      <extLst>
        <ext xmlns:x14="http://schemas.microsoft.com/office/spreadsheetml/2009/9/main" uri="{B025F937-C7B1-47D3-B67F-A62EFF666E3E}">
          <x14:id>{CBC0E7D7-CD46-4468-8D8C-101E8504411A}</x14:id>
        </ext>
      </extLst>
    </cfRule>
  </conditionalFormatting>
  <conditionalFormatting sqref="I92:L92">
    <cfRule type="dataBar" priority="5">
      <dataBar>
        <cfvo type="min"/>
        <cfvo type="max"/>
        <color rgb="FF63C384"/>
      </dataBar>
      <extLst>
        <ext xmlns:x14="http://schemas.microsoft.com/office/spreadsheetml/2009/9/main" uri="{B025F937-C7B1-47D3-B67F-A62EFF666E3E}">
          <x14:id>{83234D27-1B6D-4B76-B97B-179338445507}</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9B7A11F-B9BA-416E-8E73-74D89C73F6DD}">
            <x14:dataBar minLength="0" maxLength="100" border="1" negativeBarBorderColorSameAsPositive="0">
              <x14:cfvo type="autoMin"/>
              <x14:cfvo type="autoMax"/>
              <x14:borderColor rgb="FFFFB628"/>
              <x14:negativeFillColor rgb="FFFF0000"/>
              <x14:negativeBorderColor rgb="FFFF0000"/>
              <x14:axisColor rgb="FF000000"/>
            </x14:dataBar>
          </x14:cfRule>
          <xm:sqref>C8:C20</xm:sqref>
        </x14:conditionalFormatting>
        <x14:conditionalFormatting xmlns:xm="http://schemas.microsoft.com/office/excel/2006/main">
          <x14:cfRule type="dataBar" id="{0810C83D-8E98-4829-90BA-1EB3994AFD3B}">
            <x14:dataBar minLength="0" maxLength="100" border="1" negativeBarBorderColorSameAsPositive="0">
              <x14:cfvo type="autoMin"/>
              <x14:cfvo type="autoMax"/>
              <x14:borderColor rgb="FFFF555A"/>
              <x14:negativeFillColor rgb="FFFF0000"/>
              <x14:negativeBorderColor rgb="FFFF0000"/>
              <x14:axisColor rgb="FF000000"/>
            </x14:dataBar>
          </x14:cfRule>
          <xm:sqref>C84:F84</xm:sqref>
        </x14:conditionalFormatting>
        <x14:conditionalFormatting xmlns:xm="http://schemas.microsoft.com/office/excel/2006/main">
          <x14:cfRule type="dataBar" id="{25E9D17D-CF74-40C7-B43F-924863BAD3E7}">
            <x14:dataBar minLength="0" maxLength="100" border="1" negativeBarBorderColorSameAsPositive="0">
              <x14:cfvo type="autoMin"/>
              <x14:cfvo type="autoMax"/>
              <x14:borderColor rgb="FF63C384"/>
              <x14:negativeFillColor rgb="FFFF0000"/>
              <x14:negativeBorderColor rgb="FFFF0000"/>
              <x14:axisColor rgb="FF000000"/>
            </x14:dataBar>
          </x14:cfRule>
          <xm:sqref>C85:F85</xm:sqref>
        </x14:conditionalFormatting>
        <x14:conditionalFormatting xmlns:xm="http://schemas.microsoft.com/office/excel/2006/main">
          <x14:cfRule type="dataBar" id="{E73C1506-8EAC-48F6-82B6-B2D6A9EBC251}">
            <x14:dataBar minLength="0" maxLength="100" border="1" negativeBarBorderColorSameAsPositive="0">
              <x14:cfvo type="autoMin"/>
              <x14:cfvo type="autoMax"/>
              <x14:borderColor rgb="FFFF555A"/>
              <x14:negativeFillColor rgb="FFFF0000"/>
              <x14:negativeBorderColor rgb="FFFF0000"/>
              <x14:axisColor rgb="FF000000"/>
            </x14:dataBar>
          </x14:cfRule>
          <xm:sqref>D9:D20</xm:sqref>
        </x14:conditionalFormatting>
        <x14:conditionalFormatting xmlns:xm="http://schemas.microsoft.com/office/excel/2006/main">
          <x14:cfRule type="dataBar" id="{959E493F-7D70-444E-98B6-3EE4189DD779}">
            <x14:dataBar minLength="0" maxLength="100" border="1" negativeBarBorderColorSameAsPositive="0">
              <x14:cfvo type="autoMin"/>
              <x14:cfvo type="autoMax"/>
              <x14:borderColor rgb="FF008AEF"/>
              <x14:negativeFillColor rgb="FFFF0000"/>
              <x14:negativeBorderColor rgb="FFFF0000"/>
              <x14:axisColor rgb="FF000000"/>
            </x14:dataBar>
          </x14:cfRule>
          <xm:sqref>E9:E20</xm:sqref>
        </x14:conditionalFormatting>
        <x14:conditionalFormatting xmlns:xm="http://schemas.microsoft.com/office/excel/2006/main">
          <x14:cfRule type="dataBar" id="{D001BC1D-2D0C-43F5-B9CF-BEBF29385679}">
            <x14:dataBar minLength="0" maxLength="100" border="1" negativeBarBorderColorSameAsPositive="0">
              <x14:cfvo type="autoMin"/>
              <x14:cfvo type="autoMax"/>
              <x14:borderColor rgb="FF008AEF"/>
              <x14:negativeFillColor rgb="FFFF0000"/>
              <x14:negativeBorderColor rgb="FFFF0000"/>
              <x14:axisColor rgb="FF000000"/>
            </x14:dataBar>
          </x14:cfRule>
          <xm:sqref>F8:F20</xm:sqref>
        </x14:conditionalFormatting>
        <x14:conditionalFormatting xmlns:xm="http://schemas.microsoft.com/office/excel/2006/main">
          <x14:cfRule type="dataBar" id="{347E1598-A8B7-4706-9F68-50ED62BDA28F}">
            <x14:dataBar minLength="0" maxLength="100" border="1" negativeBarBorderColorSameAsPositive="0">
              <x14:cfvo type="autoMin"/>
              <x14:cfvo type="autoMax"/>
              <x14:borderColor rgb="FF63C384"/>
              <x14:negativeFillColor rgb="FFFF0000"/>
              <x14:negativeBorderColor rgb="FFFF0000"/>
              <x14:axisColor rgb="FF000000"/>
            </x14:dataBar>
          </x14:cfRule>
          <xm:sqref>G8:G20</xm:sqref>
        </x14:conditionalFormatting>
        <x14:conditionalFormatting xmlns:xm="http://schemas.microsoft.com/office/excel/2006/main">
          <x14:cfRule type="dataBar" id="{B14B9D4B-9161-4460-A7BC-1C0967586A87}">
            <x14:dataBar minLength="0" maxLength="100" border="1" negativeBarBorderColorSameAsPositive="0">
              <x14:cfvo type="autoMin"/>
              <x14:cfvo type="autoMax"/>
              <x14:borderColor rgb="FFFFB628"/>
              <x14:negativeFillColor rgb="FFFF0000"/>
              <x14:negativeBorderColor rgb="FFFF0000"/>
              <x14:axisColor rgb="FF000000"/>
            </x14:dataBar>
          </x14:cfRule>
          <xm:sqref>I85:L85</xm:sqref>
        </x14:conditionalFormatting>
        <x14:conditionalFormatting xmlns:xm="http://schemas.microsoft.com/office/excel/2006/main">
          <x14:cfRule type="dataBar" id="{BAB60948-F49A-4524-A386-2B7726D02F68}">
            <x14:dataBar minLength="0" maxLength="100" border="1" negativeBarBorderColorSameAsPositive="0">
              <x14:cfvo type="autoMin"/>
              <x14:cfvo type="autoMax"/>
              <x14:borderColor rgb="FF63C384"/>
              <x14:negativeFillColor rgb="FFFF0000"/>
              <x14:negativeBorderColor rgb="FFFF0000"/>
              <x14:axisColor rgb="FF000000"/>
            </x14:dataBar>
          </x14:cfRule>
          <xm:sqref>I86:L86</xm:sqref>
        </x14:conditionalFormatting>
        <x14:conditionalFormatting xmlns:xm="http://schemas.microsoft.com/office/excel/2006/main">
          <x14:cfRule type="dataBar" id="{CBC0E7D7-CD46-4468-8D8C-101E8504411A}">
            <x14:dataBar minLength="0" maxLength="100" border="1" negativeBarBorderColorSameAsPositive="0">
              <x14:cfvo type="autoMin"/>
              <x14:cfvo type="autoMax"/>
              <x14:borderColor rgb="FF638EC6"/>
              <x14:negativeFillColor rgb="FFFF0000"/>
              <x14:negativeBorderColor rgb="FFFF0000"/>
              <x14:axisColor rgb="FF000000"/>
            </x14:dataBar>
          </x14:cfRule>
          <xm:sqref>I91:L91</xm:sqref>
        </x14:conditionalFormatting>
        <x14:conditionalFormatting xmlns:xm="http://schemas.microsoft.com/office/excel/2006/main">
          <x14:cfRule type="dataBar" id="{83234D27-1B6D-4B76-B97B-179338445507}">
            <x14:dataBar minLength="0" maxLength="100" border="1" negativeBarBorderColorSameAsPositive="0">
              <x14:cfvo type="autoMin"/>
              <x14:cfvo type="autoMax"/>
              <x14:borderColor rgb="FF63C384"/>
              <x14:negativeFillColor rgb="FFFF0000"/>
              <x14:negativeBorderColor rgb="FFFF0000"/>
              <x14:axisColor rgb="FF000000"/>
            </x14:dataBar>
          </x14:cfRule>
          <xm:sqref>I92:L92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5"/>
  <sheetViews>
    <sheetView rightToLeft="1" tabSelected="1" topLeftCell="R1" zoomScale="91" zoomScaleNormal="91" workbookViewId="0">
      <selection activeCell="AA6" sqref="AA6"/>
    </sheetView>
  </sheetViews>
  <sheetFormatPr defaultRowHeight="15" x14ac:dyDescent="0.25"/>
  <cols>
    <col min="1" max="1" width="13.140625" customWidth="1"/>
    <col min="2" max="2" width="22.42578125" bestFit="1" customWidth="1"/>
    <col min="3" max="4" width="12" bestFit="1" customWidth="1"/>
    <col min="5" max="5" width="12.7109375" bestFit="1" customWidth="1"/>
    <col min="6" max="6" width="9.7109375" bestFit="1" customWidth="1"/>
    <col min="8" max="8" width="22.42578125" bestFit="1" customWidth="1"/>
    <col min="9" max="10" width="13.85546875" bestFit="1" customWidth="1"/>
    <col min="11" max="12" width="12.7109375" bestFit="1" customWidth="1"/>
    <col min="14" max="14" width="19.5703125" bestFit="1" customWidth="1"/>
    <col min="15" max="15" width="13.5703125" customWidth="1"/>
    <col min="16" max="16" width="13.85546875" bestFit="1" customWidth="1"/>
    <col min="17" max="18" width="12.7109375" bestFit="1" customWidth="1"/>
    <col min="20" max="20" width="21.42578125" customWidth="1"/>
    <col min="21" max="21" width="14.42578125" customWidth="1"/>
    <col min="22" max="23" width="14" bestFit="1" customWidth="1"/>
    <col min="24" max="24" width="13.85546875" bestFit="1" customWidth="1"/>
    <col min="25" max="26" width="12.7109375" bestFit="1" customWidth="1"/>
  </cols>
  <sheetData>
    <row r="1" spans="1:33" ht="21" customHeight="1" x14ac:dyDescent="0.35">
      <c r="A1" s="97" t="s">
        <v>35</v>
      </c>
      <c r="B1" s="97"/>
      <c r="C1" s="97"/>
      <c r="D1" s="97"/>
      <c r="E1" s="97"/>
      <c r="F1" s="97"/>
      <c r="G1" s="67"/>
      <c r="H1" s="86" t="s">
        <v>40</v>
      </c>
      <c r="I1" s="86"/>
      <c r="J1" s="86"/>
      <c r="K1" s="86"/>
      <c r="L1" s="86"/>
      <c r="M1" s="63"/>
      <c r="N1" s="86" t="s">
        <v>32</v>
      </c>
      <c r="O1" s="86"/>
      <c r="P1" s="86"/>
      <c r="Q1" s="86"/>
      <c r="R1" s="86"/>
      <c r="S1" s="92" t="s">
        <v>41</v>
      </c>
      <c r="T1" s="92"/>
      <c r="U1" s="92"/>
      <c r="V1" s="92"/>
      <c r="W1" s="92"/>
      <c r="X1" s="92"/>
      <c r="Y1" s="86" t="s">
        <v>44</v>
      </c>
      <c r="Z1" s="86"/>
      <c r="AA1" s="86"/>
      <c r="AB1" s="86"/>
      <c r="AC1" s="86"/>
      <c r="AD1" s="86"/>
      <c r="AE1" s="86"/>
      <c r="AF1" s="86"/>
      <c r="AG1" s="86"/>
    </row>
    <row r="2" spans="1:33" ht="15" customHeight="1" thickBot="1" x14ac:dyDescent="0.3">
      <c r="B2" s="86" t="s">
        <v>29</v>
      </c>
      <c r="C2" s="98"/>
      <c r="D2" s="98"/>
      <c r="E2" s="98"/>
      <c r="F2" s="98"/>
      <c r="H2" s="86"/>
      <c r="I2" s="86"/>
      <c r="J2" s="86"/>
      <c r="K2" s="86"/>
      <c r="L2" s="86"/>
      <c r="M2" s="63"/>
      <c r="N2" s="86"/>
      <c r="O2" s="86"/>
      <c r="P2" s="86"/>
      <c r="Q2" s="86"/>
      <c r="R2" s="86"/>
      <c r="Y2" s="86"/>
      <c r="Z2" s="86"/>
      <c r="AA2" s="86"/>
      <c r="AB2" s="86"/>
      <c r="AC2" s="86"/>
      <c r="AD2" s="86"/>
      <c r="AE2" s="86"/>
      <c r="AF2" s="86"/>
      <c r="AG2" s="86"/>
    </row>
    <row r="3" spans="1:33" ht="15" customHeight="1" thickBot="1" x14ac:dyDescent="0.3">
      <c r="B3" s="99"/>
      <c r="C3" s="99"/>
      <c r="D3" s="99"/>
      <c r="E3" s="99"/>
      <c r="F3" s="99"/>
      <c r="H3" s="85" t="s">
        <v>30</v>
      </c>
      <c r="I3" s="87"/>
      <c r="J3" s="87"/>
      <c r="K3" s="87"/>
      <c r="L3" s="87"/>
      <c r="M3" s="66"/>
      <c r="N3" s="94" t="s">
        <v>22</v>
      </c>
      <c r="O3" s="95"/>
      <c r="P3" s="95"/>
      <c r="Q3" s="95"/>
      <c r="R3" s="96"/>
      <c r="T3" s="89" t="s">
        <v>27</v>
      </c>
      <c r="U3" s="90"/>
      <c r="V3" s="90"/>
      <c r="W3" s="90"/>
      <c r="X3" s="91"/>
      <c r="Y3" s="86"/>
      <c r="Z3" s="86"/>
      <c r="AA3" s="86"/>
      <c r="AB3" s="86"/>
      <c r="AC3" s="86"/>
      <c r="AD3" s="86"/>
      <c r="AE3" s="86"/>
      <c r="AF3" s="86"/>
      <c r="AG3" s="86"/>
    </row>
    <row r="4" spans="1:33" ht="15" customHeight="1" x14ac:dyDescent="0.25">
      <c r="B4" s="25" t="s">
        <v>15</v>
      </c>
      <c r="C4" s="25" t="s">
        <v>11</v>
      </c>
      <c r="D4" s="25" t="s">
        <v>6</v>
      </c>
      <c r="E4" s="25" t="s">
        <v>12</v>
      </c>
      <c r="F4" s="25" t="s">
        <v>7</v>
      </c>
      <c r="H4" s="87"/>
      <c r="I4" s="87"/>
      <c r="J4" s="87"/>
      <c r="K4" s="87"/>
      <c r="L4" s="87"/>
      <c r="M4" s="66"/>
      <c r="N4" s="68" t="s">
        <v>25</v>
      </c>
      <c r="O4" s="69" t="s">
        <v>11</v>
      </c>
      <c r="P4" s="70" t="s">
        <v>6</v>
      </c>
      <c r="Q4" s="70" t="s">
        <v>12</v>
      </c>
      <c r="R4" s="71" t="s">
        <v>7</v>
      </c>
      <c r="T4" s="74" t="s">
        <v>25</v>
      </c>
      <c r="U4" s="75" t="s">
        <v>11</v>
      </c>
      <c r="V4" s="74" t="s">
        <v>6</v>
      </c>
      <c r="W4" s="74" t="s">
        <v>12</v>
      </c>
      <c r="X4" s="76" t="s">
        <v>7</v>
      </c>
    </row>
    <row r="5" spans="1:33" ht="15.75" x14ac:dyDescent="0.25">
      <c r="B5" s="25" t="s">
        <v>16</v>
      </c>
      <c r="C5" s="19">
        <f>SUM(נתונים!C24:C35)</f>
        <v>4763553</v>
      </c>
      <c r="D5" s="19">
        <f>SUM(נתונים!C39:C50)</f>
        <v>2713625</v>
      </c>
      <c r="E5" s="19">
        <f>SUM(נתונים!C54:C65)</f>
        <v>640650</v>
      </c>
      <c r="F5" s="19">
        <f>SUM(נתונים!C69:C80)</f>
        <v>1974430</v>
      </c>
      <c r="N5" s="72" t="s">
        <v>23</v>
      </c>
      <c r="O5" s="52">
        <f>נתונים!I85</f>
        <v>4763553</v>
      </c>
      <c r="P5" s="52">
        <f>נתונים!J85</f>
        <v>2713625</v>
      </c>
      <c r="Q5" s="52">
        <f>נתונים!K85</f>
        <v>640650</v>
      </c>
      <c r="R5" s="52">
        <f>נתונים!L85</f>
        <v>1974430</v>
      </c>
      <c r="T5" s="74" t="s">
        <v>26</v>
      </c>
      <c r="U5" s="59">
        <f>נתונים!I91</f>
        <v>6.0373973861702242E-3</v>
      </c>
      <c r="V5" s="59">
        <f>נתונים!J91</f>
        <v>8.2037445042333276E-3</v>
      </c>
      <c r="W5" s="59">
        <f>נתונים!K91</f>
        <v>2.0078075017690425E-3</v>
      </c>
      <c r="X5" s="59">
        <f>נתונים!L91</f>
        <v>3.4697458688030358E-3</v>
      </c>
      <c r="AD5" s="88" t="s">
        <v>45</v>
      </c>
      <c r="AE5" s="88"/>
      <c r="AF5" s="88"/>
      <c r="AG5" s="88"/>
    </row>
    <row r="6" spans="1:33" x14ac:dyDescent="0.25">
      <c r="B6" s="25" t="s">
        <v>17</v>
      </c>
      <c r="C6" s="20">
        <f>(C5/SUM($C$5:$F$5))*100</f>
        <v>47.200071579620733</v>
      </c>
      <c r="D6" s="20">
        <f>(D5/SUM($C$5:$F$5))*100</f>
        <v>26.888184982983987</v>
      </c>
      <c r="E6" s="20">
        <f>(E5/SUM($C$5:$F$5))*100</f>
        <v>6.3479352192542038</v>
      </c>
      <c r="F6" s="20">
        <f>(F5/SUM($C$5:$F$5))*100</f>
        <v>19.563808218141073</v>
      </c>
      <c r="N6" s="72" t="s">
        <v>24</v>
      </c>
      <c r="O6" s="64">
        <f>נתונים!I86</f>
        <v>241607.50000000003</v>
      </c>
      <c r="P6" s="64">
        <f>נתונים!J86</f>
        <v>182345.3</v>
      </c>
      <c r="Q6" s="64">
        <f>נתונים!K86</f>
        <v>11980.500000000002</v>
      </c>
      <c r="R6" s="64">
        <f>נתונים!L86</f>
        <v>60352.89</v>
      </c>
      <c r="T6" s="74" t="s">
        <v>24</v>
      </c>
      <c r="U6" s="73">
        <f>נתונים!I92</f>
        <v>241607.50000000003</v>
      </c>
      <c r="V6" s="73">
        <f>נתונים!J92</f>
        <v>182345.3</v>
      </c>
      <c r="W6" s="73">
        <f>נתונים!K92</f>
        <v>11980.500000000002</v>
      </c>
      <c r="X6" s="73">
        <f>נתונים!L92</f>
        <v>60352.89</v>
      </c>
    </row>
    <row r="7" spans="1:33" x14ac:dyDescent="0.25">
      <c r="N7" s="72" t="s">
        <v>22</v>
      </c>
      <c r="O7" s="65">
        <f>נתונים!I87</f>
        <v>5.0720019279726712E-2</v>
      </c>
      <c r="P7" s="65">
        <f>נתונים!J87</f>
        <v>6.7196204339214152E-2</v>
      </c>
      <c r="Q7" s="65">
        <f>נתונים!K87</f>
        <v>1.8700538515570127E-2</v>
      </c>
      <c r="R7" s="65">
        <f>נתונים!L87</f>
        <v>3.0567247256170136E-2</v>
      </c>
      <c r="Y7" s="86" t="s">
        <v>46</v>
      </c>
      <c r="Z7" s="86"/>
      <c r="AA7" s="86"/>
      <c r="AB7" s="86"/>
      <c r="AC7" s="86"/>
      <c r="AD7" s="86"/>
      <c r="AE7" s="86"/>
      <c r="AF7" s="86"/>
      <c r="AG7" s="86"/>
    </row>
    <row r="8" spans="1:33" x14ac:dyDescent="0.25">
      <c r="Y8" s="86"/>
      <c r="Z8" s="86"/>
      <c r="AA8" s="86"/>
      <c r="AB8" s="86"/>
      <c r="AC8" s="86"/>
      <c r="AD8" s="86"/>
      <c r="AE8" s="86"/>
      <c r="AF8" s="86"/>
      <c r="AG8" s="86"/>
    </row>
    <row r="9" spans="1:33" x14ac:dyDescent="0.25">
      <c r="Y9" s="86"/>
      <c r="Z9" s="86"/>
      <c r="AA9" s="86"/>
      <c r="AB9" s="86"/>
      <c r="AC9" s="86"/>
      <c r="AD9" s="86"/>
      <c r="AE9" s="86"/>
      <c r="AF9" s="86"/>
      <c r="AG9" s="86"/>
    </row>
    <row r="10" spans="1:33" x14ac:dyDescent="0.25">
      <c r="Y10" s="86" t="s">
        <v>47</v>
      </c>
      <c r="Z10" s="86"/>
      <c r="AA10" s="86"/>
      <c r="AB10" s="86"/>
      <c r="AC10" s="86"/>
      <c r="AD10" s="86"/>
      <c r="AE10" s="86"/>
      <c r="AF10" s="86"/>
      <c r="AG10" s="86"/>
    </row>
    <row r="11" spans="1:33" x14ac:dyDescent="0.25">
      <c r="Y11" s="86"/>
      <c r="Z11" s="86"/>
      <c r="AA11" s="86"/>
      <c r="AB11" s="86"/>
      <c r="AC11" s="86"/>
      <c r="AD11" s="86"/>
      <c r="AE11" s="86"/>
      <c r="AF11" s="86"/>
      <c r="AG11" s="86"/>
    </row>
    <row r="12" spans="1:33" ht="15" customHeight="1" x14ac:dyDescent="0.25">
      <c r="Y12" s="85" t="s">
        <v>48</v>
      </c>
      <c r="Z12" s="87"/>
      <c r="AA12" s="87"/>
      <c r="AB12" s="87"/>
      <c r="AC12" s="87"/>
      <c r="AD12" s="87"/>
      <c r="AE12" s="87"/>
      <c r="AF12" s="87"/>
      <c r="AG12" s="87"/>
    </row>
    <row r="13" spans="1:33" ht="15" customHeight="1" x14ac:dyDescent="0.25">
      <c r="Y13" s="87"/>
      <c r="Z13" s="87"/>
      <c r="AA13" s="87"/>
      <c r="AB13" s="87"/>
      <c r="AC13" s="87"/>
      <c r="AD13" s="87"/>
      <c r="AE13" s="87"/>
      <c r="AF13" s="87"/>
      <c r="AG13" s="87"/>
    </row>
    <row r="14" spans="1:33" ht="15" customHeight="1" x14ac:dyDescent="0.25">
      <c r="Y14" s="87"/>
      <c r="Z14" s="87"/>
      <c r="AA14" s="87"/>
      <c r="AB14" s="87"/>
      <c r="AC14" s="87"/>
      <c r="AD14" s="87"/>
      <c r="AE14" s="87"/>
      <c r="AF14" s="87"/>
      <c r="AG14" s="87"/>
    </row>
    <row r="15" spans="1:33" ht="15" customHeight="1" x14ac:dyDescent="0.25">
      <c r="Y15" s="87"/>
      <c r="Z15" s="87"/>
      <c r="AA15" s="87"/>
      <c r="AB15" s="87"/>
      <c r="AC15" s="87"/>
      <c r="AD15" s="87"/>
      <c r="AE15" s="87"/>
      <c r="AF15" s="87"/>
      <c r="AG15" s="87"/>
    </row>
    <row r="16" spans="1:33" x14ac:dyDescent="0.25">
      <c r="Y16" s="87"/>
      <c r="Z16" s="87"/>
      <c r="AA16" s="87"/>
      <c r="AB16" s="87"/>
      <c r="AC16" s="87"/>
      <c r="AD16" s="87"/>
      <c r="AE16" s="87"/>
      <c r="AF16" s="87"/>
      <c r="AG16" s="87"/>
    </row>
    <row r="17" spans="1:33" x14ac:dyDescent="0.25">
      <c r="Y17" s="87"/>
      <c r="Z17" s="87"/>
      <c r="AA17" s="87"/>
      <c r="AB17" s="87"/>
      <c r="AC17" s="87"/>
      <c r="AD17" s="87"/>
      <c r="AE17" s="87"/>
      <c r="AF17" s="87"/>
      <c r="AG17" s="87"/>
    </row>
    <row r="18" spans="1:33" x14ac:dyDescent="0.25">
      <c r="Y18" s="86" t="s">
        <v>49</v>
      </c>
      <c r="Z18" s="86"/>
      <c r="AA18" s="86"/>
      <c r="AB18" s="86"/>
      <c r="AC18" s="86"/>
      <c r="AD18" s="86"/>
      <c r="AE18" s="86"/>
      <c r="AF18" s="86"/>
      <c r="AG18" s="86"/>
    </row>
    <row r="19" spans="1:33" ht="16.5" customHeight="1" x14ac:dyDescent="0.25">
      <c r="H19" s="86" t="s">
        <v>39</v>
      </c>
      <c r="I19" s="86"/>
      <c r="J19" s="86"/>
      <c r="K19" s="86"/>
      <c r="L19" s="86"/>
      <c r="Y19" s="86"/>
      <c r="Z19" s="86"/>
      <c r="AA19" s="86"/>
      <c r="AB19" s="86"/>
      <c r="AC19" s="86"/>
      <c r="AD19" s="86"/>
      <c r="AE19" s="86"/>
      <c r="AF19" s="86"/>
      <c r="AG19" s="86"/>
    </row>
    <row r="20" spans="1:33" ht="15.75" customHeight="1" x14ac:dyDescent="0.25">
      <c r="H20" s="86"/>
      <c r="I20" s="86"/>
      <c r="J20" s="86"/>
      <c r="K20" s="86"/>
      <c r="L20" s="86"/>
      <c r="M20" s="63"/>
      <c r="Y20" s="86"/>
      <c r="Z20" s="86"/>
      <c r="AA20" s="86"/>
      <c r="AB20" s="86"/>
      <c r="AC20" s="86"/>
      <c r="AD20" s="86"/>
      <c r="AE20" s="86"/>
      <c r="AF20" s="86"/>
      <c r="AG20" s="86"/>
    </row>
    <row r="21" spans="1:33" ht="15.75" customHeight="1" x14ac:dyDescent="0.25">
      <c r="H21" s="86"/>
      <c r="I21" s="86"/>
      <c r="J21" s="86"/>
      <c r="K21" s="86"/>
      <c r="L21" s="86"/>
      <c r="M21" s="63"/>
      <c r="N21" s="63"/>
      <c r="Y21" s="85" t="s">
        <v>50</v>
      </c>
      <c r="Z21" s="85"/>
      <c r="AA21" s="85"/>
      <c r="AB21" s="85"/>
      <c r="AC21" s="85"/>
      <c r="AD21" s="85"/>
      <c r="AE21" s="85"/>
      <c r="AF21" s="85"/>
      <c r="AG21" s="85"/>
    </row>
    <row r="22" spans="1:33" ht="15" customHeight="1" x14ac:dyDescent="0.25">
      <c r="H22" s="63"/>
      <c r="I22" s="63"/>
      <c r="J22" s="63"/>
      <c r="K22" s="63"/>
      <c r="L22" s="63"/>
      <c r="M22" s="63"/>
      <c r="N22" s="63"/>
      <c r="Y22" s="85"/>
      <c r="Z22" s="85"/>
      <c r="AA22" s="85"/>
      <c r="AB22" s="85"/>
      <c r="AC22" s="85"/>
      <c r="AD22" s="85"/>
      <c r="AE22" s="85"/>
      <c r="AF22" s="85"/>
      <c r="AG22" s="85"/>
    </row>
    <row r="23" spans="1:33" ht="15" customHeight="1" x14ac:dyDescent="0.25">
      <c r="B23" s="86" t="s">
        <v>31</v>
      </c>
      <c r="C23" s="98"/>
      <c r="D23" s="98"/>
      <c r="E23" s="98"/>
      <c r="F23" s="98"/>
      <c r="H23" s="63"/>
      <c r="I23" s="63"/>
      <c r="J23" s="63"/>
      <c r="K23" s="63"/>
      <c r="L23" s="63"/>
      <c r="M23" s="63"/>
      <c r="N23" s="63"/>
      <c r="S23" s="85" t="s">
        <v>42</v>
      </c>
      <c r="T23" s="87"/>
      <c r="U23" s="87"/>
      <c r="V23" s="87"/>
      <c r="W23" s="87"/>
      <c r="X23" s="87"/>
      <c r="Y23" s="85"/>
      <c r="Z23" s="85"/>
      <c r="AA23" s="85"/>
      <c r="AB23" s="85"/>
      <c r="AC23" s="85"/>
      <c r="AD23" s="85"/>
      <c r="AE23" s="85"/>
      <c r="AF23" s="85"/>
      <c r="AG23" s="85"/>
    </row>
    <row r="24" spans="1:33" ht="15.75" customHeight="1" x14ac:dyDescent="0.25">
      <c r="B24" s="99"/>
      <c r="C24" s="99"/>
      <c r="D24" s="99"/>
      <c r="E24" s="99"/>
      <c r="F24" s="99"/>
      <c r="M24" s="86" t="s">
        <v>37</v>
      </c>
      <c r="N24" s="86"/>
      <c r="O24" s="86"/>
      <c r="P24" s="86"/>
      <c r="Q24" s="86"/>
      <c r="R24" s="86"/>
      <c r="S24" s="87"/>
      <c r="T24" s="87"/>
      <c r="U24" s="87"/>
      <c r="V24" s="87"/>
      <c r="W24" s="87"/>
      <c r="X24" s="87"/>
      <c r="Y24" s="85"/>
      <c r="Z24" s="85"/>
      <c r="AA24" s="85"/>
      <c r="AB24" s="85"/>
      <c r="AC24" s="85"/>
      <c r="AD24" s="85"/>
      <c r="AE24" s="85"/>
      <c r="AF24" s="85"/>
      <c r="AG24" s="85"/>
    </row>
    <row r="25" spans="1:33" ht="17.25" customHeight="1" x14ac:dyDescent="0.25">
      <c r="B25" s="24" t="s">
        <v>15</v>
      </c>
      <c r="C25" s="24" t="s">
        <v>11</v>
      </c>
      <c r="D25" s="24" t="s">
        <v>6</v>
      </c>
      <c r="E25" s="24" t="s">
        <v>12</v>
      </c>
      <c r="F25" s="24" t="s">
        <v>7</v>
      </c>
      <c r="M25" s="86"/>
      <c r="N25" s="86"/>
      <c r="O25" s="86"/>
      <c r="P25" s="86"/>
      <c r="Q25" s="86"/>
      <c r="R25" s="86"/>
      <c r="S25" s="87"/>
      <c r="T25" s="87"/>
      <c r="U25" s="87"/>
      <c r="V25" s="87"/>
      <c r="W25" s="87"/>
      <c r="X25" s="87"/>
      <c r="Y25" s="85"/>
      <c r="Z25" s="85"/>
      <c r="AA25" s="85"/>
      <c r="AB25" s="85"/>
      <c r="AC25" s="85"/>
      <c r="AD25" s="85"/>
      <c r="AE25" s="85"/>
      <c r="AF25" s="85"/>
      <c r="AG25" s="85"/>
    </row>
    <row r="26" spans="1:33" ht="15.75" customHeight="1" x14ac:dyDescent="0.25">
      <c r="A26" s="61"/>
      <c r="B26" s="24" t="s">
        <v>18</v>
      </c>
      <c r="C26" s="22">
        <f>SUM(נתונים!C24:C35)</f>
        <v>4763553</v>
      </c>
      <c r="D26" s="22">
        <f>SUM(נתונים!C39:C50)</f>
        <v>2713625</v>
      </c>
      <c r="E26" s="22">
        <f>SUM(נתונים!C54:C65)</f>
        <v>640650</v>
      </c>
      <c r="F26" s="22">
        <f>SUM(נתונים!C69:C80)</f>
        <v>1974430</v>
      </c>
      <c r="M26" s="86"/>
      <c r="N26" s="86"/>
      <c r="O26" s="86"/>
      <c r="P26" s="86"/>
      <c r="Q26" s="86"/>
      <c r="R26" s="86"/>
      <c r="S26" s="92" t="s">
        <v>43</v>
      </c>
      <c r="T26" s="93"/>
      <c r="U26" s="93"/>
      <c r="V26" s="93"/>
      <c r="W26" s="93"/>
      <c r="X26" s="93"/>
      <c r="Y26" s="85"/>
      <c r="Z26" s="85"/>
      <c r="AA26" s="85"/>
      <c r="AB26" s="85"/>
      <c r="AC26" s="85"/>
      <c r="AD26" s="85"/>
      <c r="AE26" s="85"/>
      <c r="AF26" s="85"/>
      <c r="AG26" s="85"/>
    </row>
    <row r="27" spans="1:33" ht="15.75" x14ac:dyDescent="0.25">
      <c r="B27" s="24" t="s">
        <v>19</v>
      </c>
      <c r="C27" s="21">
        <f>SUM(נתונים!F24:F35)</f>
        <v>2338</v>
      </c>
      <c r="D27" s="21">
        <f>SUM(נתונים!F39:F50)</f>
        <v>1854</v>
      </c>
      <c r="E27" s="21">
        <f>SUM(נתונים!F54:F65)</f>
        <v>100</v>
      </c>
      <c r="F27" s="21">
        <f>SUM(נתונים!F69:F80)</f>
        <v>512</v>
      </c>
      <c r="N27" s="92" t="s">
        <v>33</v>
      </c>
      <c r="O27" s="92"/>
      <c r="P27" s="92"/>
      <c r="Q27" s="92"/>
      <c r="R27" s="92"/>
    </row>
    <row r="28" spans="1:33" x14ac:dyDescent="0.25">
      <c r="B28" s="24" t="s">
        <v>20</v>
      </c>
      <c r="C28" s="23">
        <f>100*(C27/C26)</f>
        <v>4.9081011589458545E-2</v>
      </c>
      <c r="D28" s="23">
        <f t="shared" ref="D28:F28" si="0">100*(D27/D26)</f>
        <v>6.8321894145285375E-2</v>
      </c>
      <c r="E28" s="23">
        <f t="shared" si="0"/>
        <v>1.560914696011863E-2</v>
      </c>
      <c r="F28" s="23">
        <f t="shared" si="0"/>
        <v>2.5931534670765741E-2</v>
      </c>
      <c r="O28" s="62"/>
      <c r="P28" s="62"/>
      <c r="Q28" s="62"/>
      <c r="R28" s="62"/>
      <c r="S28" s="62"/>
      <c r="T28" s="80" t="s">
        <v>28</v>
      </c>
      <c r="U28" s="80"/>
      <c r="V28" s="80"/>
      <c r="W28" s="80"/>
      <c r="X28" s="80"/>
      <c r="Y28" s="62"/>
      <c r="Z28" s="62"/>
    </row>
    <row r="29" spans="1:33" x14ac:dyDescent="0.25">
      <c r="T29" s="74" t="s">
        <v>25</v>
      </c>
      <c r="U29" s="75" t="s">
        <v>11</v>
      </c>
      <c r="V29" s="74" t="s">
        <v>6</v>
      </c>
      <c r="W29" s="74" t="s">
        <v>12</v>
      </c>
      <c r="X29" s="76" t="s">
        <v>7</v>
      </c>
    </row>
    <row r="30" spans="1:33" x14ac:dyDescent="0.25">
      <c r="T30" s="74" t="s">
        <v>34</v>
      </c>
      <c r="U30" s="59">
        <f>נתונים!C84</f>
        <v>0.25584071316066853</v>
      </c>
      <c r="V30" s="59">
        <f>נתונים!D84</f>
        <v>0.42977442877474181</v>
      </c>
      <c r="W30" s="59">
        <f>נתונים!E84</f>
        <v>0.31715207139430257</v>
      </c>
      <c r="X30" s="59">
        <f>נתונים!F84</f>
        <v>0.50490014678026274</v>
      </c>
    </row>
    <row r="31" spans="1:33" x14ac:dyDescent="0.25">
      <c r="T31" s="74" t="s">
        <v>24</v>
      </c>
      <c r="U31" s="60">
        <f>נתונים!C85</f>
        <v>241607.50000000003</v>
      </c>
      <c r="V31" s="60">
        <f>נתונים!D85</f>
        <v>182345.3</v>
      </c>
      <c r="W31" s="60">
        <f>נתונים!E85</f>
        <v>11980.500000000002</v>
      </c>
      <c r="X31" s="60">
        <f>נתונים!F85</f>
        <v>60352.89</v>
      </c>
    </row>
    <row r="37" spans="7:18" ht="15" customHeight="1" x14ac:dyDescent="0.25">
      <c r="G37" s="86" t="s">
        <v>38</v>
      </c>
      <c r="H37" s="86"/>
      <c r="I37" s="86"/>
      <c r="J37" s="86"/>
      <c r="K37" s="86"/>
      <c r="L37" s="86"/>
    </row>
    <row r="38" spans="7:18" ht="15" customHeight="1" x14ac:dyDescent="0.25">
      <c r="G38" s="86"/>
      <c r="H38" s="86"/>
      <c r="I38" s="86"/>
      <c r="J38" s="86"/>
      <c r="K38" s="86"/>
      <c r="L38" s="86"/>
    </row>
    <row r="39" spans="7:18" ht="15" customHeight="1" x14ac:dyDescent="0.25">
      <c r="G39" s="86"/>
      <c r="H39" s="86"/>
      <c r="I39" s="86"/>
      <c r="J39" s="86"/>
      <c r="K39" s="86"/>
      <c r="L39" s="86"/>
    </row>
    <row r="40" spans="7:18" ht="15" customHeight="1" x14ac:dyDescent="0.25">
      <c r="G40" s="86"/>
      <c r="H40" s="86"/>
      <c r="I40" s="86"/>
      <c r="J40" s="86"/>
      <c r="K40" s="86"/>
      <c r="L40" s="86"/>
    </row>
    <row r="41" spans="7:18" ht="15" customHeight="1" x14ac:dyDescent="0.25">
      <c r="G41" s="86"/>
      <c r="H41" s="86"/>
      <c r="I41" s="86"/>
      <c r="J41" s="86"/>
      <c r="K41" s="86"/>
      <c r="L41" s="86"/>
    </row>
    <row r="42" spans="7:18" ht="15" customHeight="1" x14ac:dyDescent="0.25">
      <c r="G42" s="86"/>
      <c r="H42" s="86"/>
      <c r="I42" s="86"/>
      <c r="J42" s="86"/>
      <c r="K42" s="86"/>
      <c r="L42" s="86"/>
    </row>
    <row r="43" spans="7:18" x14ac:dyDescent="0.25">
      <c r="G43" s="86"/>
      <c r="H43" s="86"/>
      <c r="I43" s="86"/>
      <c r="J43" s="86"/>
      <c r="K43" s="86"/>
      <c r="L43" s="86"/>
      <c r="M43" s="86" t="s">
        <v>36</v>
      </c>
      <c r="N43" s="86"/>
      <c r="O43" s="86"/>
      <c r="P43" s="86"/>
      <c r="Q43" s="86"/>
      <c r="R43" s="86"/>
    </row>
    <row r="44" spans="7:18" x14ac:dyDescent="0.25">
      <c r="M44" s="86"/>
      <c r="N44" s="86"/>
      <c r="O44" s="86"/>
      <c r="P44" s="86"/>
      <c r="Q44" s="86"/>
      <c r="R44" s="86"/>
    </row>
    <row r="45" spans="7:18" x14ac:dyDescent="0.25">
      <c r="M45" s="86"/>
      <c r="N45" s="86"/>
      <c r="O45" s="86"/>
      <c r="P45" s="86"/>
      <c r="Q45" s="86"/>
      <c r="R45" s="86"/>
    </row>
  </sheetData>
  <mergeCells count="24">
    <mergeCell ref="G37:L43"/>
    <mergeCell ref="A1:F1"/>
    <mergeCell ref="H1:L2"/>
    <mergeCell ref="H3:L4"/>
    <mergeCell ref="H19:L21"/>
    <mergeCell ref="B2:F3"/>
    <mergeCell ref="B23:F24"/>
    <mergeCell ref="M43:R45"/>
    <mergeCell ref="T3:X3"/>
    <mergeCell ref="S1:X1"/>
    <mergeCell ref="S23:X25"/>
    <mergeCell ref="S26:X26"/>
    <mergeCell ref="T28:X28"/>
    <mergeCell ref="N1:R2"/>
    <mergeCell ref="N3:R3"/>
    <mergeCell ref="M24:R26"/>
    <mergeCell ref="N27:R27"/>
    <mergeCell ref="Y21:AG26"/>
    <mergeCell ref="Y10:AG11"/>
    <mergeCell ref="Y12:AG17"/>
    <mergeCell ref="Y18:AG20"/>
    <mergeCell ref="Y1:AG3"/>
    <mergeCell ref="AD5:AG5"/>
    <mergeCell ref="Y7:AG9"/>
  </mergeCells>
  <conditionalFormatting sqref="B4:F6">
    <cfRule type="colorScale" priority="16">
      <colorScale>
        <cfvo type="min"/>
        <cfvo type="max"/>
        <color rgb="FFFFEF9C"/>
        <color rgb="FF63BE7B"/>
      </colorScale>
    </cfRule>
  </conditionalFormatting>
  <conditionalFormatting sqref="B25:F28">
    <cfRule type="colorScale" priority="15">
      <colorScale>
        <cfvo type="min"/>
        <cfvo type="max"/>
        <color rgb="FFFFEF9C"/>
        <color rgb="FF63BE7B"/>
      </colorScale>
    </cfRule>
  </conditionalFormatting>
  <conditionalFormatting sqref="C6:F6">
    <cfRule type="colorScale" priority="13">
      <colorScale>
        <cfvo type="min"/>
        <cfvo type="max"/>
        <color rgb="FFFFEF9C"/>
        <color rgb="FF63BE7B"/>
      </colorScale>
    </cfRule>
  </conditionalFormatting>
  <conditionalFormatting sqref="C27:F27">
    <cfRule type="colorScale" priority="14">
      <colorScale>
        <cfvo type="min"/>
        <cfvo type="max"/>
        <color rgb="FFFFEF9C"/>
        <color rgb="FF63BE7B"/>
      </colorScale>
    </cfRule>
  </conditionalFormatting>
  <conditionalFormatting sqref="C28:F28">
    <cfRule type="colorScale" priority="12">
      <colorScale>
        <cfvo type="min"/>
        <cfvo type="max"/>
        <color rgb="FFFFEF9C"/>
        <color rgb="FF63BE7B"/>
      </colorScale>
    </cfRule>
  </conditionalFormatting>
  <conditionalFormatting sqref="O5:R7">
    <cfRule type="dataBar" priority="11">
      <dataBar>
        <cfvo type="min"/>
        <cfvo type="max"/>
        <color rgb="FFFFB628"/>
      </dataBar>
      <extLst>
        <ext xmlns:x14="http://schemas.microsoft.com/office/spreadsheetml/2009/9/main" uri="{B025F937-C7B1-47D3-B67F-A62EFF666E3E}">
          <x14:id>{66D085B5-47C3-4376-857C-7F52CA63877B}</x14:id>
        </ext>
      </extLst>
    </cfRule>
  </conditionalFormatting>
  <conditionalFormatting sqref="O6:R6">
    <cfRule type="dataBar" priority="9">
      <dataBar>
        <cfvo type="min"/>
        <cfvo type="max"/>
        <color rgb="FF63C384"/>
      </dataBar>
      <extLst>
        <ext xmlns:x14="http://schemas.microsoft.com/office/spreadsheetml/2009/9/main" uri="{B025F937-C7B1-47D3-B67F-A62EFF666E3E}">
          <x14:id>{1F85E62D-8E42-4454-B667-9102C55E881F}</x14:id>
        </ext>
      </extLst>
    </cfRule>
  </conditionalFormatting>
  <conditionalFormatting sqref="O7:R7">
    <cfRule type="colorScale" priority="7">
      <colorScale>
        <cfvo type="min"/>
        <cfvo type="max"/>
        <color rgb="FFFFEF9C"/>
        <color rgb="FF63BE7B"/>
      </colorScale>
    </cfRule>
  </conditionalFormatting>
  <conditionalFormatting sqref="U5:X5">
    <cfRule type="dataBar" priority="4">
      <dataBar>
        <cfvo type="min"/>
        <cfvo type="max"/>
        <color rgb="FF638EC6"/>
      </dataBar>
      <extLst>
        <ext xmlns:x14="http://schemas.microsoft.com/office/spreadsheetml/2009/9/main" uri="{B025F937-C7B1-47D3-B67F-A62EFF666E3E}">
          <x14:id>{917EE53A-C712-4B5E-9074-939529414F63}</x14:id>
        </ext>
      </extLst>
    </cfRule>
  </conditionalFormatting>
  <conditionalFormatting sqref="U5:X6">
    <cfRule type="dataBar" priority="5">
      <dataBar>
        <cfvo type="min"/>
        <cfvo type="max"/>
        <color rgb="FF638EC6"/>
      </dataBar>
      <extLst>
        <ext xmlns:x14="http://schemas.microsoft.com/office/spreadsheetml/2009/9/main" uri="{B025F937-C7B1-47D3-B67F-A62EFF666E3E}">
          <x14:id>{91454A60-ECA5-4E61-AC8B-71E1AAA99E7D}</x14:id>
        </ext>
      </extLst>
    </cfRule>
  </conditionalFormatting>
  <conditionalFormatting sqref="U6:X6">
    <cfRule type="dataBar" priority="3">
      <dataBar>
        <cfvo type="min"/>
        <cfvo type="max"/>
        <color rgb="FF63C384"/>
      </dataBar>
      <extLst>
        <ext xmlns:x14="http://schemas.microsoft.com/office/spreadsheetml/2009/9/main" uri="{B025F937-C7B1-47D3-B67F-A62EFF666E3E}">
          <x14:id>{32522B60-EFD6-4085-AC58-1FA71CDC3FC6}</x14:id>
        </ext>
      </extLst>
    </cfRule>
  </conditionalFormatting>
  <conditionalFormatting sqref="U30:X30">
    <cfRule type="dataBar" priority="1">
      <dataBar>
        <cfvo type="min"/>
        <cfvo type="max"/>
        <color rgb="FFFF555A"/>
      </dataBar>
      <extLst>
        <ext xmlns:x14="http://schemas.microsoft.com/office/spreadsheetml/2009/9/main" uri="{B025F937-C7B1-47D3-B67F-A62EFF666E3E}">
          <x14:id>{B9E57B95-4277-4732-BA41-24E22230A159}</x14:id>
        </ext>
      </extLst>
    </cfRule>
  </conditionalFormatting>
  <conditionalFormatting sqref="U31:X31">
    <cfRule type="dataBar" priority="2">
      <dataBar>
        <cfvo type="min"/>
        <cfvo type="max"/>
        <color rgb="FF63C384"/>
      </dataBar>
      <extLst>
        <ext xmlns:x14="http://schemas.microsoft.com/office/spreadsheetml/2009/9/main" uri="{B025F937-C7B1-47D3-B67F-A62EFF666E3E}">
          <x14:id>{E7FA12F1-7C58-496A-8879-F2241417C761}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66D085B5-47C3-4376-857C-7F52CA63877B}">
            <x14:dataBar minLength="0" maxLength="100" border="1" negativeBarBorderColorSameAsPositive="0">
              <x14:cfvo type="autoMin"/>
              <x14:cfvo type="autoMax"/>
              <x14:borderColor rgb="FFFFB628"/>
              <x14:negativeFillColor rgb="FFFF0000"/>
              <x14:negativeBorderColor rgb="FFFF0000"/>
              <x14:axisColor rgb="FF000000"/>
            </x14:dataBar>
          </x14:cfRule>
          <xm:sqref>O5:R7</xm:sqref>
        </x14:conditionalFormatting>
        <x14:conditionalFormatting xmlns:xm="http://schemas.microsoft.com/office/excel/2006/main">
          <x14:cfRule type="dataBar" id="{1F85E62D-8E42-4454-B667-9102C55E881F}">
            <x14:dataBar minLength="0" maxLength="100" border="1" negativeBarBorderColorSameAsPositive="0">
              <x14:cfvo type="autoMin"/>
              <x14:cfvo type="autoMax"/>
              <x14:borderColor rgb="FF63C384"/>
              <x14:negativeFillColor rgb="FFFF0000"/>
              <x14:negativeBorderColor rgb="FFFF0000"/>
              <x14:axisColor rgb="FF000000"/>
            </x14:dataBar>
          </x14:cfRule>
          <xm:sqref>O6:R6</xm:sqref>
        </x14:conditionalFormatting>
        <x14:conditionalFormatting xmlns:xm="http://schemas.microsoft.com/office/excel/2006/main">
          <x14:cfRule type="dataBar" id="{917EE53A-C712-4B5E-9074-939529414F63}">
            <x14:dataBar minLength="0" maxLength="100" border="1" negativeBarBorderColorSameAsPositive="0">
              <x14:cfvo type="autoMin"/>
              <x14:cfvo type="autoMax"/>
              <x14:borderColor rgb="FF638EC6"/>
              <x14:negativeFillColor rgb="FFFF0000"/>
              <x14:negativeBorderColor rgb="FFFF0000"/>
              <x14:axisColor rgb="FF000000"/>
            </x14:dataBar>
          </x14:cfRule>
          <xm:sqref>U5:X5</xm:sqref>
        </x14:conditionalFormatting>
        <x14:conditionalFormatting xmlns:xm="http://schemas.microsoft.com/office/excel/2006/main">
          <x14:cfRule type="dataBar" id="{91454A60-ECA5-4E61-AC8B-71E1AAA99E7D}">
            <x14:dataBar minLength="0" maxLength="100" border="1" negativeBarBorderColorSameAsPositive="0">
              <x14:cfvo type="autoMin"/>
              <x14:cfvo type="autoMax"/>
              <x14:borderColor rgb="FF638EC6"/>
              <x14:negativeFillColor rgb="FFFF0000"/>
              <x14:negativeBorderColor rgb="FFFF0000"/>
              <x14:axisColor rgb="FF000000"/>
            </x14:dataBar>
          </x14:cfRule>
          <xm:sqref>U5:X6</xm:sqref>
        </x14:conditionalFormatting>
        <x14:conditionalFormatting xmlns:xm="http://schemas.microsoft.com/office/excel/2006/main">
          <x14:cfRule type="dataBar" id="{32522B60-EFD6-4085-AC58-1FA71CDC3FC6}">
            <x14:dataBar minLength="0" maxLength="100" border="1" negativeBarBorderColorSameAsPositive="0">
              <x14:cfvo type="autoMin"/>
              <x14:cfvo type="autoMax"/>
              <x14:borderColor rgb="FF63C384"/>
              <x14:negativeFillColor rgb="FFFF0000"/>
              <x14:negativeBorderColor rgb="FFFF0000"/>
              <x14:axisColor rgb="FF000000"/>
            </x14:dataBar>
          </x14:cfRule>
          <xm:sqref>U6:X6</xm:sqref>
        </x14:conditionalFormatting>
        <x14:conditionalFormatting xmlns:xm="http://schemas.microsoft.com/office/excel/2006/main">
          <x14:cfRule type="dataBar" id="{B9E57B95-4277-4732-BA41-24E22230A159}">
            <x14:dataBar minLength="0" maxLength="100" border="1" negativeBarBorderColorSameAsPositive="0">
              <x14:cfvo type="autoMin"/>
              <x14:cfvo type="autoMax"/>
              <x14:borderColor rgb="FFFF555A"/>
              <x14:negativeFillColor rgb="FFFF0000"/>
              <x14:negativeBorderColor rgb="FFFF0000"/>
              <x14:axisColor rgb="FF000000"/>
            </x14:dataBar>
          </x14:cfRule>
          <xm:sqref>U30:X30</xm:sqref>
        </x14:conditionalFormatting>
        <x14:conditionalFormatting xmlns:xm="http://schemas.microsoft.com/office/excel/2006/main">
          <x14:cfRule type="dataBar" id="{E7FA12F1-7C58-496A-8879-F2241417C761}">
            <x14:dataBar minLength="0" maxLength="100" border="1" negativeBarBorderColorSameAsPositive="0">
              <x14:cfvo type="autoMin"/>
              <x14:cfvo type="autoMax"/>
              <x14:borderColor rgb="FF63C384"/>
              <x14:negativeFillColor rgb="FFFF0000"/>
              <x14:negativeBorderColor rgb="FFFF0000"/>
              <x14:axisColor rgb="FF000000"/>
            </x14:dataBar>
          </x14:cfRule>
          <xm:sqref>U31:X31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נתונים</vt:lpstr>
      <vt:lpstr>דוח הנהלה</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caroleen ataria</cp:lastModifiedBy>
  <cp:lastPrinted>2024-10-28T05:58:16Z</cp:lastPrinted>
  <dcterms:created xsi:type="dcterms:W3CDTF">2016-02-25T16:16:35Z</dcterms:created>
  <dcterms:modified xsi:type="dcterms:W3CDTF">2025-04-29T10:56:37Z</dcterms:modified>
</cp:coreProperties>
</file>