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ol\Documents\CURSO EXCEL\"/>
    </mc:Choice>
  </mc:AlternateContent>
  <xr:revisionPtr revIDLastSave="0" documentId="13_ncr:1_{C2D383D0-B789-4ACA-977A-CF3EF7D6F8A4}" xr6:coauthVersionLast="47" xr6:coauthVersionMax="47" xr10:uidLastSave="{00000000-0000-0000-0000-000000000000}"/>
  <bookViews>
    <workbookView xWindow="-110" yWindow="-110" windowWidth="19420" windowHeight="10300" tabRatio="367" xr2:uid="{15EEBF19-6D9E-48B0-A281-F7F531704537}"/>
  </bookViews>
  <sheets>
    <sheet name="APP" sheetId="1" r:id="rId1"/>
    <sheet name="Planilha2" sheetId="2" r:id="rId2"/>
  </sheets>
  <definedNames>
    <definedName name="aporte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estao_in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D40" i="1" s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37" i="1" s="1"/>
  <c r="D21" i="1"/>
  <c r="D22" i="1" s="1"/>
  <c r="D15" i="1"/>
  <c r="C26" i="1"/>
  <c r="D26" i="1" s="1"/>
  <c r="C27" i="1"/>
  <c r="D27" i="1" s="1"/>
  <c r="C28" i="1"/>
  <c r="D28" i="1" s="1"/>
  <c r="C29" i="1"/>
  <c r="D29" i="1" s="1"/>
  <c r="C25" i="1"/>
  <c r="D25" i="1" s="1"/>
  <c r="D41" i="1" l="1"/>
  <c r="D39" i="1"/>
  <c r="D38" i="1"/>
  <c r="D36" i="1"/>
  <c r="D42" i="1" l="1"/>
</calcChain>
</file>

<file path=xl/sharedStrings.xml><?xml version="1.0" encoding="utf-8"?>
<sst xmlns="http://schemas.openxmlformats.org/spreadsheetml/2006/main" count="71" uniqueCount="34">
  <si>
    <t>INVESTIMENTO MENSAL</t>
  </si>
  <si>
    <t>Cenários</t>
  </si>
  <si>
    <t>Dividendo</t>
  </si>
  <si>
    <t>CONFIGURAÇÕES</t>
  </si>
  <si>
    <t>AGRESSIVO</t>
  </si>
  <si>
    <t xml:space="preserve">         Quanto investir por mês?</t>
  </si>
  <si>
    <t xml:space="preserve">         Por Quantos Anos?</t>
  </si>
  <si>
    <t xml:space="preserve">         Taxa de Redimento mensal?</t>
  </si>
  <si>
    <t xml:space="preserve">         Patrimônio acumulado?</t>
  </si>
  <si>
    <t xml:space="preserve">         Dividendos Mensais?</t>
  </si>
  <si>
    <t xml:space="preserve">         Quanto em 2 Anos?</t>
  </si>
  <si>
    <t xml:space="preserve">         Quanto em 5 Anos?</t>
  </si>
  <si>
    <t xml:space="preserve">         Quanto em 10 Anos?</t>
  </si>
  <si>
    <t xml:space="preserve">         Quanto em 20 Anos?</t>
  </si>
  <si>
    <t xml:space="preserve">         Quanto em 30 Anos?</t>
  </si>
  <si>
    <t xml:space="preserve">         Salário</t>
  </si>
  <si>
    <t xml:space="preserve">         Rendimento Carteira</t>
  </si>
  <si>
    <t>CONSERVADOR</t>
  </si>
  <si>
    <t>MODERADO</t>
  </si>
  <si>
    <t>VALOR A SER INVESTIDO POR MÊS</t>
  </si>
  <si>
    <t>PERFIL</t>
  </si>
  <si>
    <t>TIPO DE FII</t>
  </si>
  <si>
    <t>Percentual Sugerido</t>
  </si>
  <si>
    <t>PAPEL</t>
  </si>
  <si>
    <t>TIJOLO</t>
  </si>
  <si>
    <t>DESENVOLVIMENTO</t>
  </si>
  <si>
    <t>HOTELARIAS</t>
  </si>
  <si>
    <t>Valores</t>
  </si>
  <si>
    <t>HÍBRIDOS</t>
  </si>
  <si>
    <t>FOF's</t>
  </si>
  <si>
    <t>%</t>
  </si>
  <si>
    <t>CHAVE</t>
  </si>
  <si>
    <t>MODERADO-TIJOLO</t>
  </si>
  <si>
    <t xml:space="preserve">         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</si>
</sst>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2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 style="medium">
        <color indexed="64"/>
      </bottom>
      <diagonal/>
    </border>
    <border>
      <left style="medium">
        <color indexed="64"/>
      </left>
      <right style="medium">
        <color theme="2"/>
      </right>
      <top style="medium">
        <color indexed="64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indexed="64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theme="2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theme="2" tint="-0.24994659260841701"/>
      </bottom>
      <diagonal/>
    </border>
    <border>
      <left/>
      <right style="medium">
        <color theme="2" tint="-9.9948118533890809E-2"/>
      </right>
      <top/>
      <bottom style="medium">
        <color theme="2" tint="-0.24994659260841701"/>
      </bottom>
      <diagonal/>
    </border>
    <border>
      <left style="medium">
        <color indexed="64"/>
      </left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 style="medium">
        <color theme="2" tint="-9.9948118533890809E-2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indexed="64"/>
      </left>
      <right/>
      <top style="medium">
        <color theme="2" tint="-0.24994659260841701"/>
      </top>
      <bottom style="medium">
        <color indexed="64"/>
      </bottom>
      <diagonal/>
    </border>
    <border>
      <left/>
      <right style="medium">
        <color theme="2" tint="-9.9948118533890809E-2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0.24994659260841701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</borders>
  <cellStyleXfs count="2">
    <xf numFmtId="0" fontId="0" fillId="0" borderId="0"/>
    <xf numFmtId="0" fontId="7" fillId="6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1" fillId="0" borderId="6" xfId="0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2" fillId="0" borderId="0" xfId="0" applyFont="1"/>
    <xf numFmtId="8" fontId="1" fillId="4" borderId="6" xfId="0" applyNumberFormat="1" applyFont="1" applyFill="1" applyBorder="1" applyAlignment="1">
      <alignment horizontal="center" vertical="center"/>
    </xf>
    <xf numFmtId="8" fontId="1" fillId="4" borderId="7" xfId="0" applyNumberFormat="1" applyFont="1" applyFill="1" applyBorder="1" applyAlignment="1">
      <alignment horizontal="center" vertical="center"/>
    </xf>
    <xf numFmtId="8" fontId="0" fillId="4" borderId="12" xfId="0" applyNumberFormat="1" applyFill="1" applyBorder="1" applyAlignment="1">
      <alignment horizontal="center" vertical="center"/>
    </xf>
    <xf numFmtId="8" fontId="0" fillId="4" borderId="13" xfId="0" applyNumberFormat="1" applyFill="1" applyBorder="1" applyAlignment="1">
      <alignment horizontal="center" vertical="center"/>
    </xf>
    <xf numFmtId="8" fontId="0" fillId="4" borderId="17" xfId="0" applyNumberFormat="1" applyFill="1" applyBorder="1" applyAlignment="1">
      <alignment horizontal="center" vertical="center"/>
    </xf>
    <xf numFmtId="8" fontId="0" fillId="4" borderId="19" xfId="0" applyNumberFormat="1" applyFill="1" applyBorder="1" applyAlignment="1">
      <alignment horizontal="center" vertical="center"/>
    </xf>
    <xf numFmtId="8" fontId="0" fillId="4" borderId="21" xfId="0" applyNumberFormat="1" applyFill="1" applyBorder="1" applyAlignment="1">
      <alignment horizontal="center" vertical="center"/>
    </xf>
    <xf numFmtId="8" fontId="0" fillId="4" borderId="22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15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7" fillId="6" borderId="0" xfId="1" applyBorder="1"/>
    <xf numFmtId="0" fontId="7" fillId="6" borderId="0" xfId="1"/>
    <xf numFmtId="0" fontId="4" fillId="4" borderId="0" xfId="0" applyFont="1" applyFill="1" applyBorder="1" applyAlignment="1">
      <alignment horizontal="left" vertical="center"/>
    </xf>
    <xf numFmtId="164" fontId="0" fillId="0" borderId="0" xfId="0" applyNumberFormat="1"/>
    <xf numFmtId="164" fontId="4" fillId="4" borderId="0" xfId="0" applyNumberFormat="1" applyFont="1" applyFill="1" applyBorder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7" fillId="6" borderId="0" xfId="1" applyNumberFormat="1" applyAlignment="1">
      <alignment horizontal="center" vertical="center"/>
    </xf>
    <xf numFmtId="0" fontId="8" fillId="8" borderId="0" xfId="0" applyFont="1" applyFill="1"/>
    <xf numFmtId="0" fontId="8" fillId="8" borderId="0" xfId="0" applyFont="1" applyFill="1" applyAlignment="1">
      <alignment horizontal="center" vertical="center"/>
    </xf>
    <xf numFmtId="0" fontId="4" fillId="3" borderId="24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left"/>
    </xf>
    <xf numFmtId="0" fontId="4" fillId="3" borderId="27" xfId="0" applyFont="1" applyFill="1" applyBorder="1" applyAlignment="1">
      <alignment horizontal="left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164" fontId="0" fillId="0" borderId="30" xfId="0" applyNumberForma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C-41B2-BAA9-567DE276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6350</xdr:rowOff>
    </xdr:from>
    <xdr:to>
      <xdr:col>11</xdr:col>
      <xdr:colOff>457200</xdr:colOff>
      <xdr:row>10</xdr:row>
      <xdr:rowOff>148395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DAA3708-B141-C6E2-4DE2-66B89EDAA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"/>
          <a:ext cx="7626350" cy="1983545"/>
        </a:xfrm>
        <a:prstGeom prst="rect">
          <a:avLst/>
        </a:prstGeom>
      </xdr:spPr>
    </xdr:pic>
    <xdr:clientData/>
  </xdr:twoCellAnchor>
  <xdr:twoCellAnchor>
    <xdr:from>
      <xdr:col>1</xdr:col>
      <xdr:colOff>1089025</xdr:colOff>
      <xdr:row>42</xdr:row>
      <xdr:rowOff>171450</xdr:rowOff>
    </xdr:from>
    <xdr:to>
      <xdr:col>2</xdr:col>
      <xdr:colOff>1101725</xdr:colOff>
      <xdr:row>57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2B9AF3-0F2B-0AF6-9424-CBD992BB9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0BAC-3C4F-4D00-A157-56A8B8D3C71D}">
  <dimension ref="A11:L68"/>
  <sheetViews>
    <sheetView showGridLines="0" showRowColHeaders="0" tabSelected="1" workbookViewId="0">
      <selection activeCell="L13" sqref="L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5" x14ac:dyDescent="0.35"/>
  <cols>
    <col min="1" max="1" width="3.7265625" customWidth="1"/>
    <col min="2" max="2" width="65.26953125" customWidth="1"/>
    <col min="3" max="3" width="19.7265625" bestFit="1" customWidth="1"/>
    <col min="4" max="4" width="13.7265625" customWidth="1"/>
    <col min="5" max="5" width="21.7265625" hidden="1" customWidth="1"/>
    <col min="6" max="6" width="10.36328125" hidden="1" customWidth="1"/>
    <col min="7" max="7" width="7.36328125" hidden="1" customWidth="1"/>
    <col min="8" max="8" width="0.1796875" customWidth="1"/>
    <col min="9" max="10" width="8.7265625" hidden="1" customWidth="1"/>
    <col min="11" max="11" width="3.1796875" hidden="1" customWidth="1"/>
    <col min="12" max="12" width="8.7265625" customWidth="1"/>
    <col min="13" max="16384" width="8.7265625" hidden="1"/>
  </cols>
  <sheetData>
    <row r="11" spans="2:4" ht="15" thickBot="1" x14ac:dyDescent="0.4"/>
    <row r="12" spans="2:4" ht="24" thickBot="1" x14ac:dyDescent="0.4">
      <c r="B12" s="14" t="s">
        <v>3</v>
      </c>
      <c r="C12" s="15"/>
      <c r="D12" s="16"/>
    </row>
    <row r="13" spans="2:4" ht="16.5" thickBot="1" x14ac:dyDescent="0.45">
      <c r="B13" s="49" t="s">
        <v>15</v>
      </c>
      <c r="C13" s="50"/>
      <c r="D13" s="55">
        <v>2000</v>
      </c>
    </row>
    <row r="14" spans="2:4" ht="16.5" thickBot="1" x14ac:dyDescent="0.45">
      <c r="B14" s="51" t="s">
        <v>16</v>
      </c>
      <c r="C14" s="52"/>
      <c r="D14" s="56">
        <v>6.0000000000000001E-3</v>
      </c>
    </row>
    <row r="15" spans="2:4" ht="16.5" thickBot="1" x14ac:dyDescent="0.45">
      <c r="B15" s="53" t="s">
        <v>33</v>
      </c>
      <c r="C15" s="54"/>
      <c r="D15" s="57">
        <f>D13*30%</f>
        <v>600</v>
      </c>
    </row>
    <row r="16" spans="2:4" ht="15" thickBot="1" x14ac:dyDescent="0.4"/>
    <row r="17" spans="1:7" s="1" customFormat="1" ht="36" customHeight="1" x14ac:dyDescent="0.35">
      <c r="B17" s="17" t="s">
        <v>0</v>
      </c>
      <c r="C17" s="18"/>
      <c r="D17" s="19"/>
      <c r="G17"/>
    </row>
    <row r="18" spans="1:7" ht="16" x14ac:dyDescent="0.4">
      <c r="B18" s="23" t="s">
        <v>5</v>
      </c>
      <c r="C18" s="24"/>
      <c r="D18" s="4">
        <v>200</v>
      </c>
    </row>
    <row r="19" spans="1:7" ht="16" x14ac:dyDescent="0.4">
      <c r="B19" s="23" t="s">
        <v>6</v>
      </c>
      <c r="C19" s="24"/>
      <c r="D19" s="2">
        <v>5</v>
      </c>
    </row>
    <row r="20" spans="1:7" ht="16" x14ac:dyDescent="0.4">
      <c r="B20" s="23" t="s">
        <v>7</v>
      </c>
      <c r="C20" s="24"/>
      <c r="D20" s="3">
        <v>1.7899999999999999E-2</v>
      </c>
    </row>
    <row r="21" spans="1:7" ht="16" x14ac:dyDescent="0.4">
      <c r="B21" s="25" t="s">
        <v>8</v>
      </c>
      <c r="C21" s="26"/>
      <c r="D21" s="6">
        <f>FV(taxa_mensal,qtd_anos*12,aporte*-1)</f>
        <v>21222.251434877777</v>
      </c>
    </row>
    <row r="22" spans="1:7" ht="16.5" thickBot="1" x14ac:dyDescent="0.45">
      <c r="B22" s="27" t="s">
        <v>9</v>
      </c>
      <c r="C22" s="28"/>
      <c r="D22" s="7">
        <f>patrimonio*rendimento_carteira</f>
        <v>127.33350860926666</v>
      </c>
    </row>
    <row r="23" spans="1:7" ht="15" thickBot="1" x14ac:dyDescent="0.4"/>
    <row r="24" spans="1:7" ht="36" customHeight="1" thickBot="1" x14ac:dyDescent="0.4">
      <c r="B24" s="29" t="s">
        <v>1</v>
      </c>
      <c r="C24" s="30"/>
      <c r="D24" s="31" t="s">
        <v>2</v>
      </c>
    </row>
    <row r="25" spans="1:7" ht="16.5" thickBot="1" x14ac:dyDescent="0.4">
      <c r="A25" s="5">
        <v>2</v>
      </c>
      <c r="B25" s="20" t="s">
        <v>10</v>
      </c>
      <c r="C25" s="8">
        <f>FV($D$20,$A25*12,$D$18*-1)</f>
        <v>5930.8952591363959</v>
      </c>
      <c r="D25" s="10">
        <f>C25*rendimento_carteira</f>
        <v>35.585371554818373</v>
      </c>
    </row>
    <row r="26" spans="1:7" ht="16.5" thickBot="1" x14ac:dyDescent="0.4">
      <c r="A26" s="5">
        <v>5</v>
      </c>
      <c r="B26" s="21" t="s">
        <v>11</v>
      </c>
      <c r="C26" s="9">
        <f>FV($D$20,$A26*12,$D$18*-1)</f>
        <v>21222.251434877777</v>
      </c>
      <c r="D26" s="11">
        <f>C26*rendimento_carteira</f>
        <v>127.33350860926666</v>
      </c>
    </row>
    <row r="27" spans="1:7" ht="16.5" thickBot="1" x14ac:dyDescent="0.4">
      <c r="A27" s="5">
        <v>10</v>
      </c>
      <c r="B27" s="21" t="s">
        <v>12</v>
      </c>
      <c r="C27" s="9">
        <f>FV($D$20,$A27*12,$D$18*-1)</f>
        <v>82753.866928638425</v>
      </c>
      <c r="D27" s="11">
        <f>C27*rendimento_carteira</f>
        <v>496.52320157183055</v>
      </c>
    </row>
    <row r="28" spans="1:7" ht="16.5" thickBot="1" x14ac:dyDescent="0.4">
      <c r="A28" s="5">
        <v>20</v>
      </c>
      <c r="B28" s="21" t="s">
        <v>13</v>
      </c>
      <c r="C28" s="9">
        <f>FV($D$20,$A28*12,$D$18*-1)</f>
        <v>778421.85685930704</v>
      </c>
      <c r="D28" s="11">
        <f>C28*rendimento_carteira</f>
        <v>4670.5311411558423</v>
      </c>
    </row>
    <row r="29" spans="1:7" ht="16.5" thickBot="1" x14ac:dyDescent="0.4">
      <c r="A29" s="5">
        <v>30</v>
      </c>
      <c r="B29" s="22" t="s">
        <v>14</v>
      </c>
      <c r="C29" s="12">
        <f>FV($D$20,$A29*12,$D$18*-1)</f>
        <v>6626534.7025285894</v>
      </c>
      <c r="D29" s="13">
        <f>C29*rendimento_carteira</f>
        <v>39759.208215171537</v>
      </c>
    </row>
    <row r="32" spans="1:7" x14ac:dyDescent="0.35">
      <c r="B32" s="32" t="s">
        <v>20</v>
      </c>
      <c r="C32" s="33" t="s">
        <v>18</v>
      </c>
      <c r="D32" s="33"/>
    </row>
    <row r="33" spans="2:4" ht="16" x14ac:dyDescent="0.35">
      <c r="B33" s="34" t="s">
        <v>19</v>
      </c>
      <c r="C33" s="36">
        <f>aporte</f>
        <v>200</v>
      </c>
      <c r="D33" s="34"/>
    </row>
    <row r="34" spans="2:4" x14ac:dyDescent="0.35">
      <c r="C34" s="35"/>
    </row>
    <row r="35" spans="2:4" x14ac:dyDescent="0.35">
      <c r="B35" s="41" t="s">
        <v>21</v>
      </c>
      <c r="C35" s="41" t="s">
        <v>22</v>
      </c>
      <c r="D35" s="41" t="s">
        <v>27</v>
      </c>
    </row>
    <row r="36" spans="2:4" x14ac:dyDescent="0.35">
      <c r="B36" s="39" t="s">
        <v>23</v>
      </c>
      <c r="C36" s="37">
        <f>VLOOKUP($C$32&amp;"-"&amp;B36,Planilha2!$A:$D,4,)</f>
        <v>0.32</v>
      </c>
      <c r="D36" s="38">
        <f>C36*$C$33</f>
        <v>64</v>
      </c>
    </row>
    <row r="37" spans="2:4" x14ac:dyDescent="0.35">
      <c r="B37" s="39" t="s">
        <v>24</v>
      </c>
      <c r="C37" s="37">
        <f>VLOOKUP($C$32&amp;"-"&amp;B37,Planilha2!$A:$D,4,)</f>
        <v>0.35</v>
      </c>
      <c r="D37" s="38">
        <f t="shared" ref="D37:D41" si="0">C37*$C$33</f>
        <v>70</v>
      </c>
    </row>
    <row r="38" spans="2:4" x14ac:dyDescent="0.35">
      <c r="B38" s="39" t="s">
        <v>28</v>
      </c>
      <c r="C38" s="37">
        <f>VLOOKUP($C$32&amp;"-"&amp;B38,Planilha2!$A:$D,4,)</f>
        <v>0.08</v>
      </c>
      <c r="D38" s="38">
        <f t="shared" si="0"/>
        <v>16</v>
      </c>
    </row>
    <row r="39" spans="2:4" x14ac:dyDescent="0.35">
      <c r="B39" s="39" t="s">
        <v>29</v>
      </c>
      <c r="C39" s="37">
        <f>VLOOKUP($C$32&amp;"-"&amp;B39,Planilha2!$A:$D,4,)</f>
        <v>0.05</v>
      </c>
      <c r="D39" s="38">
        <f t="shared" si="0"/>
        <v>10</v>
      </c>
    </row>
    <row r="40" spans="2:4" x14ac:dyDescent="0.35">
      <c r="B40" s="39" t="s">
        <v>25</v>
      </c>
      <c r="C40" s="37">
        <f>VLOOKUP($C$32&amp;"-"&amp;B40,Planilha2!$A:$D,4,)</f>
        <v>0.1</v>
      </c>
      <c r="D40" s="38">
        <f t="shared" si="0"/>
        <v>20</v>
      </c>
    </row>
    <row r="41" spans="2:4" x14ac:dyDescent="0.35">
      <c r="B41" s="39" t="s">
        <v>26</v>
      </c>
      <c r="C41" s="37">
        <f>VLOOKUP($C$32&amp;"-"&amp;B41,Planilha2!$A:$D,4,)</f>
        <v>0.1</v>
      </c>
      <c r="D41" s="38">
        <f t="shared" si="0"/>
        <v>20</v>
      </c>
    </row>
    <row r="42" spans="2:4" x14ac:dyDescent="0.35">
      <c r="B42" s="40"/>
      <c r="C42" s="40"/>
      <c r="D42" s="42">
        <f>SUM(D36:D41)</f>
        <v>200</v>
      </c>
    </row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</sheetData>
  <mergeCells count="11">
    <mergeCell ref="B24:C24"/>
    <mergeCell ref="B17:D17"/>
    <mergeCell ref="B18:C18"/>
    <mergeCell ref="B19:C19"/>
    <mergeCell ref="B20:C20"/>
    <mergeCell ref="B21:C21"/>
    <mergeCell ref="B22:C22"/>
    <mergeCell ref="B12:D12"/>
    <mergeCell ref="B13:C13"/>
    <mergeCell ref="B14:C14"/>
    <mergeCell ref="B15:C15"/>
  </mergeCells>
  <dataValidations count="1">
    <dataValidation type="list" allowBlank="1" showInputMessage="1" showErrorMessage="1" sqref="C32" xr:uid="{CB32A981-143D-4127-930F-86B78FA64C0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D6F51-A6F9-44FE-BE79-24655DD509B4}">
  <dimension ref="A2:H20"/>
  <sheetViews>
    <sheetView workbookViewId="0">
      <selection activeCell="D2" sqref="A2:D2"/>
    </sheetView>
  </sheetViews>
  <sheetFormatPr defaultRowHeight="14.5" x14ac:dyDescent="0.35"/>
  <cols>
    <col min="1" max="1" width="31.26953125" bestFit="1" customWidth="1"/>
    <col min="2" max="2" width="13.81640625" bestFit="1" customWidth="1"/>
    <col min="3" max="3" width="17.453125" bestFit="1" customWidth="1"/>
    <col min="7" max="7" width="17.1796875" bestFit="1" customWidth="1"/>
  </cols>
  <sheetData>
    <row r="2" spans="1:8" x14ac:dyDescent="0.35">
      <c r="A2" s="47" t="s">
        <v>31</v>
      </c>
      <c r="B2" s="47" t="s">
        <v>20</v>
      </c>
      <c r="C2" s="48" t="s">
        <v>21</v>
      </c>
      <c r="D2" s="48" t="s">
        <v>30</v>
      </c>
    </row>
    <row r="3" spans="1:8" x14ac:dyDescent="0.35">
      <c r="A3" t="str">
        <f>B3&amp;"-"&amp;C3</f>
        <v>CONSERVADOR-PAPEL</v>
      </c>
      <c r="B3" t="s">
        <v>17</v>
      </c>
      <c r="C3" s="39" t="s">
        <v>23</v>
      </c>
      <c r="D3" s="37">
        <v>0.3</v>
      </c>
      <c r="H3" s="39" t="s">
        <v>30</v>
      </c>
    </row>
    <row r="4" spans="1:8" x14ac:dyDescent="0.35">
      <c r="A4" t="str">
        <f t="shared" ref="A4:A20" si="0">B4&amp;"-"&amp;C4</f>
        <v>CONSERVADOR-TIJOLO</v>
      </c>
      <c r="B4" t="s">
        <v>17</v>
      </c>
      <c r="C4" s="39" t="s">
        <v>24</v>
      </c>
      <c r="D4" s="37">
        <v>0.5</v>
      </c>
      <c r="G4" s="33" t="s">
        <v>32</v>
      </c>
      <c r="H4" s="46">
        <f>VLOOKUP(G4,$A:$D,4,)</f>
        <v>0.35</v>
      </c>
    </row>
    <row r="5" spans="1:8" x14ac:dyDescent="0.35">
      <c r="A5" t="str">
        <f t="shared" si="0"/>
        <v>CONSERVADOR-HÍBRIDOS</v>
      </c>
      <c r="B5" t="s">
        <v>17</v>
      </c>
      <c r="C5" s="39" t="s">
        <v>28</v>
      </c>
      <c r="D5" s="37">
        <v>0.1</v>
      </c>
    </row>
    <row r="6" spans="1:8" x14ac:dyDescent="0.35">
      <c r="A6" t="str">
        <f t="shared" si="0"/>
        <v>CONSERVADOR-FOF's</v>
      </c>
      <c r="B6" t="s">
        <v>17</v>
      </c>
      <c r="C6" s="39" t="s">
        <v>29</v>
      </c>
      <c r="D6" s="37">
        <v>0.1</v>
      </c>
    </row>
    <row r="7" spans="1:8" x14ac:dyDescent="0.35">
      <c r="A7" t="str">
        <f t="shared" si="0"/>
        <v>CONSERVADOR-DESENVOLVIMENTO</v>
      </c>
      <c r="B7" t="s">
        <v>17</v>
      </c>
      <c r="C7" s="39" t="s">
        <v>25</v>
      </c>
      <c r="D7" s="37">
        <v>0</v>
      </c>
    </row>
    <row r="8" spans="1:8" ht="15" thickBot="1" x14ac:dyDescent="0.4">
      <c r="A8" s="43" t="str">
        <f t="shared" si="0"/>
        <v>CONSERVADOR-HOTELARIAS</v>
      </c>
      <c r="B8" s="43" t="s">
        <v>17</v>
      </c>
      <c r="C8" s="44" t="s">
        <v>26</v>
      </c>
      <c r="D8" s="45">
        <v>0</v>
      </c>
    </row>
    <row r="9" spans="1:8" ht="15" thickTop="1" x14ac:dyDescent="0.35">
      <c r="A9" t="str">
        <f t="shared" si="0"/>
        <v>MODERADO-PAPEL</v>
      </c>
      <c r="B9" t="s">
        <v>18</v>
      </c>
      <c r="C9" s="39" t="s">
        <v>23</v>
      </c>
      <c r="D9" s="37">
        <v>0.32</v>
      </c>
    </row>
    <row r="10" spans="1:8" x14ac:dyDescent="0.35">
      <c r="A10" t="str">
        <f t="shared" si="0"/>
        <v>MODERADO-TIJOLO</v>
      </c>
      <c r="B10" t="s">
        <v>18</v>
      </c>
      <c r="C10" s="39" t="s">
        <v>24</v>
      </c>
      <c r="D10" s="37">
        <v>0.35</v>
      </c>
    </row>
    <row r="11" spans="1:8" x14ac:dyDescent="0.35">
      <c r="A11" t="str">
        <f t="shared" si="0"/>
        <v>MODERADO-HÍBRIDOS</v>
      </c>
      <c r="B11" t="s">
        <v>18</v>
      </c>
      <c r="C11" s="39" t="s">
        <v>28</v>
      </c>
      <c r="D11" s="37">
        <v>0.08</v>
      </c>
    </row>
    <row r="12" spans="1:8" x14ac:dyDescent="0.35">
      <c r="A12" t="str">
        <f t="shared" si="0"/>
        <v>MODERADO-FOF's</v>
      </c>
      <c r="B12" t="s">
        <v>18</v>
      </c>
      <c r="C12" s="39" t="s">
        <v>29</v>
      </c>
      <c r="D12" s="37">
        <v>0.05</v>
      </c>
    </row>
    <row r="13" spans="1:8" x14ac:dyDescent="0.35">
      <c r="A13" t="str">
        <f t="shared" si="0"/>
        <v>MODERADO-DESENVOLVIMENTO</v>
      </c>
      <c r="B13" t="s">
        <v>18</v>
      </c>
      <c r="C13" s="39" t="s">
        <v>25</v>
      </c>
      <c r="D13" s="37">
        <v>0.1</v>
      </c>
    </row>
    <row r="14" spans="1:8" ht="15" thickBot="1" x14ac:dyDescent="0.4">
      <c r="A14" s="43" t="str">
        <f t="shared" si="0"/>
        <v>MODERADO-HOTELARIAS</v>
      </c>
      <c r="B14" s="43" t="s">
        <v>18</v>
      </c>
      <c r="C14" s="44" t="s">
        <v>26</v>
      </c>
      <c r="D14" s="45">
        <v>0.1</v>
      </c>
    </row>
    <row r="15" spans="1:8" ht="15" thickTop="1" x14ac:dyDescent="0.35">
      <c r="A15" t="str">
        <f t="shared" si="0"/>
        <v>AGRESSIVO-PAPEL</v>
      </c>
      <c r="B15" t="s">
        <v>4</v>
      </c>
      <c r="C15" s="39" t="s">
        <v>23</v>
      </c>
      <c r="D15" s="37">
        <v>0.5</v>
      </c>
    </row>
    <row r="16" spans="1:8" x14ac:dyDescent="0.35">
      <c r="A16" t="str">
        <f t="shared" si="0"/>
        <v>AGRESSIVO-TIJOLO</v>
      </c>
      <c r="B16" t="s">
        <v>4</v>
      </c>
      <c r="C16" s="39" t="s">
        <v>24</v>
      </c>
      <c r="D16" s="37">
        <v>0.1</v>
      </c>
    </row>
    <row r="17" spans="1:4" x14ac:dyDescent="0.35">
      <c r="A17" t="str">
        <f t="shared" si="0"/>
        <v>AGRESSIVO-HÍBRIDOS</v>
      </c>
      <c r="B17" t="s">
        <v>4</v>
      </c>
      <c r="C17" s="39" t="s">
        <v>28</v>
      </c>
      <c r="D17" s="37">
        <v>0.05</v>
      </c>
    </row>
    <row r="18" spans="1:4" x14ac:dyDescent="0.35">
      <c r="A18" t="str">
        <f t="shared" si="0"/>
        <v>AGRESSIVO-FOF's</v>
      </c>
      <c r="B18" t="s">
        <v>4</v>
      </c>
      <c r="C18" s="39" t="s">
        <v>29</v>
      </c>
      <c r="D18" s="37">
        <v>0.05</v>
      </c>
    </row>
    <row r="19" spans="1:4" x14ac:dyDescent="0.35">
      <c r="A19" t="str">
        <f t="shared" si="0"/>
        <v>AGRESSIVO-DESENVOLVIMENTO</v>
      </c>
      <c r="B19" t="s">
        <v>4</v>
      </c>
      <c r="C19" s="39" t="s">
        <v>25</v>
      </c>
      <c r="D19" s="37">
        <v>0.2</v>
      </c>
    </row>
    <row r="20" spans="1:4" x14ac:dyDescent="0.35">
      <c r="A20" t="str">
        <f t="shared" si="0"/>
        <v>AGRESSIVO-HOTELARIAS</v>
      </c>
      <c r="B20" t="s">
        <v>4</v>
      </c>
      <c r="C20" s="39" t="s">
        <v>26</v>
      </c>
      <c r="D20" s="3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Souto Batista</dc:creator>
  <cp:lastModifiedBy>Carolina Souto Batista</cp:lastModifiedBy>
  <dcterms:created xsi:type="dcterms:W3CDTF">2025-06-06T21:55:13Z</dcterms:created>
  <dcterms:modified xsi:type="dcterms:W3CDTF">2025-06-12T03:05:45Z</dcterms:modified>
</cp:coreProperties>
</file>