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1_{650D66E9-E456-4363-84B3-6F5A1DE8C1A0}" xr6:coauthVersionLast="45" xr6:coauthVersionMax="45" xr10:uidLastSave="{00000000-0000-0000-0000-000000000000}"/>
  <bookViews>
    <workbookView xWindow="-120" yWindow="-120" windowWidth="20730" windowHeight="11160" xr2:uid="{1173D74E-CE10-41F4-AC45-1953770A93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" l="1"/>
  <c r="B49" i="1"/>
  <c r="B51" i="1" s="1"/>
  <c r="B57" i="1" s="1"/>
  <c r="B61" i="1" s="1"/>
  <c r="B66" i="1" s="1"/>
  <c r="B70" i="1" s="1"/>
  <c r="B34" i="1"/>
  <c r="B33" i="1"/>
  <c r="B20" i="1"/>
  <c r="B18" i="1"/>
  <c r="B9" i="1"/>
  <c r="B22" i="1" l="1"/>
  <c r="B37" i="1"/>
  <c r="B39" i="1" l="1"/>
  <c r="B81" i="1" s="1"/>
  <c r="B84" i="1" s="1"/>
  <c r="B67" i="1"/>
  <c r="B72" i="1" s="1"/>
</calcChain>
</file>

<file path=xl/sharedStrings.xml><?xml version="1.0" encoding="utf-8"?>
<sst xmlns="http://schemas.openxmlformats.org/spreadsheetml/2006/main" count="65" uniqueCount="34">
  <si>
    <t>M=</t>
  </si>
  <si>
    <t>F=</t>
  </si>
  <si>
    <t>d=</t>
  </si>
  <si>
    <t>N</t>
  </si>
  <si>
    <t>m</t>
  </si>
  <si>
    <t>N.m</t>
  </si>
  <si>
    <t>Célula de preenchimento</t>
  </si>
  <si>
    <t>Célula de análise</t>
  </si>
  <si>
    <t>Cálculo de força no começo da haste;</t>
  </si>
  <si>
    <t>Cálculo de momento no final da haste;</t>
  </si>
  <si>
    <t>FS=</t>
  </si>
  <si>
    <t>F2=</t>
  </si>
  <si>
    <t>Cálculo de flexão no final da haste</t>
  </si>
  <si>
    <t>C=</t>
  </si>
  <si>
    <t>I=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</si>
  <si>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</si>
  <si>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>Mpa</t>
  </si>
  <si>
    <t>Cálculo de tensão de cisalhamento nos dentes</t>
  </si>
  <si>
    <t>L=</t>
  </si>
  <si>
    <t>A=</t>
  </si>
  <si>
    <t>m²</t>
  </si>
  <si>
    <t>Ʈ=</t>
  </si>
  <si>
    <t>dentes</t>
  </si>
  <si>
    <t>Cálculo de margem de segurança para cisalhamento</t>
  </si>
  <si>
    <t>Ʈdente=</t>
  </si>
  <si>
    <t>Ʈhaste=</t>
  </si>
  <si>
    <t>Ms.dente</t>
  </si>
  <si>
    <t>Ms.haste</t>
  </si>
  <si>
    <t>Ʈs=</t>
  </si>
  <si>
    <t>Calculo de margem de segurança para ruptura</t>
  </si>
  <si>
    <t>Ʈrup=</t>
  </si>
  <si>
    <t>Ʈ2=</t>
  </si>
  <si>
    <t>Ms=</t>
  </si>
  <si>
    <t>QTD=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</si>
</sst>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"/>
    <numFmt numFmtId="171" formatCode="0.0"/>
    <numFmt numFmtId="173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0000"/>
      <name val="Arial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2" fillId="0" borderId="1" xfId="0" applyFont="1" applyBorder="1"/>
    <xf numFmtId="170" fontId="0" fillId="2" borderId="1" xfId="0" applyNumberFormat="1" applyFill="1" applyBorder="1"/>
    <xf numFmtId="2" fontId="0" fillId="2" borderId="1" xfId="0" applyNumberFormat="1" applyFill="1" applyBorder="1"/>
    <xf numFmtId="171" fontId="0" fillId="2" borderId="1" xfId="0" applyNumberFormat="1" applyFill="1" applyBorder="1"/>
    <xf numFmtId="0" fontId="4" fillId="0" borderId="1" xfId="0" applyFont="1" applyBorder="1"/>
    <xf numFmtId="11" fontId="0" fillId="3" borderId="1" xfId="0" applyNumberFormat="1" applyFill="1" applyBorder="1"/>
    <xf numFmtId="173" fontId="0" fillId="2" borderId="1" xfId="1" applyNumberFormat="1" applyFont="1" applyFill="1" applyBorder="1"/>
    <xf numFmtId="1" fontId="0" fillId="3" borderId="1" xfId="0" applyNumberFormat="1" applyFill="1" applyBorder="1"/>
    <xf numFmtId="10" fontId="0" fillId="2" borderId="1" xfId="1" applyNumberFormat="1" applyFont="1" applyFill="1" applyBorder="1"/>
    <xf numFmtId="1" fontId="0" fillId="2" borderId="1" xfId="0" applyNumberForma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</xdr:colOff>
      <xdr:row>4</xdr:row>
      <xdr:rowOff>308739</xdr:rowOff>
    </xdr:from>
    <xdr:to>
      <xdr:col>8</xdr:col>
      <xdr:colOff>420415</xdr:colOff>
      <xdr:row>10</xdr:row>
      <xdr:rowOff>174795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3505A78-C9A3-4D97-AE1F-0F908CE6E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330" y="1070739"/>
          <a:ext cx="3113688" cy="1140435"/>
        </a:xfrm>
        <a:prstGeom prst="rect">
          <a:avLst/>
        </a:prstGeom>
      </xdr:spPr>
    </xdr:pic>
    <xdr:clientData/>
  </xdr:twoCellAnchor>
  <xdr:twoCellAnchor editAs="oneCell">
    <xdr:from>
      <xdr:col>3</xdr:col>
      <xdr:colOff>19708</xdr:colOff>
      <xdr:row>16</xdr:row>
      <xdr:rowOff>26276</xdr:rowOff>
    </xdr:from>
    <xdr:to>
      <xdr:col>7</xdr:col>
      <xdr:colOff>499241</xdr:colOff>
      <xdr:row>26</xdr:row>
      <xdr:rowOff>14232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8157653-E29A-4A25-9AE9-4B10ED946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3036" y="3337035"/>
          <a:ext cx="2561895" cy="1892956"/>
        </a:xfrm>
        <a:prstGeom prst="rect">
          <a:avLst/>
        </a:prstGeom>
      </xdr:spPr>
    </xdr:pic>
    <xdr:clientData/>
  </xdr:twoCellAnchor>
  <xdr:twoCellAnchor editAs="oneCell">
    <xdr:from>
      <xdr:col>3</xdr:col>
      <xdr:colOff>13138</xdr:colOff>
      <xdr:row>31</xdr:row>
      <xdr:rowOff>32844</xdr:rowOff>
    </xdr:from>
    <xdr:to>
      <xdr:col>11</xdr:col>
      <xdr:colOff>465292</xdr:colOff>
      <xdr:row>42</xdr:row>
      <xdr:rowOff>131379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1C6EED3-3615-4939-BC02-7BCCE841D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4586" y="6332482"/>
          <a:ext cx="4978171" cy="2220311"/>
        </a:xfrm>
        <a:prstGeom prst="rect">
          <a:avLst/>
        </a:prstGeom>
      </xdr:spPr>
    </xdr:pic>
    <xdr:clientData/>
  </xdr:twoCellAnchor>
  <xdr:twoCellAnchor editAs="oneCell">
    <xdr:from>
      <xdr:col>3</xdr:col>
      <xdr:colOff>101161</xdr:colOff>
      <xdr:row>47</xdr:row>
      <xdr:rowOff>39414</xdr:rowOff>
    </xdr:from>
    <xdr:to>
      <xdr:col>12</xdr:col>
      <xdr:colOff>462168</xdr:colOff>
      <xdr:row>58</xdr:row>
      <xdr:rowOff>1123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033DABD-AADA-493F-B027-36400C8F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2989" y="9544707"/>
          <a:ext cx="5497938" cy="2057209"/>
        </a:xfrm>
        <a:prstGeom prst="rect">
          <a:avLst/>
        </a:prstGeom>
      </xdr:spPr>
    </xdr:pic>
    <xdr:clientData/>
  </xdr:twoCellAnchor>
  <xdr:twoCellAnchor editAs="oneCell">
    <xdr:from>
      <xdr:col>3</xdr:col>
      <xdr:colOff>59121</xdr:colOff>
      <xdr:row>65</xdr:row>
      <xdr:rowOff>13138</xdr:rowOff>
    </xdr:from>
    <xdr:to>
      <xdr:col>9</xdr:col>
      <xdr:colOff>131380</xdr:colOff>
      <xdr:row>76</xdr:row>
      <xdr:rowOff>9357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5DB1953-4597-4E1E-9D88-244F7075C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67052" y="13078810"/>
          <a:ext cx="3376448" cy="2091719"/>
        </a:xfrm>
        <a:prstGeom prst="rect">
          <a:avLst/>
        </a:prstGeom>
      </xdr:spPr>
    </xdr:pic>
    <xdr:clientData/>
  </xdr:twoCellAnchor>
  <xdr:twoCellAnchor editAs="oneCell">
    <xdr:from>
      <xdr:col>3</xdr:col>
      <xdr:colOff>26277</xdr:colOff>
      <xdr:row>80</xdr:row>
      <xdr:rowOff>26275</xdr:rowOff>
    </xdr:from>
    <xdr:to>
      <xdr:col>7</xdr:col>
      <xdr:colOff>13137</xdr:colOff>
      <xdr:row>87</xdr:row>
      <xdr:rowOff>179887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A262D6A-6526-44AD-9F07-02D9F6663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605" y="16080827"/>
          <a:ext cx="2069222" cy="1487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8A18-1D58-4CE6-B021-2A2220D236FF}">
  <dimension ref="A1:F84"/>
  <sheetViews>
    <sheetView tabSelected="1" zoomScale="145" zoomScaleNormal="145" workbookViewId="0">
      <selection activeCell="J11" sqref="J11"/>
    </sheetView>
  </sheetViews>
  <sheetFormatPr defaultRowHeight="15" x14ac:dyDescent="0.25"/>
  <cols>
    <col min="1" max="1" width="9.5703125" style="3" bestFit="1" customWidth="1"/>
    <col min="2" max="2" width="12.28515625" bestFit="1" customWidth="1"/>
    <col min="3" max="3" width="5" style="3" bestFit="1" customWidth="1"/>
    <col min="5" max="5" width="3.7109375" customWidth="1"/>
  </cols>
  <sheetData>
    <row r="1" spans="1:6" x14ac:dyDescent="0.25">
      <c r="E1" s="1"/>
      <c r="F1" s="3" t="s">
        <v>6</v>
      </c>
    </row>
    <row r="2" spans="1:6" x14ac:dyDescent="0.25">
      <c r="E2" s="2"/>
      <c r="F2" s="3" t="s">
        <v>7</v>
      </c>
    </row>
    <row r="5" spans="1:6" ht="25.5" x14ac:dyDescent="0.25">
      <c r="D5" s="4" t="s">
        <v>8</v>
      </c>
    </row>
    <row r="6" spans="1:6" x14ac:dyDescent="0.25">
      <c r="A6" s="5" t="s">
        <v>1</v>
      </c>
      <c r="B6" s="1">
        <v>611.11</v>
      </c>
      <c r="C6" s="3" t="s">
        <v>3</v>
      </c>
    </row>
    <row r="7" spans="1:6" x14ac:dyDescent="0.25">
      <c r="A7" s="5" t="s">
        <v>2</v>
      </c>
      <c r="B7" s="1">
        <v>0.18</v>
      </c>
      <c r="C7" s="3" t="s">
        <v>4</v>
      </c>
    </row>
    <row r="9" spans="1:6" x14ac:dyDescent="0.25">
      <c r="A9" s="5" t="s">
        <v>0</v>
      </c>
      <c r="B9" s="14">
        <f>B6*B7</f>
        <v>109.99979999999999</v>
      </c>
      <c r="C9" s="3" t="s">
        <v>5</v>
      </c>
    </row>
    <row r="16" spans="1:6" ht="25.5" x14ac:dyDescent="0.25">
      <c r="D16" s="4" t="s">
        <v>9</v>
      </c>
    </row>
    <row r="17" spans="1:4" x14ac:dyDescent="0.25">
      <c r="A17" s="5" t="s">
        <v>1</v>
      </c>
      <c r="B17" s="1">
        <v>611.11</v>
      </c>
      <c r="C17" s="3" t="s">
        <v>3</v>
      </c>
    </row>
    <row r="18" spans="1:4" x14ac:dyDescent="0.25">
      <c r="A18" s="5" t="s">
        <v>2</v>
      </c>
      <c r="B18" s="1">
        <f>0.18-0.0325</f>
        <v>0.14749999999999999</v>
      </c>
      <c r="C18" s="3" t="s">
        <v>4</v>
      </c>
    </row>
    <row r="19" spans="1:4" x14ac:dyDescent="0.25">
      <c r="A19" s="5" t="s">
        <v>10</v>
      </c>
      <c r="B19" s="1">
        <v>2</v>
      </c>
    </row>
    <row r="20" spans="1:4" x14ac:dyDescent="0.25">
      <c r="A20" s="5" t="s">
        <v>11</v>
      </c>
      <c r="B20" s="8">
        <f>B17*B19</f>
        <v>1222.22</v>
      </c>
      <c r="C20" s="3" t="s">
        <v>5</v>
      </c>
    </row>
    <row r="22" spans="1:4" x14ac:dyDescent="0.25">
      <c r="A22" s="5" t="s">
        <v>0</v>
      </c>
      <c r="B22" s="7">
        <f>B20*B18</f>
        <v>180.27744999999999</v>
      </c>
      <c r="C22" s="3" t="s">
        <v>5</v>
      </c>
    </row>
    <row r="31" spans="1:4" ht="25.5" x14ac:dyDescent="0.25">
      <c r="D31" s="4" t="s">
        <v>12</v>
      </c>
    </row>
    <row r="32" spans="1:4" x14ac:dyDescent="0.25">
      <c r="A32" s="5" t="s">
        <v>0</v>
      </c>
      <c r="B32" s="1">
        <v>90.13</v>
      </c>
      <c r="C32" s="3" t="s">
        <v>5</v>
      </c>
    </row>
    <row r="33" spans="1:4" x14ac:dyDescent="0.25">
      <c r="A33" s="5" t="s">
        <v>13</v>
      </c>
      <c r="B33" s="1">
        <f>0.0125</f>
        <v>1.2500000000000001E-2</v>
      </c>
      <c r="C33" s="3" t="s">
        <v>4</v>
      </c>
    </row>
    <row r="34" spans="1:4" ht="17.25" x14ac:dyDescent="0.25">
      <c r="A34" s="5" t="s">
        <v>14</v>
      </c>
      <c r="B34" s="10">
        <f>1.92*10^-7</f>
        <v>1.9199999999999997E-7</v>
      </c>
      <c r="C34" s="3" t="s">
        <v>15</v>
      </c>
    </row>
    <row r="35" spans="1:4" x14ac:dyDescent="0.25">
      <c r="A35" s="5" t="s">
        <v>10</v>
      </c>
      <c r="B35" s="1">
        <v>2</v>
      </c>
    </row>
    <row r="37" spans="1:4" x14ac:dyDescent="0.25">
      <c r="A37" s="9" t="s">
        <v>21</v>
      </c>
      <c r="B37" s="7">
        <f>(($B$32*$B$33)/$B$34)/1000000</f>
        <v>5.8678385416666679</v>
      </c>
      <c r="C37" s="3" t="s">
        <v>16</v>
      </c>
    </row>
    <row r="39" spans="1:4" x14ac:dyDescent="0.25">
      <c r="A39" s="9" t="s">
        <v>31</v>
      </c>
      <c r="B39" s="7">
        <f>B37*B35</f>
        <v>11.735677083333336</v>
      </c>
      <c r="C39" s="3" t="s">
        <v>16</v>
      </c>
    </row>
    <row r="47" spans="1:4" ht="25.5" x14ac:dyDescent="0.25">
      <c r="D47" s="4" t="s">
        <v>17</v>
      </c>
    </row>
    <row r="48" spans="1:4" x14ac:dyDescent="0.25">
      <c r="A48" s="5" t="s">
        <v>0</v>
      </c>
      <c r="B48" s="1">
        <v>110</v>
      </c>
      <c r="C48" s="3" t="s">
        <v>5</v>
      </c>
    </row>
    <row r="49" spans="1:3" x14ac:dyDescent="0.25">
      <c r="A49" s="5" t="s">
        <v>2</v>
      </c>
      <c r="B49" s="1">
        <f>0.0325</f>
        <v>3.2500000000000001E-2</v>
      </c>
      <c r="C49" s="3" t="s">
        <v>4</v>
      </c>
    </row>
    <row r="51" spans="1:3" x14ac:dyDescent="0.25">
      <c r="A51" s="5" t="s">
        <v>1</v>
      </c>
      <c r="B51" s="7">
        <f>B48/B49</f>
        <v>3384.6153846153843</v>
      </c>
      <c r="C51" s="3" t="s">
        <v>3</v>
      </c>
    </row>
    <row r="53" spans="1:3" x14ac:dyDescent="0.25">
      <c r="A53" s="5" t="s">
        <v>18</v>
      </c>
      <c r="B53" s="1">
        <v>5.0000000000000001E-3</v>
      </c>
      <c r="C53" s="3" t="s">
        <v>4</v>
      </c>
    </row>
    <row r="54" spans="1:3" x14ac:dyDescent="0.25">
      <c r="A54" s="5" t="s">
        <v>13</v>
      </c>
      <c r="B54" s="1">
        <v>1.2E-2</v>
      </c>
      <c r="C54" s="3" t="s">
        <v>4</v>
      </c>
    </row>
    <row r="55" spans="1:3" x14ac:dyDescent="0.25">
      <c r="A55" s="5" t="s">
        <v>19</v>
      </c>
      <c r="B55" s="2">
        <f>B53*B54</f>
        <v>6.0000000000000002E-5</v>
      </c>
      <c r="C55" s="3" t="s">
        <v>20</v>
      </c>
    </row>
    <row r="57" spans="1:3" x14ac:dyDescent="0.25">
      <c r="A57" s="9" t="s">
        <v>21</v>
      </c>
      <c r="B57" s="7">
        <f>(B51/B55)/1000000</f>
        <v>56.410256410256402</v>
      </c>
      <c r="C57" s="3" t="s">
        <v>16</v>
      </c>
    </row>
    <row r="59" spans="1:3" x14ac:dyDescent="0.25">
      <c r="A59" s="9" t="s">
        <v>33</v>
      </c>
      <c r="B59" s="1">
        <v>2</v>
      </c>
      <c r="C59" s="3" t="s">
        <v>22</v>
      </c>
    </row>
    <row r="61" spans="1:3" x14ac:dyDescent="0.25">
      <c r="A61" s="9" t="s">
        <v>21</v>
      </c>
      <c r="B61" s="6">
        <f>B57/B59</f>
        <v>28.205128205128201</v>
      </c>
      <c r="C61" s="3" t="s">
        <v>16</v>
      </c>
    </row>
    <row r="65" spans="1:4" ht="25.5" x14ac:dyDescent="0.25">
      <c r="D65" s="4" t="s">
        <v>23</v>
      </c>
    </row>
    <row r="66" spans="1:4" x14ac:dyDescent="0.25">
      <c r="A66" s="5" t="s">
        <v>24</v>
      </c>
      <c r="B66" s="7">
        <f>B61</f>
        <v>28.205128205128201</v>
      </c>
      <c r="C66" s="3" t="s">
        <v>16</v>
      </c>
    </row>
    <row r="67" spans="1:4" x14ac:dyDescent="0.25">
      <c r="A67" s="5" t="s">
        <v>25</v>
      </c>
      <c r="B67" s="7">
        <f>B37</f>
        <v>5.8678385416666679</v>
      </c>
      <c r="C67" s="3" t="s">
        <v>16</v>
      </c>
    </row>
    <row r="68" spans="1:4" x14ac:dyDescent="0.25">
      <c r="A68" s="5" t="s">
        <v>28</v>
      </c>
      <c r="B68" s="12">
        <v>415</v>
      </c>
      <c r="C68" s="3" t="s">
        <v>16</v>
      </c>
    </row>
    <row r="70" spans="1:4" x14ac:dyDescent="0.25">
      <c r="A70" s="9" t="s">
        <v>26</v>
      </c>
      <c r="B70" s="11">
        <f>1-(B66/B68)</f>
        <v>0.93203583565029346</v>
      </c>
    </row>
    <row r="72" spans="1:4" x14ac:dyDescent="0.25">
      <c r="A72" s="9" t="s">
        <v>27</v>
      </c>
      <c r="B72" s="11">
        <f>1-(B67/B68)</f>
        <v>0.98586063002008029</v>
      </c>
    </row>
    <row r="80" spans="1:4" ht="25.5" x14ac:dyDescent="0.25">
      <c r="D80" s="4" t="s">
        <v>29</v>
      </c>
    </row>
    <row r="81" spans="1:3" x14ac:dyDescent="0.25">
      <c r="A81" s="5" t="s">
        <v>31</v>
      </c>
      <c r="B81" s="7">
        <f>B39</f>
        <v>11.735677083333336</v>
      </c>
      <c r="C81" s="3" t="s">
        <v>16</v>
      </c>
    </row>
    <row r="82" spans="1:3" x14ac:dyDescent="0.25">
      <c r="A82" s="5" t="s">
        <v>30</v>
      </c>
      <c r="B82" s="12">
        <v>670</v>
      </c>
      <c r="C82" s="3" t="s">
        <v>16</v>
      </c>
    </row>
    <row r="84" spans="1:3" x14ac:dyDescent="0.25">
      <c r="A84" s="9" t="s">
        <v>32</v>
      </c>
      <c r="B84" s="13">
        <f>1-(B81/B82)</f>
        <v>0.98248406405472632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2020-07-08T17:50:54Z</dcterms:created>
  <dcterms:modified xsi:type="dcterms:W3CDTF">2020-07-08T18:48:10Z</dcterms:modified>
</cp:coreProperties>
</file>