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office.accenture.com/personal/caroline_c_barbosa_accenture_com/Documents/Desktop/06_cursos/SCM/SC2x/w1/"/>
    </mc:Choice>
  </mc:AlternateContent>
  <xr:revisionPtr revIDLastSave="2098" documentId="13_ncr:1_{BEE4ED07-EA1E-4140-BC1D-06886507852B}" xr6:coauthVersionLast="47" xr6:coauthVersionMax="47" xr10:uidLastSave="{3F8E2669-C661-4E80-9C73-938C5959A1B3}"/>
  <bookViews>
    <workbookView xWindow="13236" yWindow="2064" windowWidth="17484" windowHeight="10296" tabRatio="500" activeTab="1" xr2:uid="{00000000-000D-0000-FFFF-FFFF00000000}"/>
  </bookViews>
  <sheets>
    <sheet name="NERD1_CoG_Weber" sheetId="1" r:id="rId1"/>
    <sheet name="NERD2_MILP" sheetId="2" r:id="rId2"/>
    <sheet name="NERD3_MILP" sheetId="3" r:id="rId3"/>
  </sheets>
  <definedNames>
    <definedName name="_xlnm._FilterDatabase" localSheetId="1" hidden="1">NERD2_MILP!$A$3:$AL$11</definedName>
    <definedName name="_xlnm._FilterDatabase" localSheetId="2" hidden="1">NERD3_MILP!$A$3:$AL$11</definedName>
    <definedName name="solver_adj" localSheetId="0" hidden="1">NERD1_CoG_Weber!$C$9:$D$9</definedName>
    <definedName name="solver_adj" localSheetId="1" hidden="1">NERD2_MILP!$C$5:$BO$5</definedName>
    <definedName name="solver_adj" localSheetId="2" hidden="1">NERD3_MILP!$C$5:$BO$5</definedName>
    <definedName name="solver_cvg" localSheetId="0" hidden="1">0.0000001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NERD1_CoG_Weber!$C$9</definedName>
    <definedName name="solver_lhs1" localSheetId="1" hidden="1">NERD2_MILP!$BP$10:$BP$14</definedName>
    <definedName name="solver_lhs1" localSheetId="2" hidden="1">NERD3_MILP!$BP$10:$BP$14</definedName>
    <definedName name="solver_lhs2" localSheetId="0" hidden="1">NERD1_CoG_Weber!$C$9:$D$9</definedName>
    <definedName name="solver_lhs2" localSheetId="1" hidden="1">NERD2_MILP!$BP$17:$BP$28</definedName>
    <definedName name="solver_lhs2" localSheetId="2" hidden="1">NERD3_MILP!$BP$17:$BP$28</definedName>
    <definedName name="solver_lhs3" localSheetId="0" hidden="1">NERD1_CoG_Weber!$D$9</definedName>
    <definedName name="solver_lhs3" localSheetId="1" hidden="1">NERD2_MILP!$BP$31</definedName>
    <definedName name="solver_lhs3" localSheetId="2" hidden="1">NERD3_MILP!$BP$31</definedName>
    <definedName name="solver_lhs4" localSheetId="1" hidden="1">NERD2_MILP!$BP$32</definedName>
    <definedName name="solver_lhs4" localSheetId="2" hidden="1">NERD3_MILP!$BP$32</definedName>
    <definedName name="solver_lhs5" localSheetId="1" hidden="1">NERD2_MILP!$BP$35:$BP$94</definedName>
    <definedName name="solver_lhs5" localSheetId="2" hidden="1">NERD3_MILP!$BP$35:$BP$94</definedName>
    <definedName name="solver_lhs6" localSheetId="1" hidden="1">NERD2_MILP!$C$5:$G$5</definedName>
    <definedName name="solver_lhs6" localSheetId="2" hidden="1">NERD3_MILP!$BP$97</definedName>
    <definedName name="solver_lhs7" localSheetId="2" hidden="1">NERD3_MILP!$BP$98</definedName>
    <definedName name="solver_lhs8" localSheetId="2" hidden="1">NERD3_MILP!$C$5:$G$5</definedName>
    <definedName name="solver_lin" localSheetId="0" hidden="1">2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1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6</definedName>
    <definedName name="solver_num" localSheetId="2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NERD1_CoG_Weber!$F$7</definedName>
    <definedName name="solver_opt" localSheetId="1" hidden="1">NERD2_MILP!$B$3</definedName>
    <definedName name="solver_opt" localSheetId="2" hidden="1">NERD3_MILP!$B$3</definedName>
    <definedName name="solver_pre" localSheetId="0" hidden="1">0.000001</definedName>
    <definedName name="solver_pre" localSheetId="1" hidden="1">0.000000001</definedName>
    <definedName name="solver_pre" localSheetId="2" hidden="1">0.000000001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5" localSheetId="2" hidden="1">1</definedName>
    <definedName name="solver_rel6" localSheetId="1" hidden="1">5</definedName>
    <definedName name="solver_rel6" localSheetId="2" hidden="1">1</definedName>
    <definedName name="solver_rel7" localSheetId="2" hidden="1">3</definedName>
    <definedName name="solver_rel8" localSheetId="2" hidden="1">5</definedName>
    <definedName name="solver_rhs1" localSheetId="0" hidden="1">200</definedName>
    <definedName name="solver_rhs1" localSheetId="1" hidden="1">NERD2_MILP!$BR$10:$BR$14</definedName>
    <definedName name="solver_rhs1" localSheetId="2" hidden="1">NERD3_MILP!$BR$10:$BR$14</definedName>
    <definedName name="solver_rhs2" localSheetId="0" hidden="1">0</definedName>
    <definedName name="solver_rhs2" localSheetId="1" hidden="1">NERD2_MILP!$BR$17:$BR$28</definedName>
    <definedName name="solver_rhs2" localSheetId="2" hidden="1">NERD3_MILP!$BR$17:$BR$28</definedName>
    <definedName name="solver_rhs3" localSheetId="0" hidden="1">200</definedName>
    <definedName name="solver_rhs3" localSheetId="1" hidden="1">NERD2_MILP!$BR$31</definedName>
    <definedName name="solver_rhs3" localSheetId="2" hidden="1">NERD3_MILP!$BR$31</definedName>
    <definedName name="solver_rhs4" localSheetId="1" hidden="1">NERD2_MILP!$BR$32</definedName>
    <definedName name="solver_rhs4" localSheetId="2" hidden="1">NERD3_MILP!$BR$32</definedName>
    <definedName name="solver_rhs5" localSheetId="1" hidden="1">NERD2_MILP!$BR$35:$BR$94</definedName>
    <definedName name="solver_rhs5" localSheetId="2" hidden="1">NERD3_MILP!$BR$35:$BR$94</definedName>
    <definedName name="solver_rhs6" localSheetId="1" hidden="1">"binary"</definedName>
    <definedName name="solver_rhs6" localSheetId="2" hidden="1">NERD3_MILP!$BR$97</definedName>
    <definedName name="solver_rhs7" localSheetId="2" hidden="1">NERD3_MILP!$BR$98</definedName>
    <definedName name="solver_rhs8" localSheetId="2" hidden="1">"binary"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0.0001</definedName>
    <definedName name="solver_tol" localSheetId="2" hidden="1">0.0001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W18" i="2"/>
  <c r="BW17" i="2"/>
  <c r="BW16" i="2"/>
  <c r="BW15" i="2"/>
  <c r="BW19" i="2"/>
  <c r="BW14" i="2"/>
  <c r="B7" i="1"/>
  <c r="C10" i="1"/>
  <c r="D10" i="1"/>
  <c r="G5" i="1"/>
  <c r="H5" i="1"/>
  <c r="G4" i="1"/>
  <c r="H4" i="1"/>
  <c r="E5" i="1"/>
  <c r="F5" i="1"/>
  <c r="E6" i="1"/>
  <c r="E4" i="1"/>
  <c r="BS28" i="3"/>
  <c r="H98" i="3"/>
  <c r="J98" i="3"/>
  <c r="K98" i="3"/>
  <c r="N98" i="3"/>
  <c r="O98" i="3"/>
  <c r="R98" i="3"/>
  <c r="S98" i="3"/>
  <c r="V98" i="3"/>
  <c r="W98" i="3"/>
  <c r="Z98" i="3"/>
  <c r="AA98" i="3"/>
  <c r="AD98" i="3"/>
  <c r="AE98" i="3"/>
  <c r="AH98" i="3"/>
  <c r="AI98" i="3"/>
  <c r="AL98" i="3"/>
  <c r="AM98" i="3"/>
  <c r="AP98" i="3"/>
  <c r="AQ98" i="3"/>
  <c r="AT98" i="3"/>
  <c r="AU98" i="3"/>
  <c r="AX98" i="3"/>
  <c r="AY98" i="3"/>
  <c r="BB98" i="3"/>
  <c r="BC98" i="3"/>
  <c r="BF98" i="3"/>
  <c r="BG98" i="3"/>
  <c r="BH98" i="3"/>
  <c r="BI98" i="3"/>
  <c r="BJ98" i="3"/>
  <c r="BK98" i="3"/>
  <c r="BL98" i="3"/>
  <c r="BM98" i="3"/>
  <c r="BN98" i="3"/>
  <c r="BO98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G94" i="3"/>
  <c r="BP94" i="3"/>
  <c r="G93" i="3"/>
  <c r="BP93" i="3"/>
  <c r="G92" i="3"/>
  <c r="BP92" i="3"/>
  <c r="G91" i="3"/>
  <c r="BP91" i="3"/>
  <c r="G90" i="3"/>
  <c r="BP90" i="3"/>
  <c r="G89" i="3"/>
  <c r="BP89" i="3"/>
  <c r="G88" i="3"/>
  <c r="BP88" i="3"/>
  <c r="G87" i="3"/>
  <c r="BP87" i="3"/>
  <c r="G86" i="3"/>
  <c r="BP86" i="3"/>
  <c r="G85" i="3"/>
  <c r="BP85" i="3"/>
  <c r="G84" i="3"/>
  <c r="BP84" i="3"/>
  <c r="G83" i="3"/>
  <c r="BP83" i="3"/>
  <c r="F82" i="3"/>
  <c r="BP82" i="3"/>
  <c r="F81" i="3"/>
  <c r="BP81" i="3"/>
  <c r="F80" i="3"/>
  <c r="BP80" i="3"/>
  <c r="F79" i="3"/>
  <c r="BP79" i="3"/>
  <c r="F78" i="3"/>
  <c r="BP78" i="3"/>
  <c r="F77" i="3"/>
  <c r="BP77" i="3"/>
  <c r="F76" i="3"/>
  <c r="BP76" i="3"/>
  <c r="F75" i="3"/>
  <c r="BP75" i="3"/>
  <c r="F74" i="3"/>
  <c r="BP74" i="3"/>
  <c r="F73" i="3"/>
  <c r="BP73" i="3"/>
  <c r="F72" i="3"/>
  <c r="BP72" i="3"/>
  <c r="F71" i="3"/>
  <c r="BP71" i="3"/>
  <c r="E70" i="3"/>
  <c r="BP70" i="3"/>
  <c r="E69" i="3"/>
  <c r="BP69" i="3"/>
  <c r="E68" i="3"/>
  <c r="BP68" i="3"/>
  <c r="E67" i="3"/>
  <c r="BP67" i="3"/>
  <c r="E66" i="3"/>
  <c r="BP66" i="3"/>
  <c r="E65" i="3"/>
  <c r="BP65" i="3"/>
  <c r="E64" i="3"/>
  <c r="BP64" i="3"/>
  <c r="E63" i="3"/>
  <c r="BP63" i="3"/>
  <c r="E62" i="3"/>
  <c r="BP62" i="3"/>
  <c r="E61" i="3"/>
  <c r="BP61" i="3"/>
  <c r="E60" i="3"/>
  <c r="BP60" i="3"/>
  <c r="E59" i="3"/>
  <c r="BP59" i="3"/>
  <c r="D58" i="3"/>
  <c r="BP58" i="3"/>
  <c r="D57" i="3"/>
  <c r="BP57" i="3"/>
  <c r="D56" i="3"/>
  <c r="BP56" i="3"/>
  <c r="D55" i="3"/>
  <c r="BP55" i="3"/>
  <c r="D54" i="3"/>
  <c r="BP54" i="3"/>
  <c r="D53" i="3"/>
  <c r="BP53" i="3"/>
  <c r="D52" i="3"/>
  <c r="BP52" i="3"/>
  <c r="D51" i="3"/>
  <c r="BP51" i="3"/>
  <c r="D50" i="3"/>
  <c r="BP50" i="3"/>
  <c r="D49" i="3"/>
  <c r="BP49" i="3"/>
  <c r="D48" i="3"/>
  <c r="BP48" i="3"/>
  <c r="D47" i="3"/>
  <c r="BP47" i="3"/>
  <c r="C46" i="3"/>
  <c r="BP46" i="3"/>
  <c r="C45" i="3"/>
  <c r="BP45" i="3"/>
  <c r="C44" i="3"/>
  <c r="BP44" i="3"/>
  <c r="C43" i="3"/>
  <c r="BP43" i="3"/>
  <c r="C42" i="3"/>
  <c r="BP42" i="3"/>
  <c r="C41" i="3"/>
  <c r="BP41" i="3"/>
  <c r="C40" i="3"/>
  <c r="BP40" i="3"/>
  <c r="C39" i="3"/>
  <c r="BP39" i="3"/>
  <c r="C38" i="3"/>
  <c r="BP38" i="3"/>
  <c r="C37" i="3"/>
  <c r="BP37" i="3"/>
  <c r="C36" i="3"/>
  <c r="BP36" i="3"/>
  <c r="C35" i="3"/>
  <c r="BP35" i="3"/>
  <c r="BP32" i="3"/>
  <c r="BP31" i="3"/>
  <c r="BP28" i="3"/>
  <c r="BP27" i="3"/>
  <c r="BP26" i="3"/>
  <c r="BV25" i="3"/>
  <c r="BP25" i="3"/>
  <c r="BV24" i="3"/>
  <c r="BP24" i="3"/>
  <c r="BV23" i="3"/>
  <c r="BP23" i="3"/>
  <c r="BV22" i="3"/>
  <c r="BP22" i="3"/>
  <c r="BV21" i="3"/>
  <c r="BP21" i="3"/>
  <c r="BP20" i="3"/>
  <c r="BW19" i="3"/>
  <c r="BP19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W14" i="3"/>
  <c r="BV14" i="3"/>
  <c r="BW18" i="3"/>
  <c r="BW16" i="3"/>
  <c r="BP18" i="3"/>
  <c r="BP17" i="3"/>
  <c r="BP14" i="3"/>
  <c r="BP13" i="3"/>
  <c r="BV12" i="3"/>
  <c r="BP12" i="3"/>
  <c r="BP11" i="3"/>
  <c r="BP10" i="3"/>
  <c r="BO1" i="3"/>
  <c r="BO2" i="3"/>
  <c r="BN1" i="3"/>
  <c r="BN2" i="3"/>
  <c r="BM1" i="3"/>
  <c r="BM2" i="3"/>
  <c r="BL1" i="3"/>
  <c r="BL2" i="3"/>
  <c r="BK1" i="3"/>
  <c r="BK2" i="3"/>
  <c r="BJ1" i="3"/>
  <c r="BJ2" i="3"/>
  <c r="BI1" i="3"/>
  <c r="BI2" i="3"/>
  <c r="BH1" i="3"/>
  <c r="BH2" i="3"/>
  <c r="BG1" i="3"/>
  <c r="BG2" i="3"/>
  <c r="BF1" i="3"/>
  <c r="BF2" i="3"/>
  <c r="BE1" i="3"/>
  <c r="BE2" i="3"/>
  <c r="BD1" i="3"/>
  <c r="BD2" i="3"/>
  <c r="BC1" i="3"/>
  <c r="BC2" i="3"/>
  <c r="BB1" i="3"/>
  <c r="BB2" i="3"/>
  <c r="BA1" i="3"/>
  <c r="BA2" i="3"/>
  <c r="AZ1" i="3"/>
  <c r="AZ2" i="3"/>
  <c r="AY1" i="3"/>
  <c r="AY2" i="3"/>
  <c r="AX1" i="3"/>
  <c r="AX2" i="3"/>
  <c r="AW1" i="3"/>
  <c r="AW2" i="3"/>
  <c r="AV1" i="3"/>
  <c r="AV2" i="3"/>
  <c r="AU1" i="3"/>
  <c r="AU2" i="3"/>
  <c r="AT1" i="3"/>
  <c r="AT2" i="3"/>
  <c r="AS1" i="3"/>
  <c r="AS2" i="3"/>
  <c r="AR1" i="3"/>
  <c r="AR2" i="3"/>
  <c r="AQ1" i="3"/>
  <c r="AQ2" i="3"/>
  <c r="AP1" i="3"/>
  <c r="AP2" i="3"/>
  <c r="AO1" i="3"/>
  <c r="AO2" i="3"/>
  <c r="AN1" i="3"/>
  <c r="AN2" i="3"/>
  <c r="AM1" i="3"/>
  <c r="AM2" i="3"/>
  <c r="AL1" i="3"/>
  <c r="AL2" i="3"/>
  <c r="AK1" i="3"/>
  <c r="AK2" i="3"/>
  <c r="AJ1" i="3"/>
  <c r="AJ2" i="3"/>
  <c r="AI1" i="3"/>
  <c r="AI2" i="3"/>
  <c r="AH1" i="3"/>
  <c r="AH2" i="3"/>
  <c r="AG1" i="3"/>
  <c r="AG2" i="3"/>
  <c r="AF1" i="3"/>
  <c r="AF2" i="3"/>
  <c r="AE1" i="3"/>
  <c r="AE2" i="3"/>
  <c r="AD1" i="3"/>
  <c r="AD2" i="3"/>
  <c r="AC1" i="3"/>
  <c r="AC2" i="3"/>
  <c r="AB1" i="3"/>
  <c r="AB2" i="3"/>
  <c r="AA1" i="3"/>
  <c r="AA2" i="3"/>
  <c r="Z1" i="3"/>
  <c r="Z2" i="3"/>
  <c r="Y1" i="3"/>
  <c r="Y2" i="3"/>
  <c r="X1" i="3"/>
  <c r="X2" i="3"/>
  <c r="W1" i="3"/>
  <c r="W2" i="3"/>
  <c r="V1" i="3"/>
  <c r="V2" i="3"/>
  <c r="U1" i="3"/>
  <c r="U2" i="3"/>
  <c r="T1" i="3"/>
  <c r="T2" i="3"/>
  <c r="S1" i="3"/>
  <c r="S2" i="3"/>
  <c r="R1" i="3"/>
  <c r="R2" i="3"/>
  <c r="Q1" i="3"/>
  <c r="Q2" i="3"/>
  <c r="P1" i="3"/>
  <c r="P2" i="3"/>
  <c r="O1" i="3"/>
  <c r="O2" i="3"/>
  <c r="N1" i="3"/>
  <c r="N2" i="3"/>
  <c r="M1" i="3"/>
  <c r="M2" i="3"/>
  <c r="L1" i="3"/>
  <c r="L2" i="3"/>
  <c r="K1" i="3"/>
  <c r="K2" i="3"/>
  <c r="J1" i="3"/>
  <c r="J2" i="3"/>
  <c r="I1" i="3"/>
  <c r="I2" i="3"/>
  <c r="H1" i="3"/>
  <c r="BV11" i="3"/>
  <c r="H2" i="3"/>
  <c r="G94" i="2"/>
  <c r="BP94" i="2"/>
  <c r="G93" i="2"/>
  <c r="BP93" i="2"/>
  <c r="G92" i="2"/>
  <c r="BP92" i="2"/>
  <c r="G91" i="2"/>
  <c r="BP91" i="2"/>
  <c r="G90" i="2"/>
  <c r="BP90" i="2"/>
  <c r="G89" i="2"/>
  <c r="BP89" i="2"/>
  <c r="G88" i="2"/>
  <c r="BP88" i="2"/>
  <c r="G87" i="2"/>
  <c r="BP87" i="2"/>
  <c r="G86" i="2"/>
  <c r="BP86" i="2"/>
  <c r="G85" i="2"/>
  <c r="BP85" i="2"/>
  <c r="G84" i="2"/>
  <c r="BP84" i="2"/>
  <c r="G83" i="2"/>
  <c r="BP83" i="2"/>
  <c r="F82" i="2"/>
  <c r="BP82" i="2"/>
  <c r="F81" i="2"/>
  <c r="BP81" i="2"/>
  <c r="F80" i="2"/>
  <c r="BP80" i="2"/>
  <c r="F79" i="2"/>
  <c r="BP79" i="2"/>
  <c r="F78" i="2"/>
  <c r="BP78" i="2"/>
  <c r="F77" i="2"/>
  <c r="BP77" i="2"/>
  <c r="F76" i="2"/>
  <c r="BP76" i="2"/>
  <c r="F75" i="2"/>
  <c r="BP75" i="2"/>
  <c r="F74" i="2"/>
  <c r="BP74" i="2"/>
  <c r="F73" i="2"/>
  <c r="BP73" i="2"/>
  <c r="F72" i="2"/>
  <c r="BP72" i="2"/>
  <c r="F71" i="2"/>
  <c r="BP71" i="2"/>
  <c r="E70" i="2"/>
  <c r="BP70" i="2"/>
  <c r="E69" i="2"/>
  <c r="BP69" i="2"/>
  <c r="E68" i="2"/>
  <c r="BP68" i="2"/>
  <c r="E67" i="2"/>
  <c r="BP67" i="2"/>
  <c r="E66" i="2"/>
  <c r="BP66" i="2"/>
  <c r="E65" i="2"/>
  <c r="BP65" i="2"/>
  <c r="E64" i="2"/>
  <c r="BP64" i="2"/>
  <c r="E63" i="2"/>
  <c r="BP63" i="2"/>
  <c r="E62" i="2"/>
  <c r="BP62" i="2"/>
  <c r="E61" i="2"/>
  <c r="BP61" i="2"/>
  <c r="E60" i="2"/>
  <c r="BP60" i="2"/>
  <c r="E59" i="2"/>
  <c r="BP59" i="2"/>
  <c r="D58" i="2"/>
  <c r="BP58" i="2"/>
  <c r="D57" i="2"/>
  <c r="BP57" i="2"/>
  <c r="D56" i="2"/>
  <c r="BP56" i="2"/>
  <c r="D55" i="2"/>
  <c r="BP55" i="2"/>
  <c r="D54" i="2"/>
  <c r="BP54" i="2"/>
  <c r="D53" i="2"/>
  <c r="BP53" i="2"/>
  <c r="D52" i="2"/>
  <c r="BP52" i="2"/>
  <c r="D51" i="2"/>
  <c r="BP51" i="2"/>
  <c r="D50" i="2"/>
  <c r="BP50" i="2"/>
  <c r="D49" i="2"/>
  <c r="BP49" i="2"/>
  <c r="D48" i="2"/>
  <c r="BP48" i="2"/>
  <c r="D47" i="2"/>
  <c r="BP47" i="2"/>
  <c r="C46" i="2"/>
  <c r="BP46" i="2"/>
  <c r="C45" i="2"/>
  <c r="BP45" i="2"/>
  <c r="C44" i="2"/>
  <c r="BP44" i="2"/>
  <c r="C43" i="2"/>
  <c r="BP43" i="2"/>
  <c r="C42" i="2"/>
  <c r="BP42" i="2"/>
  <c r="C41" i="2"/>
  <c r="BP41" i="2"/>
  <c r="C40" i="2"/>
  <c r="BP40" i="2"/>
  <c r="C39" i="2"/>
  <c r="BP39" i="2"/>
  <c r="C38" i="2"/>
  <c r="BP38" i="2"/>
  <c r="C37" i="2"/>
  <c r="BP37" i="2"/>
  <c r="C36" i="2"/>
  <c r="BP36" i="2"/>
  <c r="C35" i="2"/>
  <c r="BP35" i="2"/>
  <c r="BP32" i="2"/>
  <c r="BP31" i="2"/>
  <c r="BP28" i="2"/>
  <c r="BP27" i="2"/>
  <c r="BP26" i="2"/>
  <c r="BV25" i="2"/>
  <c r="BP25" i="2"/>
  <c r="BV24" i="2"/>
  <c r="BP24" i="2"/>
  <c r="BV23" i="2"/>
  <c r="BP23" i="2"/>
  <c r="BV22" i="2"/>
  <c r="BP22" i="2"/>
  <c r="BV21" i="2"/>
  <c r="BP21" i="2"/>
  <c r="BP20" i="2"/>
  <c r="BP19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V14" i="2"/>
  <c r="BP18" i="2"/>
  <c r="BP17" i="2"/>
  <c r="BP14" i="2"/>
  <c r="BP13" i="2"/>
  <c r="BV12" i="2"/>
  <c r="BP12" i="2"/>
  <c r="BP11" i="2"/>
  <c r="BP10" i="2"/>
  <c r="BO1" i="2"/>
  <c r="BO2" i="2"/>
  <c r="BN1" i="2"/>
  <c r="BN2" i="2"/>
  <c r="BM1" i="2"/>
  <c r="BM2" i="2"/>
  <c r="BL1" i="2"/>
  <c r="BL2" i="2"/>
  <c r="BK1" i="2"/>
  <c r="BK2" i="2"/>
  <c r="BJ1" i="2"/>
  <c r="BJ2" i="2"/>
  <c r="BI1" i="2"/>
  <c r="BI2" i="2"/>
  <c r="BH1" i="2"/>
  <c r="BH2" i="2"/>
  <c r="BG1" i="2"/>
  <c r="BG2" i="2"/>
  <c r="BF1" i="2"/>
  <c r="BF2" i="2"/>
  <c r="BE1" i="2"/>
  <c r="BE2" i="2"/>
  <c r="BD1" i="2"/>
  <c r="BD2" i="2"/>
  <c r="BC1" i="2"/>
  <c r="BC2" i="2"/>
  <c r="BB1" i="2"/>
  <c r="BB2" i="2"/>
  <c r="BA1" i="2"/>
  <c r="BA2" i="2"/>
  <c r="AZ1" i="2"/>
  <c r="AZ2" i="2"/>
  <c r="AY1" i="2"/>
  <c r="AY2" i="2"/>
  <c r="AX1" i="2"/>
  <c r="AX2" i="2"/>
  <c r="AW1" i="2"/>
  <c r="AW2" i="2"/>
  <c r="AV1" i="2"/>
  <c r="AV2" i="2"/>
  <c r="AU1" i="2"/>
  <c r="AU2" i="2"/>
  <c r="AT1" i="2"/>
  <c r="AT2" i="2"/>
  <c r="AS1" i="2"/>
  <c r="AS2" i="2"/>
  <c r="AR1" i="2"/>
  <c r="AR2" i="2"/>
  <c r="AQ1" i="2"/>
  <c r="AQ2" i="2"/>
  <c r="AP1" i="2"/>
  <c r="AP2" i="2"/>
  <c r="AO1" i="2"/>
  <c r="AO2" i="2"/>
  <c r="AN1" i="2"/>
  <c r="AN2" i="2"/>
  <c r="AM1" i="2"/>
  <c r="AM2" i="2"/>
  <c r="AL1" i="2"/>
  <c r="AL2" i="2"/>
  <c r="AK1" i="2"/>
  <c r="AK2" i="2"/>
  <c r="AJ1" i="2"/>
  <c r="AJ2" i="2"/>
  <c r="AI1" i="2"/>
  <c r="AI2" i="2"/>
  <c r="AH1" i="2"/>
  <c r="AH2" i="2"/>
  <c r="AG1" i="2"/>
  <c r="AG2" i="2"/>
  <c r="AF1" i="2"/>
  <c r="AF2" i="2"/>
  <c r="AE1" i="2"/>
  <c r="AE2" i="2"/>
  <c r="AD1" i="2"/>
  <c r="AD2" i="2"/>
  <c r="AC1" i="2"/>
  <c r="AC2" i="2"/>
  <c r="AB1" i="2"/>
  <c r="AB2" i="2"/>
  <c r="AA1" i="2"/>
  <c r="AA2" i="2"/>
  <c r="Z1" i="2"/>
  <c r="Z2" i="2"/>
  <c r="Y1" i="2"/>
  <c r="Y2" i="2"/>
  <c r="X1" i="2"/>
  <c r="X2" i="2"/>
  <c r="W1" i="2"/>
  <c r="W2" i="2"/>
  <c r="V1" i="2"/>
  <c r="V2" i="2"/>
  <c r="U1" i="2"/>
  <c r="U2" i="2"/>
  <c r="T1" i="2"/>
  <c r="T2" i="2"/>
  <c r="S1" i="2"/>
  <c r="S2" i="2"/>
  <c r="R1" i="2"/>
  <c r="R2" i="2"/>
  <c r="Q1" i="2"/>
  <c r="Q2" i="2"/>
  <c r="P1" i="2"/>
  <c r="P2" i="2"/>
  <c r="O1" i="2"/>
  <c r="O2" i="2"/>
  <c r="N1" i="2"/>
  <c r="N2" i="2"/>
  <c r="M1" i="2"/>
  <c r="M2" i="2"/>
  <c r="L1" i="2"/>
  <c r="L2" i="2"/>
  <c r="K1" i="2"/>
  <c r="K2" i="2"/>
  <c r="J1" i="2"/>
  <c r="J2" i="2"/>
  <c r="I1" i="2"/>
  <c r="I2" i="2"/>
  <c r="H1" i="2"/>
  <c r="H2" i="2"/>
  <c r="F4" i="1"/>
  <c r="F6" i="1"/>
  <c r="F7" i="1"/>
  <c r="H9" i="1"/>
  <c r="BV11" i="2"/>
  <c r="BV15" i="2"/>
  <c r="BV16" i="2"/>
  <c r="BV17" i="2"/>
  <c r="BV10" i="2"/>
  <c r="BE98" i="3"/>
  <c r="BA98" i="3"/>
  <c r="AW98" i="3"/>
  <c r="AS98" i="3"/>
  <c r="AO98" i="3"/>
  <c r="AK98" i="3"/>
  <c r="AG98" i="3"/>
  <c r="AC98" i="3"/>
  <c r="Y98" i="3"/>
  <c r="U98" i="3"/>
  <c r="Q98" i="3"/>
  <c r="M98" i="3"/>
  <c r="I98" i="3"/>
  <c r="L98" i="3"/>
  <c r="P98" i="3"/>
  <c r="T98" i="3"/>
  <c r="X98" i="3"/>
  <c r="AB98" i="3"/>
  <c r="AF98" i="3"/>
  <c r="AJ98" i="3"/>
  <c r="AN98" i="3"/>
  <c r="AR98" i="3"/>
  <c r="AV98" i="3"/>
  <c r="AZ98" i="3"/>
  <c r="BD98" i="3"/>
  <c r="BP98" i="3"/>
  <c r="BW15" i="3"/>
  <c r="BV15" i="3"/>
  <c r="BV16" i="3"/>
  <c r="BV18" i="2"/>
  <c r="G6" i="1"/>
  <c r="H6" i="1"/>
  <c r="H7" i="1"/>
  <c r="H10" i="1"/>
  <c r="B3" i="3"/>
  <c r="BV10" i="3"/>
  <c r="BW17" i="3"/>
  <c r="BV17" i="3"/>
  <c r="BV18" i="3"/>
</calcChain>
</file>

<file path=xl/sharedStrings.xml><?xml version="1.0" encoding="utf-8"?>
<sst xmlns="http://schemas.openxmlformats.org/spreadsheetml/2006/main" count="512" uniqueCount="115">
  <si>
    <t>Wgt</t>
  </si>
  <si>
    <t>X</t>
  </si>
  <si>
    <t>Y</t>
  </si>
  <si>
    <t>Dist</t>
  </si>
  <si>
    <t>Wgt Dist</t>
  </si>
  <si>
    <t>Boston</t>
  </si>
  <si>
    <t>Providence</t>
  </si>
  <si>
    <t>Springfield</t>
  </si>
  <si>
    <t>Total Wgt Dist</t>
  </si>
  <si>
    <t>Worksheet for NERD Part 1</t>
  </si>
  <si>
    <t>Data</t>
  </si>
  <si>
    <t>Average Distance COG=</t>
  </si>
  <si>
    <t>Average Distance Weber=</t>
  </si>
  <si>
    <t>Weber</t>
  </si>
  <si>
    <t>CoG</t>
  </si>
  <si>
    <t>WgtDist</t>
  </si>
  <si>
    <t>Weber - Coordinates</t>
  </si>
  <si>
    <t>CoG Coordinates</t>
  </si>
  <si>
    <t>(use solver)</t>
  </si>
  <si>
    <t>NERD 2 Facility Location</t>
  </si>
  <si>
    <t xml:space="preserve">z = </t>
  </si>
  <si>
    <t>BO</t>
  </si>
  <si>
    <t>NA</t>
  </si>
  <si>
    <t>PR</t>
  </si>
  <si>
    <t>SP</t>
  </si>
  <si>
    <t>WO</t>
  </si>
  <si>
    <t>BO-BO</t>
  </si>
  <si>
    <t>BO-BR</t>
  </si>
  <si>
    <t>BO-CO</t>
  </si>
  <si>
    <t>BO-HA</t>
  </si>
  <si>
    <t>BO-MN</t>
  </si>
  <si>
    <t>BO-NA</t>
  </si>
  <si>
    <t>BO-NH</t>
  </si>
  <si>
    <t>BO-NL</t>
  </si>
  <si>
    <t>BO-PO</t>
  </si>
  <si>
    <t>BO-PR</t>
  </si>
  <si>
    <t>BO-SP</t>
  </si>
  <si>
    <t>BO-WO</t>
  </si>
  <si>
    <t>NA-BO</t>
  </si>
  <si>
    <t>NA-BR</t>
  </si>
  <si>
    <t>NA-CO</t>
  </si>
  <si>
    <t>NA-HA</t>
  </si>
  <si>
    <t>NA-MN</t>
  </si>
  <si>
    <t>NA-NA</t>
  </si>
  <si>
    <t>NA-NH</t>
  </si>
  <si>
    <t>NA-NL</t>
  </si>
  <si>
    <t>NA-PO</t>
  </si>
  <si>
    <t>NA-PR</t>
  </si>
  <si>
    <t>NA-SP</t>
  </si>
  <si>
    <t>NA-WO</t>
  </si>
  <si>
    <t>PR-BO</t>
  </si>
  <si>
    <t>PR-BR</t>
  </si>
  <si>
    <t>PR-CO</t>
  </si>
  <si>
    <t>PR-HA</t>
  </si>
  <si>
    <t>PR-MN</t>
  </si>
  <si>
    <t>PR-NA</t>
  </si>
  <si>
    <t>PR-NH</t>
  </si>
  <si>
    <t>PR-NL</t>
  </si>
  <si>
    <t>PR-PO</t>
  </si>
  <si>
    <t>PR-PR</t>
  </si>
  <si>
    <t>PR-SP</t>
  </si>
  <si>
    <t>PR-WO</t>
  </si>
  <si>
    <t>SP-BO</t>
  </si>
  <si>
    <t>SP-BR</t>
  </si>
  <si>
    <t>SP-CO</t>
  </si>
  <si>
    <t>SP-HA</t>
  </si>
  <si>
    <t>SP-MN</t>
  </si>
  <si>
    <t>SP-NA</t>
  </si>
  <si>
    <t>SP-NH</t>
  </si>
  <si>
    <t>SP-NL</t>
  </si>
  <si>
    <t>SP-PO</t>
  </si>
  <si>
    <t>SP-PR</t>
  </si>
  <si>
    <t>SP-SP</t>
  </si>
  <si>
    <t>SP-WO</t>
  </si>
  <si>
    <t>WO-BO</t>
  </si>
  <si>
    <t>WO-BR</t>
  </si>
  <si>
    <t>WO-CO</t>
  </si>
  <si>
    <t>WO-HA</t>
  </si>
  <si>
    <t>WO-MN</t>
  </si>
  <si>
    <t>WO-NA</t>
  </si>
  <si>
    <t>WO-NH</t>
  </si>
  <si>
    <t>WO-NL</t>
  </si>
  <si>
    <t>WO-PO</t>
  </si>
  <si>
    <t>WO-PR</t>
  </si>
  <si>
    <t>WO-SP</t>
  </si>
  <si>
    <t>WO-WO</t>
  </si>
  <si>
    <t>Dec Vars</t>
  </si>
  <si>
    <t>Costs</t>
  </si>
  <si>
    <t xml:space="preserve">Var Cost/Mi = </t>
  </si>
  <si>
    <t xml:space="preserve">Distance </t>
  </si>
  <si>
    <t>DC Capacity</t>
  </si>
  <si>
    <t>LHS</t>
  </si>
  <si>
    <t>RHS</t>
  </si>
  <si>
    <t>≤</t>
  </si>
  <si>
    <t>Average Distance</t>
  </si>
  <si>
    <t>Wgt Average Distance</t>
  </si>
  <si>
    <t>%Demand</t>
  </si>
  <si>
    <t>Demand Constraints</t>
  </si>
  <si>
    <t>≥</t>
  </si>
  <si>
    <t>BR</t>
  </si>
  <si>
    <t>CO</t>
  </si>
  <si>
    <t>HA</t>
  </si>
  <si>
    <t>MN</t>
  </si>
  <si>
    <t>NH</t>
  </si>
  <si>
    <t>NL</t>
  </si>
  <si>
    <t>PO</t>
  </si>
  <si>
    <t>Number of DCs</t>
  </si>
  <si>
    <t>Min Num</t>
  </si>
  <si>
    <t>Max Num</t>
  </si>
  <si>
    <t>NERD3 Facility Location</t>
  </si>
  <si>
    <t>LOS Constraints</t>
  </si>
  <si>
    <t>Max Avg Distance</t>
  </si>
  <si>
    <t xml:space="preserve">MinPct in 50 </t>
  </si>
  <si>
    <t>Linking Constraints</t>
  </si>
  <si>
    <t xml:space="preserve"> Linking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</si>
</sst>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"/>
    <numFmt numFmtId="167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horizontal="left" vertical="center" wrapText="1"/>
    </xf>
    <xf numFmtId="3" fontId="0" fillId="0" borderId="0" xfId="1" applyNumberFormat="1" applyFont="1" applyAlignment="1">
      <alignment horizontal="center"/>
    </xf>
    <xf numFmtId="3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0" fillId="2" borderId="5" xfId="1" applyNumberFormat="1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3" fillId="0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5" xfId="0" applyBorder="1"/>
    <xf numFmtId="0" fontId="0" fillId="0" borderId="13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3" fontId="0" fillId="0" borderId="18" xfId="1" applyNumberFormat="1" applyFont="1" applyBorder="1" applyAlignment="1">
      <alignment horizontal="center"/>
    </xf>
    <xf numFmtId="2" fontId="0" fillId="0" borderId="17" xfId="1" applyNumberFormat="1" applyFont="1" applyBorder="1" applyAlignment="1">
      <alignment horizontal="center"/>
    </xf>
    <xf numFmtId="2" fontId="0" fillId="0" borderId="19" xfId="1" applyNumberFormat="1" applyFont="1" applyBorder="1" applyAlignment="1">
      <alignment horizontal="center"/>
    </xf>
    <xf numFmtId="3" fontId="0" fillId="0" borderId="2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2" fontId="0" fillId="0" borderId="24" xfId="1" applyNumberFormat="1" applyFont="1" applyBorder="1" applyAlignment="1">
      <alignment horizontal="center"/>
    </xf>
    <xf numFmtId="3" fontId="0" fillId="0" borderId="32" xfId="1" applyNumberFormat="1" applyFont="1" applyBorder="1" applyAlignment="1">
      <alignment horizontal="center"/>
    </xf>
    <xf numFmtId="3" fontId="0" fillId="0" borderId="25" xfId="1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30" xfId="0" applyFont="1" applyFill="1" applyBorder="1" applyAlignment="1">
      <alignment horizontal="center"/>
    </xf>
    <xf numFmtId="3" fontId="2" fillId="0" borderId="27" xfId="1" applyNumberFormat="1" applyFont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12" xfId="0" applyFont="1" applyBorder="1" applyAlignment="1">
      <alignment horizontal="right"/>
    </xf>
    <xf numFmtId="165" fontId="7" fillId="3" borderId="35" xfId="2" applyNumberFormat="1" applyFont="1" applyFill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29" xfId="0" applyBorder="1" applyAlignment="1">
      <alignment horizontal="center" textRotation="90"/>
    </xf>
    <xf numFmtId="0" fontId="0" fillId="0" borderId="38" xfId="0" applyBorder="1" applyAlignment="1">
      <alignment horizontal="center" textRotation="90"/>
    </xf>
    <xf numFmtId="0" fontId="0" fillId="0" borderId="39" xfId="0" applyBorder="1" applyAlignment="1">
      <alignment horizontal="center" textRotation="90"/>
    </xf>
    <xf numFmtId="0" fontId="0" fillId="0" borderId="40" xfId="0" applyBorder="1" applyAlignment="1">
      <alignment horizontal="center" textRotation="90"/>
    </xf>
    <xf numFmtId="0" fontId="0" fillId="0" borderId="29" xfId="0" applyBorder="1" applyAlignment="1">
      <alignment horizontal="right"/>
    </xf>
    <xf numFmtId="166" fontId="0" fillId="4" borderId="14" xfId="0" applyNumberFormat="1" applyFill="1" applyBorder="1" applyAlignment="1">
      <alignment horizontal="center"/>
    </xf>
    <xf numFmtId="166" fontId="0" fillId="4" borderId="41" xfId="0" applyNumberFormat="1" applyFill="1" applyBorder="1" applyAlignment="1">
      <alignment horizontal="center"/>
    </xf>
    <xf numFmtId="166" fontId="0" fillId="4" borderId="16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0" fillId="2" borderId="41" xfId="0" applyNumberFormat="1" applyFill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1" fontId="0" fillId="2" borderId="25" xfId="0" applyNumberFormat="1" applyFill="1" applyBorder="1"/>
    <xf numFmtId="1" fontId="0" fillId="2" borderId="24" xfId="0" applyNumberFormat="1" applyFill="1" applyBorder="1"/>
    <xf numFmtId="0" fontId="0" fillId="0" borderId="21" xfId="0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right"/>
    </xf>
    <xf numFmtId="0" fontId="0" fillId="0" borderId="45" xfId="0" applyBorder="1" applyAlignment="1">
      <alignment horizontal="center"/>
    </xf>
    <xf numFmtId="0" fontId="0" fillId="0" borderId="37" xfId="0" applyBorder="1"/>
    <xf numFmtId="0" fontId="0" fillId="0" borderId="21" xfId="0" applyBorder="1"/>
    <xf numFmtId="0" fontId="0" fillId="5" borderId="29" xfId="0" applyFill="1" applyBorder="1"/>
    <xf numFmtId="0" fontId="0" fillId="5" borderId="40" xfId="0" applyFill="1" applyBorder="1" applyAlignment="1">
      <alignment horizontal="right"/>
    </xf>
    <xf numFmtId="0" fontId="0" fillId="5" borderId="29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0" xfId="0" applyFill="1" applyBorder="1"/>
    <xf numFmtId="0" fontId="0" fillId="5" borderId="39" xfId="0" applyFill="1" applyBorder="1"/>
    <xf numFmtId="0" fontId="2" fillId="5" borderId="40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0" fillId="5" borderId="21" xfId="0" applyFill="1" applyBorder="1"/>
    <xf numFmtId="0" fontId="0" fillId="5" borderId="6" xfId="0" applyFill="1" applyBorder="1" applyAlignment="1">
      <alignment horizontal="right"/>
    </xf>
    <xf numFmtId="0" fontId="0" fillId="5" borderId="21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" xfId="0" applyFill="1" applyBorder="1"/>
    <xf numFmtId="0" fontId="0" fillId="5" borderId="18" xfId="0" applyFill="1" applyBorder="1"/>
    <xf numFmtId="0" fontId="0" fillId="5" borderId="17" xfId="0" applyFill="1" applyBorder="1"/>
    <xf numFmtId="167" fontId="0" fillId="5" borderId="7" xfId="1" applyNumberFormat="1" applyFont="1" applyFill="1" applyBorder="1" applyAlignment="1">
      <alignment horizontal="center"/>
    </xf>
    <xf numFmtId="165" fontId="0" fillId="0" borderId="0" xfId="0" applyNumberFormat="1" applyBorder="1"/>
    <xf numFmtId="43" fontId="0" fillId="0" borderId="0" xfId="1" applyFont="1" applyBorder="1"/>
    <xf numFmtId="0" fontId="0" fillId="5" borderId="49" xfId="0" applyFill="1" applyBorder="1"/>
    <xf numFmtId="0" fontId="0" fillId="5" borderId="23" xfId="0" applyFill="1" applyBorder="1" applyAlignment="1">
      <alignment horizontal="right"/>
    </xf>
    <xf numFmtId="0" fontId="0" fillId="5" borderId="49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51" xfId="0" applyFill="1" applyBorder="1"/>
    <xf numFmtId="0" fontId="0" fillId="5" borderId="20" xfId="0" applyFill="1" applyBorder="1"/>
    <xf numFmtId="0" fontId="0" fillId="5" borderId="19" xfId="0" applyFill="1" applyBorder="1"/>
    <xf numFmtId="167" fontId="0" fillId="5" borderId="50" xfId="1" applyNumberFormat="1" applyFont="1" applyFill="1" applyBorder="1" applyAlignment="1">
      <alignment horizontal="center"/>
    </xf>
    <xf numFmtId="9" fontId="0" fillId="0" borderId="0" xfId="3" applyFont="1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0" fontId="0" fillId="5" borderId="37" xfId="0" applyFill="1" applyBorder="1"/>
    <xf numFmtId="0" fontId="0" fillId="0" borderId="0" xfId="0" applyFill="1" applyBorder="1"/>
    <xf numFmtId="1" fontId="0" fillId="0" borderId="0" xfId="0" applyNumberFormat="1" applyBorder="1"/>
    <xf numFmtId="0" fontId="0" fillId="5" borderId="24" xfId="0" applyFill="1" applyBorder="1" applyAlignment="1">
      <alignment horizontal="right"/>
    </xf>
    <xf numFmtId="0" fontId="0" fillId="5" borderId="41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" xfId="0" quotePrefix="1" applyFill="1" applyBorder="1"/>
    <xf numFmtId="0" fontId="0" fillId="5" borderId="30" xfId="0" applyFill="1" applyBorder="1" applyAlignment="1">
      <alignment horizontal="right"/>
    </xf>
    <xf numFmtId="0" fontId="0" fillId="5" borderId="12" xfId="0" applyFill="1" applyBorder="1"/>
    <xf numFmtId="0" fontId="0" fillId="5" borderId="35" xfId="0" applyFill="1" applyBorder="1" applyAlignment="1">
      <alignment horizontal="right"/>
    </xf>
    <xf numFmtId="0" fontId="0" fillId="5" borderId="0" xfId="0" quotePrefix="1" applyFill="1" applyBorder="1"/>
    <xf numFmtId="0" fontId="0" fillId="5" borderId="14" xfId="0" applyFill="1" applyBorder="1" applyAlignment="1">
      <alignment horizontal="right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43" fontId="0" fillId="5" borderId="52" xfId="1" applyFont="1" applyFill="1" applyBorder="1" applyAlignment="1">
      <alignment horizontal="center"/>
    </xf>
    <xf numFmtId="0" fontId="0" fillId="5" borderId="41" xfId="0" quotePrefix="1" applyFill="1" applyBorder="1"/>
    <xf numFmtId="0" fontId="0" fillId="5" borderId="15" xfId="0" applyFill="1" applyBorder="1" applyAlignment="1">
      <alignment horizontal="right"/>
    </xf>
    <xf numFmtId="0" fontId="0" fillId="5" borderId="1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3" fontId="0" fillId="5" borderId="7" xfId="1" applyFont="1" applyFill="1" applyBorder="1" applyAlignment="1">
      <alignment horizontal="center"/>
    </xf>
    <xf numFmtId="0" fontId="0" fillId="5" borderId="1" xfId="0" quotePrefix="1" applyFill="1" applyBorder="1"/>
    <xf numFmtId="0" fontId="0" fillId="5" borderId="34" xfId="0" applyFill="1" applyBorder="1" applyAlignment="1">
      <alignment horizontal="right"/>
    </xf>
    <xf numFmtId="0" fontId="0" fillId="5" borderId="34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6" xfId="0" applyFill="1" applyBorder="1"/>
    <xf numFmtId="43" fontId="0" fillId="5" borderId="50" xfId="1" applyFont="1" applyFill="1" applyBorder="1" applyAlignment="1">
      <alignment horizontal="center"/>
    </xf>
    <xf numFmtId="0" fontId="0" fillId="5" borderId="51" xfId="0" quotePrefix="1" applyFill="1" applyBorder="1"/>
    <xf numFmtId="0" fontId="0" fillId="5" borderId="55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2" fillId="0" borderId="0" xfId="0" applyFont="1" applyBorder="1"/>
    <xf numFmtId="0" fontId="0" fillId="0" borderId="29" xfId="0" applyBorder="1"/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0" fontId="0" fillId="5" borderId="29" xfId="0" applyFill="1" applyBorder="1" applyAlignment="1">
      <alignment horizontal="right"/>
    </xf>
    <xf numFmtId="43" fontId="0" fillId="5" borderId="41" xfId="1" applyFont="1" applyFill="1" applyBorder="1" applyAlignment="1">
      <alignment horizontal="center"/>
    </xf>
    <xf numFmtId="43" fontId="0" fillId="5" borderId="25" xfId="1" applyFont="1" applyFill="1" applyBorder="1" applyAlignment="1">
      <alignment horizontal="center"/>
    </xf>
    <xf numFmtId="167" fontId="0" fillId="5" borderId="13" xfId="1" applyNumberFormat="1" applyFont="1" applyFill="1" applyBorder="1" applyAlignment="1">
      <alignment horizontal="center"/>
    </xf>
    <xf numFmtId="43" fontId="0" fillId="5" borderId="51" xfId="1" applyFont="1" applyFill="1" applyBorder="1" applyAlignment="1">
      <alignment horizontal="center"/>
    </xf>
    <xf numFmtId="43" fontId="0" fillId="5" borderId="20" xfId="1" applyFont="1" applyFill="1" applyBorder="1" applyAlignment="1">
      <alignment horizontal="center"/>
    </xf>
    <xf numFmtId="43" fontId="0" fillId="5" borderId="13" xfId="1" applyFont="1" applyFill="1" applyBorder="1" applyAlignment="1">
      <alignment horizontal="center"/>
    </xf>
    <xf numFmtId="43" fontId="0" fillId="5" borderId="35" xfId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2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150" zoomScaleNormal="150" zoomScalePageLayoutView="150" workbookViewId="0">
      <selection activeCell="H4" sqref="H4"/>
    </sheetView>
  </sheetViews>
  <sheetFormatPr defaultColWidth="19" defaultRowHeight="15.6" x14ac:dyDescent="0.3"/>
  <cols>
    <col min="1" max="1" width="10.296875" bestFit="1" customWidth="1"/>
    <col min="2" max="2" width="9.296875" customWidth="1"/>
    <col min="3" max="4" width="6.5" customWidth="1"/>
    <col min="5" max="5" width="12.796875" bestFit="1" customWidth="1"/>
    <col min="6" max="6" width="13.19921875" style="2" bestFit="1" customWidth="1"/>
    <col min="7" max="7" width="12.19921875" bestFit="1" customWidth="1"/>
    <col min="8" max="8" width="7.796875" bestFit="1" customWidth="1"/>
  </cols>
  <sheetData>
    <row r="1" spans="1:8" ht="16.2" thickBot="1" x14ac:dyDescent="0.35">
      <c r="A1" s="5" t="s">
        <v>9</v>
      </c>
    </row>
    <row r="2" spans="1:8" ht="16.2" thickBot="1" x14ac:dyDescent="0.35">
      <c r="E2" s="179" t="s">
        <v>13</v>
      </c>
      <c r="F2" s="180"/>
      <c r="G2" s="181" t="s">
        <v>14</v>
      </c>
      <c r="H2" s="182"/>
    </row>
    <row r="3" spans="1:8" ht="16.2" thickBot="1" x14ac:dyDescent="0.35">
      <c r="A3" s="45" t="s">
        <v>10</v>
      </c>
      <c r="B3" s="46" t="s">
        <v>0</v>
      </c>
      <c r="C3" s="47" t="s">
        <v>1</v>
      </c>
      <c r="D3" s="48" t="s">
        <v>2</v>
      </c>
      <c r="E3" s="42" t="s">
        <v>3</v>
      </c>
      <c r="F3" s="43" t="s">
        <v>4</v>
      </c>
      <c r="G3" s="42" t="s">
        <v>3</v>
      </c>
      <c r="H3" s="44" t="s">
        <v>15</v>
      </c>
    </row>
    <row r="4" spans="1:8" x14ac:dyDescent="0.3">
      <c r="A4" s="25" t="s">
        <v>5</v>
      </c>
      <c r="B4" s="26">
        <v>425</v>
      </c>
      <c r="C4" s="27">
        <v>100</v>
      </c>
      <c r="D4" s="28">
        <v>80</v>
      </c>
      <c r="E4" s="29">
        <f>SQRT(($C$9-C4)^2+($D$9-D4)^2)</f>
        <v>17.545023410562017</v>
      </c>
      <c r="F4" s="30">
        <f>$B$4*E4</f>
        <v>7456.6349494888573</v>
      </c>
      <c r="G4" s="29">
        <f>SQRT(($C$10-C4)^2+($D$10-D4)^2)</f>
        <v>29.003817023226958</v>
      </c>
      <c r="H4" s="31">
        <f>$B$4*G4</f>
        <v>12326.622234871456</v>
      </c>
    </row>
    <row r="5" spans="1:8" x14ac:dyDescent="0.3">
      <c r="A5" s="32" t="s">
        <v>6</v>
      </c>
      <c r="B5" s="6">
        <v>320</v>
      </c>
      <c r="C5" s="7">
        <v>86</v>
      </c>
      <c r="D5" s="16">
        <v>40</v>
      </c>
      <c r="E5" s="18">
        <f t="shared" ref="E5:E6" si="0">SQRT(($C$9-C5)^2+($D$9-D5)^2)</f>
        <v>26.305133082668796</v>
      </c>
      <c r="F5" s="22">
        <f t="shared" ref="F5:F6" si="1">B5*E5</f>
        <v>8417.6425864540142</v>
      </c>
      <c r="G5" s="18">
        <f t="shared" ref="G5:G6" si="2">SQRT(($C$10-C5)^2+($D$10-D5)^2)</f>
        <v>23.888312073696238</v>
      </c>
      <c r="H5" s="17">
        <f>$B$5*G5</f>
        <v>7644.2598635827962</v>
      </c>
    </row>
    <row r="6" spans="1:8" ht="16.2" thickBot="1" x14ac:dyDescent="0.35">
      <c r="A6" s="33" t="s">
        <v>7</v>
      </c>
      <c r="B6" s="34">
        <v>220</v>
      </c>
      <c r="C6" s="35">
        <v>20</v>
      </c>
      <c r="D6" s="36">
        <v>60</v>
      </c>
      <c r="E6" s="19">
        <f t="shared" si="0"/>
        <v>69.564782782211239</v>
      </c>
      <c r="F6" s="23">
        <f t="shared" si="1"/>
        <v>15304.252212086472</v>
      </c>
      <c r="G6" s="19">
        <f t="shared" si="2"/>
        <v>57.160610489690676</v>
      </c>
      <c r="H6" s="20">
        <f>$B$6*G6</f>
        <v>12575.334307731948</v>
      </c>
    </row>
    <row r="7" spans="1:8" ht="16.2" thickBot="1" x14ac:dyDescent="0.35">
      <c r="A7" s="1"/>
      <c r="B7" s="13">
        <f>SUM(B4:B6)</f>
        <v>965</v>
      </c>
      <c r="C7" s="8"/>
      <c r="D7" s="8"/>
      <c r="E7" s="10" t="s">
        <v>8</v>
      </c>
      <c r="F7" s="3">
        <f>SUM(F4:F6)</f>
        <v>31178.529748029345</v>
      </c>
      <c r="G7" s="37" t="s">
        <v>8</v>
      </c>
      <c r="H7" s="3">
        <f>SUM(H4:H6)</f>
        <v>32546.216406186202</v>
      </c>
    </row>
    <row r="8" spans="1:8" ht="16.2" thickBot="1" x14ac:dyDescent="0.35">
      <c r="A8" s="1"/>
      <c r="B8" s="12"/>
      <c r="C8" s="8"/>
      <c r="D8" s="8"/>
      <c r="E8" s="38"/>
      <c r="F8" s="39"/>
      <c r="G8" s="40"/>
      <c r="H8" s="39"/>
    </row>
    <row r="9" spans="1:8" ht="16.2" thickBot="1" x14ac:dyDescent="0.35">
      <c r="A9" s="11"/>
      <c r="B9" s="14" t="s">
        <v>16</v>
      </c>
      <c r="C9" s="9">
        <v>89.297021007186231</v>
      </c>
      <c r="D9" s="9">
        <v>66.097694897731657</v>
      </c>
      <c r="E9" t="s">
        <v>18</v>
      </c>
      <c r="G9" s="4" t="s">
        <v>12</v>
      </c>
      <c r="H9" s="41">
        <f>F7/B7</f>
        <v>32.309357251843878</v>
      </c>
    </row>
    <row r="10" spans="1:8" ht="16.2" thickBot="1" x14ac:dyDescent="0.35">
      <c r="A10" s="11"/>
      <c r="B10" s="14" t="s">
        <v>17</v>
      </c>
      <c r="C10" s="13">
        <f>SUMPRODUCT($B$4:$B$6,C4:C6)/$B$7</f>
        <v>77.119170984455963</v>
      </c>
      <c r="D10" s="13">
        <f>SUMPRODUCT($B$4:$B$6,D4:D6)/$B$7</f>
        <v>62.176165803108809</v>
      </c>
      <c r="G10" s="4" t="s">
        <v>11</v>
      </c>
      <c r="H10" s="41">
        <f>H7/B7</f>
        <v>33.726649125581559</v>
      </c>
    </row>
  </sheetData>
  <mergeCells count="2">
    <mergeCell ref="E2:F2"/>
    <mergeCell ref="G2:H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98"/>
  <sheetViews>
    <sheetView tabSelected="1" zoomScale="70" zoomScaleNormal="70" zoomScalePageLayoutView="150" workbookViewId="0">
      <pane xSplit="2" ySplit="8" topLeftCell="C9" activePane="bottomRight" state="frozen"/>
      <selection pane="topRight" activeCell="C1" sqref="C1"/>
      <selection pane="bottomLeft" activeCell="A8" sqref="A8"/>
      <selection pane="bottomRight" activeCell="B3" sqref="B3"/>
    </sheetView>
  </sheetViews>
  <sheetFormatPr defaultColWidth="11" defaultRowHeight="15.6" x14ac:dyDescent="0.3"/>
  <cols>
    <col min="1" max="1" width="14" customWidth="1"/>
    <col min="2" max="2" width="13.296875" bestFit="1" customWidth="1"/>
    <col min="3" max="7" width="6.296875" style="15" bestFit="1" customWidth="1"/>
    <col min="8" max="27" width="5" style="15" customWidth="1"/>
    <col min="28" max="28" width="5" customWidth="1"/>
    <col min="29" max="33" width="5" style="15" customWidth="1"/>
    <col min="34" max="36" width="5" customWidth="1"/>
    <col min="37" max="37" width="5" style="15" customWidth="1"/>
    <col min="38" max="67" width="5" customWidth="1"/>
    <col min="68" max="68" width="10.296875" customWidth="1"/>
    <col min="69" max="69" width="2.19921875" bestFit="1" customWidth="1"/>
    <col min="70" max="70" width="9.19921875" customWidth="1"/>
    <col min="74" max="74" width="8.796875" customWidth="1"/>
  </cols>
  <sheetData>
    <row r="1" spans="1:75" s="49" customFormat="1" ht="16.2" thickBot="1" x14ac:dyDescent="0.35">
      <c r="A1" s="165" t="s">
        <v>19</v>
      </c>
      <c r="C1" s="50"/>
      <c r="D1" s="50"/>
      <c r="E1" s="50"/>
      <c r="F1" s="50"/>
      <c r="G1" s="50"/>
      <c r="H1" s="51">
        <f>IF(H5&gt;0.001,1,0)</f>
        <v>0</v>
      </c>
      <c r="I1" s="51">
        <f t="shared" ref="I1:BO1" si="0">IF(I5&gt;0.001,1,0)</f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0</v>
      </c>
      <c r="R1" s="51">
        <f t="shared" si="0"/>
        <v>0</v>
      </c>
      <c r="S1" s="51">
        <f t="shared" si="0"/>
        <v>0</v>
      </c>
      <c r="T1" s="51">
        <f t="shared" si="0"/>
        <v>0</v>
      </c>
      <c r="U1" s="51">
        <f t="shared" si="0"/>
        <v>0</v>
      </c>
      <c r="V1" s="51">
        <f t="shared" si="0"/>
        <v>0</v>
      </c>
      <c r="W1" s="51">
        <f t="shared" si="0"/>
        <v>0</v>
      </c>
      <c r="X1" s="51">
        <f t="shared" si="0"/>
        <v>0</v>
      </c>
      <c r="Y1" s="51">
        <f t="shared" si="0"/>
        <v>0</v>
      </c>
      <c r="Z1" s="51">
        <f t="shared" si="0"/>
        <v>0</v>
      </c>
      <c r="AA1" s="51">
        <f t="shared" si="0"/>
        <v>0</v>
      </c>
      <c r="AB1" s="51">
        <f t="shared" si="0"/>
        <v>0</v>
      </c>
      <c r="AC1" s="51">
        <f t="shared" si="0"/>
        <v>0</v>
      </c>
      <c r="AD1" s="51">
        <f t="shared" si="0"/>
        <v>0</v>
      </c>
      <c r="AE1" s="51">
        <f t="shared" si="0"/>
        <v>0</v>
      </c>
      <c r="AF1" s="51">
        <f t="shared" si="0"/>
        <v>0</v>
      </c>
      <c r="AG1" s="51">
        <f t="shared" si="0"/>
        <v>0</v>
      </c>
      <c r="AH1" s="51">
        <f t="shared" si="0"/>
        <v>0</v>
      </c>
      <c r="AI1" s="51">
        <f t="shared" si="0"/>
        <v>0</v>
      </c>
      <c r="AJ1" s="51">
        <f t="shared" si="0"/>
        <v>0</v>
      </c>
      <c r="AK1" s="51">
        <f t="shared" si="0"/>
        <v>0</v>
      </c>
      <c r="AL1" s="51">
        <f t="shared" si="0"/>
        <v>0</v>
      </c>
      <c r="AM1" s="51">
        <f t="shared" si="0"/>
        <v>0</v>
      </c>
      <c r="AN1" s="51">
        <f t="shared" si="0"/>
        <v>0</v>
      </c>
      <c r="AO1" s="51">
        <f t="shared" si="0"/>
        <v>0</v>
      </c>
      <c r="AP1" s="51">
        <f t="shared" si="0"/>
        <v>0</v>
      </c>
      <c r="AQ1" s="51">
        <f t="shared" si="0"/>
        <v>0</v>
      </c>
      <c r="AR1" s="51">
        <f t="shared" si="0"/>
        <v>0</v>
      </c>
      <c r="AS1" s="51">
        <f t="shared" si="0"/>
        <v>0</v>
      </c>
      <c r="AT1" s="51">
        <f t="shared" si="0"/>
        <v>0</v>
      </c>
      <c r="AU1" s="51">
        <f t="shared" si="0"/>
        <v>0</v>
      </c>
      <c r="AV1" s="51">
        <f t="shared" si="0"/>
        <v>0</v>
      </c>
      <c r="AW1" s="51">
        <f t="shared" si="0"/>
        <v>0</v>
      </c>
      <c r="AX1" s="51">
        <f t="shared" si="0"/>
        <v>0</v>
      </c>
      <c r="AY1" s="51">
        <f t="shared" si="0"/>
        <v>0</v>
      </c>
      <c r="AZ1" s="51">
        <f t="shared" si="0"/>
        <v>0</v>
      </c>
      <c r="BA1" s="51">
        <f t="shared" si="0"/>
        <v>0</v>
      </c>
      <c r="BB1" s="51">
        <f t="shared" si="0"/>
        <v>0</v>
      </c>
      <c r="BC1" s="51">
        <f t="shared" si="0"/>
        <v>0</v>
      </c>
      <c r="BD1" s="51">
        <f t="shared" si="0"/>
        <v>1</v>
      </c>
      <c r="BE1" s="51">
        <f t="shared" si="0"/>
        <v>1</v>
      </c>
      <c r="BF1" s="51">
        <f t="shared" si="0"/>
        <v>1</v>
      </c>
      <c r="BG1" s="51">
        <f t="shared" si="0"/>
        <v>1</v>
      </c>
      <c r="BH1" s="51">
        <f t="shared" si="0"/>
        <v>1</v>
      </c>
      <c r="BI1" s="51">
        <f t="shared" si="0"/>
        <v>1</v>
      </c>
      <c r="BJ1" s="51">
        <f t="shared" si="0"/>
        <v>1</v>
      </c>
      <c r="BK1" s="51">
        <f t="shared" si="0"/>
        <v>1</v>
      </c>
      <c r="BL1" s="51">
        <f t="shared" si="0"/>
        <v>1</v>
      </c>
      <c r="BM1" s="51">
        <f t="shared" si="0"/>
        <v>1</v>
      </c>
      <c r="BN1" s="51">
        <f t="shared" si="0"/>
        <v>1</v>
      </c>
      <c r="BO1" s="51">
        <f t="shared" si="0"/>
        <v>1</v>
      </c>
    </row>
    <row r="2" spans="1:75" s="49" customFormat="1" ht="16.2" thickBot="1" x14ac:dyDescent="0.35">
      <c r="C2" s="50"/>
      <c r="D2" s="50"/>
      <c r="E2" s="50"/>
      <c r="F2" s="50"/>
      <c r="G2" s="50"/>
      <c r="H2" s="52">
        <f>H1*H7</f>
        <v>0</v>
      </c>
      <c r="I2" s="50">
        <f t="shared" ref="I2:BO2" si="1">I1*I7</f>
        <v>0</v>
      </c>
      <c r="J2" s="50">
        <f t="shared" si="1"/>
        <v>0</v>
      </c>
      <c r="K2" s="50">
        <f t="shared" si="1"/>
        <v>0</v>
      </c>
      <c r="L2" s="50">
        <f t="shared" si="1"/>
        <v>0</v>
      </c>
      <c r="M2" s="50">
        <f t="shared" si="1"/>
        <v>0</v>
      </c>
      <c r="N2" s="50">
        <f t="shared" si="1"/>
        <v>0</v>
      </c>
      <c r="O2" s="50">
        <f t="shared" si="1"/>
        <v>0</v>
      </c>
      <c r="P2" s="50">
        <f t="shared" si="1"/>
        <v>0</v>
      </c>
      <c r="Q2" s="50">
        <f t="shared" si="1"/>
        <v>0</v>
      </c>
      <c r="R2" s="50">
        <f t="shared" si="1"/>
        <v>0</v>
      </c>
      <c r="S2" s="53">
        <f t="shared" si="1"/>
        <v>0</v>
      </c>
      <c r="T2" s="52">
        <f t="shared" si="1"/>
        <v>0</v>
      </c>
      <c r="U2" s="50">
        <f t="shared" si="1"/>
        <v>0</v>
      </c>
      <c r="V2" s="50">
        <f t="shared" si="1"/>
        <v>0</v>
      </c>
      <c r="W2" s="50">
        <f t="shared" si="1"/>
        <v>0</v>
      </c>
      <c r="X2" s="50">
        <f t="shared" si="1"/>
        <v>0</v>
      </c>
      <c r="Y2" s="50">
        <f t="shared" si="1"/>
        <v>0</v>
      </c>
      <c r="Z2" s="50">
        <f t="shared" si="1"/>
        <v>0</v>
      </c>
      <c r="AA2" s="50">
        <f t="shared" si="1"/>
        <v>0</v>
      </c>
      <c r="AB2" s="50">
        <f t="shared" si="1"/>
        <v>0</v>
      </c>
      <c r="AC2" s="50">
        <f t="shared" si="1"/>
        <v>0</v>
      </c>
      <c r="AD2" s="50">
        <f t="shared" si="1"/>
        <v>0</v>
      </c>
      <c r="AE2" s="53">
        <f t="shared" si="1"/>
        <v>0</v>
      </c>
      <c r="AF2" s="52">
        <f t="shared" si="1"/>
        <v>0</v>
      </c>
      <c r="AG2" s="50">
        <f t="shared" si="1"/>
        <v>0</v>
      </c>
      <c r="AH2" s="50">
        <f t="shared" si="1"/>
        <v>0</v>
      </c>
      <c r="AI2" s="50">
        <f t="shared" si="1"/>
        <v>0</v>
      </c>
      <c r="AJ2" s="50">
        <f t="shared" si="1"/>
        <v>0</v>
      </c>
      <c r="AK2" s="50">
        <f t="shared" si="1"/>
        <v>0</v>
      </c>
      <c r="AL2" s="50">
        <f t="shared" si="1"/>
        <v>0</v>
      </c>
      <c r="AM2" s="50">
        <f t="shared" si="1"/>
        <v>0</v>
      </c>
      <c r="AN2" s="50">
        <f t="shared" si="1"/>
        <v>0</v>
      </c>
      <c r="AO2" s="50">
        <f t="shared" si="1"/>
        <v>0</v>
      </c>
      <c r="AP2" s="50">
        <f t="shared" si="1"/>
        <v>0</v>
      </c>
      <c r="AQ2" s="53">
        <f t="shared" si="1"/>
        <v>0</v>
      </c>
      <c r="AR2" s="52">
        <f t="shared" si="1"/>
        <v>0</v>
      </c>
      <c r="AS2" s="50">
        <f t="shared" si="1"/>
        <v>0</v>
      </c>
      <c r="AT2" s="50">
        <f t="shared" si="1"/>
        <v>0</v>
      </c>
      <c r="AU2" s="50">
        <f t="shared" si="1"/>
        <v>0</v>
      </c>
      <c r="AV2" s="50">
        <f t="shared" si="1"/>
        <v>0</v>
      </c>
      <c r="AW2" s="50">
        <f t="shared" si="1"/>
        <v>0</v>
      </c>
      <c r="AX2" s="50">
        <f t="shared" si="1"/>
        <v>0</v>
      </c>
      <c r="AY2" s="50">
        <f t="shared" si="1"/>
        <v>0</v>
      </c>
      <c r="AZ2" s="50">
        <f t="shared" si="1"/>
        <v>0</v>
      </c>
      <c r="BA2" s="50">
        <f t="shared" si="1"/>
        <v>0</v>
      </c>
      <c r="BB2" s="50">
        <f t="shared" si="1"/>
        <v>0</v>
      </c>
      <c r="BC2" s="53">
        <f t="shared" si="1"/>
        <v>0</v>
      </c>
      <c r="BD2" s="52">
        <f t="shared" si="1"/>
        <v>34</v>
      </c>
      <c r="BE2" s="50">
        <f t="shared" si="1"/>
        <v>68</v>
      </c>
      <c r="BF2" s="50">
        <f t="shared" si="1"/>
        <v>72</v>
      </c>
      <c r="BG2" s="50">
        <f t="shared" si="1"/>
        <v>66</v>
      </c>
      <c r="BH2" s="50">
        <f t="shared" si="1"/>
        <v>60</v>
      </c>
      <c r="BI2" s="50">
        <f t="shared" si="1"/>
        <v>41</v>
      </c>
      <c r="BJ2" s="50">
        <f t="shared" si="1"/>
        <v>98</v>
      </c>
      <c r="BK2" s="50">
        <f t="shared" si="1"/>
        <v>71</v>
      </c>
      <c r="BL2" s="50">
        <f t="shared" si="1"/>
        <v>85</v>
      </c>
      <c r="BM2" s="50">
        <f t="shared" si="1"/>
        <v>38</v>
      </c>
      <c r="BN2" s="50">
        <f t="shared" si="1"/>
        <v>47</v>
      </c>
      <c r="BO2" s="53">
        <f t="shared" si="1"/>
        <v>0</v>
      </c>
    </row>
    <row r="3" spans="1:75" s="49" customFormat="1" ht="18.600000000000001" thickBot="1" x14ac:dyDescent="0.4">
      <c r="A3" s="54" t="s">
        <v>20</v>
      </c>
      <c r="B3" s="55">
        <f>SUMPRODUCT(C5:BO5,C6:BO6)</f>
        <v>89478</v>
      </c>
      <c r="C3" s="50"/>
      <c r="D3" s="50"/>
      <c r="E3" s="50"/>
      <c r="F3" s="50"/>
      <c r="G3" s="50"/>
      <c r="H3" s="52"/>
      <c r="I3" s="50"/>
      <c r="J3" s="50"/>
      <c r="K3" s="50"/>
      <c r="L3" s="50"/>
      <c r="M3" s="50"/>
      <c r="N3" s="50"/>
      <c r="O3" s="50"/>
      <c r="P3" s="50"/>
      <c r="Q3" s="50"/>
      <c r="R3" s="50"/>
      <c r="S3" s="53"/>
      <c r="T3" s="52"/>
      <c r="U3" s="50"/>
      <c r="V3" s="50"/>
      <c r="W3" s="50"/>
      <c r="X3" s="50"/>
      <c r="Y3" s="50"/>
      <c r="Z3" s="50"/>
      <c r="AA3" s="50"/>
      <c r="AB3" s="50"/>
      <c r="AC3" s="50"/>
      <c r="AD3" s="50"/>
      <c r="AE3" s="53"/>
      <c r="AF3" s="52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3"/>
      <c r="AR3" s="52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3"/>
      <c r="BD3" s="52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3"/>
    </row>
    <row r="4" spans="1:75" s="56" customFormat="1" ht="46.8" thickBot="1" x14ac:dyDescent="0.35">
      <c r="C4" s="57" t="s">
        <v>21</v>
      </c>
      <c r="D4" s="58" t="s">
        <v>22</v>
      </c>
      <c r="E4" s="58" t="s">
        <v>23</v>
      </c>
      <c r="F4" s="58" t="s">
        <v>24</v>
      </c>
      <c r="G4" s="59" t="s">
        <v>25</v>
      </c>
      <c r="H4" s="57" t="s">
        <v>26</v>
      </c>
      <c r="I4" s="60" t="s">
        <v>27</v>
      </c>
      <c r="J4" s="60" t="s">
        <v>28</v>
      </c>
      <c r="K4" s="60" t="s">
        <v>29</v>
      </c>
      <c r="L4" s="60" t="s">
        <v>30</v>
      </c>
      <c r="M4" s="60" t="s">
        <v>31</v>
      </c>
      <c r="N4" s="60" t="s">
        <v>32</v>
      </c>
      <c r="O4" s="60" t="s">
        <v>33</v>
      </c>
      <c r="P4" s="60" t="s">
        <v>34</v>
      </c>
      <c r="Q4" s="60" t="s">
        <v>35</v>
      </c>
      <c r="R4" s="60" t="s">
        <v>36</v>
      </c>
      <c r="S4" s="59" t="s">
        <v>37</v>
      </c>
      <c r="T4" s="57" t="s">
        <v>38</v>
      </c>
      <c r="U4" s="60" t="s">
        <v>39</v>
      </c>
      <c r="V4" s="60" t="s">
        <v>40</v>
      </c>
      <c r="W4" s="60" t="s">
        <v>41</v>
      </c>
      <c r="X4" s="60" t="s">
        <v>42</v>
      </c>
      <c r="Y4" s="60" t="s">
        <v>43</v>
      </c>
      <c r="Z4" s="60" t="s">
        <v>44</v>
      </c>
      <c r="AA4" s="60" t="s">
        <v>45</v>
      </c>
      <c r="AB4" s="60" t="s">
        <v>46</v>
      </c>
      <c r="AC4" s="60" t="s">
        <v>47</v>
      </c>
      <c r="AD4" s="60" t="s">
        <v>48</v>
      </c>
      <c r="AE4" s="59" t="s">
        <v>49</v>
      </c>
      <c r="AF4" s="57" t="s">
        <v>50</v>
      </c>
      <c r="AG4" s="60" t="s">
        <v>51</v>
      </c>
      <c r="AH4" s="60" t="s">
        <v>52</v>
      </c>
      <c r="AI4" s="60" t="s">
        <v>53</v>
      </c>
      <c r="AJ4" s="60" t="s">
        <v>54</v>
      </c>
      <c r="AK4" s="60" t="s">
        <v>55</v>
      </c>
      <c r="AL4" s="60" t="s">
        <v>56</v>
      </c>
      <c r="AM4" s="60" t="s">
        <v>57</v>
      </c>
      <c r="AN4" s="60" t="s">
        <v>58</v>
      </c>
      <c r="AO4" s="60" t="s">
        <v>59</v>
      </c>
      <c r="AP4" s="60" t="s">
        <v>60</v>
      </c>
      <c r="AQ4" s="59" t="s">
        <v>61</v>
      </c>
      <c r="AR4" s="57" t="s">
        <v>62</v>
      </c>
      <c r="AS4" s="60" t="s">
        <v>63</v>
      </c>
      <c r="AT4" s="60" t="s">
        <v>64</v>
      </c>
      <c r="AU4" s="60" t="s">
        <v>65</v>
      </c>
      <c r="AV4" s="60" t="s">
        <v>66</v>
      </c>
      <c r="AW4" s="60" t="s">
        <v>67</v>
      </c>
      <c r="AX4" s="60" t="s">
        <v>68</v>
      </c>
      <c r="AY4" s="60" t="s">
        <v>69</v>
      </c>
      <c r="AZ4" s="60" t="s">
        <v>70</v>
      </c>
      <c r="BA4" s="60" t="s">
        <v>71</v>
      </c>
      <c r="BB4" s="60" t="s">
        <v>72</v>
      </c>
      <c r="BC4" s="59" t="s">
        <v>73</v>
      </c>
      <c r="BD4" s="57" t="s">
        <v>74</v>
      </c>
      <c r="BE4" s="60" t="s">
        <v>75</v>
      </c>
      <c r="BF4" s="60" t="s">
        <v>76</v>
      </c>
      <c r="BG4" s="60" t="s">
        <v>77</v>
      </c>
      <c r="BH4" s="60" t="s">
        <v>78</v>
      </c>
      <c r="BI4" s="60" t="s">
        <v>79</v>
      </c>
      <c r="BJ4" s="60" t="s">
        <v>80</v>
      </c>
      <c r="BK4" s="60" t="s">
        <v>81</v>
      </c>
      <c r="BL4" s="60" t="s">
        <v>82</v>
      </c>
      <c r="BM4" s="60" t="s">
        <v>83</v>
      </c>
      <c r="BN4" s="60" t="s">
        <v>84</v>
      </c>
      <c r="BO4" s="59" t="s">
        <v>85</v>
      </c>
    </row>
    <row r="5" spans="1:75" s="49" customFormat="1" x14ac:dyDescent="0.3">
      <c r="B5" s="61" t="s">
        <v>86</v>
      </c>
      <c r="C5" s="62">
        <v>0</v>
      </c>
      <c r="D5" s="63">
        <v>0</v>
      </c>
      <c r="E5" s="63">
        <v>0</v>
      </c>
      <c r="F5" s="63">
        <v>0</v>
      </c>
      <c r="G5" s="64">
        <v>1</v>
      </c>
      <c r="H5" s="65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  <c r="P5" s="66">
        <v>0</v>
      </c>
      <c r="Q5" s="66">
        <v>0</v>
      </c>
      <c r="R5" s="66">
        <v>0</v>
      </c>
      <c r="S5" s="67">
        <v>0</v>
      </c>
      <c r="T5" s="65">
        <v>0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Z5" s="66">
        <v>0</v>
      </c>
      <c r="AA5" s="66">
        <v>0</v>
      </c>
      <c r="AB5" s="66">
        <v>0</v>
      </c>
      <c r="AC5" s="66">
        <v>0</v>
      </c>
      <c r="AD5" s="66">
        <v>0</v>
      </c>
      <c r="AE5" s="67">
        <v>0</v>
      </c>
      <c r="AF5" s="65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0</v>
      </c>
      <c r="AM5" s="66">
        <v>0</v>
      </c>
      <c r="AN5" s="66">
        <v>0</v>
      </c>
      <c r="AO5" s="66">
        <v>0</v>
      </c>
      <c r="AP5" s="66">
        <v>0</v>
      </c>
      <c r="AQ5" s="68">
        <v>0</v>
      </c>
      <c r="AR5" s="69">
        <v>0</v>
      </c>
      <c r="AS5" s="66">
        <v>0</v>
      </c>
      <c r="AT5" s="66">
        <v>0</v>
      </c>
      <c r="AU5" s="66">
        <v>0</v>
      </c>
      <c r="AV5" s="66">
        <v>0</v>
      </c>
      <c r="AW5" s="66">
        <v>0</v>
      </c>
      <c r="AX5" s="66">
        <v>0</v>
      </c>
      <c r="AY5" s="66">
        <v>0</v>
      </c>
      <c r="AZ5" s="66">
        <v>0</v>
      </c>
      <c r="BA5" s="66">
        <v>0</v>
      </c>
      <c r="BB5" s="66">
        <v>0</v>
      </c>
      <c r="BC5" s="68">
        <v>0</v>
      </c>
      <c r="BD5" s="69">
        <v>425.00000000000006</v>
      </c>
      <c r="BE5" s="66">
        <v>12.000000000000002</v>
      </c>
      <c r="BF5" s="66">
        <v>43</v>
      </c>
      <c r="BG5" s="66">
        <v>125</v>
      </c>
      <c r="BH5" s="66">
        <v>110</v>
      </c>
      <c r="BI5" s="66">
        <v>86</v>
      </c>
      <c r="BJ5" s="66">
        <v>129.00000000000003</v>
      </c>
      <c r="BK5" s="66">
        <v>28</v>
      </c>
      <c r="BL5" s="66">
        <v>66</v>
      </c>
      <c r="BM5" s="66">
        <v>320.00000000000006</v>
      </c>
      <c r="BN5" s="66">
        <v>220.00000000000003</v>
      </c>
      <c r="BO5" s="68">
        <v>182</v>
      </c>
    </row>
    <row r="6" spans="1:75" s="49" customFormat="1" ht="16.2" thickBot="1" x14ac:dyDescent="0.35">
      <c r="B6" s="70" t="s">
        <v>87</v>
      </c>
      <c r="C6" s="52">
        <v>10000</v>
      </c>
      <c r="D6" s="71">
        <v>10000</v>
      </c>
      <c r="E6" s="71">
        <v>10000</v>
      </c>
      <c r="F6" s="71">
        <v>10000</v>
      </c>
      <c r="G6" s="72">
        <v>10000</v>
      </c>
      <c r="H6" s="73">
        <f>H7*$C$7</f>
        <v>0</v>
      </c>
      <c r="I6" s="74">
        <f t="shared" ref="I6:BO6" si="2">I7*$C$7</f>
        <v>93</v>
      </c>
      <c r="J6" s="74">
        <f t="shared" si="2"/>
        <v>69</v>
      </c>
      <c r="K6" s="74">
        <f t="shared" si="2"/>
        <v>98</v>
      </c>
      <c r="L6" s="74">
        <f t="shared" si="2"/>
        <v>55</v>
      </c>
      <c r="M6" s="74">
        <f t="shared" si="2"/>
        <v>37</v>
      </c>
      <c r="N6" s="74">
        <f t="shared" si="2"/>
        <v>128</v>
      </c>
      <c r="O6" s="74">
        <f t="shared" si="2"/>
        <v>95</v>
      </c>
      <c r="P6" s="74">
        <f t="shared" si="2"/>
        <v>62</v>
      </c>
      <c r="Q6" s="74">
        <f t="shared" si="2"/>
        <v>42</v>
      </c>
      <c r="R6" s="74">
        <f t="shared" si="2"/>
        <v>82</v>
      </c>
      <c r="S6" s="75">
        <f t="shared" si="2"/>
        <v>34</v>
      </c>
      <c r="T6" s="73">
        <f t="shared" si="2"/>
        <v>37</v>
      </c>
      <c r="U6" s="74">
        <f t="shared" si="2"/>
        <v>65</v>
      </c>
      <c r="V6" s="74">
        <f t="shared" si="2"/>
        <v>33</v>
      </c>
      <c r="W6" s="74">
        <f t="shared" si="2"/>
        <v>103</v>
      </c>
      <c r="X6" s="74">
        <f t="shared" si="2"/>
        <v>20</v>
      </c>
      <c r="Y6" s="74">
        <f t="shared" si="2"/>
        <v>0</v>
      </c>
      <c r="Z6" s="74">
        <f t="shared" si="2"/>
        <v>137</v>
      </c>
      <c r="AA6" s="74">
        <f t="shared" si="2"/>
        <v>113</v>
      </c>
      <c r="AB6" s="74">
        <f t="shared" si="2"/>
        <v>48</v>
      </c>
      <c r="AC6" s="74">
        <f t="shared" si="2"/>
        <v>72</v>
      </c>
      <c r="AD6" s="74">
        <f t="shared" si="2"/>
        <v>79</v>
      </c>
      <c r="AE6" s="75">
        <f t="shared" si="2"/>
        <v>41</v>
      </c>
      <c r="AF6" s="73">
        <f t="shared" si="2"/>
        <v>42</v>
      </c>
      <c r="AG6" s="74">
        <f t="shared" si="2"/>
        <v>106</v>
      </c>
      <c r="AH6" s="74">
        <f t="shared" si="2"/>
        <v>105</v>
      </c>
      <c r="AI6" s="74">
        <f t="shared" si="2"/>
        <v>73</v>
      </c>
      <c r="AJ6" s="74">
        <f t="shared" si="2"/>
        <v>92</v>
      </c>
      <c r="AK6" s="74">
        <f t="shared" si="2"/>
        <v>72</v>
      </c>
      <c r="AL6" s="74">
        <f t="shared" si="2"/>
        <v>94</v>
      </c>
      <c r="AM6" s="74">
        <f t="shared" si="2"/>
        <v>57</v>
      </c>
      <c r="AN6" s="74">
        <f t="shared" si="2"/>
        <v>104</v>
      </c>
      <c r="AO6" s="74">
        <f t="shared" si="2"/>
        <v>0</v>
      </c>
      <c r="AP6" s="74">
        <f t="shared" si="2"/>
        <v>68</v>
      </c>
      <c r="AQ6" s="75">
        <f t="shared" si="2"/>
        <v>38</v>
      </c>
      <c r="AR6" s="73">
        <f t="shared" si="2"/>
        <v>82</v>
      </c>
      <c r="AS6" s="74">
        <f t="shared" si="2"/>
        <v>59</v>
      </c>
      <c r="AT6" s="74">
        <f t="shared" si="2"/>
        <v>101</v>
      </c>
      <c r="AU6" s="74">
        <f t="shared" si="2"/>
        <v>27</v>
      </c>
      <c r="AV6" s="74">
        <f t="shared" si="2"/>
        <v>93</v>
      </c>
      <c r="AW6" s="74">
        <f t="shared" si="2"/>
        <v>79</v>
      </c>
      <c r="AX6" s="74">
        <f t="shared" si="2"/>
        <v>63</v>
      </c>
      <c r="AY6" s="74">
        <f t="shared" si="2"/>
        <v>57</v>
      </c>
      <c r="AZ6" s="74">
        <f t="shared" si="2"/>
        <v>127</v>
      </c>
      <c r="BA6" s="74">
        <f t="shared" si="2"/>
        <v>68</v>
      </c>
      <c r="BB6" s="74">
        <f t="shared" si="2"/>
        <v>0</v>
      </c>
      <c r="BC6" s="75">
        <f t="shared" si="2"/>
        <v>47</v>
      </c>
      <c r="BD6" s="73">
        <f t="shared" si="2"/>
        <v>34</v>
      </c>
      <c r="BE6" s="74">
        <f t="shared" si="2"/>
        <v>68</v>
      </c>
      <c r="BF6" s="74">
        <f t="shared" si="2"/>
        <v>72</v>
      </c>
      <c r="BG6" s="74">
        <f t="shared" si="2"/>
        <v>66</v>
      </c>
      <c r="BH6" s="74">
        <f t="shared" si="2"/>
        <v>60</v>
      </c>
      <c r="BI6" s="74">
        <f t="shared" si="2"/>
        <v>41</v>
      </c>
      <c r="BJ6" s="74">
        <f t="shared" si="2"/>
        <v>98</v>
      </c>
      <c r="BK6" s="74">
        <f t="shared" si="2"/>
        <v>71</v>
      </c>
      <c r="BL6" s="74">
        <f t="shared" si="2"/>
        <v>85</v>
      </c>
      <c r="BM6" s="74">
        <f t="shared" si="2"/>
        <v>38</v>
      </c>
      <c r="BN6" s="74">
        <f t="shared" si="2"/>
        <v>47</v>
      </c>
      <c r="BO6" s="75">
        <f t="shared" si="2"/>
        <v>0</v>
      </c>
    </row>
    <row r="7" spans="1:75" s="49" customFormat="1" ht="16.2" thickBot="1" x14ac:dyDescent="0.35">
      <c r="B7" s="76" t="s">
        <v>88</v>
      </c>
      <c r="C7" s="77">
        <v>1</v>
      </c>
      <c r="D7" s="78"/>
      <c r="E7" s="79"/>
      <c r="F7" s="80"/>
      <c r="G7" s="81" t="s">
        <v>89</v>
      </c>
      <c r="H7" s="73">
        <v>0</v>
      </c>
      <c r="I7" s="74">
        <v>93</v>
      </c>
      <c r="J7" s="74">
        <v>69</v>
      </c>
      <c r="K7" s="74">
        <v>98</v>
      </c>
      <c r="L7" s="74">
        <v>55</v>
      </c>
      <c r="M7" s="74">
        <v>37</v>
      </c>
      <c r="N7" s="74">
        <v>128</v>
      </c>
      <c r="O7" s="74">
        <v>95</v>
      </c>
      <c r="P7" s="74">
        <v>62</v>
      </c>
      <c r="Q7" s="74">
        <v>42</v>
      </c>
      <c r="R7" s="74">
        <v>82</v>
      </c>
      <c r="S7" s="75">
        <v>34</v>
      </c>
      <c r="T7" s="73">
        <v>37</v>
      </c>
      <c r="U7" s="74">
        <v>65</v>
      </c>
      <c r="V7" s="74">
        <v>33</v>
      </c>
      <c r="W7" s="74">
        <v>103</v>
      </c>
      <c r="X7" s="74">
        <v>20</v>
      </c>
      <c r="Y7" s="74">
        <v>0</v>
      </c>
      <c r="Z7" s="74">
        <v>137</v>
      </c>
      <c r="AA7" s="74">
        <v>113</v>
      </c>
      <c r="AB7" s="74">
        <v>48</v>
      </c>
      <c r="AC7" s="74">
        <v>72</v>
      </c>
      <c r="AD7" s="74">
        <v>79</v>
      </c>
      <c r="AE7" s="75">
        <v>41</v>
      </c>
      <c r="AF7" s="73">
        <v>42</v>
      </c>
      <c r="AG7" s="74">
        <v>106</v>
      </c>
      <c r="AH7" s="74">
        <v>105</v>
      </c>
      <c r="AI7" s="74">
        <v>73</v>
      </c>
      <c r="AJ7" s="74">
        <v>92</v>
      </c>
      <c r="AK7" s="74">
        <v>72</v>
      </c>
      <c r="AL7" s="74">
        <v>94</v>
      </c>
      <c r="AM7" s="74">
        <v>57</v>
      </c>
      <c r="AN7" s="74">
        <v>104</v>
      </c>
      <c r="AO7" s="74">
        <v>0</v>
      </c>
      <c r="AP7" s="74">
        <v>68</v>
      </c>
      <c r="AQ7" s="75">
        <v>38</v>
      </c>
      <c r="AR7" s="73">
        <v>82</v>
      </c>
      <c r="AS7" s="74">
        <v>59</v>
      </c>
      <c r="AT7" s="74">
        <v>101</v>
      </c>
      <c r="AU7" s="74">
        <v>27</v>
      </c>
      <c r="AV7" s="74">
        <v>93</v>
      </c>
      <c r="AW7" s="74">
        <v>79</v>
      </c>
      <c r="AX7" s="74">
        <v>63</v>
      </c>
      <c r="AY7" s="74">
        <v>57</v>
      </c>
      <c r="AZ7" s="74">
        <v>127</v>
      </c>
      <c r="BA7" s="74">
        <v>68</v>
      </c>
      <c r="BB7" s="74">
        <v>0</v>
      </c>
      <c r="BC7" s="75">
        <v>47</v>
      </c>
      <c r="BD7" s="73">
        <v>34</v>
      </c>
      <c r="BE7" s="74">
        <v>68</v>
      </c>
      <c r="BF7" s="74">
        <v>72</v>
      </c>
      <c r="BG7" s="74">
        <v>66</v>
      </c>
      <c r="BH7" s="74">
        <v>60</v>
      </c>
      <c r="BI7" s="74">
        <v>41</v>
      </c>
      <c r="BJ7" s="74">
        <v>98</v>
      </c>
      <c r="BK7" s="74">
        <v>71</v>
      </c>
      <c r="BL7" s="74">
        <v>85</v>
      </c>
      <c r="BM7" s="74">
        <v>38</v>
      </c>
      <c r="BN7" s="74">
        <v>47</v>
      </c>
      <c r="BO7" s="75">
        <v>0</v>
      </c>
    </row>
    <row r="8" spans="1:75" s="49" customFormat="1" ht="16.2" thickBot="1" x14ac:dyDescent="0.35">
      <c r="B8" s="38"/>
      <c r="C8" s="52"/>
      <c r="D8" s="82"/>
      <c r="E8" s="82"/>
      <c r="F8" s="82"/>
      <c r="G8" s="53"/>
      <c r="H8" s="52"/>
      <c r="I8" s="50"/>
      <c r="J8" s="50"/>
      <c r="K8" s="50"/>
      <c r="L8" s="50"/>
      <c r="M8" s="50"/>
      <c r="N8" s="50"/>
      <c r="O8" s="50"/>
      <c r="P8" s="50"/>
      <c r="Q8" s="50"/>
      <c r="R8" s="50"/>
      <c r="S8" s="53"/>
      <c r="T8" s="52"/>
      <c r="U8" s="50"/>
      <c r="V8" s="50"/>
      <c r="W8" s="50"/>
      <c r="X8" s="50"/>
      <c r="Y8" s="50"/>
      <c r="Z8" s="50"/>
      <c r="AA8" s="50"/>
      <c r="AB8" s="50"/>
      <c r="AD8" s="50"/>
      <c r="AE8" s="53"/>
      <c r="AF8" s="52"/>
      <c r="AG8" s="50"/>
      <c r="AH8" s="50"/>
      <c r="AL8" s="50"/>
      <c r="AQ8" s="83"/>
      <c r="AR8" s="84"/>
      <c r="BC8" s="83"/>
      <c r="BD8" s="84"/>
      <c r="BO8" s="83"/>
    </row>
    <row r="9" spans="1:75" s="49" customFormat="1" x14ac:dyDescent="0.3">
      <c r="A9" s="85" t="s">
        <v>90</v>
      </c>
      <c r="B9" s="86"/>
      <c r="C9" s="87"/>
      <c r="D9" s="88"/>
      <c r="E9" s="88"/>
      <c r="F9" s="8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89"/>
      <c r="T9" s="87"/>
      <c r="U9" s="90"/>
      <c r="V9" s="90"/>
      <c r="W9" s="90"/>
      <c r="X9" s="90"/>
      <c r="Y9" s="90"/>
      <c r="Z9" s="90"/>
      <c r="AA9" s="90"/>
      <c r="AB9" s="90"/>
      <c r="AC9" s="91"/>
      <c r="AD9" s="90"/>
      <c r="AE9" s="89"/>
      <c r="AF9" s="87"/>
      <c r="AG9" s="90"/>
      <c r="AH9" s="90"/>
      <c r="AI9" s="91"/>
      <c r="AJ9" s="91"/>
      <c r="AK9" s="91"/>
      <c r="AL9" s="91"/>
      <c r="AM9" s="91"/>
      <c r="AN9" s="91"/>
      <c r="AO9" s="91"/>
      <c r="AP9" s="91"/>
      <c r="AQ9" s="92"/>
      <c r="AR9" s="85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2"/>
      <c r="BD9" s="85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3" t="s">
        <v>91</v>
      </c>
      <c r="BQ9" s="90"/>
      <c r="BR9" s="94" t="s">
        <v>92</v>
      </c>
    </row>
    <row r="10" spans="1:75" s="49" customFormat="1" x14ac:dyDescent="0.3">
      <c r="A10" s="95"/>
      <c r="B10" s="96" t="s">
        <v>21</v>
      </c>
      <c r="C10" s="97"/>
      <c r="D10" s="98"/>
      <c r="E10" s="98"/>
      <c r="F10" s="98"/>
      <c r="G10" s="99"/>
      <c r="H10" s="100">
        <v>1</v>
      </c>
      <c r="I10" s="101">
        <v>1</v>
      </c>
      <c r="J10" s="101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1">
        <v>1</v>
      </c>
      <c r="Q10" s="101">
        <v>1</v>
      </c>
      <c r="R10" s="101">
        <v>1</v>
      </c>
      <c r="S10" s="102">
        <v>1</v>
      </c>
      <c r="T10" s="103"/>
      <c r="U10" s="101"/>
      <c r="V10" s="101"/>
      <c r="W10" s="101"/>
      <c r="X10" s="101"/>
      <c r="Y10" s="101"/>
      <c r="Z10" s="101"/>
      <c r="AA10" s="101"/>
      <c r="AB10" s="101"/>
      <c r="AC10" s="104"/>
      <c r="AD10" s="101"/>
      <c r="AE10" s="102"/>
      <c r="AF10" s="103"/>
      <c r="AG10" s="101"/>
      <c r="AH10" s="101"/>
      <c r="AI10" s="104"/>
      <c r="AJ10" s="104"/>
      <c r="AK10" s="104"/>
      <c r="AL10" s="104"/>
      <c r="AM10" s="104"/>
      <c r="AN10" s="104"/>
      <c r="AO10" s="104"/>
      <c r="AP10" s="104"/>
      <c r="AQ10" s="105"/>
      <c r="AR10" s="106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5"/>
      <c r="BD10" s="106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5"/>
      <c r="BP10" s="107">
        <f>SUMPRODUCT($C$5:$BO$5,C10:BO10)</f>
        <v>0</v>
      </c>
      <c r="BQ10" s="101" t="s">
        <v>93</v>
      </c>
      <c r="BR10" s="102">
        <v>2000</v>
      </c>
      <c r="BV10" s="108">
        <f>B3</f>
        <v>89478</v>
      </c>
    </row>
    <row r="11" spans="1:75" s="49" customFormat="1" x14ac:dyDescent="0.3">
      <c r="A11" s="95"/>
      <c r="B11" s="96" t="s">
        <v>22</v>
      </c>
      <c r="C11" s="97"/>
      <c r="D11" s="98"/>
      <c r="E11" s="98"/>
      <c r="F11" s="98"/>
      <c r="G11" s="99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  <c r="T11" s="103">
        <v>1</v>
      </c>
      <c r="U11" s="101">
        <v>1</v>
      </c>
      <c r="V11" s="101">
        <v>1</v>
      </c>
      <c r="W11" s="101">
        <v>1</v>
      </c>
      <c r="X11" s="101">
        <v>1</v>
      </c>
      <c r="Y11" s="101">
        <v>1</v>
      </c>
      <c r="Z11" s="101">
        <v>1</v>
      </c>
      <c r="AA11" s="101">
        <v>1</v>
      </c>
      <c r="AB11" s="101">
        <v>1</v>
      </c>
      <c r="AC11" s="101">
        <v>1</v>
      </c>
      <c r="AD11" s="101">
        <v>1</v>
      </c>
      <c r="AE11" s="102">
        <v>1</v>
      </c>
      <c r="AF11" s="103"/>
      <c r="AG11" s="101"/>
      <c r="AH11" s="101"/>
      <c r="AI11" s="104"/>
      <c r="AJ11" s="104"/>
      <c r="AK11" s="104"/>
      <c r="AL11" s="104"/>
      <c r="AM11" s="104"/>
      <c r="AN11" s="104"/>
      <c r="AO11" s="104"/>
      <c r="AP11" s="104"/>
      <c r="AQ11" s="105"/>
      <c r="AR11" s="106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5"/>
      <c r="BD11" s="106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5"/>
      <c r="BP11" s="107">
        <f t="shared" ref="BP11:BP14" si="3">SUMPRODUCT($C$5:$BO$5,C11:BO11)</f>
        <v>0</v>
      </c>
      <c r="BQ11" s="101" t="s">
        <v>93</v>
      </c>
      <c r="BR11" s="102">
        <v>2000</v>
      </c>
      <c r="BU11" s="38" t="s">
        <v>94</v>
      </c>
      <c r="BV11" s="109">
        <f>SUMPRODUCT(H1:BO1,H7:BO7)/12</f>
        <v>56.666666666666664</v>
      </c>
    </row>
    <row r="12" spans="1:75" s="49" customFormat="1" x14ac:dyDescent="0.3">
      <c r="A12" s="95"/>
      <c r="B12" s="96" t="s">
        <v>23</v>
      </c>
      <c r="C12" s="97"/>
      <c r="D12" s="98"/>
      <c r="E12" s="98"/>
      <c r="F12" s="98"/>
      <c r="G12" s="99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  <c r="T12" s="103"/>
      <c r="U12" s="101"/>
      <c r="V12" s="101"/>
      <c r="W12" s="101"/>
      <c r="X12" s="101"/>
      <c r="Y12" s="101"/>
      <c r="Z12" s="101"/>
      <c r="AA12" s="101"/>
      <c r="AB12" s="101"/>
      <c r="AC12" s="104"/>
      <c r="AD12" s="101"/>
      <c r="AE12" s="102"/>
      <c r="AF12" s="103">
        <v>1</v>
      </c>
      <c r="AG12" s="101">
        <v>1</v>
      </c>
      <c r="AH12" s="101">
        <v>1</v>
      </c>
      <c r="AI12" s="101">
        <v>1</v>
      </c>
      <c r="AJ12" s="101">
        <v>1</v>
      </c>
      <c r="AK12" s="101">
        <v>1</v>
      </c>
      <c r="AL12" s="101">
        <v>1</v>
      </c>
      <c r="AM12" s="101">
        <v>1</v>
      </c>
      <c r="AN12" s="101">
        <v>1</v>
      </c>
      <c r="AO12" s="101">
        <v>1</v>
      </c>
      <c r="AP12" s="101">
        <v>1</v>
      </c>
      <c r="AQ12" s="105">
        <v>1</v>
      </c>
      <c r="AR12" s="106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5"/>
      <c r="BD12" s="106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5"/>
      <c r="BP12" s="107">
        <f t="shared" si="3"/>
        <v>0</v>
      </c>
      <c r="BQ12" s="101" t="s">
        <v>93</v>
      </c>
      <c r="BR12" s="102">
        <v>2000</v>
      </c>
      <c r="BU12" s="38" t="s">
        <v>95</v>
      </c>
      <c r="BV12" s="109">
        <f>SUMPRODUCT(H5:BO5,H7:BO7)/SUM(BR17:BR28)</f>
        <v>45.520045819014889</v>
      </c>
    </row>
    <row r="13" spans="1:75" s="49" customFormat="1" x14ac:dyDescent="0.3">
      <c r="A13" s="95"/>
      <c r="B13" s="96" t="s">
        <v>24</v>
      </c>
      <c r="C13" s="97"/>
      <c r="D13" s="98"/>
      <c r="E13" s="98"/>
      <c r="F13" s="98"/>
      <c r="G13" s="99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1"/>
      <c r="V13" s="101"/>
      <c r="W13" s="101"/>
      <c r="X13" s="101"/>
      <c r="Y13" s="101"/>
      <c r="Z13" s="101"/>
      <c r="AA13" s="101"/>
      <c r="AB13" s="101"/>
      <c r="AC13" s="104"/>
      <c r="AD13" s="101"/>
      <c r="AE13" s="102"/>
      <c r="AF13" s="103"/>
      <c r="AG13" s="101"/>
      <c r="AH13" s="101"/>
      <c r="AI13" s="104"/>
      <c r="AJ13" s="104"/>
      <c r="AK13" s="104"/>
      <c r="AL13" s="104"/>
      <c r="AM13" s="104"/>
      <c r="AN13" s="104"/>
      <c r="AO13" s="104"/>
      <c r="AP13" s="104"/>
      <c r="AQ13" s="105"/>
      <c r="AR13" s="106">
        <v>1</v>
      </c>
      <c r="AS13" s="104">
        <v>1</v>
      </c>
      <c r="AT13" s="104">
        <v>1</v>
      </c>
      <c r="AU13" s="104">
        <v>1</v>
      </c>
      <c r="AV13" s="104">
        <v>1</v>
      </c>
      <c r="AW13" s="104">
        <v>1</v>
      </c>
      <c r="AX13" s="104">
        <v>1</v>
      </c>
      <c r="AY13" s="104">
        <v>1</v>
      </c>
      <c r="AZ13" s="104">
        <v>1</v>
      </c>
      <c r="BA13" s="104">
        <v>1</v>
      </c>
      <c r="BB13" s="104">
        <v>1</v>
      </c>
      <c r="BC13" s="105">
        <v>1</v>
      </c>
      <c r="BD13" s="106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5"/>
      <c r="BP13" s="107">
        <f t="shared" si="3"/>
        <v>0</v>
      </c>
      <c r="BQ13" s="101" t="s">
        <v>93</v>
      </c>
      <c r="BR13" s="102">
        <v>2000</v>
      </c>
      <c r="BT13" s="49" t="s">
        <v>96</v>
      </c>
    </row>
    <row r="14" spans="1:75" s="49" customFormat="1" ht="16.2" thickBot="1" x14ac:dyDescent="0.35">
      <c r="A14" s="110"/>
      <c r="B14" s="111" t="s">
        <v>25</v>
      </c>
      <c r="C14" s="112"/>
      <c r="D14" s="113"/>
      <c r="E14" s="113"/>
      <c r="F14" s="113"/>
      <c r="G14" s="114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/>
      <c r="T14" s="118"/>
      <c r="U14" s="116"/>
      <c r="V14" s="116"/>
      <c r="W14" s="116"/>
      <c r="X14" s="116"/>
      <c r="Y14" s="116"/>
      <c r="Z14" s="116"/>
      <c r="AA14" s="116"/>
      <c r="AB14" s="116"/>
      <c r="AC14" s="119"/>
      <c r="AD14" s="116"/>
      <c r="AE14" s="117"/>
      <c r="AF14" s="118"/>
      <c r="AG14" s="116"/>
      <c r="AH14" s="116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20"/>
      <c r="BD14" s="121">
        <v>1</v>
      </c>
      <c r="BE14" s="119">
        <v>1</v>
      </c>
      <c r="BF14" s="119">
        <v>1</v>
      </c>
      <c r="BG14" s="119">
        <v>1</v>
      </c>
      <c r="BH14" s="119">
        <v>1</v>
      </c>
      <c r="BI14" s="119">
        <v>1</v>
      </c>
      <c r="BJ14" s="119">
        <v>1</v>
      </c>
      <c r="BK14" s="119">
        <v>1</v>
      </c>
      <c r="BL14" s="119">
        <v>1</v>
      </c>
      <c r="BM14" s="119">
        <v>1</v>
      </c>
      <c r="BN14" s="119">
        <v>1</v>
      </c>
      <c r="BO14" s="120">
        <v>1</v>
      </c>
      <c r="BP14" s="122">
        <f t="shared" si="3"/>
        <v>1746</v>
      </c>
      <c r="BQ14" s="116" t="s">
        <v>93</v>
      </c>
      <c r="BR14" s="117">
        <v>2000</v>
      </c>
      <c r="BU14" s="49">
        <v>25</v>
      </c>
      <c r="BV14" s="123">
        <f>BW14/$BW$19</f>
        <v>0.10423825887743414</v>
      </c>
      <c r="BW14" s="49">
        <f>SUMIF($H$7:$BO$7,"&lt;="&amp;BU14,$H$5:$BO$5)</f>
        <v>182</v>
      </c>
    </row>
    <row r="15" spans="1:75" s="49" customFormat="1" ht="16.2" thickBot="1" x14ac:dyDescent="0.35">
      <c r="A15" s="124"/>
      <c r="B15" s="125"/>
      <c r="C15" s="97"/>
      <c r="D15" s="98"/>
      <c r="E15" s="98"/>
      <c r="F15" s="98"/>
      <c r="G15" s="99"/>
      <c r="H15" s="97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99"/>
      <c r="T15" s="97"/>
      <c r="U15" s="126"/>
      <c r="V15" s="126"/>
      <c r="W15" s="126"/>
      <c r="X15" s="126"/>
      <c r="Y15" s="126"/>
      <c r="Z15" s="126"/>
      <c r="AA15" s="126"/>
      <c r="AB15" s="126"/>
      <c r="AC15" s="124"/>
      <c r="AD15" s="126"/>
      <c r="AE15" s="99"/>
      <c r="AF15" s="97"/>
      <c r="AG15" s="126"/>
      <c r="AH15" s="126"/>
      <c r="AI15" s="124"/>
      <c r="AJ15" s="124"/>
      <c r="AK15" s="124"/>
      <c r="AL15" s="124"/>
      <c r="AM15" s="124"/>
      <c r="AN15" s="124"/>
      <c r="AO15" s="124"/>
      <c r="AP15" s="124"/>
      <c r="AQ15" s="127"/>
      <c r="AR15" s="95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7"/>
      <c r="BD15" s="95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7"/>
      <c r="BP15" s="126"/>
      <c r="BQ15" s="126"/>
      <c r="BR15" s="126"/>
      <c r="BU15" s="49">
        <v>50</v>
      </c>
      <c r="BV15" s="123">
        <f>BW15/$BW$19-SUM($BV$14:BV14)</f>
        <v>0.60194730813287534</v>
      </c>
      <c r="BW15" s="49">
        <f>SUMIF($H$7:$BO$7,"&lt;="&amp;BU15,$H$5:$BO$5)</f>
        <v>1233.0000000000002</v>
      </c>
    </row>
    <row r="16" spans="1:75" s="49" customFormat="1" x14ac:dyDescent="0.3">
      <c r="A16" s="85" t="s">
        <v>97</v>
      </c>
      <c r="B16" s="86"/>
      <c r="C16" s="87"/>
      <c r="D16" s="88"/>
      <c r="E16" s="88"/>
      <c r="F16" s="88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89"/>
      <c r="T16" s="87"/>
      <c r="U16" s="90"/>
      <c r="V16" s="90"/>
      <c r="W16" s="90"/>
      <c r="X16" s="90"/>
      <c r="Y16" s="90"/>
      <c r="Z16" s="90"/>
      <c r="AA16" s="90"/>
      <c r="AB16" s="90"/>
      <c r="AC16" s="91"/>
      <c r="AD16" s="90"/>
      <c r="AE16" s="89"/>
      <c r="AF16" s="87"/>
      <c r="AG16" s="90"/>
      <c r="AH16" s="90"/>
      <c r="AI16" s="91"/>
      <c r="AJ16" s="91"/>
      <c r="AK16" s="91"/>
      <c r="AL16" s="91"/>
      <c r="AM16" s="91"/>
      <c r="AN16" s="91"/>
      <c r="AO16" s="91"/>
      <c r="AP16" s="91"/>
      <c r="AQ16" s="92"/>
      <c r="AR16" s="85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2"/>
      <c r="BD16" s="85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0"/>
      <c r="BQ16" s="90"/>
      <c r="BR16" s="89"/>
      <c r="BU16" s="49">
        <v>75</v>
      </c>
      <c r="BV16" s="123">
        <f>BW16/$BW$19-SUM($BV$14:BV15)</f>
        <v>0.18213058419243966</v>
      </c>
      <c r="BW16" s="49">
        <f>SUMIF($H$7:$BO$7,"&lt;="&amp;BU16,$H$5:$BO$5)</f>
        <v>1551</v>
      </c>
    </row>
    <row r="17" spans="1:75" s="49" customFormat="1" x14ac:dyDescent="0.3">
      <c r="A17" s="95"/>
      <c r="B17" s="96" t="s">
        <v>21</v>
      </c>
      <c r="C17" s="97"/>
      <c r="D17" s="98"/>
      <c r="E17" s="98"/>
      <c r="F17" s="98"/>
      <c r="G17" s="99"/>
      <c r="H17" s="100">
        <v>1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03">
        <v>1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>
        <v>1</v>
      </c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103">
        <v>1</v>
      </c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2"/>
      <c r="BD17" s="103">
        <v>1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2"/>
      <c r="BP17" s="100">
        <f t="shared" ref="BP17:BP83" si="4">SUMPRODUCT($C$5:$BO$5,C17:BO17)</f>
        <v>425.00000000000006</v>
      </c>
      <c r="BQ17" s="101" t="s">
        <v>98</v>
      </c>
      <c r="BR17" s="102">
        <v>425</v>
      </c>
      <c r="BU17" s="128">
        <v>100</v>
      </c>
      <c r="BV17" s="123">
        <f>BW17/$BW$19-SUM($BV$14:BV16)</f>
        <v>0.11168384879725091</v>
      </c>
      <c r="BW17" s="49">
        <f>SUMIF($H$7:$BO$7,"&lt;="&amp;BU17,$H$5:$BO$5)</f>
        <v>1746</v>
      </c>
    </row>
    <row r="18" spans="1:75" s="49" customFormat="1" x14ac:dyDescent="0.3">
      <c r="A18" s="95"/>
      <c r="B18" s="96" t="s">
        <v>99</v>
      </c>
      <c r="C18" s="97"/>
      <c r="D18" s="98"/>
      <c r="E18" s="98"/>
      <c r="F18" s="98"/>
      <c r="G18" s="99"/>
      <c r="H18" s="100"/>
      <c r="I18" s="101">
        <v>1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03"/>
      <c r="U18" s="101">
        <v>1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103"/>
      <c r="AG18" s="101">
        <v>1</v>
      </c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03"/>
      <c r="AS18" s="101">
        <v>1</v>
      </c>
      <c r="AT18" s="101"/>
      <c r="AU18" s="101"/>
      <c r="AV18" s="101"/>
      <c r="AW18" s="101"/>
      <c r="AX18" s="101"/>
      <c r="AY18" s="101"/>
      <c r="AZ18" s="101"/>
      <c r="BA18" s="101"/>
      <c r="BB18" s="101"/>
      <c r="BC18" s="102"/>
      <c r="BD18" s="103"/>
      <c r="BE18" s="101">
        <v>1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2"/>
      <c r="BP18" s="100">
        <f t="shared" si="4"/>
        <v>12.000000000000002</v>
      </c>
      <c r="BQ18" s="101" t="s">
        <v>98</v>
      </c>
      <c r="BR18" s="102">
        <v>12</v>
      </c>
      <c r="BU18" s="128">
        <v>125</v>
      </c>
      <c r="BV18" s="123">
        <f>BW18/$BW$19-SUM($BV$14:BV17)</f>
        <v>0</v>
      </c>
      <c r="BW18" s="49">
        <f>SUMIF($H$7:$BO$7,"&lt;="&amp;BU18,$H$5:$BO$5)</f>
        <v>1746</v>
      </c>
    </row>
    <row r="19" spans="1:75" s="49" customFormat="1" x14ac:dyDescent="0.3">
      <c r="A19" s="95"/>
      <c r="B19" s="96" t="s">
        <v>100</v>
      </c>
      <c r="C19" s="97"/>
      <c r="D19" s="98"/>
      <c r="E19" s="98"/>
      <c r="F19" s="98"/>
      <c r="G19" s="99"/>
      <c r="H19" s="100"/>
      <c r="I19" s="101"/>
      <c r="J19" s="101">
        <v>1</v>
      </c>
      <c r="K19" s="101"/>
      <c r="L19" s="101"/>
      <c r="M19" s="101"/>
      <c r="N19" s="101"/>
      <c r="O19" s="101"/>
      <c r="P19" s="101"/>
      <c r="Q19" s="101"/>
      <c r="R19" s="101"/>
      <c r="S19" s="102"/>
      <c r="T19" s="103"/>
      <c r="U19" s="101"/>
      <c r="V19" s="101">
        <v>1</v>
      </c>
      <c r="W19" s="101"/>
      <c r="X19" s="101"/>
      <c r="Y19" s="101"/>
      <c r="Z19" s="101"/>
      <c r="AA19" s="101"/>
      <c r="AB19" s="101"/>
      <c r="AC19" s="101"/>
      <c r="AD19" s="101"/>
      <c r="AE19" s="102"/>
      <c r="AF19" s="103"/>
      <c r="AG19" s="101"/>
      <c r="AH19" s="101">
        <v>1</v>
      </c>
      <c r="AI19" s="101"/>
      <c r="AJ19" s="101"/>
      <c r="AK19" s="101"/>
      <c r="AL19" s="101"/>
      <c r="AM19" s="101"/>
      <c r="AN19" s="101"/>
      <c r="AO19" s="101"/>
      <c r="AP19" s="101"/>
      <c r="AQ19" s="102"/>
      <c r="AR19" s="103"/>
      <c r="AS19" s="101"/>
      <c r="AT19" s="101">
        <v>1</v>
      </c>
      <c r="AU19" s="101"/>
      <c r="AV19" s="101"/>
      <c r="AW19" s="101"/>
      <c r="AX19" s="101"/>
      <c r="AY19" s="101"/>
      <c r="AZ19" s="101"/>
      <c r="BA19" s="101"/>
      <c r="BB19" s="101"/>
      <c r="BC19" s="102"/>
      <c r="BD19" s="103"/>
      <c r="BE19" s="101"/>
      <c r="BF19" s="101">
        <v>1</v>
      </c>
      <c r="BG19" s="101"/>
      <c r="BH19" s="101"/>
      <c r="BI19" s="101"/>
      <c r="BJ19" s="101"/>
      <c r="BK19" s="101"/>
      <c r="BL19" s="101"/>
      <c r="BM19" s="101"/>
      <c r="BN19" s="101"/>
      <c r="BO19" s="102"/>
      <c r="BP19" s="100">
        <f t="shared" si="4"/>
        <v>43</v>
      </c>
      <c r="BQ19" s="101" t="s">
        <v>98</v>
      </c>
      <c r="BR19" s="102">
        <v>43</v>
      </c>
      <c r="BU19" s="128"/>
      <c r="BW19" s="128">
        <f>SUM(BR17:BR28)</f>
        <v>1746</v>
      </c>
    </row>
    <row r="20" spans="1:75" s="49" customFormat="1" x14ac:dyDescent="0.3">
      <c r="A20" s="95"/>
      <c r="B20" s="96" t="s">
        <v>101</v>
      </c>
      <c r="C20" s="97"/>
      <c r="D20" s="98"/>
      <c r="E20" s="98"/>
      <c r="F20" s="98"/>
      <c r="G20" s="99"/>
      <c r="H20" s="100"/>
      <c r="I20" s="101"/>
      <c r="J20" s="101"/>
      <c r="K20" s="101">
        <v>1</v>
      </c>
      <c r="L20" s="101"/>
      <c r="M20" s="101"/>
      <c r="N20" s="101"/>
      <c r="O20" s="101"/>
      <c r="P20" s="101"/>
      <c r="Q20" s="101"/>
      <c r="R20" s="101"/>
      <c r="S20" s="102"/>
      <c r="T20" s="103"/>
      <c r="U20" s="101"/>
      <c r="V20" s="101"/>
      <c r="W20" s="101">
        <v>1</v>
      </c>
      <c r="X20" s="101"/>
      <c r="Y20" s="101"/>
      <c r="Z20" s="101"/>
      <c r="AA20" s="101"/>
      <c r="AB20" s="101"/>
      <c r="AC20" s="101"/>
      <c r="AD20" s="101"/>
      <c r="AE20" s="102"/>
      <c r="AF20" s="103"/>
      <c r="AG20" s="101"/>
      <c r="AH20" s="101"/>
      <c r="AI20" s="101">
        <v>1</v>
      </c>
      <c r="AJ20" s="101"/>
      <c r="AK20" s="101"/>
      <c r="AL20" s="101"/>
      <c r="AM20" s="101"/>
      <c r="AN20" s="101"/>
      <c r="AO20" s="101"/>
      <c r="AP20" s="101"/>
      <c r="AQ20" s="102"/>
      <c r="AR20" s="103"/>
      <c r="AS20" s="101"/>
      <c r="AT20" s="101"/>
      <c r="AU20" s="101">
        <v>1</v>
      </c>
      <c r="AV20" s="101"/>
      <c r="AW20" s="101"/>
      <c r="AX20" s="101"/>
      <c r="AY20" s="101"/>
      <c r="AZ20" s="101"/>
      <c r="BA20" s="101"/>
      <c r="BB20" s="101"/>
      <c r="BC20" s="102"/>
      <c r="BD20" s="103"/>
      <c r="BE20" s="101"/>
      <c r="BF20" s="101"/>
      <c r="BG20" s="101">
        <v>1</v>
      </c>
      <c r="BH20" s="101"/>
      <c r="BI20" s="101"/>
      <c r="BJ20" s="101"/>
      <c r="BK20" s="101"/>
      <c r="BL20" s="101"/>
      <c r="BM20" s="101"/>
      <c r="BN20" s="101"/>
      <c r="BO20" s="102"/>
      <c r="BP20" s="100">
        <f t="shared" si="4"/>
        <v>125</v>
      </c>
      <c r="BQ20" s="101" t="s">
        <v>98</v>
      </c>
      <c r="BR20" s="102">
        <v>125</v>
      </c>
    </row>
    <row r="21" spans="1:75" s="49" customFormat="1" x14ac:dyDescent="0.3">
      <c r="A21" s="95"/>
      <c r="B21" s="96" t="s">
        <v>102</v>
      </c>
      <c r="C21" s="97"/>
      <c r="D21" s="98"/>
      <c r="E21" s="98"/>
      <c r="F21" s="98"/>
      <c r="G21" s="99"/>
      <c r="H21" s="100"/>
      <c r="I21" s="101"/>
      <c r="J21" s="101"/>
      <c r="K21" s="101"/>
      <c r="L21" s="101">
        <v>1</v>
      </c>
      <c r="M21" s="101"/>
      <c r="N21" s="101"/>
      <c r="O21" s="101"/>
      <c r="P21" s="101"/>
      <c r="Q21" s="101"/>
      <c r="R21" s="101"/>
      <c r="S21" s="102"/>
      <c r="T21" s="103"/>
      <c r="U21" s="101"/>
      <c r="V21" s="101"/>
      <c r="W21" s="101"/>
      <c r="X21" s="101">
        <v>1</v>
      </c>
      <c r="Y21" s="101"/>
      <c r="Z21" s="101"/>
      <c r="AA21" s="101"/>
      <c r="AB21" s="101"/>
      <c r="AC21" s="101"/>
      <c r="AD21" s="101"/>
      <c r="AE21" s="102"/>
      <c r="AF21" s="103"/>
      <c r="AG21" s="101"/>
      <c r="AH21" s="101"/>
      <c r="AI21" s="101"/>
      <c r="AJ21" s="101">
        <v>1</v>
      </c>
      <c r="AK21" s="101"/>
      <c r="AL21" s="101"/>
      <c r="AM21" s="101"/>
      <c r="AN21" s="101"/>
      <c r="AO21" s="101"/>
      <c r="AP21" s="101"/>
      <c r="AQ21" s="102"/>
      <c r="AR21" s="103"/>
      <c r="AS21" s="101"/>
      <c r="AT21" s="101"/>
      <c r="AU21" s="101"/>
      <c r="AV21" s="101">
        <v>1</v>
      </c>
      <c r="AW21" s="101"/>
      <c r="AX21" s="101"/>
      <c r="AY21" s="101"/>
      <c r="AZ21" s="101"/>
      <c r="BA21" s="101"/>
      <c r="BB21" s="101"/>
      <c r="BC21" s="102"/>
      <c r="BD21" s="103"/>
      <c r="BE21" s="101"/>
      <c r="BF21" s="101"/>
      <c r="BG21" s="101"/>
      <c r="BH21" s="101">
        <v>1</v>
      </c>
      <c r="BI21" s="101"/>
      <c r="BJ21" s="101"/>
      <c r="BK21" s="101"/>
      <c r="BL21" s="101"/>
      <c r="BM21" s="101"/>
      <c r="BN21" s="101"/>
      <c r="BO21" s="102"/>
      <c r="BP21" s="100">
        <f t="shared" si="4"/>
        <v>110</v>
      </c>
      <c r="BQ21" s="101" t="s">
        <v>98</v>
      </c>
      <c r="BR21" s="102">
        <v>110</v>
      </c>
      <c r="BU21" s="49" t="s">
        <v>21</v>
      </c>
      <c r="BV21" s="129">
        <f>SUM(H5:S5)</f>
        <v>0</v>
      </c>
    </row>
    <row r="22" spans="1:75" s="49" customFormat="1" x14ac:dyDescent="0.3">
      <c r="A22" s="95"/>
      <c r="B22" s="96" t="s">
        <v>22</v>
      </c>
      <c r="C22" s="97"/>
      <c r="D22" s="98"/>
      <c r="E22" s="98"/>
      <c r="F22" s="98"/>
      <c r="G22" s="99"/>
      <c r="H22" s="100"/>
      <c r="I22" s="101"/>
      <c r="J22" s="101"/>
      <c r="K22" s="101"/>
      <c r="L22" s="101"/>
      <c r="M22" s="101">
        <v>1</v>
      </c>
      <c r="N22" s="101"/>
      <c r="O22" s="101"/>
      <c r="P22" s="101"/>
      <c r="Q22" s="101"/>
      <c r="R22" s="101"/>
      <c r="S22" s="102"/>
      <c r="T22" s="103"/>
      <c r="U22" s="101"/>
      <c r="V22" s="101"/>
      <c r="W22" s="101"/>
      <c r="X22" s="101"/>
      <c r="Y22" s="101">
        <v>1</v>
      </c>
      <c r="Z22" s="101"/>
      <c r="AA22" s="101"/>
      <c r="AB22" s="101"/>
      <c r="AC22" s="101"/>
      <c r="AD22" s="101"/>
      <c r="AE22" s="102"/>
      <c r="AF22" s="103"/>
      <c r="AG22" s="101"/>
      <c r="AH22" s="101"/>
      <c r="AI22" s="101"/>
      <c r="AJ22" s="101"/>
      <c r="AK22" s="101">
        <v>1</v>
      </c>
      <c r="AL22" s="101"/>
      <c r="AM22" s="101"/>
      <c r="AN22" s="101"/>
      <c r="AO22" s="101"/>
      <c r="AP22" s="101"/>
      <c r="AQ22" s="102"/>
      <c r="AR22" s="103"/>
      <c r="AS22" s="101"/>
      <c r="AT22" s="101"/>
      <c r="AU22" s="101"/>
      <c r="AV22" s="101"/>
      <c r="AW22" s="101">
        <v>1</v>
      </c>
      <c r="AX22" s="101"/>
      <c r="AY22" s="101"/>
      <c r="AZ22" s="101"/>
      <c r="BA22" s="101"/>
      <c r="BB22" s="101"/>
      <c r="BC22" s="102"/>
      <c r="BD22" s="103"/>
      <c r="BE22" s="101"/>
      <c r="BF22" s="101"/>
      <c r="BG22" s="101"/>
      <c r="BH22" s="101"/>
      <c r="BI22" s="101">
        <v>1</v>
      </c>
      <c r="BJ22" s="101"/>
      <c r="BK22" s="101"/>
      <c r="BL22" s="101"/>
      <c r="BM22" s="101"/>
      <c r="BN22" s="101"/>
      <c r="BO22" s="102"/>
      <c r="BP22" s="100">
        <f t="shared" si="4"/>
        <v>86</v>
      </c>
      <c r="BQ22" s="101" t="s">
        <v>98</v>
      </c>
      <c r="BR22" s="102">
        <v>86</v>
      </c>
      <c r="BU22" s="49" t="s">
        <v>25</v>
      </c>
      <c r="BV22" s="129">
        <f>SUM(BD5:BO5)</f>
        <v>1746</v>
      </c>
    </row>
    <row r="23" spans="1:75" s="49" customFormat="1" x14ac:dyDescent="0.3">
      <c r="A23" s="95"/>
      <c r="B23" s="96" t="s">
        <v>103</v>
      </c>
      <c r="C23" s="97"/>
      <c r="D23" s="98"/>
      <c r="E23" s="98"/>
      <c r="F23" s="98"/>
      <c r="G23" s="99"/>
      <c r="H23" s="100"/>
      <c r="I23" s="101"/>
      <c r="J23" s="101"/>
      <c r="K23" s="101"/>
      <c r="L23" s="101"/>
      <c r="M23" s="101"/>
      <c r="N23" s="101">
        <v>1</v>
      </c>
      <c r="O23" s="101"/>
      <c r="P23" s="101"/>
      <c r="Q23" s="101"/>
      <c r="R23" s="101"/>
      <c r="S23" s="102"/>
      <c r="T23" s="103"/>
      <c r="U23" s="101"/>
      <c r="V23" s="101"/>
      <c r="W23" s="101"/>
      <c r="X23" s="101"/>
      <c r="Y23" s="101"/>
      <c r="Z23" s="101">
        <v>1</v>
      </c>
      <c r="AA23" s="101"/>
      <c r="AB23" s="101"/>
      <c r="AC23" s="101"/>
      <c r="AD23" s="101"/>
      <c r="AE23" s="102"/>
      <c r="AF23" s="103"/>
      <c r="AG23" s="101"/>
      <c r="AH23" s="101"/>
      <c r="AI23" s="101"/>
      <c r="AJ23" s="101"/>
      <c r="AK23" s="101"/>
      <c r="AL23" s="101">
        <v>1</v>
      </c>
      <c r="AM23" s="101"/>
      <c r="AN23" s="101"/>
      <c r="AO23" s="101"/>
      <c r="AP23" s="101"/>
      <c r="AQ23" s="102"/>
      <c r="AR23" s="103"/>
      <c r="AS23" s="101"/>
      <c r="AT23" s="101"/>
      <c r="AU23" s="101"/>
      <c r="AV23" s="101"/>
      <c r="AW23" s="101"/>
      <c r="AX23" s="101">
        <v>1</v>
      </c>
      <c r="AY23" s="101"/>
      <c r="AZ23" s="101"/>
      <c r="BA23" s="101"/>
      <c r="BB23" s="101"/>
      <c r="BC23" s="102"/>
      <c r="BD23" s="103"/>
      <c r="BE23" s="101"/>
      <c r="BF23" s="101"/>
      <c r="BG23" s="101"/>
      <c r="BH23" s="101"/>
      <c r="BI23" s="101"/>
      <c r="BJ23" s="101">
        <v>1</v>
      </c>
      <c r="BK23" s="101"/>
      <c r="BL23" s="101"/>
      <c r="BM23" s="101"/>
      <c r="BN23" s="101"/>
      <c r="BO23" s="102"/>
      <c r="BP23" s="100">
        <f t="shared" si="4"/>
        <v>129.00000000000003</v>
      </c>
      <c r="BQ23" s="101" t="s">
        <v>98</v>
      </c>
      <c r="BR23" s="102">
        <v>129</v>
      </c>
      <c r="BU23" s="49" t="s">
        <v>24</v>
      </c>
      <c r="BV23" s="129">
        <f>SUM(AR5:BC5)</f>
        <v>0</v>
      </c>
    </row>
    <row r="24" spans="1:75" s="49" customFormat="1" x14ac:dyDescent="0.3">
      <c r="A24" s="95"/>
      <c r="B24" s="96" t="s">
        <v>104</v>
      </c>
      <c r="C24" s="97"/>
      <c r="D24" s="98"/>
      <c r="E24" s="98"/>
      <c r="F24" s="98"/>
      <c r="G24" s="99"/>
      <c r="H24" s="100"/>
      <c r="I24" s="101"/>
      <c r="J24" s="101"/>
      <c r="K24" s="101"/>
      <c r="L24" s="101"/>
      <c r="M24" s="101"/>
      <c r="N24" s="101"/>
      <c r="O24" s="101">
        <v>1</v>
      </c>
      <c r="P24" s="101"/>
      <c r="Q24" s="101"/>
      <c r="R24" s="101"/>
      <c r="S24" s="102"/>
      <c r="T24" s="103"/>
      <c r="U24" s="101"/>
      <c r="V24" s="101"/>
      <c r="W24" s="101"/>
      <c r="X24" s="101"/>
      <c r="Y24" s="101"/>
      <c r="Z24" s="101"/>
      <c r="AA24" s="101">
        <v>1</v>
      </c>
      <c r="AB24" s="101"/>
      <c r="AC24" s="101"/>
      <c r="AD24" s="101"/>
      <c r="AE24" s="102"/>
      <c r="AF24" s="103"/>
      <c r="AG24" s="101"/>
      <c r="AH24" s="101"/>
      <c r="AI24" s="101"/>
      <c r="AJ24" s="101"/>
      <c r="AK24" s="101"/>
      <c r="AL24" s="101"/>
      <c r="AM24" s="101">
        <v>1</v>
      </c>
      <c r="AN24" s="101"/>
      <c r="AO24" s="101"/>
      <c r="AP24" s="101"/>
      <c r="AQ24" s="102"/>
      <c r="AR24" s="103"/>
      <c r="AS24" s="101"/>
      <c r="AT24" s="101"/>
      <c r="AU24" s="101"/>
      <c r="AV24" s="101"/>
      <c r="AW24" s="101"/>
      <c r="AX24" s="101"/>
      <c r="AY24" s="101">
        <v>1</v>
      </c>
      <c r="AZ24" s="101"/>
      <c r="BA24" s="101"/>
      <c r="BB24" s="101"/>
      <c r="BC24" s="102"/>
      <c r="BD24" s="103"/>
      <c r="BE24" s="101"/>
      <c r="BF24" s="101"/>
      <c r="BG24" s="101"/>
      <c r="BH24" s="101"/>
      <c r="BI24" s="101"/>
      <c r="BJ24" s="101"/>
      <c r="BK24" s="101">
        <v>1</v>
      </c>
      <c r="BL24" s="101"/>
      <c r="BM24" s="101"/>
      <c r="BN24" s="101"/>
      <c r="BO24" s="102"/>
      <c r="BP24" s="100">
        <f t="shared" si="4"/>
        <v>28</v>
      </c>
      <c r="BQ24" s="101" t="s">
        <v>98</v>
      </c>
      <c r="BR24" s="102">
        <v>28</v>
      </c>
      <c r="BU24" s="128" t="s">
        <v>23</v>
      </c>
      <c r="BV24" s="129">
        <f>SUM(AF5:AQ5)</f>
        <v>0</v>
      </c>
    </row>
    <row r="25" spans="1:75" s="49" customFormat="1" x14ac:dyDescent="0.3">
      <c r="A25" s="95"/>
      <c r="B25" s="96" t="s">
        <v>105</v>
      </c>
      <c r="C25" s="97"/>
      <c r="D25" s="98"/>
      <c r="E25" s="98"/>
      <c r="F25" s="98"/>
      <c r="G25" s="99"/>
      <c r="H25" s="100"/>
      <c r="I25" s="101"/>
      <c r="J25" s="101"/>
      <c r="K25" s="101"/>
      <c r="L25" s="101"/>
      <c r="M25" s="101"/>
      <c r="N25" s="101"/>
      <c r="O25" s="101"/>
      <c r="P25" s="101">
        <v>1</v>
      </c>
      <c r="Q25" s="101"/>
      <c r="R25" s="101"/>
      <c r="S25" s="102"/>
      <c r="T25" s="103"/>
      <c r="U25" s="101"/>
      <c r="V25" s="101"/>
      <c r="W25" s="101"/>
      <c r="X25" s="101"/>
      <c r="Y25" s="101"/>
      <c r="Z25" s="101"/>
      <c r="AA25" s="101"/>
      <c r="AB25" s="101">
        <v>1</v>
      </c>
      <c r="AC25" s="101"/>
      <c r="AD25" s="101"/>
      <c r="AE25" s="102"/>
      <c r="AF25" s="103"/>
      <c r="AG25" s="101"/>
      <c r="AH25" s="101"/>
      <c r="AI25" s="101"/>
      <c r="AJ25" s="101"/>
      <c r="AK25" s="101"/>
      <c r="AL25" s="101"/>
      <c r="AM25" s="101"/>
      <c r="AN25" s="101">
        <v>1</v>
      </c>
      <c r="AO25" s="101"/>
      <c r="AP25" s="101"/>
      <c r="AQ25" s="102"/>
      <c r="AR25" s="103"/>
      <c r="AS25" s="101"/>
      <c r="AT25" s="101"/>
      <c r="AU25" s="101"/>
      <c r="AV25" s="101"/>
      <c r="AW25" s="101"/>
      <c r="AX25" s="101"/>
      <c r="AY25" s="101"/>
      <c r="AZ25" s="101">
        <v>1</v>
      </c>
      <c r="BA25" s="101"/>
      <c r="BB25" s="101"/>
      <c r="BC25" s="102"/>
      <c r="BD25" s="103"/>
      <c r="BE25" s="101"/>
      <c r="BF25" s="101"/>
      <c r="BG25" s="101"/>
      <c r="BH25" s="101"/>
      <c r="BI25" s="101"/>
      <c r="BJ25" s="101"/>
      <c r="BK25" s="101"/>
      <c r="BL25" s="101">
        <v>1</v>
      </c>
      <c r="BM25" s="101"/>
      <c r="BN25" s="101"/>
      <c r="BO25" s="102"/>
      <c r="BP25" s="100">
        <f t="shared" si="4"/>
        <v>66</v>
      </c>
      <c r="BQ25" s="101" t="s">
        <v>98</v>
      </c>
      <c r="BR25" s="102">
        <v>66</v>
      </c>
      <c r="BU25" s="128" t="s">
        <v>22</v>
      </c>
      <c r="BV25" s="129">
        <f>SUM(T5:AE5)</f>
        <v>0</v>
      </c>
    </row>
    <row r="26" spans="1:75" s="49" customFormat="1" x14ac:dyDescent="0.3">
      <c r="A26" s="95"/>
      <c r="B26" s="96" t="s">
        <v>23</v>
      </c>
      <c r="C26" s="97"/>
      <c r="D26" s="98"/>
      <c r="E26" s="98"/>
      <c r="F26" s="98"/>
      <c r="G26" s="99"/>
      <c r="H26" s="100"/>
      <c r="I26" s="101"/>
      <c r="J26" s="101"/>
      <c r="K26" s="101"/>
      <c r="L26" s="101"/>
      <c r="M26" s="101"/>
      <c r="N26" s="101"/>
      <c r="O26" s="101"/>
      <c r="P26" s="101"/>
      <c r="Q26" s="101">
        <v>1</v>
      </c>
      <c r="R26" s="101"/>
      <c r="S26" s="102"/>
      <c r="T26" s="103"/>
      <c r="U26" s="101"/>
      <c r="V26" s="101"/>
      <c r="W26" s="101"/>
      <c r="X26" s="101"/>
      <c r="Y26" s="101"/>
      <c r="Z26" s="101"/>
      <c r="AA26" s="101"/>
      <c r="AB26" s="101"/>
      <c r="AC26" s="101">
        <v>1</v>
      </c>
      <c r="AD26" s="101"/>
      <c r="AE26" s="102"/>
      <c r="AF26" s="103"/>
      <c r="AG26" s="101"/>
      <c r="AH26" s="101"/>
      <c r="AI26" s="101"/>
      <c r="AJ26" s="101"/>
      <c r="AK26" s="101"/>
      <c r="AL26" s="101"/>
      <c r="AM26" s="101"/>
      <c r="AN26" s="101"/>
      <c r="AO26" s="101">
        <v>1</v>
      </c>
      <c r="AP26" s="101"/>
      <c r="AQ26" s="102"/>
      <c r="AR26" s="103"/>
      <c r="AS26" s="101"/>
      <c r="AT26" s="101"/>
      <c r="AU26" s="101"/>
      <c r="AV26" s="101"/>
      <c r="AW26" s="101"/>
      <c r="AX26" s="101"/>
      <c r="AY26" s="101"/>
      <c r="AZ26" s="101"/>
      <c r="BA26" s="101">
        <v>1</v>
      </c>
      <c r="BB26" s="101"/>
      <c r="BC26" s="102"/>
      <c r="BD26" s="103"/>
      <c r="BE26" s="101"/>
      <c r="BF26" s="101"/>
      <c r="BG26" s="101"/>
      <c r="BH26" s="101"/>
      <c r="BI26" s="101"/>
      <c r="BJ26" s="101"/>
      <c r="BK26" s="101"/>
      <c r="BL26" s="101"/>
      <c r="BM26" s="101">
        <v>1</v>
      </c>
      <c r="BN26" s="101"/>
      <c r="BO26" s="102"/>
      <c r="BP26" s="100">
        <f t="shared" si="4"/>
        <v>320.00000000000006</v>
      </c>
      <c r="BQ26" s="101" t="s">
        <v>98</v>
      </c>
      <c r="BR26" s="102">
        <v>320</v>
      </c>
    </row>
    <row r="27" spans="1:75" s="49" customFormat="1" x14ac:dyDescent="0.3">
      <c r="A27" s="95"/>
      <c r="B27" s="96" t="s">
        <v>24</v>
      </c>
      <c r="C27" s="97"/>
      <c r="D27" s="98"/>
      <c r="E27" s="98"/>
      <c r="F27" s="98"/>
      <c r="G27" s="99"/>
      <c r="H27" s="100"/>
      <c r="I27" s="101"/>
      <c r="J27" s="101"/>
      <c r="K27" s="101"/>
      <c r="L27" s="101"/>
      <c r="M27" s="101"/>
      <c r="N27" s="101"/>
      <c r="O27" s="101"/>
      <c r="P27" s="101"/>
      <c r="Q27" s="101"/>
      <c r="R27" s="101">
        <v>1</v>
      </c>
      <c r="S27" s="102"/>
      <c r="T27" s="103"/>
      <c r="U27" s="101"/>
      <c r="V27" s="101"/>
      <c r="W27" s="101"/>
      <c r="X27" s="101"/>
      <c r="Y27" s="101"/>
      <c r="Z27" s="101"/>
      <c r="AA27" s="101"/>
      <c r="AB27" s="101"/>
      <c r="AC27" s="101"/>
      <c r="AD27" s="101">
        <v>1</v>
      </c>
      <c r="AE27" s="102"/>
      <c r="AF27" s="10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>
        <v>1</v>
      </c>
      <c r="AQ27" s="102"/>
      <c r="AR27" s="103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>
        <v>1</v>
      </c>
      <c r="BC27" s="102"/>
      <c r="BD27" s="103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>
        <v>1</v>
      </c>
      <c r="BO27" s="102"/>
      <c r="BP27" s="100">
        <f t="shared" si="4"/>
        <v>220.00000000000003</v>
      </c>
      <c r="BQ27" s="101" t="s">
        <v>98</v>
      </c>
      <c r="BR27" s="102">
        <v>220</v>
      </c>
    </row>
    <row r="28" spans="1:75" s="49" customFormat="1" ht="16.2" thickBot="1" x14ac:dyDescent="0.35">
      <c r="A28" s="110"/>
      <c r="B28" s="111" t="s">
        <v>25</v>
      </c>
      <c r="C28" s="112"/>
      <c r="D28" s="113"/>
      <c r="E28" s="113"/>
      <c r="F28" s="113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7">
        <v>1</v>
      </c>
      <c r="T28" s="118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>
        <v>1</v>
      </c>
      <c r="AF28" s="118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7">
        <v>1</v>
      </c>
      <c r="AR28" s="118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7">
        <v>1</v>
      </c>
      <c r="BD28" s="118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7">
        <v>1</v>
      </c>
      <c r="BP28" s="115">
        <f t="shared" si="4"/>
        <v>182</v>
      </c>
      <c r="BQ28" s="116" t="s">
        <v>98</v>
      </c>
      <c r="BR28" s="117">
        <v>182</v>
      </c>
    </row>
    <row r="29" spans="1:75" s="49" customFormat="1" ht="16.2" thickBot="1" x14ac:dyDescent="0.35">
      <c r="A29" s="124"/>
      <c r="B29" s="125"/>
      <c r="C29" s="97"/>
      <c r="D29" s="98"/>
      <c r="E29" s="98"/>
      <c r="F29" s="98"/>
      <c r="G29" s="99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99"/>
      <c r="T29" s="97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99"/>
      <c r="AF29" s="97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99"/>
      <c r="AR29" s="97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99"/>
      <c r="BD29" s="97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99"/>
      <c r="BP29" s="126"/>
      <c r="BQ29" s="126"/>
      <c r="BR29" s="99"/>
    </row>
    <row r="30" spans="1:75" s="49" customFormat="1" ht="16.2" thickBot="1" x14ac:dyDescent="0.35">
      <c r="A30" s="85" t="s">
        <v>106</v>
      </c>
      <c r="B30" s="86"/>
      <c r="C30" s="87"/>
      <c r="D30" s="88"/>
      <c r="E30" s="88"/>
      <c r="F30" s="88"/>
      <c r="G30" s="89"/>
      <c r="H30" s="87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89"/>
      <c r="T30" s="87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9"/>
      <c r="AF30" s="87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89"/>
      <c r="AR30" s="87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89"/>
      <c r="BD30" s="87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89"/>
      <c r="BP30" s="90"/>
      <c r="BQ30" s="90"/>
      <c r="BR30" s="89"/>
    </row>
    <row r="31" spans="1:75" s="49" customFormat="1" ht="16.2" thickBot="1" x14ac:dyDescent="0.35">
      <c r="A31" s="84"/>
      <c r="B31" s="130" t="s">
        <v>107</v>
      </c>
      <c r="C31" s="131">
        <v>1</v>
      </c>
      <c r="D31" s="131">
        <v>1</v>
      </c>
      <c r="E31" s="131">
        <v>1</v>
      </c>
      <c r="F31" s="131">
        <v>1</v>
      </c>
      <c r="G31" s="132">
        <v>1</v>
      </c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4"/>
      <c r="T31" s="135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35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4"/>
      <c r="AR31" s="135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4"/>
      <c r="BD31" s="135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5">
        <f t="shared" si="4"/>
        <v>1</v>
      </c>
      <c r="BQ31" s="136" t="s">
        <v>98</v>
      </c>
      <c r="BR31" s="134">
        <v>1</v>
      </c>
    </row>
    <row r="32" spans="1:75" s="49" customFormat="1" ht="16.2" thickBot="1" x14ac:dyDescent="0.35">
      <c r="A32" s="95"/>
      <c r="B32" s="137" t="s">
        <v>108</v>
      </c>
      <c r="C32" s="116">
        <v>1</v>
      </c>
      <c r="D32" s="116">
        <v>1</v>
      </c>
      <c r="E32" s="116">
        <v>1</v>
      </c>
      <c r="F32" s="116">
        <v>1</v>
      </c>
      <c r="G32" s="117">
        <v>1</v>
      </c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4"/>
      <c r="T32" s="135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35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4"/>
      <c r="AR32" s="135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4"/>
      <c r="BD32" s="135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5">
        <f t="shared" si="4"/>
        <v>1</v>
      </c>
      <c r="BQ32" s="136" t="s">
        <v>93</v>
      </c>
      <c r="BR32" s="134">
        <v>1</v>
      </c>
    </row>
    <row r="33" spans="1:70" s="49" customFormat="1" ht="16.2" thickBot="1" x14ac:dyDescent="0.35">
      <c r="A33" s="138"/>
      <c r="B33" s="139"/>
      <c r="C33" s="126"/>
      <c r="D33" s="98"/>
      <c r="E33" s="98"/>
      <c r="F33" s="98"/>
      <c r="G33" s="99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89"/>
      <c r="T33" s="87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9"/>
      <c r="AF33" s="87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89"/>
      <c r="AR33" s="87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89"/>
      <c r="BD33" s="87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126"/>
      <c r="BQ33" s="140"/>
      <c r="BR33" s="99"/>
    </row>
    <row r="34" spans="1:70" s="49" customFormat="1" ht="16.2" thickBot="1" x14ac:dyDescent="0.35">
      <c r="A34" s="95" t="s">
        <v>114</v>
      </c>
      <c r="B34" s="124"/>
      <c r="C34" s="87"/>
      <c r="D34" s="88"/>
      <c r="E34" s="88"/>
      <c r="F34" s="88"/>
      <c r="G34" s="89"/>
      <c r="H34" s="87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89"/>
      <c r="T34" s="87"/>
      <c r="U34" s="90"/>
      <c r="V34" s="90"/>
      <c r="W34" s="90"/>
      <c r="X34" s="90"/>
      <c r="Y34" s="90"/>
      <c r="Z34" s="90"/>
      <c r="AA34" s="90"/>
      <c r="AB34" s="90"/>
      <c r="AC34" s="91"/>
      <c r="AD34" s="90"/>
      <c r="AE34" s="89"/>
      <c r="AF34" s="87"/>
      <c r="AG34" s="90"/>
      <c r="AH34" s="90"/>
      <c r="AI34" s="91"/>
      <c r="AJ34" s="91"/>
      <c r="AK34" s="91"/>
      <c r="AL34" s="91"/>
      <c r="AM34" s="91"/>
      <c r="AN34" s="91"/>
      <c r="AO34" s="91"/>
      <c r="AP34" s="91"/>
      <c r="AQ34" s="92"/>
      <c r="AR34" s="85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2"/>
      <c r="BD34" s="85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2"/>
      <c r="BP34" s="124"/>
      <c r="BQ34" s="124"/>
      <c r="BR34" s="99"/>
    </row>
    <row r="35" spans="1:70" s="49" customFormat="1" x14ac:dyDescent="0.3">
      <c r="A35" s="95"/>
      <c r="B35" s="141" t="s">
        <v>26</v>
      </c>
      <c r="C35" s="142">
        <f t="shared" ref="C35:C46" si="5">-BR17</f>
        <v>-425</v>
      </c>
      <c r="D35" s="131"/>
      <c r="E35" s="131"/>
      <c r="F35" s="131"/>
      <c r="G35" s="143"/>
      <c r="H35" s="144">
        <v>1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45"/>
      <c r="T35" s="87"/>
      <c r="U35" s="90"/>
      <c r="V35" s="90"/>
      <c r="W35" s="90"/>
      <c r="X35" s="90"/>
      <c r="Y35" s="90"/>
      <c r="Z35" s="90"/>
      <c r="AA35" s="90"/>
      <c r="AB35" s="90"/>
      <c r="AC35" s="91"/>
      <c r="AD35" s="90"/>
      <c r="AE35" s="89"/>
      <c r="AF35" s="87"/>
      <c r="AG35" s="90"/>
      <c r="AH35" s="90"/>
      <c r="AI35" s="90"/>
      <c r="AJ35" s="90"/>
      <c r="AK35" s="90"/>
      <c r="AL35" s="90"/>
      <c r="AM35" s="90"/>
      <c r="AN35" s="90"/>
      <c r="AO35" s="91"/>
      <c r="AP35" s="90"/>
      <c r="AQ35" s="89"/>
      <c r="AR35" s="87"/>
      <c r="AS35" s="90"/>
      <c r="AT35" s="90"/>
      <c r="AU35" s="90"/>
      <c r="AV35" s="90"/>
      <c r="AW35" s="90"/>
      <c r="AX35" s="90"/>
      <c r="AY35" s="90"/>
      <c r="AZ35" s="90"/>
      <c r="BA35" s="91"/>
      <c r="BB35" s="90"/>
      <c r="BC35" s="89"/>
      <c r="BD35" s="87"/>
      <c r="BE35" s="90"/>
      <c r="BF35" s="90"/>
      <c r="BG35" s="90"/>
      <c r="BH35" s="90"/>
      <c r="BI35" s="90"/>
      <c r="BJ35" s="90"/>
      <c r="BK35" s="90"/>
      <c r="BL35" s="90"/>
      <c r="BM35" s="91"/>
      <c r="BN35" s="90"/>
      <c r="BO35" s="89"/>
      <c r="BP35" s="146">
        <f t="shared" si="4"/>
        <v>0</v>
      </c>
      <c r="BQ35" s="147" t="s">
        <v>93</v>
      </c>
      <c r="BR35" s="132">
        <v>0</v>
      </c>
    </row>
    <row r="36" spans="1:70" s="49" customFormat="1" x14ac:dyDescent="0.3">
      <c r="A36" s="95"/>
      <c r="B36" s="148" t="s">
        <v>27</v>
      </c>
      <c r="C36" s="149">
        <f t="shared" si="5"/>
        <v>-12</v>
      </c>
      <c r="D36" s="101"/>
      <c r="E36" s="101"/>
      <c r="F36" s="101"/>
      <c r="G36" s="150"/>
      <c r="H36" s="103"/>
      <c r="I36" s="101">
        <v>1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97"/>
      <c r="U36" s="126"/>
      <c r="V36" s="126"/>
      <c r="W36" s="126"/>
      <c r="X36" s="126"/>
      <c r="Y36" s="126"/>
      <c r="Z36" s="126"/>
      <c r="AA36" s="126"/>
      <c r="AB36" s="126"/>
      <c r="AC36" s="124"/>
      <c r="AD36" s="126"/>
      <c r="AE36" s="99"/>
      <c r="AF36" s="97"/>
      <c r="AG36" s="126"/>
      <c r="AH36" s="126"/>
      <c r="AI36" s="126"/>
      <c r="AJ36" s="126"/>
      <c r="AK36" s="126"/>
      <c r="AL36" s="126"/>
      <c r="AM36" s="126"/>
      <c r="AN36" s="126"/>
      <c r="AO36" s="124"/>
      <c r="AP36" s="126"/>
      <c r="AQ36" s="99"/>
      <c r="AR36" s="97"/>
      <c r="AS36" s="126"/>
      <c r="AT36" s="126"/>
      <c r="AU36" s="126"/>
      <c r="AV36" s="126"/>
      <c r="AW36" s="126"/>
      <c r="AX36" s="126"/>
      <c r="AY36" s="126"/>
      <c r="AZ36" s="126"/>
      <c r="BA36" s="124"/>
      <c r="BB36" s="126"/>
      <c r="BC36" s="99"/>
      <c r="BD36" s="97"/>
      <c r="BE36" s="126"/>
      <c r="BF36" s="126"/>
      <c r="BG36" s="126"/>
      <c r="BH36" s="126"/>
      <c r="BI36" s="126"/>
      <c r="BJ36" s="126"/>
      <c r="BK36" s="126"/>
      <c r="BL36" s="126"/>
      <c r="BM36" s="124"/>
      <c r="BN36" s="126"/>
      <c r="BO36" s="99"/>
      <c r="BP36" s="152">
        <f t="shared" si="4"/>
        <v>0</v>
      </c>
      <c r="BQ36" s="153" t="s">
        <v>93</v>
      </c>
      <c r="BR36" s="102">
        <v>0</v>
      </c>
    </row>
    <row r="37" spans="1:70" s="49" customFormat="1" x14ac:dyDescent="0.3">
      <c r="A37" s="95"/>
      <c r="B37" s="148" t="s">
        <v>28</v>
      </c>
      <c r="C37" s="149">
        <f t="shared" si="5"/>
        <v>-43</v>
      </c>
      <c r="D37" s="101"/>
      <c r="E37" s="101"/>
      <c r="F37" s="101"/>
      <c r="G37" s="150"/>
      <c r="H37" s="103"/>
      <c r="I37" s="101"/>
      <c r="J37" s="101">
        <v>1</v>
      </c>
      <c r="K37" s="101"/>
      <c r="L37" s="101"/>
      <c r="M37" s="101"/>
      <c r="N37" s="101"/>
      <c r="O37" s="101"/>
      <c r="P37" s="101"/>
      <c r="Q37" s="101"/>
      <c r="R37" s="101"/>
      <c r="S37" s="151"/>
      <c r="T37" s="97"/>
      <c r="U37" s="126"/>
      <c r="V37" s="126"/>
      <c r="W37" s="126"/>
      <c r="X37" s="126"/>
      <c r="Y37" s="126"/>
      <c r="Z37" s="126"/>
      <c r="AA37" s="126"/>
      <c r="AB37" s="126"/>
      <c r="AC37" s="124"/>
      <c r="AD37" s="126"/>
      <c r="AE37" s="99"/>
      <c r="AF37" s="97"/>
      <c r="AG37" s="126"/>
      <c r="AH37" s="126"/>
      <c r="AI37" s="126"/>
      <c r="AJ37" s="126"/>
      <c r="AK37" s="126"/>
      <c r="AL37" s="126"/>
      <c r="AM37" s="126"/>
      <c r="AN37" s="126"/>
      <c r="AO37" s="124"/>
      <c r="AP37" s="126"/>
      <c r="AQ37" s="99"/>
      <c r="AR37" s="97"/>
      <c r="AS37" s="126"/>
      <c r="AT37" s="126"/>
      <c r="AU37" s="126"/>
      <c r="AV37" s="126"/>
      <c r="AW37" s="126"/>
      <c r="AX37" s="126"/>
      <c r="AY37" s="126"/>
      <c r="AZ37" s="126"/>
      <c r="BA37" s="124"/>
      <c r="BB37" s="126"/>
      <c r="BC37" s="99"/>
      <c r="BD37" s="97"/>
      <c r="BE37" s="126"/>
      <c r="BF37" s="126"/>
      <c r="BG37" s="126"/>
      <c r="BH37" s="126"/>
      <c r="BI37" s="126"/>
      <c r="BJ37" s="126"/>
      <c r="BK37" s="126"/>
      <c r="BL37" s="126"/>
      <c r="BM37" s="124"/>
      <c r="BN37" s="126"/>
      <c r="BO37" s="99"/>
      <c r="BP37" s="152">
        <f t="shared" si="4"/>
        <v>0</v>
      </c>
      <c r="BQ37" s="153" t="s">
        <v>93</v>
      </c>
      <c r="BR37" s="102">
        <v>0</v>
      </c>
    </row>
    <row r="38" spans="1:70" s="49" customFormat="1" x14ac:dyDescent="0.3">
      <c r="A38" s="95"/>
      <c r="B38" s="148" t="s">
        <v>29</v>
      </c>
      <c r="C38" s="149">
        <f t="shared" si="5"/>
        <v>-125</v>
      </c>
      <c r="D38" s="101"/>
      <c r="E38" s="101"/>
      <c r="F38" s="101"/>
      <c r="G38" s="150"/>
      <c r="H38" s="103"/>
      <c r="I38" s="101"/>
      <c r="J38" s="101"/>
      <c r="K38" s="101">
        <v>1</v>
      </c>
      <c r="L38" s="101"/>
      <c r="M38" s="101"/>
      <c r="N38" s="101"/>
      <c r="O38" s="101"/>
      <c r="P38" s="101"/>
      <c r="Q38" s="101"/>
      <c r="R38" s="101"/>
      <c r="S38" s="151"/>
      <c r="T38" s="97"/>
      <c r="U38" s="126"/>
      <c r="V38" s="126"/>
      <c r="W38" s="126"/>
      <c r="X38" s="126"/>
      <c r="Y38" s="126"/>
      <c r="Z38" s="126"/>
      <c r="AA38" s="126"/>
      <c r="AB38" s="126"/>
      <c r="AC38" s="124"/>
      <c r="AD38" s="126"/>
      <c r="AE38" s="99"/>
      <c r="AF38" s="97"/>
      <c r="AG38" s="126"/>
      <c r="AH38" s="126"/>
      <c r="AI38" s="126"/>
      <c r="AJ38" s="126"/>
      <c r="AK38" s="126"/>
      <c r="AL38" s="126"/>
      <c r="AM38" s="126"/>
      <c r="AN38" s="126"/>
      <c r="AO38" s="124"/>
      <c r="AP38" s="126"/>
      <c r="AQ38" s="99"/>
      <c r="AR38" s="97"/>
      <c r="AS38" s="126"/>
      <c r="AT38" s="126"/>
      <c r="AU38" s="126"/>
      <c r="AV38" s="126"/>
      <c r="AW38" s="126"/>
      <c r="AX38" s="126"/>
      <c r="AY38" s="126"/>
      <c r="AZ38" s="126"/>
      <c r="BA38" s="124"/>
      <c r="BB38" s="126"/>
      <c r="BC38" s="99"/>
      <c r="BD38" s="97"/>
      <c r="BE38" s="126"/>
      <c r="BF38" s="126"/>
      <c r="BG38" s="126"/>
      <c r="BH38" s="126"/>
      <c r="BI38" s="126"/>
      <c r="BJ38" s="126"/>
      <c r="BK38" s="126"/>
      <c r="BL38" s="126"/>
      <c r="BM38" s="124"/>
      <c r="BN38" s="126"/>
      <c r="BO38" s="99"/>
      <c r="BP38" s="152">
        <f t="shared" si="4"/>
        <v>0</v>
      </c>
      <c r="BQ38" s="153" t="s">
        <v>93</v>
      </c>
      <c r="BR38" s="102">
        <v>0</v>
      </c>
    </row>
    <row r="39" spans="1:70" s="49" customFormat="1" x14ac:dyDescent="0.3">
      <c r="A39" s="95"/>
      <c r="B39" s="148" t="s">
        <v>30</v>
      </c>
      <c r="C39" s="149">
        <f t="shared" si="5"/>
        <v>-110</v>
      </c>
      <c r="D39" s="101"/>
      <c r="E39" s="101"/>
      <c r="F39" s="101"/>
      <c r="G39" s="150"/>
      <c r="H39" s="103"/>
      <c r="I39" s="101"/>
      <c r="J39" s="101"/>
      <c r="K39" s="101"/>
      <c r="L39" s="101">
        <v>1</v>
      </c>
      <c r="M39" s="101"/>
      <c r="N39" s="101"/>
      <c r="O39" s="101"/>
      <c r="P39" s="101"/>
      <c r="Q39" s="101"/>
      <c r="R39" s="101"/>
      <c r="S39" s="151"/>
      <c r="T39" s="97"/>
      <c r="U39" s="126"/>
      <c r="V39" s="126"/>
      <c r="W39" s="126"/>
      <c r="X39" s="126"/>
      <c r="Y39" s="126"/>
      <c r="Z39" s="126"/>
      <c r="AA39" s="126"/>
      <c r="AB39" s="124"/>
      <c r="AC39" s="126"/>
      <c r="AD39" s="126"/>
      <c r="AE39" s="99"/>
      <c r="AF39" s="97"/>
      <c r="AG39" s="126"/>
      <c r="AH39" s="126"/>
      <c r="AI39" s="126"/>
      <c r="AJ39" s="126"/>
      <c r="AK39" s="126"/>
      <c r="AL39" s="126"/>
      <c r="AM39" s="126"/>
      <c r="AN39" s="124"/>
      <c r="AO39" s="126"/>
      <c r="AP39" s="126"/>
      <c r="AQ39" s="99"/>
      <c r="AR39" s="97"/>
      <c r="AS39" s="126"/>
      <c r="AT39" s="126"/>
      <c r="AU39" s="126"/>
      <c r="AV39" s="126"/>
      <c r="AW39" s="126"/>
      <c r="AX39" s="126"/>
      <c r="AY39" s="126"/>
      <c r="AZ39" s="124"/>
      <c r="BA39" s="126"/>
      <c r="BB39" s="126"/>
      <c r="BC39" s="99"/>
      <c r="BD39" s="97"/>
      <c r="BE39" s="126"/>
      <c r="BF39" s="126"/>
      <c r="BG39" s="126"/>
      <c r="BH39" s="126"/>
      <c r="BI39" s="126"/>
      <c r="BJ39" s="126"/>
      <c r="BK39" s="126"/>
      <c r="BL39" s="124"/>
      <c r="BM39" s="126"/>
      <c r="BN39" s="126"/>
      <c r="BO39" s="99"/>
      <c r="BP39" s="152">
        <f t="shared" si="4"/>
        <v>0</v>
      </c>
      <c r="BQ39" s="153" t="s">
        <v>93</v>
      </c>
      <c r="BR39" s="102">
        <v>0</v>
      </c>
    </row>
    <row r="40" spans="1:70" s="49" customFormat="1" x14ac:dyDescent="0.3">
      <c r="A40" s="95"/>
      <c r="B40" s="148" t="s">
        <v>31</v>
      </c>
      <c r="C40" s="149">
        <f t="shared" si="5"/>
        <v>-86</v>
      </c>
      <c r="D40" s="101"/>
      <c r="E40" s="101"/>
      <c r="F40" s="101"/>
      <c r="G40" s="150"/>
      <c r="H40" s="103"/>
      <c r="I40" s="101"/>
      <c r="J40" s="101"/>
      <c r="K40" s="101"/>
      <c r="L40" s="101"/>
      <c r="M40" s="101">
        <v>1</v>
      </c>
      <c r="N40" s="101"/>
      <c r="O40" s="101"/>
      <c r="P40" s="101"/>
      <c r="Q40" s="101"/>
      <c r="R40" s="101"/>
      <c r="S40" s="151"/>
      <c r="T40" s="97"/>
      <c r="U40" s="126"/>
      <c r="V40" s="126"/>
      <c r="W40" s="126"/>
      <c r="X40" s="126"/>
      <c r="Y40" s="126"/>
      <c r="Z40" s="126"/>
      <c r="AA40" s="126"/>
      <c r="AB40" s="124"/>
      <c r="AC40" s="126"/>
      <c r="AD40" s="126"/>
      <c r="AE40" s="99"/>
      <c r="AF40" s="97"/>
      <c r="AG40" s="126"/>
      <c r="AH40" s="126"/>
      <c r="AI40" s="126"/>
      <c r="AJ40" s="126"/>
      <c r="AK40" s="126"/>
      <c r="AL40" s="126"/>
      <c r="AM40" s="126"/>
      <c r="AN40" s="124"/>
      <c r="AO40" s="126"/>
      <c r="AP40" s="126"/>
      <c r="AQ40" s="99"/>
      <c r="AR40" s="97"/>
      <c r="AS40" s="126"/>
      <c r="AT40" s="126"/>
      <c r="AU40" s="126"/>
      <c r="AV40" s="126"/>
      <c r="AW40" s="126"/>
      <c r="AX40" s="126"/>
      <c r="AY40" s="126"/>
      <c r="AZ40" s="124"/>
      <c r="BA40" s="126"/>
      <c r="BB40" s="126"/>
      <c r="BC40" s="99"/>
      <c r="BD40" s="97"/>
      <c r="BE40" s="126"/>
      <c r="BF40" s="126"/>
      <c r="BG40" s="126"/>
      <c r="BH40" s="126"/>
      <c r="BI40" s="126"/>
      <c r="BJ40" s="126"/>
      <c r="BK40" s="126"/>
      <c r="BL40" s="124"/>
      <c r="BM40" s="126"/>
      <c r="BN40" s="126"/>
      <c r="BO40" s="99"/>
      <c r="BP40" s="152">
        <f t="shared" si="4"/>
        <v>0</v>
      </c>
      <c r="BQ40" s="153" t="s">
        <v>93</v>
      </c>
      <c r="BR40" s="102">
        <v>0</v>
      </c>
    </row>
    <row r="41" spans="1:70" x14ac:dyDescent="0.3">
      <c r="A41" s="95"/>
      <c r="B41" s="148" t="s">
        <v>32</v>
      </c>
      <c r="C41" s="149">
        <f t="shared" si="5"/>
        <v>-129</v>
      </c>
      <c r="D41" s="101"/>
      <c r="E41" s="101"/>
      <c r="F41" s="101"/>
      <c r="G41" s="150"/>
      <c r="H41" s="103"/>
      <c r="I41" s="101"/>
      <c r="J41" s="101"/>
      <c r="K41" s="101"/>
      <c r="L41" s="101"/>
      <c r="M41" s="101"/>
      <c r="N41" s="101">
        <v>1</v>
      </c>
      <c r="O41" s="101"/>
      <c r="P41" s="101"/>
      <c r="Q41" s="101"/>
      <c r="R41" s="101"/>
      <c r="S41" s="151"/>
      <c r="T41" s="97"/>
      <c r="U41" s="126"/>
      <c r="V41" s="126"/>
      <c r="W41" s="126"/>
      <c r="X41" s="126"/>
      <c r="Y41" s="126"/>
      <c r="Z41" s="126"/>
      <c r="AA41" s="126"/>
      <c r="AB41" s="124"/>
      <c r="AC41" s="126"/>
      <c r="AD41" s="126"/>
      <c r="AE41" s="99"/>
      <c r="AF41" s="97"/>
      <c r="AG41" s="126"/>
      <c r="AH41" s="126"/>
      <c r="AI41" s="126"/>
      <c r="AJ41" s="126"/>
      <c r="AK41" s="126"/>
      <c r="AL41" s="126"/>
      <c r="AM41" s="126"/>
      <c r="AN41" s="124"/>
      <c r="AO41" s="126"/>
      <c r="AP41" s="126"/>
      <c r="AQ41" s="99"/>
      <c r="AR41" s="97"/>
      <c r="AS41" s="126"/>
      <c r="AT41" s="126"/>
      <c r="AU41" s="126"/>
      <c r="AV41" s="126"/>
      <c r="AW41" s="126"/>
      <c r="AX41" s="126"/>
      <c r="AY41" s="126"/>
      <c r="AZ41" s="124"/>
      <c r="BA41" s="126"/>
      <c r="BB41" s="126"/>
      <c r="BC41" s="99"/>
      <c r="BD41" s="97"/>
      <c r="BE41" s="126"/>
      <c r="BF41" s="126"/>
      <c r="BG41" s="126"/>
      <c r="BH41" s="126"/>
      <c r="BI41" s="126"/>
      <c r="BJ41" s="126"/>
      <c r="BK41" s="126"/>
      <c r="BL41" s="124"/>
      <c r="BM41" s="126"/>
      <c r="BN41" s="126"/>
      <c r="BO41" s="99"/>
      <c r="BP41" s="152">
        <f t="shared" si="4"/>
        <v>0</v>
      </c>
      <c r="BQ41" s="153" t="s">
        <v>93</v>
      </c>
      <c r="BR41" s="102">
        <v>0</v>
      </c>
    </row>
    <row r="42" spans="1:70" x14ac:dyDescent="0.3">
      <c r="A42" s="95"/>
      <c r="B42" s="148" t="s">
        <v>33</v>
      </c>
      <c r="C42" s="149">
        <f t="shared" si="5"/>
        <v>-28</v>
      </c>
      <c r="D42" s="101"/>
      <c r="E42" s="101"/>
      <c r="F42" s="101"/>
      <c r="G42" s="150"/>
      <c r="H42" s="103"/>
      <c r="I42" s="101"/>
      <c r="J42" s="101"/>
      <c r="K42" s="101"/>
      <c r="L42" s="101"/>
      <c r="M42" s="101"/>
      <c r="N42" s="101"/>
      <c r="O42" s="101">
        <v>1</v>
      </c>
      <c r="P42" s="101"/>
      <c r="Q42" s="101"/>
      <c r="R42" s="101"/>
      <c r="S42" s="151"/>
      <c r="T42" s="97"/>
      <c r="U42" s="126"/>
      <c r="V42" s="126"/>
      <c r="W42" s="126"/>
      <c r="X42" s="126"/>
      <c r="Y42" s="126"/>
      <c r="Z42" s="126"/>
      <c r="AA42" s="126"/>
      <c r="AB42" s="124"/>
      <c r="AC42" s="126"/>
      <c r="AD42" s="126"/>
      <c r="AE42" s="99"/>
      <c r="AF42" s="97"/>
      <c r="AG42" s="126"/>
      <c r="AH42" s="126"/>
      <c r="AI42" s="126"/>
      <c r="AJ42" s="126"/>
      <c r="AK42" s="126"/>
      <c r="AL42" s="126"/>
      <c r="AM42" s="126"/>
      <c r="AN42" s="124"/>
      <c r="AO42" s="126"/>
      <c r="AP42" s="126"/>
      <c r="AQ42" s="99"/>
      <c r="AR42" s="97"/>
      <c r="AS42" s="126"/>
      <c r="AT42" s="126"/>
      <c r="AU42" s="126"/>
      <c r="AV42" s="126"/>
      <c r="AW42" s="126"/>
      <c r="AX42" s="126"/>
      <c r="AY42" s="126"/>
      <c r="AZ42" s="124"/>
      <c r="BA42" s="126"/>
      <c r="BB42" s="126"/>
      <c r="BC42" s="99"/>
      <c r="BD42" s="97"/>
      <c r="BE42" s="126"/>
      <c r="BF42" s="126"/>
      <c r="BG42" s="126"/>
      <c r="BH42" s="126"/>
      <c r="BI42" s="126"/>
      <c r="BJ42" s="126"/>
      <c r="BK42" s="126"/>
      <c r="BL42" s="124"/>
      <c r="BM42" s="126"/>
      <c r="BN42" s="126"/>
      <c r="BO42" s="99"/>
      <c r="BP42" s="152">
        <f t="shared" si="4"/>
        <v>0</v>
      </c>
      <c r="BQ42" s="153" t="s">
        <v>93</v>
      </c>
      <c r="BR42" s="102">
        <v>0</v>
      </c>
    </row>
    <row r="43" spans="1:70" x14ac:dyDescent="0.3">
      <c r="A43" s="95"/>
      <c r="B43" s="148" t="s">
        <v>34</v>
      </c>
      <c r="C43" s="149">
        <f t="shared" si="5"/>
        <v>-66</v>
      </c>
      <c r="D43" s="101"/>
      <c r="E43" s="101"/>
      <c r="F43" s="101"/>
      <c r="G43" s="150"/>
      <c r="H43" s="103"/>
      <c r="I43" s="101"/>
      <c r="J43" s="101"/>
      <c r="K43" s="101"/>
      <c r="L43" s="101"/>
      <c r="M43" s="101"/>
      <c r="N43" s="101"/>
      <c r="O43" s="101"/>
      <c r="P43" s="101">
        <v>1</v>
      </c>
      <c r="Q43" s="101"/>
      <c r="R43" s="101"/>
      <c r="S43" s="151"/>
      <c r="T43" s="97"/>
      <c r="U43" s="126"/>
      <c r="V43" s="126"/>
      <c r="W43" s="126"/>
      <c r="X43" s="126"/>
      <c r="Y43" s="126"/>
      <c r="Z43" s="126"/>
      <c r="AA43" s="126"/>
      <c r="AB43" s="124"/>
      <c r="AC43" s="126"/>
      <c r="AD43" s="126"/>
      <c r="AE43" s="99"/>
      <c r="AF43" s="97"/>
      <c r="AG43" s="126"/>
      <c r="AH43" s="126"/>
      <c r="AI43" s="126"/>
      <c r="AJ43" s="126"/>
      <c r="AK43" s="126"/>
      <c r="AL43" s="126"/>
      <c r="AM43" s="126"/>
      <c r="AN43" s="124"/>
      <c r="AO43" s="126"/>
      <c r="AP43" s="126"/>
      <c r="AQ43" s="99"/>
      <c r="AR43" s="97"/>
      <c r="AS43" s="126"/>
      <c r="AT43" s="126"/>
      <c r="AU43" s="126"/>
      <c r="AV43" s="126"/>
      <c r="AW43" s="126"/>
      <c r="AX43" s="126"/>
      <c r="AY43" s="126"/>
      <c r="AZ43" s="124"/>
      <c r="BA43" s="126"/>
      <c r="BB43" s="126"/>
      <c r="BC43" s="99"/>
      <c r="BD43" s="97"/>
      <c r="BE43" s="126"/>
      <c r="BF43" s="126"/>
      <c r="BG43" s="126"/>
      <c r="BH43" s="126"/>
      <c r="BI43" s="126"/>
      <c r="BJ43" s="126"/>
      <c r="BK43" s="126"/>
      <c r="BL43" s="124"/>
      <c r="BM43" s="126"/>
      <c r="BN43" s="126"/>
      <c r="BO43" s="99"/>
      <c r="BP43" s="152">
        <f t="shared" si="4"/>
        <v>0</v>
      </c>
      <c r="BQ43" s="153" t="s">
        <v>93</v>
      </c>
      <c r="BR43" s="102">
        <v>0</v>
      </c>
    </row>
    <row r="44" spans="1:70" x14ac:dyDescent="0.3">
      <c r="A44" s="95"/>
      <c r="B44" s="148" t="s">
        <v>35</v>
      </c>
      <c r="C44" s="149">
        <f t="shared" si="5"/>
        <v>-320</v>
      </c>
      <c r="D44" s="101"/>
      <c r="E44" s="101"/>
      <c r="F44" s="101"/>
      <c r="G44" s="150"/>
      <c r="H44" s="103"/>
      <c r="I44" s="101"/>
      <c r="J44" s="101"/>
      <c r="K44" s="101"/>
      <c r="L44" s="101"/>
      <c r="M44" s="101"/>
      <c r="N44" s="101"/>
      <c r="O44" s="101"/>
      <c r="P44" s="101"/>
      <c r="Q44" s="101">
        <v>1</v>
      </c>
      <c r="R44" s="101"/>
      <c r="S44" s="151"/>
      <c r="T44" s="97"/>
      <c r="U44" s="126"/>
      <c r="V44" s="126"/>
      <c r="W44" s="126"/>
      <c r="X44" s="126"/>
      <c r="Y44" s="126"/>
      <c r="Z44" s="126"/>
      <c r="AA44" s="126"/>
      <c r="AB44" s="124"/>
      <c r="AC44" s="126"/>
      <c r="AD44" s="126"/>
      <c r="AE44" s="99"/>
      <c r="AF44" s="97"/>
      <c r="AG44" s="126"/>
      <c r="AH44" s="126"/>
      <c r="AI44" s="126"/>
      <c r="AJ44" s="126"/>
      <c r="AK44" s="126"/>
      <c r="AL44" s="126"/>
      <c r="AM44" s="126"/>
      <c r="AN44" s="124"/>
      <c r="AO44" s="126"/>
      <c r="AP44" s="126"/>
      <c r="AQ44" s="99"/>
      <c r="AR44" s="97"/>
      <c r="AS44" s="126"/>
      <c r="AT44" s="126"/>
      <c r="AU44" s="126"/>
      <c r="AV44" s="126"/>
      <c r="AW44" s="126"/>
      <c r="AX44" s="126"/>
      <c r="AY44" s="126"/>
      <c r="AZ44" s="124"/>
      <c r="BA44" s="126"/>
      <c r="BB44" s="126"/>
      <c r="BC44" s="99"/>
      <c r="BD44" s="97"/>
      <c r="BE44" s="126"/>
      <c r="BF44" s="126"/>
      <c r="BG44" s="126"/>
      <c r="BH44" s="126"/>
      <c r="BI44" s="126"/>
      <c r="BJ44" s="126"/>
      <c r="BK44" s="126"/>
      <c r="BL44" s="124"/>
      <c r="BM44" s="126"/>
      <c r="BN44" s="126"/>
      <c r="BO44" s="99"/>
      <c r="BP44" s="152">
        <f t="shared" si="4"/>
        <v>0</v>
      </c>
      <c r="BQ44" s="153" t="s">
        <v>93</v>
      </c>
      <c r="BR44" s="102">
        <v>0</v>
      </c>
    </row>
    <row r="45" spans="1:70" x14ac:dyDescent="0.3">
      <c r="A45" s="95"/>
      <c r="B45" s="148" t="s">
        <v>36</v>
      </c>
      <c r="C45" s="149">
        <f t="shared" si="5"/>
        <v>-220</v>
      </c>
      <c r="D45" s="101"/>
      <c r="E45" s="101"/>
      <c r="F45" s="101"/>
      <c r="G45" s="150"/>
      <c r="H45" s="103"/>
      <c r="I45" s="101"/>
      <c r="J45" s="101"/>
      <c r="K45" s="101"/>
      <c r="L45" s="101"/>
      <c r="M45" s="101"/>
      <c r="N45" s="101"/>
      <c r="O45" s="101"/>
      <c r="P45" s="101"/>
      <c r="Q45" s="101"/>
      <c r="R45" s="101">
        <v>1</v>
      </c>
      <c r="S45" s="151"/>
      <c r="T45" s="97"/>
      <c r="U45" s="126"/>
      <c r="V45" s="126"/>
      <c r="W45" s="126"/>
      <c r="X45" s="126"/>
      <c r="Y45" s="126"/>
      <c r="Z45" s="126"/>
      <c r="AA45" s="126"/>
      <c r="AB45" s="124"/>
      <c r="AC45" s="126"/>
      <c r="AD45" s="126"/>
      <c r="AE45" s="99"/>
      <c r="AF45" s="97"/>
      <c r="AG45" s="126"/>
      <c r="AH45" s="126"/>
      <c r="AI45" s="126"/>
      <c r="AJ45" s="126"/>
      <c r="AK45" s="126"/>
      <c r="AL45" s="126"/>
      <c r="AM45" s="126"/>
      <c r="AN45" s="124"/>
      <c r="AO45" s="126"/>
      <c r="AP45" s="126"/>
      <c r="AQ45" s="99"/>
      <c r="AR45" s="97"/>
      <c r="AS45" s="126"/>
      <c r="AT45" s="126"/>
      <c r="AU45" s="126"/>
      <c r="AV45" s="126"/>
      <c r="AW45" s="126"/>
      <c r="AX45" s="126"/>
      <c r="AY45" s="126"/>
      <c r="AZ45" s="124"/>
      <c r="BA45" s="126"/>
      <c r="BB45" s="126"/>
      <c r="BC45" s="99"/>
      <c r="BD45" s="97"/>
      <c r="BE45" s="126"/>
      <c r="BF45" s="126"/>
      <c r="BG45" s="126"/>
      <c r="BH45" s="126"/>
      <c r="BI45" s="126"/>
      <c r="BJ45" s="126"/>
      <c r="BK45" s="126"/>
      <c r="BL45" s="124"/>
      <c r="BM45" s="126"/>
      <c r="BN45" s="126"/>
      <c r="BO45" s="99"/>
      <c r="BP45" s="152">
        <f t="shared" si="4"/>
        <v>0</v>
      </c>
      <c r="BQ45" s="153" t="s">
        <v>93</v>
      </c>
      <c r="BR45" s="102">
        <v>0</v>
      </c>
    </row>
    <row r="46" spans="1:70" ht="16.2" thickBot="1" x14ac:dyDescent="0.35">
      <c r="A46" s="95"/>
      <c r="B46" s="154" t="s">
        <v>37</v>
      </c>
      <c r="C46" s="155">
        <f t="shared" si="5"/>
        <v>-182</v>
      </c>
      <c r="D46" s="116"/>
      <c r="E46" s="116"/>
      <c r="F46" s="116"/>
      <c r="G46" s="156"/>
      <c r="H46" s="118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57">
        <v>1</v>
      </c>
      <c r="T46" s="112"/>
      <c r="U46" s="158"/>
      <c r="V46" s="158"/>
      <c r="W46" s="158"/>
      <c r="X46" s="158"/>
      <c r="Y46" s="158"/>
      <c r="Z46" s="158"/>
      <c r="AA46" s="158"/>
      <c r="AB46" s="159"/>
      <c r="AC46" s="158"/>
      <c r="AD46" s="158"/>
      <c r="AE46" s="114"/>
      <c r="AF46" s="112"/>
      <c r="AG46" s="158"/>
      <c r="AH46" s="158"/>
      <c r="AI46" s="158"/>
      <c r="AJ46" s="158"/>
      <c r="AK46" s="158"/>
      <c r="AL46" s="158"/>
      <c r="AM46" s="158"/>
      <c r="AN46" s="159"/>
      <c r="AO46" s="158"/>
      <c r="AP46" s="158"/>
      <c r="AQ46" s="114"/>
      <c r="AR46" s="112"/>
      <c r="AS46" s="158"/>
      <c r="AT46" s="158"/>
      <c r="AU46" s="158"/>
      <c r="AV46" s="158"/>
      <c r="AW46" s="158"/>
      <c r="AX46" s="158"/>
      <c r="AY46" s="158"/>
      <c r="AZ46" s="159"/>
      <c r="BA46" s="158"/>
      <c r="BB46" s="158"/>
      <c r="BC46" s="114"/>
      <c r="BD46" s="112"/>
      <c r="BE46" s="158"/>
      <c r="BF46" s="158"/>
      <c r="BG46" s="158"/>
      <c r="BH46" s="158"/>
      <c r="BI46" s="158"/>
      <c r="BJ46" s="158"/>
      <c r="BK46" s="158"/>
      <c r="BL46" s="159"/>
      <c r="BM46" s="158"/>
      <c r="BN46" s="158"/>
      <c r="BO46" s="114"/>
      <c r="BP46" s="160">
        <f t="shared" si="4"/>
        <v>0</v>
      </c>
      <c r="BQ46" s="161" t="s">
        <v>93</v>
      </c>
      <c r="BR46" s="117">
        <v>0</v>
      </c>
    </row>
    <row r="47" spans="1:70" x14ac:dyDescent="0.3">
      <c r="A47" s="95"/>
      <c r="B47" s="141" t="s">
        <v>38</v>
      </c>
      <c r="C47" s="142"/>
      <c r="D47" s="131">
        <f t="shared" ref="D47:D58" si="6">-BR17</f>
        <v>-425</v>
      </c>
      <c r="E47" s="131"/>
      <c r="F47" s="131"/>
      <c r="G47" s="143"/>
      <c r="H47" s="87"/>
      <c r="I47" s="90"/>
      <c r="J47" s="90"/>
      <c r="K47" s="90"/>
      <c r="L47" s="90"/>
      <c r="M47" s="90"/>
      <c r="N47" s="90"/>
      <c r="O47" s="90"/>
      <c r="P47" s="90"/>
      <c r="Q47" s="91"/>
      <c r="R47" s="90"/>
      <c r="S47" s="89"/>
      <c r="T47" s="162">
        <v>1</v>
      </c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4"/>
      <c r="AF47" s="87"/>
      <c r="AG47" s="90"/>
      <c r="AH47" s="90"/>
      <c r="AI47" s="90"/>
      <c r="AJ47" s="90"/>
      <c r="AK47" s="90"/>
      <c r="AL47" s="90"/>
      <c r="AM47" s="90"/>
      <c r="AN47" s="90"/>
      <c r="AO47" s="91"/>
      <c r="AP47" s="90"/>
      <c r="AQ47" s="89"/>
      <c r="AR47" s="87"/>
      <c r="AS47" s="90"/>
      <c r="AT47" s="90"/>
      <c r="AU47" s="90"/>
      <c r="AV47" s="90"/>
      <c r="AW47" s="90"/>
      <c r="AX47" s="90"/>
      <c r="AY47" s="90"/>
      <c r="AZ47" s="90"/>
      <c r="BA47" s="91"/>
      <c r="BB47" s="90"/>
      <c r="BC47" s="89"/>
      <c r="BD47" s="87"/>
      <c r="BE47" s="90"/>
      <c r="BF47" s="90"/>
      <c r="BG47" s="90"/>
      <c r="BH47" s="90"/>
      <c r="BI47" s="90"/>
      <c r="BJ47" s="90"/>
      <c r="BK47" s="90"/>
      <c r="BL47" s="90"/>
      <c r="BM47" s="91"/>
      <c r="BN47" s="90"/>
      <c r="BO47" s="89"/>
      <c r="BP47" s="146">
        <f t="shared" si="4"/>
        <v>0</v>
      </c>
      <c r="BQ47" s="147" t="s">
        <v>93</v>
      </c>
      <c r="BR47" s="132">
        <v>0</v>
      </c>
    </row>
    <row r="48" spans="1:70" x14ac:dyDescent="0.3">
      <c r="A48" s="95"/>
      <c r="B48" s="148" t="s">
        <v>39</v>
      </c>
      <c r="C48" s="149"/>
      <c r="D48" s="101">
        <f t="shared" si="6"/>
        <v>-12</v>
      </c>
      <c r="E48" s="101"/>
      <c r="F48" s="101"/>
      <c r="G48" s="150"/>
      <c r="H48" s="97"/>
      <c r="I48" s="126"/>
      <c r="J48" s="126"/>
      <c r="K48" s="126"/>
      <c r="L48" s="126"/>
      <c r="M48" s="126"/>
      <c r="N48" s="126"/>
      <c r="O48" s="126"/>
      <c r="P48" s="126"/>
      <c r="Q48" s="124"/>
      <c r="R48" s="126"/>
      <c r="S48" s="99"/>
      <c r="T48" s="103"/>
      <c r="U48" s="101">
        <v>1</v>
      </c>
      <c r="V48" s="101"/>
      <c r="W48" s="101"/>
      <c r="X48" s="101"/>
      <c r="Y48" s="101"/>
      <c r="Z48" s="101"/>
      <c r="AA48" s="101"/>
      <c r="AB48" s="101"/>
      <c r="AC48" s="101"/>
      <c r="AD48" s="101"/>
      <c r="AE48" s="102"/>
      <c r="AF48" s="97"/>
      <c r="AG48" s="126"/>
      <c r="AH48" s="126"/>
      <c r="AI48" s="126"/>
      <c r="AJ48" s="126"/>
      <c r="AK48" s="126"/>
      <c r="AL48" s="126"/>
      <c r="AM48" s="126"/>
      <c r="AN48" s="126"/>
      <c r="AO48" s="124"/>
      <c r="AP48" s="126"/>
      <c r="AQ48" s="99"/>
      <c r="AR48" s="97"/>
      <c r="AS48" s="126"/>
      <c r="AT48" s="126"/>
      <c r="AU48" s="126"/>
      <c r="AV48" s="126"/>
      <c r="AW48" s="126"/>
      <c r="AX48" s="126"/>
      <c r="AY48" s="126"/>
      <c r="AZ48" s="126"/>
      <c r="BA48" s="124"/>
      <c r="BB48" s="126"/>
      <c r="BC48" s="99"/>
      <c r="BD48" s="97"/>
      <c r="BE48" s="126"/>
      <c r="BF48" s="126"/>
      <c r="BG48" s="126"/>
      <c r="BH48" s="126"/>
      <c r="BI48" s="126"/>
      <c r="BJ48" s="126"/>
      <c r="BK48" s="126"/>
      <c r="BL48" s="126"/>
      <c r="BM48" s="124"/>
      <c r="BN48" s="126"/>
      <c r="BO48" s="99"/>
      <c r="BP48" s="152">
        <f t="shared" si="4"/>
        <v>0</v>
      </c>
      <c r="BQ48" s="153" t="s">
        <v>93</v>
      </c>
      <c r="BR48" s="102">
        <v>0</v>
      </c>
    </row>
    <row r="49" spans="1:70" x14ac:dyDescent="0.3">
      <c r="A49" s="95"/>
      <c r="B49" s="148" t="s">
        <v>40</v>
      </c>
      <c r="C49" s="149"/>
      <c r="D49" s="101">
        <f t="shared" si="6"/>
        <v>-43</v>
      </c>
      <c r="E49" s="101"/>
      <c r="F49" s="101"/>
      <c r="G49" s="150"/>
      <c r="H49" s="97"/>
      <c r="I49" s="126"/>
      <c r="J49" s="126"/>
      <c r="K49" s="126"/>
      <c r="L49" s="126"/>
      <c r="M49" s="126"/>
      <c r="N49" s="126"/>
      <c r="O49" s="126"/>
      <c r="P49" s="126"/>
      <c r="Q49" s="124"/>
      <c r="R49" s="126"/>
      <c r="S49" s="99"/>
      <c r="T49" s="103"/>
      <c r="U49" s="101"/>
      <c r="V49" s="101">
        <v>1</v>
      </c>
      <c r="W49" s="101"/>
      <c r="X49" s="101"/>
      <c r="Y49" s="101"/>
      <c r="Z49" s="101"/>
      <c r="AA49" s="101"/>
      <c r="AB49" s="101"/>
      <c r="AC49" s="101"/>
      <c r="AD49" s="101"/>
      <c r="AE49" s="102"/>
      <c r="AF49" s="97"/>
      <c r="AG49" s="126"/>
      <c r="AH49" s="126"/>
      <c r="AI49" s="126"/>
      <c r="AJ49" s="126"/>
      <c r="AK49" s="126"/>
      <c r="AL49" s="126"/>
      <c r="AM49" s="126"/>
      <c r="AN49" s="126"/>
      <c r="AO49" s="124"/>
      <c r="AP49" s="126"/>
      <c r="AQ49" s="99"/>
      <c r="AR49" s="97"/>
      <c r="AS49" s="126"/>
      <c r="AT49" s="126"/>
      <c r="AU49" s="126"/>
      <c r="AV49" s="126"/>
      <c r="AW49" s="126"/>
      <c r="AX49" s="126"/>
      <c r="AY49" s="126"/>
      <c r="AZ49" s="126"/>
      <c r="BA49" s="124"/>
      <c r="BB49" s="126"/>
      <c r="BC49" s="99"/>
      <c r="BD49" s="97"/>
      <c r="BE49" s="126"/>
      <c r="BF49" s="126"/>
      <c r="BG49" s="126"/>
      <c r="BH49" s="126"/>
      <c r="BI49" s="126"/>
      <c r="BJ49" s="126"/>
      <c r="BK49" s="126"/>
      <c r="BL49" s="126"/>
      <c r="BM49" s="124"/>
      <c r="BN49" s="126"/>
      <c r="BO49" s="99"/>
      <c r="BP49" s="152">
        <f t="shared" si="4"/>
        <v>0</v>
      </c>
      <c r="BQ49" s="153" t="s">
        <v>93</v>
      </c>
      <c r="BR49" s="102">
        <v>0</v>
      </c>
    </row>
    <row r="50" spans="1:70" x14ac:dyDescent="0.3">
      <c r="A50" s="95"/>
      <c r="B50" s="148" t="s">
        <v>41</v>
      </c>
      <c r="C50" s="149"/>
      <c r="D50" s="101">
        <f t="shared" si="6"/>
        <v>-125</v>
      </c>
      <c r="E50" s="101"/>
      <c r="F50" s="101"/>
      <c r="G50" s="150"/>
      <c r="H50" s="97"/>
      <c r="I50" s="126"/>
      <c r="J50" s="126"/>
      <c r="K50" s="126"/>
      <c r="L50" s="126"/>
      <c r="M50" s="126"/>
      <c r="N50" s="126"/>
      <c r="O50" s="126"/>
      <c r="P50" s="126"/>
      <c r="Q50" s="124"/>
      <c r="R50" s="126"/>
      <c r="S50" s="99"/>
      <c r="T50" s="103"/>
      <c r="U50" s="101"/>
      <c r="V50" s="101"/>
      <c r="W50" s="101">
        <v>1</v>
      </c>
      <c r="X50" s="101"/>
      <c r="Y50" s="101"/>
      <c r="Z50" s="101"/>
      <c r="AA50" s="101"/>
      <c r="AB50" s="101"/>
      <c r="AC50" s="101"/>
      <c r="AD50" s="101"/>
      <c r="AE50" s="102"/>
      <c r="AF50" s="97"/>
      <c r="AG50" s="126"/>
      <c r="AH50" s="126"/>
      <c r="AI50" s="126"/>
      <c r="AJ50" s="126"/>
      <c r="AK50" s="126"/>
      <c r="AL50" s="126"/>
      <c r="AM50" s="126"/>
      <c r="AN50" s="126"/>
      <c r="AO50" s="124"/>
      <c r="AP50" s="126"/>
      <c r="AQ50" s="99"/>
      <c r="AR50" s="97"/>
      <c r="AS50" s="126"/>
      <c r="AT50" s="126"/>
      <c r="AU50" s="126"/>
      <c r="AV50" s="126"/>
      <c r="AW50" s="126"/>
      <c r="AX50" s="126"/>
      <c r="AY50" s="126"/>
      <c r="AZ50" s="126"/>
      <c r="BA50" s="124"/>
      <c r="BB50" s="126"/>
      <c r="BC50" s="99"/>
      <c r="BD50" s="97"/>
      <c r="BE50" s="126"/>
      <c r="BF50" s="126"/>
      <c r="BG50" s="126"/>
      <c r="BH50" s="126"/>
      <c r="BI50" s="126"/>
      <c r="BJ50" s="126"/>
      <c r="BK50" s="126"/>
      <c r="BL50" s="126"/>
      <c r="BM50" s="124"/>
      <c r="BN50" s="126"/>
      <c r="BO50" s="99"/>
      <c r="BP50" s="152">
        <f t="shared" si="4"/>
        <v>0</v>
      </c>
      <c r="BQ50" s="153" t="s">
        <v>93</v>
      </c>
      <c r="BR50" s="102">
        <v>0</v>
      </c>
    </row>
    <row r="51" spans="1:70" x14ac:dyDescent="0.3">
      <c r="A51" s="95"/>
      <c r="B51" s="148" t="s">
        <v>42</v>
      </c>
      <c r="C51" s="149"/>
      <c r="D51" s="101">
        <f t="shared" si="6"/>
        <v>-110</v>
      </c>
      <c r="E51" s="101"/>
      <c r="F51" s="101"/>
      <c r="G51" s="150"/>
      <c r="H51" s="97"/>
      <c r="I51" s="126"/>
      <c r="J51" s="126"/>
      <c r="K51" s="126"/>
      <c r="L51" s="126"/>
      <c r="M51" s="126"/>
      <c r="N51" s="126"/>
      <c r="O51" s="126"/>
      <c r="P51" s="124"/>
      <c r="Q51" s="126"/>
      <c r="R51" s="126"/>
      <c r="S51" s="99"/>
      <c r="T51" s="103"/>
      <c r="U51" s="101"/>
      <c r="V51" s="101"/>
      <c r="W51" s="101"/>
      <c r="X51" s="101">
        <v>1</v>
      </c>
      <c r="Y51" s="101"/>
      <c r="Z51" s="101"/>
      <c r="AA51" s="101"/>
      <c r="AB51" s="101"/>
      <c r="AC51" s="101"/>
      <c r="AD51" s="101"/>
      <c r="AE51" s="102"/>
      <c r="AF51" s="97"/>
      <c r="AG51" s="126"/>
      <c r="AH51" s="126"/>
      <c r="AI51" s="126"/>
      <c r="AJ51" s="126"/>
      <c r="AK51" s="126"/>
      <c r="AL51" s="126"/>
      <c r="AM51" s="126"/>
      <c r="AN51" s="124"/>
      <c r="AO51" s="126"/>
      <c r="AP51" s="126"/>
      <c r="AQ51" s="99"/>
      <c r="AR51" s="97"/>
      <c r="AS51" s="126"/>
      <c r="AT51" s="126"/>
      <c r="AU51" s="126"/>
      <c r="AV51" s="126"/>
      <c r="AW51" s="126"/>
      <c r="AX51" s="126"/>
      <c r="AY51" s="126"/>
      <c r="AZ51" s="124"/>
      <c r="BA51" s="126"/>
      <c r="BB51" s="126"/>
      <c r="BC51" s="99"/>
      <c r="BD51" s="97"/>
      <c r="BE51" s="126"/>
      <c r="BF51" s="126"/>
      <c r="BG51" s="126"/>
      <c r="BH51" s="126"/>
      <c r="BI51" s="126"/>
      <c r="BJ51" s="126"/>
      <c r="BK51" s="126"/>
      <c r="BL51" s="124"/>
      <c r="BM51" s="126"/>
      <c r="BN51" s="126"/>
      <c r="BO51" s="99"/>
      <c r="BP51" s="152">
        <f t="shared" si="4"/>
        <v>0</v>
      </c>
      <c r="BQ51" s="153" t="s">
        <v>93</v>
      </c>
      <c r="BR51" s="102">
        <v>0</v>
      </c>
    </row>
    <row r="52" spans="1:70" x14ac:dyDescent="0.3">
      <c r="A52" s="95"/>
      <c r="B52" s="148" t="s">
        <v>43</v>
      </c>
      <c r="C52" s="149"/>
      <c r="D52" s="101">
        <f t="shared" si="6"/>
        <v>-86</v>
      </c>
      <c r="E52" s="101"/>
      <c r="F52" s="101"/>
      <c r="G52" s="150"/>
      <c r="H52" s="97"/>
      <c r="I52" s="126"/>
      <c r="J52" s="126"/>
      <c r="K52" s="126"/>
      <c r="L52" s="126"/>
      <c r="M52" s="126"/>
      <c r="N52" s="126"/>
      <c r="O52" s="126"/>
      <c r="P52" s="124"/>
      <c r="Q52" s="126"/>
      <c r="R52" s="126"/>
      <c r="S52" s="99"/>
      <c r="T52" s="103"/>
      <c r="U52" s="101"/>
      <c r="V52" s="101"/>
      <c r="W52" s="101"/>
      <c r="X52" s="101"/>
      <c r="Y52" s="101">
        <v>1</v>
      </c>
      <c r="Z52" s="101"/>
      <c r="AA52" s="101"/>
      <c r="AB52" s="101"/>
      <c r="AC52" s="101"/>
      <c r="AD52" s="101"/>
      <c r="AE52" s="102"/>
      <c r="AF52" s="97"/>
      <c r="AG52" s="126"/>
      <c r="AH52" s="126"/>
      <c r="AI52" s="126"/>
      <c r="AJ52" s="126"/>
      <c r="AK52" s="126"/>
      <c r="AL52" s="126"/>
      <c r="AM52" s="126"/>
      <c r="AN52" s="124"/>
      <c r="AO52" s="126"/>
      <c r="AP52" s="126"/>
      <c r="AQ52" s="99"/>
      <c r="AR52" s="97"/>
      <c r="AS52" s="126"/>
      <c r="AT52" s="126"/>
      <c r="AU52" s="126"/>
      <c r="AV52" s="126"/>
      <c r="AW52" s="126"/>
      <c r="AX52" s="126"/>
      <c r="AY52" s="126"/>
      <c r="AZ52" s="124"/>
      <c r="BA52" s="126"/>
      <c r="BB52" s="126"/>
      <c r="BC52" s="99"/>
      <c r="BD52" s="97"/>
      <c r="BE52" s="126"/>
      <c r="BF52" s="126"/>
      <c r="BG52" s="126"/>
      <c r="BH52" s="126"/>
      <c r="BI52" s="126"/>
      <c r="BJ52" s="126"/>
      <c r="BK52" s="126"/>
      <c r="BL52" s="124"/>
      <c r="BM52" s="126"/>
      <c r="BN52" s="126"/>
      <c r="BO52" s="99"/>
      <c r="BP52" s="152">
        <f t="shared" si="4"/>
        <v>0</v>
      </c>
      <c r="BQ52" s="153" t="s">
        <v>93</v>
      </c>
      <c r="BR52" s="102">
        <v>0</v>
      </c>
    </row>
    <row r="53" spans="1:70" x14ac:dyDescent="0.3">
      <c r="A53" s="95"/>
      <c r="B53" s="148" t="s">
        <v>44</v>
      </c>
      <c r="C53" s="149"/>
      <c r="D53" s="101">
        <f t="shared" si="6"/>
        <v>-129</v>
      </c>
      <c r="E53" s="101"/>
      <c r="F53" s="101"/>
      <c r="G53" s="150"/>
      <c r="H53" s="97"/>
      <c r="I53" s="126"/>
      <c r="J53" s="126"/>
      <c r="K53" s="126"/>
      <c r="L53" s="126"/>
      <c r="M53" s="126"/>
      <c r="N53" s="126"/>
      <c r="O53" s="126"/>
      <c r="P53" s="124"/>
      <c r="Q53" s="126"/>
      <c r="R53" s="126"/>
      <c r="S53" s="99"/>
      <c r="T53" s="103"/>
      <c r="U53" s="101"/>
      <c r="V53" s="101"/>
      <c r="W53" s="101"/>
      <c r="X53" s="101"/>
      <c r="Y53" s="101"/>
      <c r="Z53" s="101">
        <v>1</v>
      </c>
      <c r="AA53" s="101"/>
      <c r="AB53" s="101"/>
      <c r="AC53" s="101"/>
      <c r="AD53" s="101"/>
      <c r="AE53" s="102"/>
      <c r="AF53" s="97"/>
      <c r="AG53" s="126"/>
      <c r="AH53" s="126"/>
      <c r="AI53" s="126"/>
      <c r="AJ53" s="126"/>
      <c r="AK53" s="126"/>
      <c r="AL53" s="126"/>
      <c r="AM53" s="126"/>
      <c r="AN53" s="124"/>
      <c r="AO53" s="126"/>
      <c r="AP53" s="126"/>
      <c r="AQ53" s="99"/>
      <c r="AR53" s="97"/>
      <c r="AS53" s="126"/>
      <c r="AT53" s="126"/>
      <c r="AU53" s="126"/>
      <c r="AV53" s="126"/>
      <c r="AW53" s="126"/>
      <c r="AX53" s="126"/>
      <c r="AY53" s="126"/>
      <c r="AZ53" s="124"/>
      <c r="BA53" s="126"/>
      <c r="BB53" s="126"/>
      <c r="BC53" s="99"/>
      <c r="BD53" s="97"/>
      <c r="BE53" s="126"/>
      <c r="BF53" s="126"/>
      <c r="BG53" s="126"/>
      <c r="BH53" s="126"/>
      <c r="BI53" s="126"/>
      <c r="BJ53" s="126"/>
      <c r="BK53" s="126"/>
      <c r="BL53" s="124"/>
      <c r="BM53" s="126"/>
      <c r="BN53" s="126"/>
      <c r="BO53" s="99"/>
      <c r="BP53" s="152">
        <f t="shared" si="4"/>
        <v>0</v>
      </c>
      <c r="BQ53" s="153" t="s">
        <v>93</v>
      </c>
      <c r="BR53" s="102">
        <v>0</v>
      </c>
    </row>
    <row r="54" spans="1:70" x14ac:dyDescent="0.3">
      <c r="A54" s="95"/>
      <c r="B54" s="148" t="s">
        <v>45</v>
      </c>
      <c r="C54" s="149"/>
      <c r="D54" s="101">
        <f t="shared" si="6"/>
        <v>-28</v>
      </c>
      <c r="E54" s="101"/>
      <c r="F54" s="101"/>
      <c r="G54" s="150"/>
      <c r="H54" s="97"/>
      <c r="I54" s="126"/>
      <c r="J54" s="126"/>
      <c r="K54" s="126"/>
      <c r="L54" s="126"/>
      <c r="M54" s="126"/>
      <c r="N54" s="126"/>
      <c r="O54" s="126"/>
      <c r="P54" s="124"/>
      <c r="Q54" s="126"/>
      <c r="R54" s="126"/>
      <c r="S54" s="99"/>
      <c r="T54" s="103"/>
      <c r="U54" s="101"/>
      <c r="V54" s="101"/>
      <c r="W54" s="101"/>
      <c r="X54" s="101"/>
      <c r="Y54" s="101"/>
      <c r="Z54" s="101"/>
      <c r="AA54" s="101">
        <v>1</v>
      </c>
      <c r="AB54" s="101"/>
      <c r="AC54" s="101"/>
      <c r="AD54" s="101"/>
      <c r="AE54" s="102"/>
      <c r="AF54" s="97"/>
      <c r="AG54" s="126"/>
      <c r="AH54" s="126"/>
      <c r="AI54" s="126"/>
      <c r="AJ54" s="126"/>
      <c r="AK54" s="126"/>
      <c r="AL54" s="126"/>
      <c r="AM54" s="126"/>
      <c r="AN54" s="124"/>
      <c r="AO54" s="126"/>
      <c r="AP54" s="126"/>
      <c r="AQ54" s="99"/>
      <c r="AR54" s="97"/>
      <c r="AS54" s="126"/>
      <c r="AT54" s="126"/>
      <c r="AU54" s="126"/>
      <c r="AV54" s="126"/>
      <c r="AW54" s="126"/>
      <c r="AX54" s="126"/>
      <c r="AY54" s="126"/>
      <c r="AZ54" s="124"/>
      <c r="BA54" s="126"/>
      <c r="BB54" s="126"/>
      <c r="BC54" s="99"/>
      <c r="BD54" s="97"/>
      <c r="BE54" s="126"/>
      <c r="BF54" s="126"/>
      <c r="BG54" s="126"/>
      <c r="BH54" s="126"/>
      <c r="BI54" s="126"/>
      <c r="BJ54" s="126"/>
      <c r="BK54" s="126"/>
      <c r="BL54" s="124"/>
      <c r="BM54" s="126"/>
      <c r="BN54" s="126"/>
      <c r="BO54" s="99"/>
      <c r="BP54" s="152">
        <f t="shared" si="4"/>
        <v>0</v>
      </c>
      <c r="BQ54" s="153" t="s">
        <v>93</v>
      </c>
      <c r="BR54" s="102">
        <v>0</v>
      </c>
    </row>
    <row r="55" spans="1:70" x14ac:dyDescent="0.3">
      <c r="A55" s="95"/>
      <c r="B55" s="148" t="s">
        <v>46</v>
      </c>
      <c r="C55" s="149"/>
      <c r="D55" s="101">
        <f t="shared" si="6"/>
        <v>-66</v>
      </c>
      <c r="E55" s="101"/>
      <c r="F55" s="101"/>
      <c r="G55" s="150"/>
      <c r="H55" s="97"/>
      <c r="I55" s="126"/>
      <c r="J55" s="126"/>
      <c r="K55" s="126"/>
      <c r="L55" s="126"/>
      <c r="M55" s="126"/>
      <c r="N55" s="126"/>
      <c r="O55" s="126"/>
      <c r="P55" s="124"/>
      <c r="Q55" s="126"/>
      <c r="R55" s="126"/>
      <c r="S55" s="99"/>
      <c r="T55" s="103"/>
      <c r="U55" s="101"/>
      <c r="V55" s="101"/>
      <c r="W55" s="101"/>
      <c r="X55" s="101"/>
      <c r="Y55" s="101"/>
      <c r="Z55" s="101"/>
      <c r="AA55" s="101"/>
      <c r="AB55" s="101">
        <v>1</v>
      </c>
      <c r="AC55" s="101"/>
      <c r="AD55" s="101"/>
      <c r="AE55" s="102"/>
      <c r="AF55" s="97"/>
      <c r="AG55" s="126"/>
      <c r="AH55" s="126"/>
      <c r="AI55" s="126"/>
      <c r="AJ55" s="126"/>
      <c r="AK55" s="126"/>
      <c r="AL55" s="126"/>
      <c r="AM55" s="126"/>
      <c r="AN55" s="124"/>
      <c r="AO55" s="126"/>
      <c r="AP55" s="126"/>
      <c r="AQ55" s="99"/>
      <c r="AR55" s="97"/>
      <c r="AS55" s="126"/>
      <c r="AT55" s="126"/>
      <c r="AU55" s="126"/>
      <c r="AV55" s="126"/>
      <c r="AW55" s="126"/>
      <c r="AX55" s="126"/>
      <c r="AY55" s="126"/>
      <c r="AZ55" s="124"/>
      <c r="BA55" s="126"/>
      <c r="BB55" s="126"/>
      <c r="BC55" s="99"/>
      <c r="BD55" s="97"/>
      <c r="BE55" s="126"/>
      <c r="BF55" s="126"/>
      <c r="BG55" s="126"/>
      <c r="BH55" s="126"/>
      <c r="BI55" s="126"/>
      <c r="BJ55" s="126"/>
      <c r="BK55" s="126"/>
      <c r="BL55" s="124"/>
      <c r="BM55" s="126"/>
      <c r="BN55" s="126"/>
      <c r="BO55" s="99"/>
      <c r="BP55" s="152">
        <f t="shared" si="4"/>
        <v>0</v>
      </c>
      <c r="BQ55" s="153" t="s">
        <v>93</v>
      </c>
      <c r="BR55" s="102">
        <v>0</v>
      </c>
    </row>
    <row r="56" spans="1:70" x14ac:dyDescent="0.3">
      <c r="A56" s="95"/>
      <c r="B56" s="148" t="s">
        <v>47</v>
      </c>
      <c r="C56" s="149"/>
      <c r="D56" s="101">
        <f t="shared" si="6"/>
        <v>-320</v>
      </c>
      <c r="E56" s="101"/>
      <c r="F56" s="101"/>
      <c r="G56" s="150"/>
      <c r="H56" s="97"/>
      <c r="I56" s="126"/>
      <c r="J56" s="126"/>
      <c r="K56" s="126"/>
      <c r="L56" s="126"/>
      <c r="M56" s="126"/>
      <c r="N56" s="126"/>
      <c r="O56" s="126"/>
      <c r="P56" s="124"/>
      <c r="Q56" s="126"/>
      <c r="R56" s="126"/>
      <c r="S56" s="99"/>
      <c r="T56" s="103"/>
      <c r="U56" s="101"/>
      <c r="V56" s="101"/>
      <c r="W56" s="101"/>
      <c r="X56" s="101"/>
      <c r="Y56" s="101"/>
      <c r="Z56" s="101"/>
      <c r="AA56" s="101"/>
      <c r="AB56" s="101"/>
      <c r="AC56" s="101">
        <v>1</v>
      </c>
      <c r="AD56" s="101"/>
      <c r="AE56" s="102"/>
      <c r="AF56" s="97"/>
      <c r="AG56" s="126"/>
      <c r="AH56" s="126"/>
      <c r="AI56" s="126"/>
      <c r="AJ56" s="126"/>
      <c r="AK56" s="126"/>
      <c r="AL56" s="126"/>
      <c r="AM56" s="126"/>
      <c r="AN56" s="124"/>
      <c r="AO56" s="126"/>
      <c r="AP56" s="126"/>
      <c r="AQ56" s="99"/>
      <c r="AR56" s="97"/>
      <c r="AS56" s="126"/>
      <c r="AT56" s="126"/>
      <c r="AU56" s="126"/>
      <c r="AV56" s="126"/>
      <c r="AW56" s="126"/>
      <c r="AX56" s="126"/>
      <c r="AY56" s="126"/>
      <c r="AZ56" s="124"/>
      <c r="BA56" s="126"/>
      <c r="BB56" s="126"/>
      <c r="BC56" s="99"/>
      <c r="BD56" s="97"/>
      <c r="BE56" s="126"/>
      <c r="BF56" s="126"/>
      <c r="BG56" s="126"/>
      <c r="BH56" s="126"/>
      <c r="BI56" s="126"/>
      <c r="BJ56" s="126"/>
      <c r="BK56" s="126"/>
      <c r="BL56" s="124"/>
      <c r="BM56" s="126"/>
      <c r="BN56" s="126"/>
      <c r="BO56" s="99"/>
      <c r="BP56" s="152">
        <f t="shared" si="4"/>
        <v>0</v>
      </c>
      <c r="BQ56" s="153" t="s">
        <v>93</v>
      </c>
      <c r="BR56" s="102">
        <v>0</v>
      </c>
    </row>
    <row r="57" spans="1:70" x14ac:dyDescent="0.3">
      <c r="A57" s="95"/>
      <c r="B57" s="148" t="s">
        <v>48</v>
      </c>
      <c r="C57" s="149"/>
      <c r="D57" s="101">
        <f t="shared" si="6"/>
        <v>-220</v>
      </c>
      <c r="E57" s="101"/>
      <c r="F57" s="101"/>
      <c r="G57" s="150"/>
      <c r="H57" s="97"/>
      <c r="I57" s="126"/>
      <c r="J57" s="126"/>
      <c r="K57" s="126"/>
      <c r="L57" s="126"/>
      <c r="M57" s="126"/>
      <c r="N57" s="126"/>
      <c r="O57" s="126"/>
      <c r="P57" s="124"/>
      <c r="Q57" s="126"/>
      <c r="R57" s="126"/>
      <c r="S57" s="99"/>
      <c r="T57" s="103"/>
      <c r="U57" s="101"/>
      <c r="V57" s="101"/>
      <c r="W57" s="101"/>
      <c r="X57" s="101"/>
      <c r="Y57" s="101"/>
      <c r="Z57" s="101"/>
      <c r="AA57" s="101"/>
      <c r="AB57" s="101"/>
      <c r="AC57" s="101"/>
      <c r="AD57" s="101">
        <v>1</v>
      </c>
      <c r="AE57" s="102"/>
      <c r="AF57" s="97"/>
      <c r="AG57" s="126"/>
      <c r="AH57" s="126"/>
      <c r="AI57" s="126"/>
      <c r="AJ57" s="126"/>
      <c r="AK57" s="126"/>
      <c r="AL57" s="126"/>
      <c r="AM57" s="126"/>
      <c r="AN57" s="124"/>
      <c r="AO57" s="126"/>
      <c r="AP57" s="126"/>
      <c r="AQ57" s="99"/>
      <c r="AR57" s="97"/>
      <c r="AS57" s="126"/>
      <c r="AT57" s="126"/>
      <c r="AU57" s="126"/>
      <c r="AV57" s="126"/>
      <c r="AW57" s="126"/>
      <c r="AX57" s="126"/>
      <c r="AY57" s="126"/>
      <c r="AZ57" s="124"/>
      <c r="BA57" s="126"/>
      <c r="BB57" s="126"/>
      <c r="BC57" s="99"/>
      <c r="BD57" s="97"/>
      <c r="BE57" s="126"/>
      <c r="BF57" s="126"/>
      <c r="BG57" s="126"/>
      <c r="BH57" s="126"/>
      <c r="BI57" s="126"/>
      <c r="BJ57" s="126"/>
      <c r="BK57" s="126"/>
      <c r="BL57" s="124"/>
      <c r="BM57" s="126"/>
      <c r="BN57" s="126"/>
      <c r="BO57" s="99"/>
      <c r="BP57" s="152">
        <f t="shared" si="4"/>
        <v>0</v>
      </c>
      <c r="BQ57" s="153" t="s">
        <v>93</v>
      </c>
      <c r="BR57" s="102">
        <v>0</v>
      </c>
    </row>
    <row r="58" spans="1:70" ht="16.2" thickBot="1" x14ac:dyDescent="0.35">
      <c r="A58" s="95"/>
      <c r="B58" s="154" t="s">
        <v>49</v>
      </c>
      <c r="C58" s="155"/>
      <c r="D58" s="116">
        <f t="shared" si="6"/>
        <v>-182</v>
      </c>
      <c r="E58" s="116"/>
      <c r="F58" s="116"/>
      <c r="G58" s="156"/>
      <c r="H58" s="112"/>
      <c r="I58" s="158"/>
      <c r="J58" s="158"/>
      <c r="K58" s="158"/>
      <c r="L58" s="158"/>
      <c r="M58" s="158"/>
      <c r="N58" s="158"/>
      <c r="O58" s="158"/>
      <c r="P58" s="159"/>
      <c r="Q58" s="158"/>
      <c r="R58" s="158"/>
      <c r="S58" s="114"/>
      <c r="T58" s="118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7">
        <v>1</v>
      </c>
      <c r="AF58" s="112"/>
      <c r="AG58" s="158"/>
      <c r="AH58" s="158"/>
      <c r="AI58" s="158"/>
      <c r="AJ58" s="158"/>
      <c r="AK58" s="158"/>
      <c r="AL58" s="158"/>
      <c r="AM58" s="158"/>
      <c r="AN58" s="159"/>
      <c r="AO58" s="158"/>
      <c r="AP58" s="158"/>
      <c r="AQ58" s="114"/>
      <c r="AR58" s="112"/>
      <c r="AS58" s="158"/>
      <c r="AT58" s="158"/>
      <c r="AU58" s="158"/>
      <c r="AV58" s="158"/>
      <c r="AW58" s="158"/>
      <c r="AX58" s="158"/>
      <c r="AY58" s="158"/>
      <c r="AZ58" s="159"/>
      <c r="BA58" s="158"/>
      <c r="BB58" s="158"/>
      <c r="BC58" s="114"/>
      <c r="BD58" s="112"/>
      <c r="BE58" s="158"/>
      <c r="BF58" s="158"/>
      <c r="BG58" s="158"/>
      <c r="BH58" s="158"/>
      <c r="BI58" s="158"/>
      <c r="BJ58" s="158"/>
      <c r="BK58" s="158"/>
      <c r="BL58" s="159"/>
      <c r="BM58" s="158"/>
      <c r="BN58" s="158"/>
      <c r="BO58" s="114"/>
      <c r="BP58" s="160">
        <f t="shared" si="4"/>
        <v>0</v>
      </c>
      <c r="BQ58" s="161" t="s">
        <v>93</v>
      </c>
      <c r="BR58" s="117">
        <v>0</v>
      </c>
    </row>
    <row r="59" spans="1:70" x14ac:dyDescent="0.3">
      <c r="A59" s="95"/>
      <c r="B59" s="141" t="s">
        <v>50</v>
      </c>
      <c r="C59" s="142"/>
      <c r="D59" s="131"/>
      <c r="E59" s="131">
        <f t="shared" ref="E59:E70" si="7">-BR17</f>
        <v>-425</v>
      </c>
      <c r="F59" s="131"/>
      <c r="G59" s="143"/>
      <c r="H59" s="87"/>
      <c r="I59" s="90"/>
      <c r="J59" s="90"/>
      <c r="K59" s="90"/>
      <c r="L59" s="90"/>
      <c r="M59" s="90"/>
      <c r="N59" s="90"/>
      <c r="O59" s="90"/>
      <c r="P59" s="90"/>
      <c r="Q59" s="91"/>
      <c r="R59" s="90"/>
      <c r="S59" s="89"/>
      <c r="T59" s="87"/>
      <c r="U59" s="90"/>
      <c r="V59" s="90"/>
      <c r="W59" s="90"/>
      <c r="X59" s="90"/>
      <c r="Y59" s="90"/>
      <c r="Z59" s="90"/>
      <c r="AA59" s="90"/>
      <c r="AB59" s="90"/>
      <c r="AC59" s="91"/>
      <c r="AD59" s="90"/>
      <c r="AE59" s="89"/>
      <c r="AF59" s="144">
        <v>1</v>
      </c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2"/>
      <c r="AR59" s="87"/>
      <c r="AS59" s="90"/>
      <c r="AT59" s="90"/>
      <c r="AU59" s="90"/>
      <c r="AV59" s="90"/>
      <c r="AW59" s="90"/>
      <c r="AX59" s="90"/>
      <c r="AY59" s="90"/>
      <c r="AZ59" s="90"/>
      <c r="BA59" s="91"/>
      <c r="BB59" s="90"/>
      <c r="BC59" s="89"/>
      <c r="BD59" s="87"/>
      <c r="BE59" s="90"/>
      <c r="BF59" s="90"/>
      <c r="BG59" s="90"/>
      <c r="BH59" s="90"/>
      <c r="BI59" s="90"/>
      <c r="BJ59" s="90"/>
      <c r="BK59" s="90"/>
      <c r="BL59" s="90"/>
      <c r="BM59" s="91"/>
      <c r="BN59" s="90"/>
      <c r="BO59" s="89"/>
      <c r="BP59" s="146">
        <f t="shared" si="4"/>
        <v>0</v>
      </c>
      <c r="BQ59" s="147" t="s">
        <v>93</v>
      </c>
      <c r="BR59" s="132">
        <v>0</v>
      </c>
    </row>
    <row r="60" spans="1:70" x14ac:dyDescent="0.3">
      <c r="A60" s="95"/>
      <c r="B60" s="148" t="s">
        <v>51</v>
      </c>
      <c r="C60" s="149"/>
      <c r="D60" s="101"/>
      <c r="E60" s="101">
        <f t="shared" si="7"/>
        <v>-12</v>
      </c>
      <c r="F60" s="101"/>
      <c r="G60" s="150"/>
      <c r="H60" s="97"/>
      <c r="I60" s="126"/>
      <c r="J60" s="126"/>
      <c r="K60" s="126"/>
      <c r="L60" s="126"/>
      <c r="M60" s="126"/>
      <c r="N60" s="126"/>
      <c r="O60" s="126"/>
      <c r="P60" s="126"/>
      <c r="Q60" s="124"/>
      <c r="R60" s="126"/>
      <c r="S60" s="99"/>
      <c r="T60" s="97"/>
      <c r="U60" s="126"/>
      <c r="V60" s="126"/>
      <c r="W60" s="126"/>
      <c r="X60" s="126"/>
      <c r="Y60" s="126"/>
      <c r="Z60" s="126"/>
      <c r="AA60" s="126"/>
      <c r="AB60" s="126"/>
      <c r="AC60" s="124"/>
      <c r="AD60" s="126"/>
      <c r="AE60" s="99"/>
      <c r="AF60" s="103"/>
      <c r="AG60" s="101">
        <v>1</v>
      </c>
      <c r="AH60" s="101"/>
      <c r="AI60" s="101"/>
      <c r="AJ60" s="101"/>
      <c r="AK60" s="101"/>
      <c r="AL60" s="101"/>
      <c r="AM60" s="101"/>
      <c r="AN60" s="101"/>
      <c r="AO60" s="101"/>
      <c r="AP60" s="101"/>
      <c r="AQ60" s="102"/>
      <c r="AR60" s="97"/>
      <c r="AS60" s="126"/>
      <c r="AT60" s="126"/>
      <c r="AU60" s="126"/>
      <c r="AV60" s="126"/>
      <c r="AW60" s="126"/>
      <c r="AX60" s="126"/>
      <c r="AY60" s="126"/>
      <c r="AZ60" s="126"/>
      <c r="BA60" s="124"/>
      <c r="BB60" s="126"/>
      <c r="BC60" s="99"/>
      <c r="BD60" s="97"/>
      <c r="BE60" s="126"/>
      <c r="BF60" s="126"/>
      <c r="BG60" s="126"/>
      <c r="BH60" s="126"/>
      <c r="BI60" s="126"/>
      <c r="BJ60" s="126"/>
      <c r="BK60" s="126"/>
      <c r="BL60" s="126"/>
      <c r="BM60" s="124"/>
      <c r="BN60" s="126"/>
      <c r="BO60" s="99"/>
      <c r="BP60" s="152">
        <f t="shared" si="4"/>
        <v>0</v>
      </c>
      <c r="BQ60" s="153" t="s">
        <v>93</v>
      </c>
      <c r="BR60" s="102">
        <v>0</v>
      </c>
    </row>
    <row r="61" spans="1:70" x14ac:dyDescent="0.3">
      <c r="A61" s="95"/>
      <c r="B61" s="148" t="s">
        <v>52</v>
      </c>
      <c r="C61" s="149"/>
      <c r="D61" s="101"/>
      <c r="E61" s="101">
        <f t="shared" si="7"/>
        <v>-43</v>
      </c>
      <c r="F61" s="101"/>
      <c r="G61" s="150"/>
      <c r="H61" s="97"/>
      <c r="I61" s="126"/>
      <c r="J61" s="126"/>
      <c r="K61" s="126"/>
      <c r="L61" s="126"/>
      <c r="M61" s="126"/>
      <c r="N61" s="126"/>
      <c r="O61" s="126"/>
      <c r="P61" s="126"/>
      <c r="Q61" s="124"/>
      <c r="R61" s="126"/>
      <c r="S61" s="99"/>
      <c r="T61" s="97"/>
      <c r="U61" s="126"/>
      <c r="V61" s="126"/>
      <c r="W61" s="126"/>
      <c r="X61" s="126"/>
      <c r="Y61" s="126"/>
      <c r="Z61" s="126"/>
      <c r="AA61" s="126"/>
      <c r="AB61" s="126"/>
      <c r="AC61" s="124"/>
      <c r="AD61" s="126"/>
      <c r="AE61" s="99"/>
      <c r="AF61" s="103"/>
      <c r="AG61" s="101"/>
      <c r="AH61" s="101">
        <v>1</v>
      </c>
      <c r="AI61" s="101"/>
      <c r="AJ61" s="101"/>
      <c r="AK61" s="101"/>
      <c r="AL61" s="101"/>
      <c r="AM61" s="101"/>
      <c r="AN61" s="101"/>
      <c r="AO61" s="101"/>
      <c r="AP61" s="101"/>
      <c r="AQ61" s="102"/>
      <c r="AR61" s="97"/>
      <c r="AS61" s="126"/>
      <c r="AT61" s="126"/>
      <c r="AU61" s="126"/>
      <c r="AV61" s="126"/>
      <c r="AW61" s="126"/>
      <c r="AX61" s="126"/>
      <c r="AY61" s="126"/>
      <c r="AZ61" s="126"/>
      <c r="BA61" s="124"/>
      <c r="BB61" s="126"/>
      <c r="BC61" s="99"/>
      <c r="BD61" s="97"/>
      <c r="BE61" s="126"/>
      <c r="BF61" s="126"/>
      <c r="BG61" s="126"/>
      <c r="BH61" s="126"/>
      <c r="BI61" s="126"/>
      <c r="BJ61" s="126"/>
      <c r="BK61" s="126"/>
      <c r="BL61" s="126"/>
      <c r="BM61" s="124"/>
      <c r="BN61" s="126"/>
      <c r="BO61" s="99"/>
      <c r="BP61" s="152">
        <f t="shared" si="4"/>
        <v>0</v>
      </c>
      <c r="BQ61" s="153" t="s">
        <v>93</v>
      </c>
      <c r="BR61" s="102">
        <v>0</v>
      </c>
    </row>
    <row r="62" spans="1:70" x14ac:dyDescent="0.3">
      <c r="A62" s="95"/>
      <c r="B62" s="148" t="s">
        <v>53</v>
      </c>
      <c r="C62" s="149"/>
      <c r="D62" s="101"/>
      <c r="E62" s="101">
        <f t="shared" si="7"/>
        <v>-125</v>
      </c>
      <c r="F62" s="101"/>
      <c r="G62" s="150"/>
      <c r="H62" s="97"/>
      <c r="I62" s="126"/>
      <c r="J62" s="126"/>
      <c r="K62" s="126"/>
      <c r="L62" s="126"/>
      <c r="M62" s="126"/>
      <c r="N62" s="126"/>
      <c r="O62" s="126"/>
      <c r="P62" s="126"/>
      <c r="Q62" s="124"/>
      <c r="R62" s="126"/>
      <c r="S62" s="99"/>
      <c r="T62" s="97"/>
      <c r="U62" s="126"/>
      <c r="V62" s="126"/>
      <c r="W62" s="126"/>
      <c r="X62" s="126"/>
      <c r="Y62" s="126"/>
      <c r="Z62" s="126"/>
      <c r="AA62" s="126"/>
      <c r="AB62" s="126"/>
      <c r="AC62" s="124"/>
      <c r="AD62" s="126"/>
      <c r="AE62" s="99"/>
      <c r="AF62" s="103"/>
      <c r="AG62" s="101"/>
      <c r="AH62" s="101"/>
      <c r="AI62" s="101">
        <v>1</v>
      </c>
      <c r="AJ62" s="101"/>
      <c r="AK62" s="101"/>
      <c r="AL62" s="101"/>
      <c r="AM62" s="101"/>
      <c r="AN62" s="101"/>
      <c r="AO62" s="101"/>
      <c r="AP62" s="101"/>
      <c r="AQ62" s="102"/>
      <c r="AR62" s="97"/>
      <c r="AS62" s="126"/>
      <c r="AT62" s="126"/>
      <c r="AU62" s="126"/>
      <c r="AV62" s="126"/>
      <c r="AW62" s="126"/>
      <c r="AX62" s="126"/>
      <c r="AY62" s="126"/>
      <c r="AZ62" s="126"/>
      <c r="BA62" s="124"/>
      <c r="BB62" s="126"/>
      <c r="BC62" s="99"/>
      <c r="BD62" s="97"/>
      <c r="BE62" s="126"/>
      <c r="BF62" s="126"/>
      <c r="BG62" s="126"/>
      <c r="BH62" s="126"/>
      <c r="BI62" s="126"/>
      <c r="BJ62" s="126"/>
      <c r="BK62" s="126"/>
      <c r="BL62" s="126"/>
      <c r="BM62" s="124"/>
      <c r="BN62" s="126"/>
      <c r="BO62" s="99"/>
      <c r="BP62" s="152">
        <f t="shared" si="4"/>
        <v>0</v>
      </c>
      <c r="BQ62" s="153" t="s">
        <v>93</v>
      </c>
      <c r="BR62" s="102">
        <v>0</v>
      </c>
    </row>
    <row r="63" spans="1:70" x14ac:dyDescent="0.3">
      <c r="A63" s="95"/>
      <c r="B63" s="148" t="s">
        <v>54</v>
      </c>
      <c r="C63" s="149"/>
      <c r="D63" s="101"/>
      <c r="E63" s="101">
        <f t="shared" si="7"/>
        <v>-110</v>
      </c>
      <c r="F63" s="101"/>
      <c r="G63" s="150"/>
      <c r="H63" s="97"/>
      <c r="I63" s="126"/>
      <c r="J63" s="126"/>
      <c r="K63" s="126"/>
      <c r="L63" s="126"/>
      <c r="M63" s="126"/>
      <c r="N63" s="126"/>
      <c r="O63" s="126"/>
      <c r="P63" s="124"/>
      <c r="Q63" s="126"/>
      <c r="R63" s="126"/>
      <c r="S63" s="99"/>
      <c r="T63" s="97"/>
      <c r="U63" s="126"/>
      <c r="V63" s="126"/>
      <c r="W63" s="126"/>
      <c r="X63" s="126"/>
      <c r="Y63" s="126"/>
      <c r="Z63" s="126"/>
      <c r="AA63" s="126"/>
      <c r="AB63" s="124"/>
      <c r="AC63" s="126"/>
      <c r="AD63" s="126"/>
      <c r="AE63" s="99"/>
      <c r="AF63" s="103"/>
      <c r="AG63" s="101"/>
      <c r="AH63" s="101"/>
      <c r="AI63" s="101"/>
      <c r="AJ63" s="101">
        <v>1</v>
      </c>
      <c r="AK63" s="101"/>
      <c r="AL63" s="101"/>
      <c r="AM63" s="101"/>
      <c r="AN63" s="101"/>
      <c r="AO63" s="101"/>
      <c r="AP63" s="101"/>
      <c r="AQ63" s="102"/>
      <c r="AR63" s="97"/>
      <c r="AS63" s="126"/>
      <c r="AT63" s="126"/>
      <c r="AU63" s="126"/>
      <c r="AV63" s="126"/>
      <c r="AW63" s="126"/>
      <c r="AX63" s="126"/>
      <c r="AY63" s="126"/>
      <c r="AZ63" s="124"/>
      <c r="BA63" s="126"/>
      <c r="BB63" s="126"/>
      <c r="BC63" s="99"/>
      <c r="BD63" s="97"/>
      <c r="BE63" s="126"/>
      <c r="BF63" s="126"/>
      <c r="BG63" s="126"/>
      <c r="BH63" s="126"/>
      <c r="BI63" s="126"/>
      <c r="BJ63" s="126"/>
      <c r="BK63" s="126"/>
      <c r="BL63" s="124"/>
      <c r="BM63" s="126"/>
      <c r="BN63" s="126"/>
      <c r="BO63" s="99"/>
      <c r="BP63" s="152">
        <f t="shared" si="4"/>
        <v>0</v>
      </c>
      <c r="BQ63" s="153" t="s">
        <v>93</v>
      </c>
      <c r="BR63" s="102">
        <v>0</v>
      </c>
    </row>
    <row r="64" spans="1:70" x14ac:dyDescent="0.3">
      <c r="A64" s="95"/>
      <c r="B64" s="148" t="s">
        <v>55</v>
      </c>
      <c r="C64" s="149"/>
      <c r="D64" s="101"/>
      <c r="E64" s="101">
        <f t="shared" si="7"/>
        <v>-86</v>
      </c>
      <c r="F64" s="101"/>
      <c r="G64" s="150"/>
      <c r="H64" s="97"/>
      <c r="I64" s="126"/>
      <c r="J64" s="126"/>
      <c r="K64" s="126"/>
      <c r="L64" s="126"/>
      <c r="M64" s="126"/>
      <c r="N64" s="126"/>
      <c r="O64" s="126"/>
      <c r="P64" s="124"/>
      <c r="Q64" s="126"/>
      <c r="R64" s="126"/>
      <c r="S64" s="99"/>
      <c r="T64" s="97"/>
      <c r="U64" s="126"/>
      <c r="V64" s="126"/>
      <c r="W64" s="126"/>
      <c r="X64" s="126"/>
      <c r="Y64" s="126"/>
      <c r="Z64" s="126"/>
      <c r="AA64" s="126"/>
      <c r="AB64" s="124"/>
      <c r="AC64" s="126"/>
      <c r="AD64" s="126"/>
      <c r="AE64" s="99"/>
      <c r="AF64" s="103"/>
      <c r="AG64" s="101"/>
      <c r="AH64" s="101"/>
      <c r="AI64" s="101"/>
      <c r="AJ64" s="101"/>
      <c r="AK64" s="101">
        <v>1</v>
      </c>
      <c r="AL64" s="101"/>
      <c r="AM64" s="101"/>
      <c r="AN64" s="101"/>
      <c r="AO64" s="101"/>
      <c r="AP64" s="101"/>
      <c r="AQ64" s="102"/>
      <c r="AR64" s="97"/>
      <c r="AS64" s="126"/>
      <c r="AT64" s="126"/>
      <c r="AU64" s="126"/>
      <c r="AV64" s="126"/>
      <c r="AW64" s="126"/>
      <c r="AX64" s="126"/>
      <c r="AY64" s="126"/>
      <c r="AZ64" s="124"/>
      <c r="BA64" s="126"/>
      <c r="BB64" s="126"/>
      <c r="BC64" s="99"/>
      <c r="BD64" s="97"/>
      <c r="BE64" s="126"/>
      <c r="BF64" s="126"/>
      <c r="BG64" s="126"/>
      <c r="BH64" s="126"/>
      <c r="BI64" s="126"/>
      <c r="BJ64" s="126"/>
      <c r="BK64" s="126"/>
      <c r="BL64" s="124"/>
      <c r="BM64" s="126"/>
      <c r="BN64" s="126"/>
      <c r="BO64" s="99"/>
      <c r="BP64" s="152">
        <f t="shared" si="4"/>
        <v>0</v>
      </c>
      <c r="BQ64" s="153" t="s">
        <v>93</v>
      </c>
      <c r="BR64" s="102">
        <v>0</v>
      </c>
    </row>
    <row r="65" spans="1:70" x14ac:dyDescent="0.3">
      <c r="A65" s="95"/>
      <c r="B65" s="148" t="s">
        <v>56</v>
      </c>
      <c r="C65" s="149"/>
      <c r="D65" s="101"/>
      <c r="E65" s="101">
        <f t="shared" si="7"/>
        <v>-129</v>
      </c>
      <c r="F65" s="101"/>
      <c r="G65" s="150"/>
      <c r="H65" s="97"/>
      <c r="I65" s="126"/>
      <c r="J65" s="126"/>
      <c r="K65" s="126"/>
      <c r="L65" s="126"/>
      <c r="M65" s="126"/>
      <c r="N65" s="126"/>
      <c r="O65" s="126"/>
      <c r="P65" s="124"/>
      <c r="Q65" s="126"/>
      <c r="R65" s="126"/>
      <c r="S65" s="99"/>
      <c r="T65" s="97"/>
      <c r="U65" s="126"/>
      <c r="V65" s="126"/>
      <c r="W65" s="126"/>
      <c r="X65" s="126"/>
      <c r="Y65" s="126"/>
      <c r="Z65" s="126"/>
      <c r="AA65" s="126"/>
      <c r="AB65" s="124"/>
      <c r="AC65" s="126"/>
      <c r="AD65" s="126"/>
      <c r="AE65" s="99"/>
      <c r="AF65" s="103"/>
      <c r="AG65" s="101"/>
      <c r="AH65" s="101"/>
      <c r="AI65" s="101"/>
      <c r="AJ65" s="101"/>
      <c r="AK65" s="101"/>
      <c r="AL65" s="101">
        <v>1</v>
      </c>
      <c r="AM65" s="101"/>
      <c r="AN65" s="101"/>
      <c r="AO65" s="101"/>
      <c r="AP65" s="101"/>
      <c r="AQ65" s="102"/>
      <c r="AR65" s="97"/>
      <c r="AS65" s="126"/>
      <c r="AT65" s="126"/>
      <c r="AU65" s="126"/>
      <c r="AV65" s="126"/>
      <c r="AW65" s="126"/>
      <c r="AX65" s="126"/>
      <c r="AY65" s="126"/>
      <c r="AZ65" s="124"/>
      <c r="BA65" s="126"/>
      <c r="BB65" s="126"/>
      <c r="BC65" s="99"/>
      <c r="BD65" s="97"/>
      <c r="BE65" s="126"/>
      <c r="BF65" s="126"/>
      <c r="BG65" s="126"/>
      <c r="BH65" s="126"/>
      <c r="BI65" s="126"/>
      <c r="BJ65" s="126"/>
      <c r="BK65" s="126"/>
      <c r="BL65" s="124"/>
      <c r="BM65" s="126"/>
      <c r="BN65" s="126"/>
      <c r="BO65" s="99"/>
      <c r="BP65" s="152">
        <f t="shared" si="4"/>
        <v>0</v>
      </c>
      <c r="BQ65" s="153" t="s">
        <v>93</v>
      </c>
      <c r="BR65" s="102">
        <v>0</v>
      </c>
    </row>
    <row r="66" spans="1:70" x14ac:dyDescent="0.3">
      <c r="A66" s="95"/>
      <c r="B66" s="148" t="s">
        <v>57</v>
      </c>
      <c r="C66" s="149"/>
      <c r="D66" s="101"/>
      <c r="E66" s="101">
        <f t="shared" si="7"/>
        <v>-28</v>
      </c>
      <c r="F66" s="101"/>
      <c r="G66" s="150"/>
      <c r="H66" s="97"/>
      <c r="I66" s="126"/>
      <c r="J66" s="126"/>
      <c r="K66" s="126"/>
      <c r="L66" s="126"/>
      <c r="M66" s="126"/>
      <c r="N66" s="126"/>
      <c r="O66" s="126"/>
      <c r="P66" s="124"/>
      <c r="Q66" s="126"/>
      <c r="R66" s="126"/>
      <c r="S66" s="99"/>
      <c r="T66" s="97"/>
      <c r="U66" s="126"/>
      <c r="V66" s="126"/>
      <c r="W66" s="126"/>
      <c r="X66" s="126"/>
      <c r="Y66" s="126"/>
      <c r="Z66" s="126"/>
      <c r="AA66" s="126"/>
      <c r="AB66" s="124"/>
      <c r="AC66" s="126"/>
      <c r="AD66" s="126"/>
      <c r="AE66" s="99"/>
      <c r="AF66" s="103"/>
      <c r="AG66" s="101"/>
      <c r="AH66" s="101"/>
      <c r="AI66" s="101"/>
      <c r="AJ66" s="101"/>
      <c r="AK66" s="101"/>
      <c r="AL66" s="101"/>
      <c r="AM66" s="101">
        <v>1</v>
      </c>
      <c r="AN66" s="101"/>
      <c r="AO66" s="101"/>
      <c r="AP66" s="101"/>
      <c r="AQ66" s="102"/>
      <c r="AR66" s="97"/>
      <c r="AS66" s="126"/>
      <c r="AT66" s="126"/>
      <c r="AU66" s="126"/>
      <c r="AV66" s="126"/>
      <c r="AW66" s="126"/>
      <c r="AX66" s="126"/>
      <c r="AY66" s="126"/>
      <c r="AZ66" s="124"/>
      <c r="BA66" s="126"/>
      <c r="BB66" s="126"/>
      <c r="BC66" s="99"/>
      <c r="BD66" s="97"/>
      <c r="BE66" s="126"/>
      <c r="BF66" s="126"/>
      <c r="BG66" s="126"/>
      <c r="BH66" s="126"/>
      <c r="BI66" s="126"/>
      <c r="BJ66" s="126"/>
      <c r="BK66" s="126"/>
      <c r="BL66" s="124"/>
      <c r="BM66" s="126"/>
      <c r="BN66" s="126"/>
      <c r="BO66" s="99"/>
      <c r="BP66" s="152">
        <f t="shared" si="4"/>
        <v>0</v>
      </c>
      <c r="BQ66" s="153" t="s">
        <v>93</v>
      </c>
      <c r="BR66" s="102">
        <v>0</v>
      </c>
    </row>
    <row r="67" spans="1:70" x14ac:dyDescent="0.3">
      <c r="A67" s="95"/>
      <c r="B67" s="148" t="s">
        <v>58</v>
      </c>
      <c r="C67" s="149"/>
      <c r="D67" s="101"/>
      <c r="E67" s="101">
        <f t="shared" si="7"/>
        <v>-66</v>
      </c>
      <c r="F67" s="101"/>
      <c r="G67" s="150"/>
      <c r="H67" s="97"/>
      <c r="I67" s="126"/>
      <c r="J67" s="126"/>
      <c r="K67" s="126"/>
      <c r="L67" s="126"/>
      <c r="M67" s="126"/>
      <c r="N67" s="126"/>
      <c r="O67" s="126"/>
      <c r="P67" s="124"/>
      <c r="Q67" s="126"/>
      <c r="R67" s="126"/>
      <c r="S67" s="99"/>
      <c r="T67" s="97"/>
      <c r="U67" s="126"/>
      <c r="V67" s="126"/>
      <c r="W67" s="126"/>
      <c r="X67" s="126"/>
      <c r="Y67" s="126"/>
      <c r="Z67" s="126"/>
      <c r="AA67" s="126"/>
      <c r="AB67" s="124"/>
      <c r="AC67" s="126"/>
      <c r="AD67" s="126"/>
      <c r="AE67" s="99"/>
      <c r="AF67" s="103"/>
      <c r="AG67" s="101"/>
      <c r="AH67" s="101"/>
      <c r="AI67" s="101"/>
      <c r="AJ67" s="101"/>
      <c r="AK67" s="101"/>
      <c r="AL67" s="101"/>
      <c r="AM67" s="101"/>
      <c r="AN67" s="101">
        <v>1</v>
      </c>
      <c r="AO67" s="101"/>
      <c r="AP67" s="101"/>
      <c r="AQ67" s="102"/>
      <c r="AR67" s="97"/>
      <c r="AS67" s="126"/>
      <c r="AT67" s="126"/>
      <c r="AU67" s="126"/>
      <c r="AV67" s="126"/>
      <c r="AW67" s="126"/>
      <c r="AX67" s="126"/>
      <c r="AY67" s="126"/>
      <c r="AZ67" s="124"/>
      <c r="BA67" s="126"/>
      <c r="BB67" s="126"/>
      <c r="BC67" s="99"/>
      <c r="BD67" s="97"/>
      <c r="BE67" s="126"/>
      <c r="BF67" s="126"/>
      <c r="BG67" s="126"/>
      <c r="BH67" s="126"/>
      <c r="BI67" s="126"/>
      <c r="BJ67" s="126"/>
      <c r="BK67" s="126"/>
      <c r="BL67" s="124"/>
      <c r="BM67" s="126"/>
      <c r="BN67" s="126"/>
      <c r="BO67" s="99"/>
      <c r="BP67" s="152">
        <f t="shared" si="4"/>
        <v>0</v>
      </c>
      <c r="BQ67" s="153" t="s">
        <v>93</v>
      </c>
      <c r="BR67" s="102">
        <v>0</v>
      </c>
    </row>
    <row r="68" spans="1:70" x14ac:dyDescent="0.3">
      <c r="A68" s="95"/>
      <c r="B68" s="148" t="s">
        <v>59</v>
      </c>
      <c r="C68" s="149"/>
      <c r="D68" s="101"/>
      <c r="E68" s="101">
        <f t="shared" si="7"/>
        <v>-320</v>
      </c>
      <c r="F68" s="101"/>
      <c r="G68" s="150"/>
      <c r="H68" s="97"/>
      <c r="I68" s="126"/>
      <c r="J68" s="126"/>
      <c r="K68" s="126"/>
      <c r="L68" s="126"/>
      <c r="M68" s="126"/>
      <c r="N68" s="126"/>
      <c r="O68" s="126"/>
      <c r="P68" s="124"/>
      <c r="Q68" s="126"/>
      <c r="R68" s="126"/>
      <c r="S68" s="99"/>
      <c r="T68" s="97"/>
      <c r="U68" s="126"/>
      <c r="V68" s="126"/>
      <c r="W68" s="126"/>
      <c r="X68" s="126"/>
      <c r="Y68" s="126"/>
      <c r="Z68" s="126"/>
      <c r="AA68" s="126"/>
      <c r="AB68" s="124"/>
      <c r="AC68" s="126"/>
      <c r="AD68" s="126"/>
      <c r="AE68" s="99"/>
      <c r="AF68" s="103"/>
      <c r="AG68" s="101"/>
      <c r="AH68" s="101"/>
      <c r="AI68" s="101"/>
      <c r="AJ68" s="101"/>
      <c r="AK68" s="101"/>
      <c r="AL68" s="101"/>
      <c r="AM68" s="101"/>
      <c r="AN68" s="101"/>
      <c r="AO68" s="101">
        <v>1</v>
      </c>
      <c r="AP68" s="101"/>
      <c r="AQ68" s="102"/>
      <c r="AR68" s="97"/>
      <c r="AS68" s="126"/>
      <c r="AT68" s="126"/>
      <c r="AU68" s="126"/>
      <c r="AV68" s="126"/>
      <c r="AW68" s="126"/>
      <c r="AX68" s="126"/>
      <c r="AY68" s="126"/>
      <c r="AZ68" s="124"/>
      <c r="BA68" s="126"/>
      <c r="BB68" s="126"/>
      <c r="BC68" s="99"/>
      <c r="BD68" s="97"/>
      <c r="BE68" s="126"/>
      <c r="BF68" s="126"/>
      <c r="BG68" s="126"/>
      <c r="BH68" s="126"/>
      <c r="BI68" s="126"/>
      <c r="BJ68" s="126"/>
      <c r="BK68" s="126"/>
      <c r="BL68" s="124"/>
      <c r="BM68" s="126"/>
      <c r="BN68" s="126"/>
      <c r="BO68" s="99"/>
      <c r="BP68" s="152">
        <f t="shared" si="4"/>
        <v>0</v>
      </c>
      <c r="BQ68" s="153" t="s">
        <v>93</v>
      </c>
      <c r="BR68" s="102">
        <v>0</v>
      </c>
    </row>
    <row r="69" spans="1:70" x14ac:dyDescent="0.3">
      <c r="A69" s="95"/>
      <c r="B69" s="148" t="s">
        <v>60</v>
      </c>
      <c r="C69" s="149"/>
      <c r="D69" s="101"/>
      <c r="E69" s="101">
        <f t="shared" si="7"/>
        <v>-220</v>
      </c>
      <c r="F69" s="101"/>
      <c r="G69" s="150"/>
      <c r="H69" s="97"/>
      <c r="I69" s="126"/>
      <c r="J69" s="126"/>
      <c r="K69" s="126"/>
      <c r="L69" s="126"/>
      <c r="M69" s="126"/>
      <c r="N69" s="126"/>
      <c r="O69" s="126"/>
      <c r="P69" s="124"/>
      <c r="Q69" s="126"/>
      <c r="R69" s="126"/>
      <c r="S69" s="99"/>
      <c r="T69" s="97"/>
      <c r="U69" s="126"/>
      <c r="V69" s="126"/>
      <c r="W69" s="126"/>
      <c r="X69" s="126"/>
      <c r="Y69" s="126"/>
      <c r="Z69" s="126"/>
      <c r="AA69" s="126"/>
      <c r="AB69" s="124"/>
      <c r="AC69" s="126"/>
      <c r="AD69" s="126"/>
      <c r="AE69" s="99"/>
      <c r="AF69" s="103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>
        <v>1</v>
      </c>
      <c r="AQ69" s="102"/>
      <c r="AR69" s="97"/>
      <c r="AS69" s="126"/>
      <c r="AT69" s="126"/>
      <c r="AU69" s="126"/>
      <c r="AV69" s="126"/>
      <c r="AW69" s="126"/>
      <c r="AX69" s="126"/>
      <c r="AY69" s="126"/>
      <c r="AZ69" s="124"/>
      <c r="BA69" s="126"/>
      <c r="BB69" s="126"/>
      <c r="BC69" s="99"/>
      <c r="BD69" s="97"/>
      <c r="BE69" s="126"/>
      <c r="BF69" s="126"/>
      <c r="BG69" s="126"/>
      <c r="BH69" s="126"/>
      <c r="BI69" s="126"/>
      <c r="BJ69" s="126"/>
      <c r="BK69" s="126"/>
      <c r="BL69" s="124"/>
      <c r="BM69" s="126"/>
      <c r="BN69" s="126"/>
      <c r="BO69" s="99"/>
      <c r="BP69" s="152">
        <f t="shared" si="4"/>
        <v>0</v>
      </c>
      <c r="BQ69" s="153" t="s">
        <v>93</v>
      </c>
      <c r="BR69" s="102">
        <v>0</v>
      </c>
    </row>
    <row r="70" spans="1:70" ht="16.2" thickBot="1" x14ac:dyDescent="0.35">
      <c r="A70" s="95"/>
      <c r="B70" s="154" t="s">
        <v>61</v>
      </c>
      <c r="C70" s="155"/>
      <c r="D70" s="116"/>
      <c r="E70" s="116">
        <f t="shared" si="7"/>
        <v>-182</v>
      </c>
      <c r="F70" s="116"/>
      <c r="G70" s="156"/>
      <c r="H70" s="112"/>
      <c r="I70" s="158"/>
      <c r="J70" s="158"/>
      <c r="K70" s="158"/>
      <c r="L70" s="158"/>
      <c r="M70" s="158"/>
      <c r="N70" s="158"/>
      <c r="O70" s="158"/>
      <c r="P70" s="159"/>
      <c r="Q70" s="158"/>
      <c r="R70" s="158"/>
      <c r="S70" s="114"/>
      <c r="T70" s="112"/>
      <c r="U70" s="158"/>
      <c r="V70" s="158"/>
      <c r="W70" s="158"/>
      <c r="X70" s="158"/>
      <c r="Y70" s="158"/>
      <c r="Z70" s="158"/>
      <c r="AA70" s="158"/>
      <c r="AB70" s="159"/>
      <c r="AC70" s="158"/>
      <c r="AD70" s="158"/>
      <c r="AE70" s="114"/>
      <c r="AF70" s="118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7">
        <v>1</v>
      </c>
      <c r="AR70" s="112"/>
      <c r="AS70" s="158"/>
      <c r="AT70" s="158"/>
      <c r="AU70" s="158"/>
      <c r="AV70" s="158"/>
      <c r="AW70" s="158"/>
      <c r="AX70" s="158"/>
      <c r="AY70" s="158"/>
      <c r="AZ70" s="159"/>
      <c r="BA70" s="158"/>
      <c r="BB70" s="158"/>
      <c r="BC70" s="114"/>
      <c r="BD70" s="112"/>
      <c r="BE70" s="158"/>
      <c r="BF70" s="158"/>
      <c r="BG70" s="158"/>
      <c r="BH70" s="158"/>
      <c r="BI70" s="158"/>
      <c r="BJ70" s="158"/>
      <c r="BK70" s="158"/>
      <c r="BL70" s="159"/>
      <c r="BM70" s="158"/>
      <c r="BN70" s="158"/>
      <c r="BO70" s="114"/>
      <c r="BP70" s="160">
        <f t="shared" si="4"/>
        <v>0</v>
      </c>
      <c r="BQ70" s="161" t="s">
        <v>93</v>
      </c>
      <c r="BR70" s="117">
        <v>0</v>
      </c>
    </row>
    <row r="71" spans="1:70" x14ac:dyDescent="0.3">
      <c r="A71" s="95"/>
      <c r="B71" s="141" t="s">
        <v>62</v>
      </c>
      <c r="C71" s="142"/>
      <c r="D71" s="131"/>
      <c r="E71" s="131"/>
      <c r="F71" s="131">
        <f t="shared" ref="F71:F82" si="8">-BR17</f>
        <v>-425</v>
      </c>
      <c r="G71" s="143"/>
      <c r="H71" s="87"/>
      <c r="I71" s="90"/>
      <c r="J71" s="90"/>
      <c r="K71" s="90"/>
      <c r="L71" s="90"/>
      <c r="M71" s="90"/>
      <c r="N71" s="90"/>
      <c r="O71" s="90"/>
      <c r="P71" s="90"/>
      <c r="Q71" s="91"/>
      <c r="R71" s="90"/>
      <c r="S71" s="89"/>
      <c r="T71" s="87"/>
      <c r="U71" s="90"/>
      <c r="V71" s="90"/>
      <c r="W71" s="90"/>
      <c r="X71" s="90"/>
      <c r="Y71" s="90"/>
      <c r="Z71" s="90"/>
      <c r="AA71" s="90"/>
      <c r="AB71" s="90"/>
      <c r="AC71" s="91"/>
      <c r="AD71" s="90"/>
      <c r="AE71" s="89"/>
      <c r="AF71" s="87"/>
      <c r="AG71" s="90"/>
      <c r="AH71" s="90"/>
      <c r="AI71" s="90"/>
      <c r="AJ71" s="90"/>
      <c r="AK71" s="90"/>
      <c r="AL71" s="90"/>
      <c r="AM71" s="90"/>
      <c r="AN71" s="90"/>
      <c r="AO71" s="91"/>
      <c r="AP71" s="90"/>
      <c r="AQ71" s="89"/>
      <c r="AR71" s="144">
        <v>1</v>
      </c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2"/>
      <c r="BD71" s="87"/>
      <c r="BE71" s="90"/>
      <c r="BF71" s="90"/>
      <c r="BG71" s="90"/>
      <c r="BH71" s="90"/>
      <c r="BI71" s="90"/>
      <c r="BJ71" s="90"/>
      <c r="BK71" s="90"/>
      <c r="BL71" s="90"/>
      <c r="BM71" s="91"/>
      <c r="BN71" s="90"/>
      <c r="BO71" s="89"/>
      <c r="BP71" s="146">
        <f t="shared" si="4"/>
        <v>0</v>
      </c>
      <c r="BQ71" s="147" t="s">
        <v>93</v>
      </c>
      <c r="BR71" s="132">
        <v>0</v>
      </c>
    </row>
    <row r="72" spans="1:70" x14ac:dyDescent="0.3">
      <c r="A72" s="95"/>
      <c r="B72" s="148" t="s">
        <v>63</v>
      </c>
      <c r="C72" s="149"/>
      <c r="D72" s="101"/>
      <c r="E72" s="101"/>
      <c r="F72" s="101">
        <f t="shared" si="8"/>
        <v>-12</v>
      </c>
      <c r="G72" s="150"/>
      <c r="H72" s="97"/>
      <c r="I72" s="126"/>
      <c r="J72" s="126"/>
      <c r="K72" s="126"/>
      <c r="L72" s="126"/>
      <c r="M72" s="126"/>
      <c r="N72" s="126"/>
      <c r="O72" s="126"/>
      <c r="P72" s="126"/>
      <c r="Q72" s="124"/>
      <c r="R72" s="126"/>
      <c r="S72" s="99"/>
      <c r="T72" s="97"/>
      <c r="U72" s="126"/>
      <c r="V72" s="126"/>
      <c r="W72" s="126"/>
      <c r="X72" s="126"/>
      <c r="Y72" s="126"/>
      <c r="Z72" s="126"/>
      <c r="AA72" s="126"/>
      <c r="AB72" s="126"/>
      <c r="AC72" s="124"/>
      <c r="AD72" s="126"/>
      <c r="AE72" s="99"/>
      <c r="AF72" s="97"/>
      <c r="AG72" s="126"/>
      <c r="AH72" s="126"/>
      <c r="AI72" s="126"/>
      <c r="AJ72" s="126"/>
      <c r="AK72" s="126"/>
      <c r="AL72" s="126"/>
      <c r="AM72" s="126"/>
      <c r="AN72" s="126"/>
      <c r="AO72" s="124"/>
      <c r="AP72" s="126"/>
      <c r="AQ72" s="99"/>
      <c r="AR72" s="103"/>
      <c r="AS72" s="101">
        <v>1</v>
      </c>
      <c r="AT72" s="101"/>
      <c r="AU72" s="101"/>
      <c r="AV72" s="101"/>
      <c r="AW72" s="101"/>
      <c r="AX72" s="101"/>
      <c r="AY72" s="101"/>
      <c r="AZ72" s="101"/>
      <c r="BA72" s="101"/>
      <c r="BB72" s="101"/>
      <c r="BC72" s="102"/>
      <c r="BD72" s="97"/>
      <c r="BE72" s="126"/>
      <c r="BF72" s="126"/>
      <c r="BG72" s="126"/>
      <c r="BH72" s="126"/>
      <c r="BI72" s="126"/>
      <c r="BJ72" s="126"/>
      <c r="BK72" s="126"/>
      <c r="BL72" s="126"/>
      <c r="BM72" s="124"/>
      <c r="BN72" s="126"/>
      <c r="BO72" s="99"/>
      <c r="BP72" s="152">
        <f t="shared" si="4"/>
        <v>0</v>
      </c>
      <c r="BQ72" s="153" t="s">
        <v>93</v>
      </c>
      <c r="BR72" s="102">
        <v>0</v>
      </c>
    </row>
    <row r="73" spans="1:70" x14ac:dyDescent="0.3">
      <c r="A73" s="95"/>
      <c r="B73" s="148" t="s">
        <v>64</v>
      </c>
      <c r="C73" s="149"/>
      <c r="D73" s="101"/>
      <c r="E73" s="101"/>
      <c r="F73" s="101">
        <f t="shared" si="8"/>
        <v>-43</v>
      </c>
      <c r="G73" s="150"/>
      <c r="H73" s="97"/>
      <c r="I73" s="126"/>
      <c r="J73" s="126"/>
      <c r="K73" s="126"/>
      <c r="L73" s="126"/>
      <c r="M73" s="126"/>
      <c r="N73" s="126"/>
      <c r="O73" s="126"/>
      <c r="P73" s="126"/>
      <c r="Q73" s="124"/>
      <c r="R73" s="126"/>
      <c r="S73" s="99"/>
      <c r="T73" s="97"/>
      <c r="U73" s="126"/>
      <c r="V73" s="126"/>
      <c r="W73" s="126"/>
      <c r="X73" s="126"/>
      <c r="Y73" s="126"/>
      <c r="Z73" s="126"/>
      <c r="AA73" s="126"/>
      <c r="AB73" s="126"/>
      <c r="AC73" s="124"/>
      <c r="AD73" s="126"/>
      <c r="AE73" s="99"/>
      <c r="AF73" s="97"/>
      <c r="AG73" s="126"/>
      <c r="AH73" s="126"/>
      <c r="AI73" s="126"/>
      <c r="AJ73" s="126"/>
      <c r="AK73" s="126"/>
      <c r="AL73" s="126"/>
      <c r="AM73" s="126"/>
      <c r="AN73" s="126"/>
      <c r="AO73" s="124"/>
      <c r="AP73" s="126"/>
      <c r="AQ73" s="99"/>
      <c r="AR73" s="103"/>
      <c r="AS73" s="101"/>
      <c r="AT73" s="101">
        <v>1</v>
      </c>
      <c r="AU73" s="101"/>
      <c r="AV73" s="101"/>
      <c r="AW73" s="101"/>
      <c r="AX73" s="101"/>
      <c r="AY73" s="101"/>
      <c r="AZ73" s="101"/>
      <c r="BA73" s="101"/>
      <c r="BB73" s="101"/>
      <c r="BC73" s="102"/>
      <c r="BD73" s="97"/>
      <c r="BE73" s="126"/>
      <c r="BF73" s="126"/>
      <c r="BG73" s="126"/>
      <c r="BH73" s="126"/>
      <c r="BI73" s="126"/>
      <c r="BJ73" s="126"/>
      <c r="BK73" s="126"/>
      <c r="BL73" s="126"/>
      <c r="BM73" s="124"/>
      <c r="BN73" s="126"/>
      <c r="BO73" s="99"/>
      <c r="BP73" s="152">
        <f t="shared" si="4"/>
        <v>0</v>
      </c>
      <c r="BQ73" s="153" t="s">
        <v>93</v>
      </c>
      <c r="BR73" s="102">
        <v>0</v>
      </c>
    </row>
    <row r="74" spans="1:70" x14ac:dyDescent="0.3">
      <c r="A74" s="95"/>
      <c r="B74" s="148" t="s">
        <v>65</v>
      </c>
      <c r="C74" s="149"/>
      <c r="D74" s="101"/>
      <c r="E74" s="101"/>
      <c r="F74" s="101">
        <f t="shared" si="8"/>
        <v>-125</v>
      </c>
      <c r="G74" s="150"/>
      <c r="H74" s="97"/>
      <c r="I74" s="126"/>
      <c r="J74" s="126"/>
      <c r="K74" s="126"/>
      <c r="L74" s="126"/>
      <c r="M74" s="126"/>
      <c r="N74" s="126"/>
      <c r="O74" s="126"/>
      <c r="P74" s="126"/>
      <c r="Q74" s="124"/>
      <c r="R74" s="126"/>
      <c r="S74" s="99"/>
      <c r="T74" s="97"/>
      <c r="U74" s="126"/>
      <c r="V74" s="126"/>
      <c r="W74" s="126"/>
      <c r="X74" s="126"/>
      <c r="Y74" s="126"/>
      <c r="Z74" s="126"/>
      <c r="AA74" s="126"/>
      <c r="AB74" s="126"/>
      <c r="AC74" s="124"/>
      <c r="AD74" s="126"/>
      <c r="AE74" s="99"/>
      <c r="AF74" s="97"/>
      <c r="AG74" s="126"/>
      <c r="AH74" s="126"/>
      <c r="AI74" s="126"/>
      <c r="AJ74" s="126"/>
      <c r="AK74" s="126"/>
      <c r="AL74" s="126"/>
      <c r="AM74" s="126"/>
      <c r="AN74" s="126"/>
      <c r="AO74" s="124"/>
      <c r="AP74" s="126"/>
      <c r="AQ74" s="99"/>
      <c r="AR74" s="103"/>
      <c r="AS74" s="101"/>
      <c r="AT74" s="101"/>
      <c r="AU74" s="101">
        <v>1</v>
      </c>
      <c r="AV74" s="101"/>
      <c r="AW74" s="101"/>
      <c r="AX74" s="101"/>
      <c r="AY74" s="101"/>
      <c r="AZ74" s="101"/>
      <c r="BA74" s="101"/>
      <c r="BB74" s="101"/>
      <c r="BC74" s="102"/>
      <c r="BD74" s="97"/>
      <c r="BE74" s="126"/>
      <c r="BF74" s="126"/>
      <c r="BG74" s="126"/>
      <c r="BH74" s="126"/>
      <c r="BI74" s="126"/>
      <c r="BJ74" s="126"/>
      <c r="BK74" s="126"/>
      <c r="BL74" s="126"/>
      <c r="BM74" s="124"/>
      <c r="BN74" s="126"/>
      <c r="BO74" s="99"/>
      <c r="BP74" s="152">
        <f t="shared" si="4"/>
        <v>0</v>
      </c>
      <c r="BQ74" s="153" t="s">
        <v>93</v>
      </c>
      <c r="BR74" s="102">
        <v>0</v>
      </c>
    </row>
    <row r="75" spans="1:70" x14ac:dyDescent="0.3">
      <c r="A75" s="95"/>
      <c r="B75" s="148" t="s">
        <v>66</v>
      </c>
      <c r="C75" s="149"/>
      <c r="D75" s="101"/>
      <c r="E75" s="101"/>
      <c r="F75" s="101">
        <f t="shared" si="8"/>
        <v>-110</v>
      </c>
      <c r="G75" s="150"/>
      <c r="H75" s="97"/>
      <c r="I75" s="126"/>
      <c r="J75" s="126"/>
      <c r="K75" s="126"/>
      <c r="L75" s="126"/>
      <c r="M75" s="126"/>
      <c r="N75" s="126"/>
      <c r="O75" s="126"/>
      <c r="P75" s="124"/>
      <c r="Q75" s="126"/>
      <c r="R75" s="126"/>
      <c r="S75" s="99"/>
      <c r="T75" s="97"/>
      <c r="U75" s="126"/>
      <c r="V75" s="126"/>
      <c r="W75" s="126"/>
      <c r="X75" s="126"/>
      <c r="Y75" s="126"/>
      <c r="Z75" s="126"/>
      <c r="AA75" s="126"/>
      <c r="AB75" s="124"/>
      <c r="AC75" s="126"/>
      <c r="AD75" s="126"/>
      <c r="AE75" s="99"/>
      <c r="AF75" s="97"/>
      <c r="AG75" s="126"/>
      <c r="AH75" s="126"/>
      <c r="AI75" s="126"/>
      <c r="AJ75" s="126"/>
      <c r="AK75" s="126"/>
      <c r="AL75" s="126"/>
      <c r="AM75" s="126"/>
      <c r="AN75" s="124"/>
      <c r="AO75" s="126"/>
      <c r="AP75" s="126"/>
      <c r="AQ75" s="99"/>
      <c r="AR75" s="103"/>
      <c r="AS75" s="101"/>
      <c r="AT75" s="101"/>
      <c r="AU75" s="101"/>
      <c r="AV75" s="101">
        <v>1</v>
      </c>
      <c r="AW75" s="101"/>
      <c r="AX75" s="101"/>
      <c r="AY75" s="101"/>
      <c r="AZ75" s="101"/>
      <c r="BA75" s="101"/>
      <c r="BB75" s="101"/>
      <c r="BC75" s="102"/>
      <c r="BD75" s="97"/>
      <c r="BE75" s="126"/>
      <c r="BF75" s="126"/>
      <c r="BG75" s="126"/>
      <c r="BH75" s="126"/>
      <c r="BI75" s="126"/>
      <c r="BJ75" s="126"/>
      <c r="BK75" s="126"/>
      <c r="BL75" s="124"/>
      <c r="BM75" s="126"/>
      <c r="BN75" s="126"/>
      <c r="BO75" s="99"/>
      <c r="BP75" s="152">
        <f t="shared" si="4"/>
        <v>0</v>
      </c>
      <c r="BQ75" s="153" t="s">
        <v>93</v>
      </c>
      <c r="BR75" s="102">
        <v>0</v>
      </c>
    </row>
    <row r="76" spans="1:70" x14ac:dyDescent="0.3">
      <c r="A76" s="95"/>
      <c r="B76" s="148" t="s">
        <v>67</v>
      </c>
      <c r="C76" s="149"/>
      <c r="D76" s="101"/>
      <c r="E76" s="101"/>
      <c r="F76" s="101">
        <f t="shared" si="8"/>
        <v>-86</v>
      </c>
      <c r="G76" s="150"/>
      <c r="H76" s="97"/>
      <c r="I76" s="126"/>
      <c r="J76" s="126"/>
      <c r="K76" s="126"/>
      <c r="L76" s="126"/>
      <c r="M76" s="126"/>
      <c r="N76" s="126"/>
      <c r="O76" s="126"/>
      <c r="P76" s="124"/>
      <c r="Q76" s="126"/>
      <c r="R76" s="126"/>
      <c r="S76" s="99"/>
      <c r="T76" s="97"/>
      <c r="U76" s="126"/>
      <c r="V76" s="126"/>
      <c r="W76" s="126"/>
      <c r="X76" s="126"/>
      <c r="Y76" s="126"/>
      <c r="Z76" s="126"/>
      <c r="AA76" s="126"/>
      <c r="AB76" s="124"/>
      <c r="AC76" s="126"/>
      <c r="AD76" s="126"/>
      <c r="AE76" s="99"/>
      <c r="AF76" s="97"/>
      <c r="AG76" s="126"/>
      <c r="AH76" s="126"/>
      <c r="AI76" s="126"/>
      <c r="AJ76" s="126"/>
      <c r="AK76" s="126"/>
      <c r="AL76" s="126"/>
      <c r="AM76" s="126"/>
      <c r="AN76" s="124"/>
      <c r="AO76" s="126"/>
      <c r="AP76" s="126"/>
      <c r="AQ76" s="99"/>
      <c r="AR76" s="103"/>
      <c r="AS76" s="101"/>
      <c r="AT76" s="101"/>
      <c r="AU76" s="101"/>
      <c r="AV76" s="101"/>
      <c r="AW76" s="101">
        <v>1</v>
      </c>
      <c r="AX76" s="101"/>
      <c r="AY76" s="101"/>
      <c r="AZ76" s="101"/>
      <c r="BA76" s="101"/>
      <c r="BB76" s="101"/>
      <c r="BC76" s="102"/>
      <c r="BD76" s="97"/>
      <c r="BE76" s="126"/>
      <c r="BF76" s="126"/>
      <c r="BG76" s="126"/>
      <c r="BH76" s="126"/>
      <c r="BI76" s="126"/>
      <c r="BJ76" s="126"/>
      <c r="BK76" s="126"/>
      <c r="BL76" s="124"/>
      <c r="BM76" s="126"/>
      <c r="BN76" s="126"/>
      <c r="BO76" s="99"/>
      <c r="BP76" s="152">
        <f t="shared" si="4"/>
        <v>0</v>
      </c>
      <c r="BQ76" s="153" t="s">
        <v>93</v>
      </c>
      <c r="BR76" s="102">
        <v>0</v>
      </c>
    </row>
    <row r="77" spans="1:70" x14ac:dyDescent="0.3">
      <c r="A77" s="95"/>
      <c r="B77" s="148" t="s">
        <v>68</v>
      </c>
      <c r="C77" s="149"/>
      <c r="D77" s="101"/>
      <c r="E77" s="101"/>
      <c r="F77" s="101">
        <f t="shared" si="8"/>
        <v>-129</v>
      </c>
      <c r="G77" s="150"/>
      <c r="H77" s="97"/>
      <c r="I77" s="126"/>
      <c r="J77" s="126"/>
      <c r="K77" s="126"/>
      <c r="L77" s="126"/>
      <c r="M77" s="126"/>
      <c r="N77" s="126"/>
      <c r="O77" s="126"/>
      <c r="P77" s="124"/>
      <c r="Q77" s="126"/>
      <c r="R77" s="126"/>
      <c r="S77" s="99"/>
      <c r="T77" s="97"/>
      <c r="U77" s="126"/>
      <c r="V77" s="126"/>
      <c r="W77" s="126"/>
      <c r="X77" s="126"/>
      <c r="Y77" s="126"/>
      <c r="Z77" s="126"/>
      <c r="AA77" s="126"/>
      <c r="AB77" s="124"/>
      <c r="AC77" s="126"/>
      <c r="AD77" s="126"/>
      <c r="AE77" s="99"/>
      <c r="AF77" s="97"/>
      <c r="AG77" s="126"/>
      <c r="AH77" s="126"/>
      <c r="AI77" s="126"/>
      <c r="AJ77" s="126"/>
      <c r="AK77" s="126"/>
      <c r="AL77" s="126"/>
      <c r="AM77" s="126"/>
      <c r="AN77" s="124"/>
      <c r="AO77" s="126"/>
      <c r="AP77" s="126"/>
      <c r="AQ77" s="99"/>
      <c r="AR77" s="103"/>
      <c r="AS77" s="101"/>
      <c r="AT77" s="101"/>
      <c r="AU77" s="101"/>
      <c r="AV77" s="101"/>
      <c r="AW77" s="101"/>
      <c r="AX77" s="101">
        <v>1</v>
      </c>
      <c r="AY77" s="101"/>
      <c r="AZ77" s="101"/>
      <c r="BA77" s="101"/>
      <c r="BB77" s="101"/>
      <c r="BC77" s="102"/>
      <c r="BD77" s="97"/>
      <c r="BE77" s="126"/>
      <c r="BF77" s="126"/>
      <c r="BG77" s="126"/>
      <c r="BH77" s="126"/>
      <c r="BI77" s="126"/>
      <c r="BJ77" s="126"/>
      <c r="BK77" s="126"/>
      <c r="BL77" s="124"/>
      <c r="BM77" s="126"/>
      <c r="BN77" s="126"/>
      <c r="BO77" s="99"/>
      <c r="BP77" s="152">
        <f t="shared" si="4"/>
        <v>0</v>
      </c>
      <c r="BQ77" s="153" t="s">
        <v>93</v>
      </c>
      <c r="BR77" s="102">
        <v>0</v>
      </c>
    </row>
    <row r="78" spans="1:70" x14ac:dyDescent="0.3">
      <c r="A78" s="95"/>
      <c r="B78" s="148" t="s">
        <v>69</v>
      </c>
      <c r="C78" s="149"/>
      <c r="D78" s="101"/>
      <c r="E78" s="101"/>
      <c r="F78" s="101">
        <f t="shared" si="8"/>
        <v>-28</v>
      </c>
      <c r="G78" s="150"/>
      <c r="H78" s="97"/>
      <c r="I78" s="126"/>
      <c r="J78" s="126"/>
      <c r="K78" s="126"/>
      <c r="L78" s="126"/>
      <c r="M78" s="126"/>
      <c r="N78" s="126"/>
      <c r="O78" s="126"/>
      <c r="P78" s="124"/>
      <c r="Q78" s="126"/>
      <c r="R78" s="126"/>
      <c r="S78" s="99"/>
      <c r="T78" s="97"/>
      <c r="U78" s="126"/>
      <c r="V78" s="126"/>
      <c r="W78" s="126"/>
      <c r="X78" s="126"/>
      <c r="Y78" s="126"/>
      <c r="Z78" s="126"/>
      <c r="AA78" s="126"/>
      <c r="AB78" s="124"/>
      <c r="AC78" s="126"/>
      <c r="AD78" s="126"/>
      <c r="AE78" s="99"/>
      <c r="AF78" s="97"/>
      <c r="AG78" s="126"/>
      <c r="AH78" s="126"/>
      <c r="AI78" s="126"/>
      <c r="AJ78" s="126"/>
      <c r="AK78" s="126"/>
      <c r="AL78" s="126"/>
      <c r="AM78" s="126"/>
      <c r="AN78" s="124"/>
      <c r="AO78" s="126"/>
      <c r="AP78" s="126"/>
      <c r="AQ78" s="99"/>
      <c r="AR78" s="103"/>
      <c r="AS78" s="101"/>
      <c r="AT78" s="101"/>
      <c r="AU78" s="101"/>
      <c r="AV78" s="101"/>
      <c r="AW78" s="101"/>
      <c r="AX78" s="101"/>
      <c r="AY78" s="101">
        <v>1</v>
      </c>
      <c r="AZ78" s="101"/>
      <c r="BA78" s="101"/>
      <c r="BB78" s="101"/>
      <c r="BC78" s="102"/>
      <c r="BD78" s="97"/>
      <c r="BE78" s="126"/>
      <c r="BF78" s="126"/>
      <c r="BG78" s="126"/>
      <c r="BH78" s="126"/>
      <c r="BI78" s="126"/>
      <c r="BJ78" s="126"/>
      <c r="BK78" s="126"/>
      <c r="BL78" s="124"/>
      <c r="BM78" s="126"/>
      <c r="BN78" s="126"/>
      <c r="BO78" s="99"/>
      <c r="BP78" s="152">
        <f t="shared" si="4"/>
        <v>0</v>
      </c>
      <c r="BQ78" s="153" t="s">
        <v>93</v>
      </c>
      <c r="BR78" s="102">
        <v>0</v>
      </c>
    </row>
    <row r="79" spans="1:70" x14ac:dyDescent="0.3">
      <c r="A79" s="95"/>
      <c r="B79" s="148" t="s">
        <v>70</v>
      </c>
      <c r="C79" s="149"/>
      <c r="D79" s="101"/>
      <c r="E79" s="101"/>
      <c r="F79" s="101">
        <f t="shared" si="8"/>
        <v>-66</v>
      </c>
      <c r="G79" s="150"/>
      <c r="H79" s="97"/>
      <c r="I79" s="126"/>
      <c r="J79" s="126"/>
      <c r="K79" s="126"/>
      <c r="L79" s="126"/>
      <c r="M79" s="126"/>
      <c r="N79" s="126"/>
      <c r="O79" s="126"/>
      <c r="P79" s="124"/>
      <c r="Q79" s="126"/>
      <c r="R79" s="126"/>
      <c r="S79" s="99"/>
      <c r="T79" s="97"/>
      <c r="U79" s="126"/>
      <c r="V79" s="126"/>
      <c r="W79" s="126"/>
      <c r="X79" s="126"/>
      <c r="Y79" s="126"/>
      <c r="Z79" s="126"/>
      <c r="AA79" s="126"/>
      <c r="AB79" s="124"/>
      <c r="AC79" s="126"/>
      <c r="AD79" s="126"/>
      <c r="AE79" s="99"/>
      <c r="AF79" s="97"/>
      <c r="AG79" s="126"/>
      <c r="AH79" s="126"/>
      <c r="AI79" s="126"/>
      <c r="AJ79" s="126"/>
      <c r="AK79" s="126"/>
      <c r="AL79" s="126"/>
      <c r="AM79" s="126"/>
      <c r="AN79" s="124"/>
      <c r="AO79" s="126"/>
      <c r="AP79" s="126"/>
      <c r="AQ79" s="99"/>
      <c r="AR79" s="103"/>
      <c r="AS79" s="101"/>
      <c r="AT79" s="101"/>
      <c r="AU79" s="101"/>
      <c r="AV79" s="101"/>
      <c r="AW79" s="101"/>
      <c r="AX79" s="101"/>
      <c r="AY79" s="101"/>
      <c r="AZ79" s="101">
        <v>1</v>
      </c>
      <c r="BA79" s="101"/>
      <c r="BB79" s="101"/>
      <c r="BC79" s="102"/>
      <c r="BD79" s="97"/>
      <c r="BE79" s="126"/>
      <c r="BF79" s="126"/>
      <c r="BG79" s="126"/>
      <c r="BH79" s="126"/>
      <c r="BI79" s="126"/>
      <c r="BJ79" s="126"/>
      <c r="BK79" s="126"/>
      <c r="BL79" s="124"/>
      <c r="BM79" s="126"/>
      <c r="BN79" s="126"/>
      <c r="BO79" s="99"/>
      <c r="BP79" s="152">
        <f t="shared" si="4"/>
        <v>0</v>
      </c>
      <c r="BQ79" s="153" t="s">
        <v>93</v>
      </c>
      <c r="BR79" s="102">
        <v>0</v>
      </c>
    </row>
    <row r="80" spans="1:70" x14ac:dyDescent="0.3">
      <c r="A80" s="95"/>
      <c r="B80" s="148" t="s">
        <v>71</v>
      </c>
      <c r="C80" s="149"/>
      <c r="D80" s="101"/>
      <c r="E80" s="101"/>
      <c r="F80" s="101">
        <f t="shared" si="8"/>
        <v>-320</v>
      </c>
      <c r="G80" s="150"/>
      <c r="H80" s="97"/>
      <c r="I80" s="126"/>
      <c r="J80" s="126"/>
      <c r="K80" s="126"/>
      <c r="L80" s="126"/>
      <c r="M80" s="126"/>
      <c r="N80" s="126"/>
      <c r="O80" s="126"/>
      <c r="P80" s="124"/>
      <c r="Q80" s="126"/>
      <c r="R80" s="126"/>
      <c r="S80" s="99"/>
      <c r="T80" s="97"/>
      <c r="U80" s="126"/>
      <c r="V80" s="126"/>
      <c r="W80" s="126"/>
      <c r="X80" s="126"/>
      <c r="Y80" s="126"/>
      <c r="Z80" s="126"/>
      <c r="AA80" s="126"/>
      <c r="AB80" s="124"/>
      <c r="AC80" s="126"/>
      <c r="AD80" s="126"/>
      <c r="AE80" s="99"/>
      <c r="AF80" s="97"/>
      <c r="AG80" s="126"/>
      <c r="AH80" s="126"/>
      <c r="AI80" s="126"/>
      <c r="AJ80" s="126"/>
      <c r="AK80" s="126"/>
      <c r="AL80" s="126"/>
      <c r="AM80" s="126"/>
      <c r="AN80" s="124"/>
      <c r="AO80" s="126"/>
      <c r="AP80" s="126"/>
      <c r="AQ80" s="99"/>
      <c r="AR80" s="103"/>
      <c r="AS80" s="101"/>
      <c r="AT80" s="101"/>
      <c r="AU80" s="101"/>
      <c r="AV80" s="101"/>
      <c r="AW80" s="101"/>
      <c r="AX80" s="101"/>
      <c r="AY80" s="101"/>
      <c r="AZ80" s="101"/>
      <c r="BA80" s="101">
        <v>1</v>
      </c>
      <c r="BB80" s="101"/>
      <c r="BC80" s="102"/>
      <c r="BD80" s="97"/>
      <c r="BE80" s="126"/>
      <c r="BF80" s="126"/>
      <c r="BG80" s="126"/>
      <c r="BH80" s="126"/>
      <c r="BI80" s="126"/>
      <c r="BJ80" s="126"/>
      <c r="BK80" s="126"/>
      <c r="BL80" s="124"/>
      <c r="BM80" s="126"/>
      <c r="BN80" s="126"/>
      <c r="BO80" s="99"/>
      <c r="BP80" s="152">
        <f t="shared" si="4"/>
        <v>0</v>
      </c>
      <c r="BQ80" s="153" t="s">
        <v>93</v>
      </c>
      <c r="BR80" s="102">
        <v>0</v>
      </c>
    </row>
    <row r="81" spans="1:70" x14ac:dyDescent="0.3">
      <c r="A81" s="95"/>
      <c r="B81" s="148" t="s">
        <v>72</v>
      </c>
      <c r="C81" s="149"/>
      <c r="D81" s="101"/>
      <c r="E81" s="101"/>
      <c r="F81" s="101">
        <f t="shared" si="8"/>
        <v>-220</v>
      </c>
      <c r="G81" s="150"/>
      <c r="H81" s="97"/>
      <c r="I81" s="126"/>
      <c r="J81" s="126"/>
      <c r="K81" s="126"/>
      <c r="L81" s="126"/>
      <c r="M81" s="126"/>
      <c r="N81" s="126"/>
      <c r="O81" s="126"/>
      <c r="P81" s="124"/>
      <c r="Q81" s="126"/>
      <c r="R81" s="126"/>
      <c r="S81" s="99"/>
      <c r="T81" s="97"/>
      <c r="U81" s="126"/>
      <c r="V81" s="126"/>
      <c r="W81" s="126"/>
      <c r="X81" s="126"/>
      <c r="Y81" s="126"/>
      <c r="Z81" s="126"/>
      <c r="AA81" s="126"/>
      <c r="AB81" s="124"/>
      <c r="AC81" s="126"/>
      <c r="AD81" s="126"/>
      <c r="AE81" s="99"/>
      <c r="AF81" s="97"/>
      <c r="AG81" s="126"/>
      <c r="AH81" s="126"/>
      <c r="AI81" s="126"/>
      <c r="AJ81" s="126"/>
      <c r="AK81" s="126"/>
      <c r="AL81" s="126"/>
      <c r="AM81" s="126"/>
      <c r="AN81" s="124"/>
      <c r="AO81" s="126"/>
      <c r="AP81" s="126"/>
      <c r="AQ81" s="99"/>
      <c r="AR81" s="103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>
        <v>1</v>
      </c>
      <c r="BC81" s="102"/>
      <c r="BD81" s="97"/>
      <c r="BE81" s="126"/>
      <c r="BF81" s="126"/>
      <c r="BG81" s="126"/>
      <c r="BH81" s="126"/>
      <c r="BI81" s="126"/>
      <c r="BJ81" s="126"/>
      <c r="BK81" s="126"/>
      <c r="BL81" s="124"/>
      <c r="BM81" s="126"/>
      <c r="BN81" s="126"/>
      <c r="BO81" s="99"/>
      <c r="BP81" s="152">
        <f t="shared" si="4"/>
        <v>0</v>
      </c>
      <c r="BQ81" s="153" t="s">
        <v>93</v>
      </c>
      <c r="BR81" s="102">
        <v>0</v>
      </c>
    </row>
    <row r="82" spans="1:70" ht="16.2" thickBot="1" x14ac:dyDescent="0.35">
      <c r="A82" s="95"/>
      <c r="B82" s="154" t="s">
        <v>73</v>
      </c>
      <c r="C82" s="155"/>
      <c r="D82" s="116"/>
      <c r="E82" s="116"/>
      <c r="F82" s="116">
        <f t="shared" si="8"/>
        <v>-182</v>
      </c>
      <c r="G82" s="156"/>
      <c r="H82" s="112"/>
      <c r="I82" s="158"/>
      <c r="J82" s="158"/>
      <c r="K82" s="158"/>
      <c r="L82" s="158"/>
      <c r="M82" s="158"/>
      <c r="N82" s="158"/>
      <c r="O82" s="158"/>
      <c r="P82" s="159"/>
      <c r="Q82" s="158"/>
      <c r="R82" s="158"/>
      <c r="S82" s="114"/>
      <c r="T82" s="112"/>
      <c r="U82" s="158"/>
      <c r="V82" s="158"/>
      <c r="W82" s="158"/>
      <c r="X82" s="158"/>
      <c r="Y82" s="158"/>
      <c r="Z82" s="158"/>
      <c r="AA82" s="158"/>
      <c r="AB82" s="159"/>
      <c r="AC82" s="158"/>
      <c r="AD82" s="158"/>
      <c r="AE82" s="114"/>
      <c r="AF82" s="112"/>
      <c r="AG82" s="158"/>
      <c r="AH82" s="158"/>
      <c r="AI82" s="158"/>
      <c r="AJ82" s="158"/>
      <c r="AK82" s="158"/>
      <c r="AL82" s="158"/>
      <c r="AM82" s="158"/>
      <c r="AN82" s="159"/>
      <c r="AO82" s="158"/>
      <c r="AP82" s="158"/>
      <c r="AQ82" s="114"/>
      <c r="AR82" s="118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7">
        <v>1</v>
      </c>
      <c r="BD82" s="112"/>
      <c r="BE82" s="158"/>
      <c r="BF82" s="158"/>
      <c r="BG82" s="158"/>
      <c r="BH82" s="158"/>
      <c r="BI82" s="158"/>
      <c r="BJ82" s="158"/>
      <c r="BK82" s="158"/>
      <c r="BL82" s="159"/>
      <c r="BM82" s="158"/>
      <c r="BN82" s="158"/>
      <c r="BO82" s="114"/>
      <c r="BP82" s="160">
        <f t="shared" si="4"/>
        <v>0</v>
      </c>
      <c r="BQ82" s="161" t="s">
        <v>93</v>
      </c>
      <c r="BR82" s="117">
        <v>0</v>
      </c>
    </row>
    <row r="83" spans="1:70" x14ac:dyDescent="0.3">
      <c r="A83" s="95"/>
      <c r="B83" s="141" t="s">
        <v>74</v>
      </c>
      <c r="C83" s="142"/>
      <c r="D83" s="131"/>
      <c r="E83" s="131"/>
      <c r="F83" s="131"/>
      <c r="G83" s="143">
        <f t="shared" ref="G83:G94" si="9">-BR17</f>
        <v>-425</v>
      </c>
      <c r="H83" s="87"/>
      <c r="I83" s="90"/>
      <c r="J83" s="90"/>
      <c r="K83" s="90"/>
      <c r="L83" s="90"/>
      <c r="M83" s="90"/>
      <c r="N83" s="90"/>
      <c r="O83" s="90"/>
      <c r="P83" s="90"/>
      <c r="Q83" s="91"/>
      <c r="R83" s="90"/>
      <c r="S83" s="89"/>
      <c r="T83" s="87"/>
      <c r="U83" s="90"/>
      <c r="V83" s="90"/>
      <c r="W83" s="90"/>
      <c r="X83" s="90"/>
      <c r="Y83" s="90"/>
      <c r="Z83" s="90"/>
      <c r="AA83" s="90"/>
      <c r="AB83" s="90"/>
      <c r="AC83" s="91"/>
      <c r="AD83" s="90"/>
      <c r="AE83" s="89"/>
      <c r="AF83" s="87"/>
      <c r="AG83" s="90"/>
      <c r="AH83" s="90"/>
      <c r="AI83" s="90"/>
      <c r="AJ83" s="90"/>
      <c r="AK83" s="90"/>
      <c r="AL83" s="90"/>
      <c r="AM83" s="90"/>
      <c r="AN83" s="90"/>
      <c r="AO83" s="91"/>
      <c r="AP83" s="90"/>
      <c r="AQ83" s="89"/>
      <c r="AR83" s="87"/>
      <c r="AS83" s="90"/>
      <c r="AT83" s="90"/>
      <c r="AU83" s="90"/>
      <c r="AV83" s="90"/>
      <c r="AW83" s="90"/>
      <c r="AX83" s="90"/>
      <c r="AY83" s="90"/>
      <c r="AZ83" s="90"/>
      <c r="BA83" s="91"/>
      <c r="BB83" s="90"/>
      <c r="BC83" s="89"/>
      <c r="BD83" s="144">
        <v>1</v>
      </c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2"/>
      <c r="BP83" s="146">
        <f t="shared" si="4"/>
        <v>5.6843418860808015E-14</v>
      </c>
      <c r="BQ83" s="147" t="s">
        <v>93</v>
      </c>
      <c r="BR83" s="132">
        <v>0</v>
      </c>
    </row>
    <row r="84" spans="1:70" x14ac:dyDescent="0.3">
      <c r="A84" s="95"/>
      <c r="B84" s="148" t="s">
        <v>75</v>
      </c>
      <c r="C84" s="149"/>
      <c r="D84" s="101"/>
      <c r="E84" s="101"/>
      <c r="F84" s="101"/>
      <c r="G84" s="150">
        <f t="shared" si="9"/>
        <v>-12</v>
      </c>
      <c r="H84" s="97"/>
      <c r="I84" s="126"/>
      <c r="J84" s="126"/>
      <c r="K84" s="126"/>
      <c r="L84" s="126"/>
      <c r="M84" s="126"/>
      <c r="N84" s="126"/>
      <c r="O84" s="126"/>
      <c r="P84" s="126"/>
      <c r="Q84" s="124"/>
      <c r="R84" s="126"/>
      <c r="S84" s="99"/>
      <c r="T84" s="97"/>
      <c r="U84" s="126"/>
      <c r="V84" s="126"/>
      <c r="W84" s="126"/>
      <c r="X84" s="126"/>
      <c r="Y84" s="126"/>
      <c r="Z84" s="126"/>
      <c r="AA84" s="126"/>
      <c r="AB84" s="126"/>
      <c r="AC84" s="124"/>
      <c r="AD84" s="126"/>
      <c r="AE84" s="99"/>
      <c r="AF84" s="97"/>
      <c r="AG84" s="126"/>
      <c r="AH84" s="126"/>
      <c r="AI84" s="126"/>
      <c r="AJ84" s="126"/>
      <c r="AK84" s="126"/>
      <c r="AL84" s="126"/>
      <c r="AM84" s="126"/>
      <c r="AN84" s="126"/>
      <c r="AO84" s="124"/>
      <c r="AP84" s="126"/>
      <c r="AQ84" s="99"/>
      <c r="AR84" s="97"/>
      <c r="AS84" s="126"/>
      <c r="AT84" s="126"/>
      <c r="AU84" s="126"/>
      <c r="AV84" s="126"/>
      <c r="AW84" s="126"/>
      <c r="AX84" s="126"/>
      <c r="AY84" s="126"/>
      <c r="AZ84" s="126"/>
      <c r="BA84" s="124"/>
      <c r="BB84" s="126"/>
      <c r="BC84" s="99"/>
      <c r="BD84" s="103"/>
      <c r="BE84" s="101">
        <v>1</v>
      </c>
      <c r="BF84" s="101"/>
      <c r="BG84" s="101"/>
      <c r="BH84" s="101"/>
      <c r="BI84" s="101"/>
      <c r="BJ84" s="101"/>
      <c r="BK84" s="101"/>
      <c r="BL84" s="101"/>
      <c r="BM84" s="101"/>
      <c r="BN84" s="101"/>
      <c r="BO84" s="102"/>
      <c r="BP84" s="152">
        <f t="shared" ref="BP84:BP94" si="10">SUMPRODUCT($C$5:$BO$5,C84:BO84)</f>
        <v>1.7763568394002505E-15</v>
      </c>
      <c r="BQ84" s="153" t="s">
        <v>93</v>
      </c>
      <c r="BR84" s="102">
        <v>0</v>
      </c>
    </row>
    <row r="85" spans="1:70" x14ac:dyDescent="0.3">
      <c r="A85" s="95"/>
      <c r="B85" s="148" t="s">
        <v>76</v>
      </c>
      <c r="C85" s="149"/>
      <c r="D85" s="101"/>
      <c r="E85" s="101"/>
      <c r="F85" s="101"/>
      <c r="G85" s="150">
        <f t="shared" si="9"/>
        <v>-43</v>
      </c>
      <c r="H85" s="97"/>
      <c r="I85" s="126"/>
      <c r="J85" s="126"/>
      <c r="K85" s="126"/>
      <c r="L85" s="126"/>
      <c r="M85" s="126"/>
      <c r="N85" s="126"/>
      <c r="O85" s="126"/>
      <c r="P85" s="126"/>
      <c r="Q85" s="124"/>
      <c r="R85" s="126"/>
      <c r="S85" s="99"/>
      <c r="T85" s="97"/>
      <c r="U85" s="126"/>
      <c r="V85" s="126"/>
      <c r="W85" s="126"/>
      <c r="X85" s="126"/>
      <c r="Y85" s="126"/>
      <c r="Z85" s="126"/>
      <c r="AA85" s="126"/>
      <c r="AB85" s="126"/>
      <c r="AC85" s="124"/>
      <c r="AD85" s="126"/>
      <c r="AE85" s="99"/>
      <c r="AF85" s="97"/>
      <c r="AG85" s="126"/>
      <c r="AH85" s="126"/>
      <c r="AI85" s="126"/>
      <c r="AJ85" s="126"/>
      <c r="AK85" s="126"/>
      <c r="AL85" s="126"/>
      <c r="AM85" s="126"/>
      <c r="AN85" s="126"/>
      <c r="AO85" s="124"/>
      <c r="AP85" s="126"/>
      <c r="AQ85" s="99"/>
      <c r="AR85" s="97"/>
      <c r="AS85" s="126"/>
      <c r="AT85" s="126"/>
      <c r="AU85" s="126"/>
      <c r="AV85" s="126"/>
      <c r="AW85" s="126"/>
      <c r="AX85" s="126"/>
      <c r="AY85" s="126"/>
      <c r="AZ85" s="126"/>
      <c r="BA85" s="124"/>
      <c r="BB85" s="126"/>
      <c r="BC85" s="99"/>
      <c r="BD85" s="103"/>
      <c r="BE85" s="101"/>
      <c r="BF85" s="101">
        <v>1</v>
      </c>
      <c r="BG85" s="101"/>
      <c r="BH85" s="101"/>
      <c r="BI85" s="101"/>
      <c r="BJ85" s="101"/>
      <c r="BK85" s="101"/>
      <c r="BL85" s="101"/>
      <c r="BM85" s="101"/>
      <c r="BN85" s="101"/>
      <c r="BO85" s="102"/>
      <c r="BP85" s="152">
        <f t="shared" si="10"/>
        <v>0</v>
      </c>
      <c r="BQ85" s="153" t="s">
        <v>93</v>
      </c>
      <c r="BR85" s="102">
        <v>0</v>
      </c>
    </row>
    <row r="86" spans="1:70" x14ac:dyDescent="0.3">
      <c r="A86" s="95"/>
      <c r="B86" s="148" t="s">
        <v>77</v>
      </c>
      <c r="C86" s="149"/>
      <c r="D86" s="101"/>
      <c r="E86" s="101"/>
      <c r="F86" s="101"/>
      <c r="G86" s="150">
        <f t="shared" si="9"/>
        <v>-125</v>
      </c>
      <c r="H86" s="97"/>
      <c r="I86" s="126"/>
      <c r="J86" s="126"/>
      <c r="K86" s="126"/>
      <c r="L86" s="126"/>
      <c r="M86" s="126"/>
      <c r="N86" s="126"/>
      <c r="O86" s="126"/>
      <c r="P86" s="126"/>
      <c r="Q86" s="124"/>
      <c r="R86" s="126"/>
      <c r="S86" s="99"/>
      <c r="T86" s="97"/>
      <c r="U86" s="126"/>
      <c r="V86" s="126"/>
      <c r="W86" s="126"/>
      <c r="X86" s="126"/>
      <c r="Y86" s="126"/>
      <c r="Z86" s="126"/>
      <c r="AA86" s="126"/>
      <c r="AB86" s="126"/>
      <c r="AC86" s="124"/>
      <c r="AD86" s="126"/>
      <c r="AE86" s="99"/>
      <c r="AF86" s="97"/>
      <c r="AG86" s="126"/>
      <c r="AH86" s="126"/>
      <c r="AI86" s="126"/>
      <c r="AJ86" s="126"/>
      <c r="AK86" s="126"/>
      <c r="AL86" s="126"/>
      <c r="AM86" s="126"/>
      <c r="AN86" s="126"/>
      <c r="AO86" s="124"/>
      <c r="AP86" s="126"/>
      <c r="AQ86" s="99"/>
      <c r="AR86" s="97"/>
      <c r="AS86" s="126"/>
      <c r="AT86" s="126"/>
      <c r="AU86" s="126"/>
      <c r="AV86" s="126"/>
      <c r="AW86" s="126"/>
      <c r="AX86" s="126"/>
      <c r="AY86" s="126"/>
      <c r="AZ86" s="126"/>
      <c r="BA86" s="124"/>
      <c r="BB86" s="126"/>
      <c r="BC86" s="99"/>
      <c r="BD86" s="103"/>
      <c r="BE86" s="101"/>
      <c r="BF86" s="101"/>
      <c r="BG86" s="101">
        <v>1</v>
      </c>
      <c r="BH86" s="101"/>
      <c r="BI86" s="101"/>
      <c r="BJ86" s="101"/>
      <c r="BK86" s="101"/>
      <c r="BL86" s="101"/>
      <c r="BM86" s="101"/>
      <c r="BN86" s="101"/>
      <c r="BO86" s="102"/>
      <c r="BP86" s="152">
        <f t="shared" si="10"/>
        <v>0</v>
      </c>
      <c r="BQ86" s="153" t="s">
        <v>93</v>
      </c>
      <c r="BR86" s="102">
        <v>0</v>
      </c>
    </row>
    <row r="87" spans="1:70" x14ac:dyDescent="0.3">
      <c r="A87" s="95"/>
      <c r="B87" s="148" t="s">
        <v>78</v>
      </c>
      <c r="C87" s="149"/>
      <c r="D87" s="101"/>
      <c r="E87" s="101"/>
      <c r="F87" s="101"/>
      <c r="G87" s="150">
        <f t="shared" si="9"/>
        <v>-110</v>
      </c>
      <c r="H87" s="97"/>
      <c r="I87" s="126"/>
      <c r="J87" s="126"/>
      <c r="K87" s="126"/>
      <c r="L87" s="126"/>
      <c r="M87" s="126"/>
      <c r="N87" s="126"/>
      <c r="O87" s="126"/>
      <c r="P87" s="124"/>
      <c r="Q87" s="126"/>
      <c r="R87" s="126"/>
      <c r="S87" s="99"/>
      <c r="T87" s="97"/>
      <c r="U87" s="126"/>
      <c r="V87" s="126"/>
      <c r="W87" s="126"/>
      <c r="X87" s="126"/>
      <c r="Y87" s="126"/>
      <c r="Z87" s="126"/>
      <c r="AA87" s="126"/>
      <c r="AB87" s="124"/>
      <c r="AC87" s="126"/>
      <c r="AD87" s="126"/>
      <c r="AE87" s="99"/>
      <c r="AF87" s="97"/>
      <c r="AG87" s="126"/>
      <c r="AH87" s="126"/>
      <c r="AI87" s="126"/>
      <c r="AJ87" s="126"/>
      <c r="AK87" s="126"/>
      <c r="AL87" s="126"/>
      <c r="AM87" s="126"/>
      <c r="AN87" s="124"/>
      <c r="AO87" s="126"/>
      <c r="AP87" s="126"/>
      <c r="AQ87" s="99"/>
      <c r="AR87" s="97"/>
      <c r="AS87" s="126"/>
      <c r="AT87" s="126"/>
      <c r="AU87" s="126"/>
      <c r="AV87" s="126"/>
      <c r="AW87" s="126"/>
      <c r="AX87" s="126"/>
      <c r="AY87" s="126"/>
      <c r="AZ87" s="124"/>
      <c r="BA87" s="126"/>
      <c r="BB87" s="126"/>
      <c r="BC87" s="99"/>
      <c r="BD87" s="103"/>
      <c r="BE87" s="101"/>
      <c r="BF87" s="101"/>
      <c r="BG87" s="101"/>
      <c r="BH87" s="101">
        <v>1</v>
      </c>
      <c r="BI87" s="101"/>
      <c r="BJ87" s="101"/>
      <c r="BK87" s="101"/>
      <c r="BL87" s="101"/>
      <c r="BM87" s="101"/>
      <c r="BN87" s="101"/>
      <c r="BO87" s="102"/>
      <c r="BP87" s="152">
        <f t="shared" si="10"/>
        <v>0</v>
      </c>
      <c r="BQ87" s="153" t="s">
        <v>93</v>
      </c>
      <c r="BR87" s="102">
        <v>0</v>
      </c>
    </row>
    <row r="88" spans="1:70" x14ac:dyDescent="0.3">
      <c r="A88" s="95"/>
      <c r="B88" s="148" t="s">
        <v>79</v>
      </c>
      <c r="C88" s="149"/>
      <c r="D88" s="101"/>
      <c r="E88" s="101"/>
      <c r="F88" s="101"/>
      <c r="G88" s="150">
        <f t="shared" si="9"/>
        <v>-86</v>
      </c>
      <c r="H88" s="97"/>
      <c r="I88" s="126"/>
      <c r="J88" s="126"/>
      <c r="K88" s="126"/>
      <c r="L88" s="126"/>
      <c r="M88" s="126"/>
      <c r="N88" s="126"/>
      <c r="O88" s="126"/>
      <c r="P88" s="124"/>
      <c r="Q88" s="126"/>
      <c r="R88" s="126"/>
      <c r="S88" s="99"/>
      <c r="T88" s="97"/>
      <c r="U88" s="126"/>
      <c r="V88" s="126"/>
      <c r="W88" s="126"/>
      <c r="X88" s="126"/>
      <c r="Y88" s="126"/>
      <c r="Z88" s="126"/>
      <c r="AA88" s="126"/>
      <c r="AB88" s="124"/>
      <c r="AC88" s="126"/>
      <c r="AD88" s="126"/>
      <c r="AE88" s="99"/>
      <c r="AF88" s="97"/>
      <c r="AG88" s="126"/>
      <c r="AH88" s="126"/>
      <c r="AI88" s="126"/>
      <c r="AJ88" s="126"/>
      <c r="AK88" s="126"/>
      <c r="AL88" s="126"/>
      <c r="AM88" s="126"/>
      <c r="AN88" s="124"/>
      <c r="AO88" s="126"/>
      <c r="AP88" s="126"/>
      <c r="AQ88" s="99"/>
      <c r="AR88" s="97"/>
      <c r="AS88" s="126"/>
      <c r="AT88" s="126"/>
      <c r="AU88" s="126"/>
      <c r="AV88" s="126"/>
      <c r="AW88" s="126"/>
      <c r="AX88" s="126"/>
      <c r="AY88" s="126"/>
      <c r="AZ88" s="124"/>
      <c r="BA88" s="126"/>
      <c r="BB88" s="126"/>
      <c r="BC88" s="99"/>
      <c r="BD88" s="103"/>
      <c r="BE88" s="101"/>
      <c r="BF88" s="101"/>
      <c r="BG88" s="101"/>
      <c r="BH88" s="101"/>
      <c r="BI88" s="101">
        <v>1</v>
      </c>
      <c r="BJ88" s="101"/>
      <c r="BK88" s="101"/>
      <c r="BL88" s="101"/>
      <c r="BM88" s="101"/>
      <c r="BN88" s="101"/>
      <c r="BO88" s="102"/>
      <c r="BP88" s="152">
        <f t="shared" si="10"/>
        <v>0</v>
      </c>
      <c r="BQ88" s="153" t="s">
        <v>93</v>
      </c>
      <c r="BR88" s="102">
        <v>0</v>
      </c>
    </row>
    <row r="89" spans="1:70" x14ac:dyDescent="0.3">
      <c r="A89" s="95"/>
      <c r="B89" s="148" t="s">
        <v>80</v>
      </c>
      <c r="C89" s="149"/>
      <c r="D89" s="101"/>
      <c r="E89" s="101"/>
      <c r="F89" s="101"/>
      <c r="G89" s="150">
        <f t="shared" si="9"/>
        <v>-129</v>
      </c>
      <c r="H89" s="97"/>
      <c r="I89" s="126"/>
      <c r="J89" s="126"/>
      <c r="K89" s="126"/>
      <c r="L89" s="126"/>
      <c r="M89" s="126"/>
      <c r="N89" s="126"/>
      <c r="O89" s="126"/>
      <c r="P89" s="124"/>
      <c r="Q89" s="126"/>
      <c r="R89" s="126"/>
      <c r="S89" s="99"/>
      <c r="T89" s="97"/>
      <c r="U89" s="126"/>
      <c r="V89" s="126"/>
      <c r="W89" s="126"/>
      <c r="X89" s="126"/>
      <c r="Y89" s="126"/>
      <c r="Z89" s="126"/>
      <c r="AA89" s="126"/>
      <c r="AB89" s="124"/>
      <c r="AC89" s="126"/>
      <c r="AD89" s="126"/>
      <c r="AE89" s="99"/>
      <c r="AF89" s="97"/>
      <c r="AG89" s="126"/>
      <c r="AH89" s="126"/>
      <c r="AI89" s="126"/>
      <c r="AJ89" s="126"/>
      <c r="AK89" s="126"/>
      <c r="AL89" s="126"/>
      <c r="AM89" s="126"/>
      <c r="AN89" s="124"/>
      <c r="AO89" s="126"/>
      <c r="AP89" s="126"/>
      <c r="AQ89" s="99"/>
      <c r="AR89" s="97"/>
      <c r="AS89" s="126"/>
      <c r="AT89" s="126"/>
      <c r="AU89" s="126"/>
      <c r="AV89" s="126"/>
      <c r="AW89" s="126"/>
      <c r="AX89" s="126"/>
      <c r="AY89" s="126"/>
      <c r="AZ89" s="124"/>
      <c r="BA89" s="126"/>
      <c r="BB89" s="126"/>
      <c r="BC89" s="99"/>
      <c r="BD89" s="103"/>
      <c r="BE89" s="101"/>
      <c r="BF89" s="101"/>
      <c r="BG89" s="101"/>
      <c r="BH89" s="101"/>
      <c r="BI89" s="101"/>
      <c r="BJ89" s="101">
        <v>1</v>
      </c>
      <c r="BK89" s="101"/>
      <c r="BL89" s="101"/>
      <c r="BM89" s="101"/>
      <c r="BN89" s="101"/>
      <c r="BO89" s="102"/>
      <c r="BP89" s="152">
        <f t="shared" si="10"/>
        <v>2.8421709430404007E-14</v>
      </c>
      <c r="BQ89" s="153" t="s">
        <v>93</v>
      </c>
      <c r="BR89" s="102">
        <v>0</v>
      </c>
    </row>
    <row r="90" spans="1:70" x14ac:dyDescent="0.3">
      <c r="A90" s="95"/>
      <c r="B90" s="148" t="s">
        <v>81</v>
      </c>
      <c r="C90" s="149"/>
      <c r="D90" s="101"/>
      <c r="E90" s="101"/>
      <c r="F90" s="101"/>
      <c r="G90" s="150">
        <f t="shared" si="9"/>
        <v>-28</v>
      </c>
      <c r="H90" s="97"/>
      <c r="I90" s="126"/>
      <c r="J90" s="126"/>
      <c r="K90" s="126"/>
      <c r="L90" s="126"/>
      <c r="M90" s="126"/>
      <c r="N90" s="126"/>
      <c r="O90" s="126"/>
      <c r="P90" s="124"/>
      <c r="Q90" s="126"/>
      <c r="R90" s="126"/>
      <c r="S90" s="99"/>
      <c r="T90" s="97"/>
      <c r="U90" s="126"/>
      <c r="V90" s="126"/>
      <c r="W90" s="126"/>
      <c r="X90" s="126"/>
      <c r="Y90" s="126"/>
      <c r="Z90" s="126"/>
      <c r="AA90" s="126"/>
      <c r="AB90" s="124"/>
      <c r="AC90" s="126"/>
      <c r="AD90" s="126"/>
      <c r="AE90" s="99"/>
      <c r="AF90" s="97"/>
      <c r="AG90" s="126"/>
      <c r="AH90" s="126"/>
      <c r="AI90" s="126"/>
      <c r="AJ90" s="126"/>
      <c r="AK90" s="126"/>
      <c r="AL90" s="126"/>
      <c r="AM90" s="126"/>
      <c r="AN90" s="124"/>
      <c r="AO90" s="126"/>
      <c r="AP90" s="126"/>
      <c r="AQ90" s="99"/>
      <c r="AR90" s="97"/>
      <c r="AS90" s="126"/>
      <c r="AT90" s="126"/>
      <c r="AU90" s="126"/>
      <c r="AV90" s="126"/>
      <c r="AW90" s="126"/>
      <c r="AX90" s="126"/>
      <c r="AY90" s="126"/>
      <c r="AZ90" s="124"/>
      <c r="BA90" s="126"/>
      <c r="BB90" s="126"/>
      <c r="BC90" s="99"/>
      <c r="BD90" s="103"/>
      <c r="BE90" s="101"/>
      <c r="BF90" s="101"/>
      <c r="BG90" s="101"/>
      <c r="BH90" s="101"/>
      <c r="BI90" s="101"/>
      <c r="BJ90" s="101"/>
      <c r="BK90" s="101">
        <v>1</v>
      </c>
      <c r="BL90" s="101"/>
      <c r="BM90" s="101"/>
      <c r="BN90" s="101"/>
      <c r="BO90" s="102"/>
      <c r="BP90" s="152">
        <f t="shared" si="10"/>
        <v>0</v>
      </c>
      <c r="BQ90" s="153" t="s">
        <v>93</v>
      </c>
      <c r="BR90" s="102">
        <v>0</v>
      </c>
    </row>
    <row r="91" spans="1:70" x14ac:dyDescent="0.3">
      <c r="A91" s="95"/>
      <c r="B91" s="148" t="s">
        <v>82</v>
      </c>
      <c r="C91" s="149"/>
      <c r="D91" s="101"/>
      <c r="E91" s="101"/>
      <c r="F91" s="101"/>
      <c r="G91" s="150">
        <f t="shared" si="9"/>
        <v>-66</v>
      </c>
      <c r="H91" s="97"/>
      <c r="I91" s="126"/>
      <c r="J91" s="126"/>
      <c r="K91" s="126"/>
      <c r="L91" s="126"/>
      <c r="M91" s="126"/>
      <c r="N91" s="126"/>
      <c r="O91" s="126"/>
      <c r="P91" s="124"/>
      <c r="Q91" s="126"/>
      <c r="R91" s="126"/>
      <c r="S91" s="99"/>
      <c r="T91" s="97"/>
      <c r="U91" s="126"/>
      <c r="V91" s="126"/>
      <c r="W91" s="126"/>
      <c r="X91" s="126"/>
      <c r="Y91" s="126"/>
      <c r="Z91" s="126"/>
      <c r="AA91" s="126"/>
      <c r="AB91" s="124"/>
      <c r="AC91" s="126"/>
      <c r="AD91" s="126"/>
      <c r="AE91" s="99"/>
      <c r="AF91" s="97"/>
      <c r="AG91" s="126"/>
      <c r="AH91" s="126"/>
      <c r="AI91" s="126"/>
      <c r="AJ91" s="126"/>
      <c r="AK91" s="126"/>
      <c r="AL91" s="126"/>
      <c r="AM91" s="126"/>
      <c r="AN91" s="124"/>
      <c r="AO91" s="126"/>
      <c r="AP91" s="126"/>
      <c r="AQ91" s="99"/>
      <c r="AR91" s="97"/>
      <c r="AS91" s="126"/>
      <c r="AT91" s="126"/>
      <c r="AU91" s="126"/>
      <c r="AV91" s="126"/>
      <c r="AW91" s="126"/>
      <c r="AX91" s="126"/>
      <c r="AY91" s="126"/>
      <c r="AZ91" s="124"/>
      <c r="BA91" s="126"/>
      <c r="BB91" s="126"/>
      <c r="BC91" s="99"/>
      <c r="BD91" s="103"/>
      <c r="BE91" s="101"/>
      <c r="BF91" s="101"/>
      <c r="BG91" s="101"/>
      <c r="BH91" s="101"/>
      <c r="BI91" s="101"/>
      <c r="BJ91" s="101"/>
      <c r="BK91" s="101"/>
      <c r="BL91" s="101">
        <v>1</v>
      </c>
      <c r="BM91" s="101"/>
      <c r="BN91" s="101"/>
      <c r="BO91" s="102"/>
      <c r="BP91" s="152">
        <f t="shared" si="10"/>
        <v>0</v>
      </c>
      <c r="BQ91" s="153" t="s">
        <v>93</v>
      </c>
      <c r="BR91" s="102">
        <v>0</v>
      </c>
    </row>
    <row r="92" spans="1:70" x14ac:dyDescent="0.3">
      <c r="A92" s="95"/>
      <c r="B92" s="148" t="s">
        <v>83</v>
      </c>
      <c r="C92" s="149"/>
      <c r="D92" s="101"/>
      <c r="E92" s="101"/>
      <c r="F92" s="101"/>
      <c r="G92" s="150">
        <f t="shared" si="9"/>
        <v>-320</v>
      </c>
      <c r="H92" s="97"/>
      <c r="I92" s="126"/>
      <c r="J92" s="126"/>
      <c r="K92" s="126"/>
      <c r="L92" s="126"/>
      <c r="M92" s="126"/>
      <c r="N92" s="126"/>
      <c r="O92" s="126"/>
      <c r="P92" s="124"/>
      <c r="Q92" s="126"/>
      <c r="R92" s="126"/>
      <c r="S92" s="99"/>
      <c r="T92" s="97"/>
      <c r="U92" s="126"/>
      <c r="V92" s="126"/>
      <c r="W92" s="126"/>
      <c r="X92" s="126"/>
      <c r="Y92" s="126"/>
      <c r="Z92" s="126"/>
      <c r="AA92" s="126"/>
      <c r="AB92" s="124"/>
      <c r="AC92" s="126"/>
      <c r="AD92" s="126"/>
      <c r="AE92" s="99"/>
      <c r="AF92" s="97"/>
      <c r="AG92" s="126"/>
      <c r="AH92" s="126"/>
      <c r="AI92" s="126"/>
      <c r="AJ92" s="126"/>
      <c r="AK92" s="126"/>
      <c r="AL92" s="126"/>
      <c r="AM92" s="126"/>
      <c r="AN92" s="124"/>
      <c r="AO92" s="126"/>
      <c r="AP92" s="126"/>
      <c r="AQ92" s="99"/>
      <c r="AR92" s="97"/>
      <c r="AS92" s="126"/>
      <c r="AT92" s="126"/>
      <c r="AU92" s="126"/>
      <c r="AV92" s="126"/>
      <c r="AW92" s="126"/>
      <c r="AX92" s="126"/>
      <c r="AY92" s="126"/>
      <c r="AZ92" s="124"/>
      <c r="BA92" s="126"/>
      <c r="BB92" s="126"/>
      <c r="BC92" s="99"/>
      <c r="BD92" s="103"/>
      <c r="BE92" s="101"/>
      <c r="BF92" s="101"/>
      <c r="BG92" s="101"/>
      <c r="BH92" s="101"/>
      <c r="BI92" s="101"/>
      <c r="BJ92" s="101"/>
      <c r="BK92" s="101"/>
      <c r="BL92" s="101"/>
      <c r="BM92" s="101">
        <v>1</v>
      </c>
      <c r="BN92" s="101"/>
      <c r="BO92" s="102"/>
      <c r="BP92" s="152">
        <f t="shared" si="10"/>
        <v>5.6843418860808015E-14</v>
      </c>
      <c r="BQ92" s="153" t="s">
        <v>93</v>
      </c>
      <c r="BR92" s="102">
        <v>0</v>
      </c>
    </row>
    <row r="93" spans="1:70" x14ac:dyDescent="0.3">
      <c r="A93" s="95"/>
      <c r="B93" s="148" t="s">
        <v>84</v>
      </c>
      <c r="C93" s="149"/>
      <c r="D93" s="101"/>
      <c r="E93" s="101"/>
      <c r="F93" s="101"/>
      <c r="G93" s="150">
        <f t="shared" si="9"/>
        <v>-220</v>
      </c>
      <c r="H93" s="97"/>
      <c r="I93" s="126"/>
      <c r="J93" s="126"/>
      <c r="K93" s="126"/>
      <c r="L93" s="126"/>
      <c r="M93" s="126"/>
      <c r="N93" s="126"/>
      <c r="O93" s="126"/>
      <c r="P93" s="124"/>
      <c r="Q93" s="126"/>
      <c r="R93" s="126"/>
      <c r="S93" s="99"/>
      <c r="T93" s="97"/>
      <c r="U93" s="126"/>
      <c r="V93" s="126"/>
      <c r="W93" s="126"/>
      <c r="X93" s="126"/>
      <c r="Y93" s="126"/>
      <c r="Z93" s="126"/>
      <c r="AA93" s="126"/>
      <c r="AB93" s="124"/>
      <c r="AC93" s="126"/>
      <c r="AD93" s="126"/>
      <c r="AE93" s="99"/>
      <c r="AF93" s="97"/>
      <c r="AG93" s="126"/>
      <c r="AH93" s="126"/>
      <c r="AI93" s="126"/>
      <c r="AJ93" s="126"/>
      <c r="AK93" s="126"/>
      <c r="AL93" s="126"/>
      <c r="AM93" s="126"/>
      <c r="AN93" s="124"/>
      <c r="AO93" s="126"/>
      <c r="AP93" s="126"/>
      <c r="AQ93" s="99"/>
      <c r="AR93" s="97"/>
      <c r="AS93" s="126"/>
      <c r="AT93" s="126"/>
      <c r="AU93" s="126"/>
      <c r="AV93" s="126"/>
      <c r="AW93" s="126"/>
      <c r="AX93" s="126"/>
      <c r="AY93" s="126"/>
      <c r="AZ93" s="124"/>
      <c r="BA93" s="126"/>
      <c r="BB93" s="126"/>
      <c r="BC93" s="99"/>
      <c r="BD93" s="103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>
        <v>1</v>
      </c>
      <c r="BO93" s="102"/>
      <c r="BP93" s="152">
        <f t="shared" si="10"/>
        <v>2.8421709430404007E-14</v>
      </c>
      <c r="BQ93" s="153" t="s">
        <v>93</v>
      </c>
      <c r="BR93" s="102">
        <v>0</v>
      </c>
    </row>
    <row r="94" spans="1:70" ht="16.2" thickBot="1" x14ac:dyDescent="0.35">
      <c r="A94" s="110"/>
      <c r="B94" s="154" t="s">
        <v>85</v>
      </c>
      <c r="C94" s="155"/>
      <c r="D94" s="116"/>
      <c r="E94" s="116"/>
      <c r="F94" s="116"/>
      <c r="G94" s="156">
        <f t="shared" si="9"/>
        <v>-182</v>
      </c>
      <c r="H94" s="112"/>
      <c r="I94" s="158"/>
      <c r="J94" s="158"/>
      <c r="K94" s="158"/>
      <c r="L94" s="158"/>
      <c r="M94" s="158"/>
      <c r="N94" s="158"/>
      <c r="O94" s="158"/>
      <c r="P94" s="159"/>
      <c r="Q94" s="158"/>
      <c r="R94" s="158"/>
      <c r="S94" s="114"/>
      <c r="T94" s="112"/>
      <c r="U94" s="158"/>
      <c r="V94" s="158"/>
      <c r="W94" s="158"/>
      <c r="X94" s="158"/>
      <c r="Y94" s="158"/>
      <c r="Z94" s="158"/>
      <c r="AA94" s="158"/>
      <c r="AB94" s="159"/>
      <c r="AC94" s="158"/>
      <c r="AD94" s="158"/>
      <c r="AE94" s="114"/>
      <c r="AF94" s="112"/>
      <c r="AG94" s="158"/>
      <c r="AH94" s="158"/>
      <c r="AI94" s="158"/>
      <c r="AJ94" s="158"/>
      <c r="AK94" s="158"/>
      <c r="AL94" s="158"/>
      <c r="AM94" s="158"/>
      <c r="AN94" s="159"/>
      <c r="AO94" s="158"/>
      <c r="AP94" s="158"/>
      <c r="AQ94" s="114"/>
      <c r="AR94" s="112"/>
      <c r="AS94" s="158"/>
      <c r="AT94" s="158"/>
      <c r="AU94" s="158"/>
      <c r="AV94" s="158"/>
      <c r="AW94" s="158"/>
      <c r="AX94" s="158"/>
      <c r="AY94" s="158"/>
      <c r="AZ94" s="159"/>
      <c r="BA94" s="158"/>
      <c r="BB94" s="158"/>
      <c r="BC94" s="114"/>
      <c r="BD94" s="118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7">
        <v>1</v>
      </c>
      <c r="BP94" s="160">
        <f t="shared" si="10"/>
        <v>0</v>
      </c>
      <c r="BQ94" s="161" t="s">
        <v>93</v>
      </c>
      <c r="BR94" s="117">
        <v>0</v>
      </c>
    </row>
    <row r="95" spans="1:70" x14ac:dyDescent="0.3"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49"/>
      <c r="AC95" s="50"/>
      <c r="AD95" s="50"/>
      <c r="AE95" s="50"/>
      <c r="AF95" s="50"/>
      <c r="AG95" s="50"/>
      <c r="AH95" s="49"/>
      <c r="AI95" s="49"/>
      <c r="AJ95" s="49"/>
      <c r="AK95" s="50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</row>
    <row r="96" spans="1:70" x14ac:dyDescent="0.3">
      <c r="B96" s="49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49"/>
      <c r="AC96" s="50"/>
      <c r="AD96" s="50"/>
      <c r="AE96" s="50"/>
      <c r="AF96" s="50"/>
      <c r="AG96" s="50"/>
      <c r="AH96" s="49"/>
      <c r="AI96" s="49"/>
      <c r="AJ96" s="49"/>
      <c r="AK96" s="50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</row>
    <row r="97" spans="2:70" x14ac:dyDescent="0.3">
      <c r="B97" s="49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49"/>
      <c r="AC97" s="50"/>
      <c r="AD97" s="50"/>
      <c r="AE97" s="50"/>
      <c r="AF97" s="50"/>
      <c r="AG97" s="50"/>
      <c r="AH97" s="49"/>
      <c r="AI97" s="49"/>
      <c r="AJ97" s="49"/>
      <c r="AK97" s="50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</row>
    <row r="98" spans="2:70" x14ac:dyDescent="0.3">
      <c r="B98" s="49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49"/>
      <c r="AC98" s="50"/>
      <c r="AD98" s="50"/>
      <c r="AE98" s="50"/>
      <c r="AF98" s="50"/>
      <c r="AG98" s="50"/>
      <c r="AH98" s="49"/>
      <c r="AI98" s="49"/>
      <c r="AJ98" s="49"/>
      <c r="AK98" s="50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98"/>
  <sheetViews>
    <sheetView zoomScale="85" zoomScaleNormal="85" zoomScalePageLayoutView="15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P98" sqref="BP98"/>
    </sheetView>
  </sheetViews>
  <sheetFormatPr defaultColWidth="11" defaultRowHeight="15.6" x14ac:dyDescent="0.3"/>
  <cols>
    <col min="1" max="1" width="14.796875" customWidth="1"/>
    <col min="2" max="2" width="15.69921875" bestFit="1" customWidth="1"/>
    <col min="3" max="6" width="7" style="15" bestFit="1" customWidth="1"/>
    <col min="7" max="7" width="9" style="15" bestFit="1" customWidth="1"/>
    <col min="8" max="27" width="6.296875" style="15" bestFit="1" customWidth="1"/>
    <col min="28" max="28" width="6.296875" bestFit="1" customWidth="1"/>
    <col min="29" max="29" width="6.296875" style="15" bestFit="1" customWidth="1"/>
    <col min="30" max="30" width="6.296875" style="15" customWidth="1"/>
    <col min="31" max="33" width="6.296875" style="15" bestFit="1" customWidth="1"/>
    <col min="34" max="36" width="6.296875" bestFit="1" customWidth="1"/>
    <col min="37" max="37" width="6.296875" style="15" bestFit="1" customWidth="1"/>
    <col min="38" max="67" width="6.296875" bestFit="1" customWidth="1"/>
    <col min="68" max="68" width="7.296875" bestFit="1" customWidth="1"/>
    <col min="69" max="69" width="2.69921875" bestFit="1" customWidth="1"/>
    <col min="70" max="70" width="6.296875" bestFit="1" customWidth="1"/>
    <col min="71" max="71" width="6" bestFit="1" customWidth="1"/>
    <col min="72" max="72" width="10" bestFit="1" customWidth="1"/>
    <col min="73" max="73" width="19.5" bestFit="1" customWidth="1"/>
    <col min="74" max="74" width="9.5" bestFit="1" customWidth="1"/>
    <col min="75" max="75" width="6" bestFit="1" customWidth="1"/>
  </cols>
  <sheetData>
    <row r="1" spans="1:75" s="49" customFormat="1" ht="16.2" thickBot="1" x14ac:dyDescent="0.35">
      <c r="A1" s="49" t="s">
        <v>109</v>
      </c>
      <c r="C1" s="50"/>
      <c r="D1" s="50"/>
      <c r="E1" s="50"/>
      <c r="F1" s="50"/>
      <c r="G1" s="50"/>
      <c r="H1" s="51">
        <f>IF(H5&gt;0.001,1,0)</f>
        <v>1</v>
      </c>
      <c r="I1" s="51">
        <f t="shared" ref="I1:BO1" si="0">IF(I5&gt;0.001,1,0)</f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0</v>
      </c>
      <c r="R1" s="51">
        <f t="shared" si="0"/>
        <v>0</v>
      </c>
      <c r="S1" s="51">
        <f t="shared" si="0"/>
        <v>1</v>
      </c>
      <c r="T1" s="51">
        <f t="shared" si="0"/>
        <v>0</v>
      </c>
      <c r="U1" s="51">
        <f t="shared" si="0"/>
        <v>0</v>
      </c>
      <c r="V1" s="51">
        <f t="shared" si="0"/>
        <v>1</v>
      </c>
      <c r="W1" s="51">
        <f t="shared" si="0"/>
        <v>0</v>
      </c>
      <c r="X1" s="51">
        <f t="shared" si="0"/>
        <v>1</v>
      </c>
      <c r="Y1" s="51">
        <f t="shared" si="0"/>
        <v>1</v>
      </c>
      <c r="Z1" s="51">
        <f t="shared" si="0"/>
        <v>0</v>
      </c>
      <c r="AA1" s="51">
        <f t="shared" si="0"/>
        <v>0</v>
      </c>
      <c r="AB1" s="51">
        <f t="shared" si="0"/>
        <v>1</v>
      </c>
      <c r="AC1" s="51">
        <f t="shared" si="0"/>
        <v>0</v>
      </c>
      <c r="AD1" s="51">
        <f t="shared" si="0"/>
        <v>0</v>
      </c>
      <c r="AE1" s="51">
        <f t="shared" si="0"/>
        <v>0</v>
      </c>
      <c r="AF1" s="51">
        <f t="shared" si="0"/>
        <v>0</v>
      </c>
      <c r="AG1" s="51">
        <f t="shared" si="0"/>
        <v>0</v>
      </c>
      <c r="AH1" s="51">
        <f t="shared" si="0"/>
        <v>0</v>
      </c>
      <c r="AI1" s="51">
        <f t="shared" si="0"/>
        <v>0</v>
      </c>
      <c r="AJ1" s="51">
        <f t="shared" si="0"/>
        <v>0</v>
      </c>
      <c r="AK1" s="51">
        <f t="shared" si="0"/>
        <v>0</v>
      </c>
      <c r="AL1" s="51">
        <f t="shared" si="0"/>
        <v>0</v>
      </c>
      <c r="AM1" s="51">
        <f t="shared" si="0"/>
        <v>0</v>
      </c>
      <c r="AN1" s="51">
        <f t="shared" si="0"/>
        <v>0</v>
      </c>
      <c r="AO1" s="51">
        <f t="shared" si="0"/>
        <v>1</v>
      </c>
      <c r="AP1" s="51">
        <f t="shared" si="0"/>
        <v>0</v>
      </c>
      <c r="AQ1" s="51">
        <f t="shared" si="0"/>
        <v>0</v>
      </c>
      <c r="AR1" s="51">
        <f t="shared" si="0"/>
        <v>0</v>
      </c>
      <c r="AS1" s="51">
        <f t="shared" si="0"/>
        <v>1</v>
      </c>
      <c r="AT1" s="51">
        <f t="shared" si="0"/>
        <v>0</v>
      </c>
      <c r="AU1" s="51">
        <f t="shared" si="0"/>
        <v>1</v>
      </c>
      <c r="AV1" s="51">
        <f t="shared" si="0"/>
        <v>0</v>
      </c>
      <c r="AW1" s="51">
        <f t="shared" si="0"/>
        <v>0</v>
      </c>
      <c r="AX1" s="51">
        <f t="shared" si="0"/>
        <v>1</v>
      </c>
      <c r="AY1" s="51">
        <f t="shared" si="0"/>
        <v>1</v>
      </c>
      <c r="AZ1" s="51">
        <f t="shared" si="0"/>
        <v>0</v>
      </c>
      <c r="BA1" s="51">
        <f t="shared" si="0"/>
        <v>0</v>
      </c>
      <c r="BB1" s="51">
        <f t="shared" si="0"/>
        <v>1</v>
      </c>
      <c r="BC1" s="51">
        <f t="shared" si="0"/>
        <v>0</v>
      </c>
      <c r="BD1" s="51">
        <f t="shared" si="0"/>
        <v>0</v>
      </c>
      <c r="BE1" s="51">
        <f t="shared" si="0"/>
        <v>0</v>
      </c>
      <c r="BF1" s="51">
        <f t="shared" si="0"/>
        <v>0</v>
      </c>
      <c r="BG1" s="51">
        <f t="shared" si="0"/>
        <v>0</v>
      </c>
      <c r="BH1" s="51">
        <f t="shared" si="0"/>
        <v>0</v>
      </c>
      <c r="BI1" s="51">
        <f t="shared" si="0"/>
        <v>0</v>
      </c>
      <c r="BJ1" s="51">
        <f t="shared" si="0"/>
        <v>0</v>
      </c>
      <c r="BK1" s="51">
        <f t="shared" si="0"/>
        <v>0</v>
      </c>
      <c r="BL1" s="51">
        <f t="shared" si="0"/>
        <v>0</v>
      </c>
      <c r="BM1" s="51">
        <f t="shared" si="0"/>
        <v>0</v>
      </c>
      <c r="BN1" s="51">
        <f t="shared" si="0"/>
        <v>0</v>
      </c>
      <c r="BO1" s="51">
        <f t="shared" si="0"/>
        <v>0</v>
      </c>
    </row>
    <row r="2" spans="1:75" s="49" customFormat="1" ht="16.2" thickBot="1" x14ac:dyDescent="0.35">
      <c r="C2" s="50"/>
      <c r="D2" s="50"/>
      <c r="E2" s="50"/>
      <c r="F2" s="50"/>
      <c r="G2" s="50"/>
      <c r="H2" s="52">
        <f>H1*H7</f>
        <v>0</v>
      </c>
      <c r="I2" s="50">
        <f t="shared" ref="I2:BO2" si="1">I1*I7</f>
        <v>0</v>
      </c>
      <c r="J2" s="50">
        <f t="shared" si="1"/>
        <v>0</v>
      </c>
      <c r="K2" s="50">
        <f t="shared" si="1"/>
        <v>0</v>
      </c>
      <c r="L2" s="50">
        <f t="shared" si="1"/>
        <v>0</v>
      </c>
      <c r="M2" s="50">
        <f t="shared" si="1"/>
        <v>0</v>
      </c>
      <c r="N2" s="50">
        <f t="shared" si="1"/>
        <v>0</v>
      </c>
      <c r="O2" s="50">
        <f t="shared" si="1"/>
        <v>0</v>
      </c>
      <c r="P2" s="50">
        <f t="shared" si="1"/>
        <v>0</v>
      </c>
      <c r="Q2" s="50">
        <f t="shared" si="1"/>
        <v>0</v>
      </c>
      <c r="R2" s="50">
        <f t="shared" si="1"/>
        <v>0</v>
      </c>
      <c r="S2" s="53">
        <f t="shared" si="1"/>
        <v>34</v>
      </c>
      <c r="T2" s="52">
        <f t="shared" si="1"/>
        <v>0</v>
      </c>
      <c r="U2" s="50">
        <f t="shared" si="1"/>
        <v>0</v>
      </c>
      <c r="V2" s="50">
        <f t="shared" si="1"/>
        <v>33</v>
      </c>
      <c r="W2" s="50">
        <f t="shared" si="1"/>
        <v>0</v>
      </c>
      <c r="X2" s="50">
        <f t="shared" si="1"/>
        <v>20</v>
      </c>
      <c r="Y2" s="50">
        <f t="shared" si="1"/>
        <v>0</v>
      </c>
      <c r="Z2" s="50">
        <f t="shared" si="1"/>
        <v>0</v>
      </c>
      <c r="AA2" s="50">
        <f t="shared" si="1"/>
        <v>0</v>
      </c>
      <c r="AB2" s="50">
        <f t="shared" si="1"/>
        <v>48</v>
      </c>
      <c r="AC2" s="50">
        <f t="shared" si="1"/>
        <v>0</v>
      </c>
      <c r="AD2" s="50">
        <f t="shared" si="1"/>
        <v>0</v>
      </c>
      <c r="AE2" s="53">
        <f t="shared" si="1"/>
        <v>0</v>
      </c>
      <c r="AF2" s="52">
        <f t="shared" si="1"/>
        <v>0</v>
      </c>
      <c r="AG2" s="50">
        <f t="shared" si="1"/>
        <v>0</v>
      </c>
      <c r="AH2" s="50">
        <f t="shared" si="1"/>
        <v>0</v>
      </c>
      <c r="AI2" s="50">
        <f t="shared" si="1"/>
        <v>0</v>
      </c>
      <c r="AJ2" s="50">
        <f t="shared" si="1"/>
        <v>0</v>
      </c>
      <c r="AK2" s="50">
        <f t="shared" si="1"/>
        <v>0</v>
      </c>
      <c r="AL2" s="50">
        <f t="shared" si="1"/>
        <v>0</v>
      </c>
      <c r="AM2" s="50">
        <f t="shared" si="1"/>
        <v>0</v>
      </c>
      <c r="AN2" s="50">
        <f t="shared" si="1"/>
        <v>0</v>
      </c>
      <c r="AO2" s="50">
        <f t="shared" si="1"/>
        <v>0</v>
      </c>
      <c r="AP2" s="50">
        <f t="shared" si="1"/>
        <v>0</v>
      </c>
      <c r="AQ2" s="53">
        <f t="shared" si="1"/>
        <v>0</v>
      </c>
      <c r="AR2" s="52">
        <f t="shared" si="1"/>
        <v>0</v>
      </c>
      <c r="AS2" s="50">
        <f t="shared" si="1"/>
        <v>59</v>
      </c>
      <c r="AT2" s="50">
        <f t="shared" si="1"/>
        <v>0</v>
      </c>
      <c r="AU2" s="50">
        <f t="shared" si="1"/>
        <v>27</v>
      </c>
      <c r="AV2" s="50">
        <f t="shared" si="1"/>
        <v>0</v>
      </c>
      <c r="AW2" s="50">
        <f t="shared" si="1"/>
        <v>0</v>
      </c>
      <c r="AX2" s="50">
        <f t="shared" si="1"/>
        <v>63</v>
      </c>
      <c r="AY2" s="50">
        <f t="shared" si="1"/>
        <v>57</v>
      </c>
      <c r="AZ2" s="50">
        <f t="shared" si="1"/>
        <v>0</v>
      </c>
      <c r="BA2" s="50">
        <f t="shared" si="1"/>
        <v>0</v>
      </c>
      <c r="BB2" s="50">
        <f t="shared" si="1"/>
        <v>0</v>
      </c>
      <c r="BC2" s="53">
        <f t="shared" si="1"/>
        <v>0</v>
      </c>
      <c r="BD2" s="52">
        <f t="shared" si="1"/>
        <v>0</v>
      </c>
      <c r="BE2" s="50">
        <f t="shared" si="1"/>
        <v>0</v>
      </c>
      <c r="BF2" s="50">
        <f t="shared" si="1"/>
        <v>0</v>
      </c>
      <c r="BG2" s="50">
        <f t="shared" si="1"/>
        <v>0</v>
      </c>
      <c r="BH2" s="50">
        <f t="shared" si="1"/>
        <v>0</v>
      </c>
      <c r="BI2" s="50">
        <f t="shared" si="1"/>
        <v>0</v>
      </c>
      <c r="BJ2" s="50">
        <f t="shared" si="1"/>
        <v>0</v>
      </c>
      <c r="BK2" s="50">
        <f t="shared" si="1"/>
        <v>0</v>
      </c>
      <c r="BL2" s="50">
        <f t="shared" si="1"/>
        <v>0</v>
      </c>
      <c r="BM2" s="50">
        <f t="shared" si="1"/>
        <v>0</v>
      </c>
      <c r="BN2" s="50">
        <f t="shared" si="1"/>
        <v>0</v>
      </c>
      <c r="BO2" s="53">
        <f t="shared" si="1"/>
        <v>0</v>
      </c>
    </row>
    <row r="3" spans="1:75" s="49" customFormat="1" ht="18.600000000000001" thickBot="1" x14ac:dyDescent="0.4">
      <c r="A3" s="54" t="s">
        <v>20</v>
      </c>
      <c r="B3" s="55">
        <f>SUMPRODUCT(C5:BO5,C6:BO6)</f>
        <v>66781</v>
      </c>
      <c r="C3" s="50"/>
      <c r="D3" s="50"/>
      <c r="E3" s="50"/>
      <c r="F3" s="50"/>
      <c r="G3" s="50"/>
      <c r="H3" s="52"/>
      <c r="I3" s="50"/>
      <c r="J3" s="50"/>
      <c r="K3" s="50"/>
      <c r="L3" s="50"/>
      <c r="M3" s="50"/>
      <c r="N3" s="50"/>
      <c r="O3" s="50"/>
      <c r="P3" s="50"/>
      <c r="Q3" s="50"/>
      <c r="R3" s="50"/>
      <c r="S3" s="53"/>
      <c r="T3" s="52"/>
      <c r="U3" s="50"/>
      <c r="V3" s="50"/>
      <c r="W3" s="50"/>
      <c r="X3" s="50"/>
      <c r="Y3" s="50"/>
      <c r="Z3" s="50"/>
      <c r="AA3" s="50"/>
      <c r="AB3" s="50"/>
      <c r="AC3" s="50"/>
      <c r="AD3" s="50"/>
      <c r="AE3" s="53"/>
      <c r="AF3" s="52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3"/>
      <c r="AR3" s="52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3"/>
      <c r="BD3" s="52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3"/>
    </row>
    <row r="4" spans="1:75" s="56" customFormat="1" ht="46.8" thickBot="1" x14ac:dyDescent="0.35">
      <c r="C4" s="57" t="s">
        <v>21</v>
      </c>
      <c r="D4" s="58" t="s">
        <v>22</v>
      </c>
      <c r="E4" s="58" t="s">
        <v>23</v>
      </c>
      <c r="F4" s="58" t="s">
        <v>24</v>
      </c>
      <c r="G4" s="59" t="s">
        <v>25</v>
      </c>
      <c r="H4" s="57" t="s">
        <v>26</v>
      </c>
      <c r="I4" s="60" t="s">
        <v>27</v>
      </c>
      <c r="J4" s="60" t="s">
        <v>28</v>
      </c>
      <c r="K4" s="60" t="s">
        <v>29</v>
      </c>
      <c r="L4" s="60" t="s">
        <v>30</v>
      </c>
      <c r="M4" s="60" t="s">
        <v>31</v>
      </c>
      <c r="N4" s="60" t="s">
        <v>32</v>
      </c>
      <c r="O4" s="60" t="s">
        <v>33</v>
      </c>
      <c r="P4" s="60" t="s">
        <v>34</v>
      </c>
      <c r="Q4" s="60" t="s">
        <v>35</v>
      </c>
      <c r="R4" s="60" t="s">
        <v>36</v>
      </c>
      <c r="S4" s="59" t="s">
        <v>37</v>
      </c>
      <c r="T4" s="57" t="s">
        <v>38</v>
      </c>
      <c r="U4" s="60" t="s">
        <v>39</v>
      </c>
      <c r="V4" s="60" t="s">
        <v>40</v>
      </c>
      <c r="W4" s="60" t="s">
        <v>41</v>
      </c>
      <c r="X4" s="60" t="s">
        <v>42</v>
      </c>
      <c r="Y4" s="60" t="s">
        <v>43</v>
      </c>
      <c r="Z4" s="60" t="s">
        <v>44</v>
      </c>
      <c r="AA4" s="60" t="s">
        <v>45</v>
      </c>
      <c r="AB4" s="60" t="s">
        <v>46</v>
      </c>
      <c r="AC4" s="60" t="s">
        <v>47</v>
      </c>
      <c r="AD4" s="60" t="s">
        <v>48</v>
      </c>
      <c r="AE4" s="59" t="s">
        <v>49</v>
      </c>
      <c r="AF4" s="57" t="s">
        <v>50</v>
      </c>
      <c r="AG4" s="60" t="s">
        <v>51</v>
      </c>
      <c r="AH4" s="60" t="s">
        <v>52</v>
      </c>
      <c r="AI4" s="60" t="s">
        <v>53</v>
      </c>
      <c r="AJ4" s="60" t="s">
        <v>54</v>
      </c>
      <c r="AK4" s="60" t="s">
        <v>55</v>
      </c>
      <c r="AL4" s="60" t="s">
        <v>56</v>
      </c>
      <c r="AM4" s="60" t="s">
        <v>57</v>
      </c>
      <c r="AN4" s="60" t="s">
        <v>58</v>
      </c>
      <c r="AO4" s="60" t="s">
        <v>59</v>
      </c>
      <c r="AP4" s="60" t="s">
        <v>60</v>
      </c>
      <c r="AQ4" s="59" t="s">
        <v>61</v>
      </c>
      <c r="AR4" s="57" t="s">
        <v>62</v>
      </c>
      <c r="AS4" s="60" t="s">
        <v>63</v>
      </c>
      <c r="AT4" s="60" t="s">
        <v>64</v>
      </c>
      <c r="AU4" s="60" t="s">
        <v>65</v>
      </c>
      <c r="AV4" s="60" t="s">
        <v>66</v>
      </c>
      <c r="AW4" s="60" t="s">
        <v>67</v>
      </c>
      <c r="AX4" s="60" t="s">
        <v>68</v>
      </c>
      <c r="AY4" s="60" t="s">
        <v>69</v>
      </c>
      <c r="AZ4" s="60" t="s">
        <v>70</v>
      </c>
      <c r="BA4" s="60" t="s">
        <v>71</v>
      </c>
      <c r="BB4" s="60" t="s">
        <v>72</v>
      </c>
      <c r="BC4" s="59" t="s">
        <v>73</v>
      </c>
      <c r="BD4" s="57" t="s">
        <v>74</v>
      </c>
      <c r="BE4" s="60" t="s">
        <v>75</v>
      </c>
      <c r="BF4" s="60" t="s">
        <v>76</v>
      </c>
      <c r="BG4" s="60" t="s">
        <v>77</v>
      </c>
      <c r="BH4" s="60" t="s">
        <v>78</v>
      </c>
      <c r="BI4" s="60" t="s">
        <v>79</v>
      </c>
      <c r="BJ4" s="60" t="s">
        <v>80</v>
      </c>
      <c r="BK4" s="60" t="s">
        <v>81</v>
      </c>
      <c r="BL4" s="60" t="s">
        <v>82</v>
      </c>
      <c r="BM4" s="60" t="s">
        <v>83</v>
      </c>
      <c r="BN4" s="60" t="s">
        <v>84</v>
      </c>
      <c r="BO4" s="59" t="s">
        <v>85</v>
      </c>
    </row>
    <row r="5" spans="1:75" s="49" customFormat="1" x14ac:dyDescent="0.3">
      <c r="B5" s="61" t="s">
        <v>86</v>
      </c>
      <c r="C5" s="62">
        <v>1</v>
      </c>
      <c r="D5" s="63">
        <v>1</v>
      </c>
      <c r="E5" s="63">
        <v>1</v>
      </c>
      <c r="F5" s="63">
        <v>1</v>
      </c>
      <c r="G5" s="64">
        <v>0</v>
      </c>
      <c r="H5" s="65">
        <v>424.99999999999994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  <c r="P5" s="66">
        <v>0</v>
      </c>
      <c r="Q5" s="66">
        <v>0</v>
      </c>
      <c r="R5" s="66">
        <v>0</v>
      </c>
      <c r="S5" s="67">
        <v>181.99999999999997</v>
      </c>
      <c r="T5" s="65">
        <v>0</v>
      </c>
      <c r="U5" s="66">
        <v>0</v>
      </c>
      <c r="V5" s="66">
        <v>43.000000000000064</v>
      </c>
      <c r="W5" s="66">
        <v>0</v>
      </c>
      <c r="X5" s="66">
        <v>110.00000000000013</v>
      </c>
      <c r="Y5" s="66">
        <v>86.000000000000128</v>
      </c>
      <c r="Z5" s="66">
        <v>0</v>
      </c>
      <c r="AA5" s="66">
        <v>0</v>
      </c>
      <c r="AB5" s="66">
        <v>66.000000000000085</v>
      </c>
      <c r="AC5" s="66">
        <v>0</v>
      </c>
      <c r="AD5" s="66">
        <v>0</v>
      </c>
      <c r="AE5" s="67">
        <v>0</v>
      </c>
      <c r="AF5" s="65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0</v>
      </c>
      <c r="AM5" s="66">
        <v>1.8962609260597662E-14</v>
      </c>
      <c r="AN5" s="66">
        <v>0</v>
      </c>
      <c r="AO5" s="66">
        <v>320.00000000000006</v>
      </c>
      <c r="AP5" s="66">
        <v>0</v>
      </c>
      <c r="AQ5" s="68">
        <v>0</v>
      </c>
      <c r="AR5" s="69">
        <v>0</v>
      </c>
      <c r="AS5" s="66">
        <v>11.999999999999998</v>
      </c>
      <c r="AT5" s="66">
        <v>0</v>
      </c>
      <c r="AU5" s="66">
        <v>124.99999999999996</v>
      </c>
      <c r="AV5" s="66">
        <v>0</v>
      </c>
      <c r="AW5" s="66">
        <v>0</v>
      </c>
      <c r="AX5" s="66">
        <v>129.00000000000003</v>
      </c>
      <c r="AY5" s="66">
        <v>27.999999999999986</v>
      </c>
      <c r="AZ5" s="66">
        <v>0</v>
      </c>
      <c r="BA5" s="66">
        <v>0</v>
      </c>
      <c r="BB5" s="66">
        <v>219.99999999999994</v>
      </c>
      <c r="BC5" s="68">
        <v>0</v>
      </c>
      <c r="BD5" s="69">
        <v>0</v>
      </c>
      <c r="BE5" s="66">
        <v>0</v>
      </c>
      <c r="BF5" s="66">
        <v>0</v>
      </c>
      <c r="BG5" s="66">
        <v>2.914335439641034E-14</v>
      </c>
      <c r="BH5" s="66">
        <v>0</v>
      </c>
      <c r="BI5" s="66">
        <v>0</v>
      </c>
      <c r="BJ5" s="66">
        <v>0</v>
      </c>
      <c r="BK5" s="66">
        <v>0</v>
      </c>
      <c r="BL5" s="66">
        <v>0</v>
      </c>
      <c r="BM5" s="66">
        <v>0</v>
      </c>
      <c r="BN5" s="66">
        <v>2.1982415887578096E-14</v>
      </c>
      <c r="BO5" s="68">
        <v>0</v>
      </c>
    </row>
    <row r="6" spans="1:75" s="49" customFormat="1" ht="16.2" thickBot="1" x14ac:dyDescent="0.35">
      <c r="B6" s="70" t="s">
        <v>87</v>
      </c>
      <c r="C6" s="52">
        <v>10000</v>
      </c>
      <c r="D6" s="71">
        <v>10000</v>
      </c>
      <c r="E6" s="71">
        <v>10000</v>
      </c>
      <c r="F6" s="71">
        <v>10000</v>
      </c>
      <c r="G6" s="72">
        <v>10000</v>
      </c>
      <c r="H6" s="73">
        <f>H7*$C$7</f>
        <v>0</v>
      </c>
      <c r="I6" s="74">
        <f t="shared" ref="I6:BO6" si="2">I7*$C$7</f>
        <v>93</v>
      </c>
      <c r="J6" s="74">
        <f t="shared" si="2"/>
        <v>69</v>
      </c>
      <c r="K6" s="74">
        <f t="shared" si="2"/>
        <v>98</v>
      </c>
      <c r="L6" s="74">
        <f t="shared" si="2"/>
        <v>55</v>
      </c>
      <c r="M6" s="74">
        <f t="shared" si="2"/>
        <v>37</v>
      </c>
      <c r="N6" s="74">
        <f t="shared" si="2"/>
        <v>128</v>
      </c>
      <c r="O6" s="74">
        <f t="shared" si="2"/>
        <v>95</v>
      </c>
      <c r="P6" s="74">
        <f t="shared" si="2"/>
        <v>62</v>
      </c>
      <c r="Q6" s="74">
        <f t="shared" si="2"/>
        <v>42</v>
      </c>
      <c r="R6" s="74">
        <f t="shared" si="2"/>
        <v>82</v>
      </c>
      <c r="S6" s="75">
        <f t="shared" si="2"/>
        <v>34</v>
      </c>
      <c r="T6" s="73">
        <f t="shared" si="2"/>
        <v>37</v>
      </c>
      <c r="U6" s="74">
        <f t="shared" si="2"/>
        <v>65</v>
      </c>
      <c r="V6" s="74">
        <f t="shared" si="2"/>
        <v>33</v>
      </c>
      <c r="W6" s="74">
        <f t="shared" si="2"/>
        <v>103</v>
      </c>
      <c r="X6" s="74">
        <f t="shared" si="2"/>
        <v>20</v>
      </c>
      <c r="Y6" s="74">
        <f t="shared" si="2"/>
        <v>0</v>
      </c>
      <c r="Z6" s="74">
        <f t="shared" si="2"/>
        <v>137</v>
      </c>
      <c r="AA6" s="74">
        <f t="shared" si="2"/>
        <v>113</v>
      </c>
      <c r="AB6" s="74">
        <f t="shared" si="2"/>
        <v>48</v>
      </c>
      <c r="AC6" s="74">
        <f t="shared" si="2"/>
        <v>72</v>
      </c>
      <c r="AD6" s="74">
        <f t="shared" si="2"/>
        <v>79</v>
      </c>
      <c r="AE6" s="75">
        <f t="shared" si="2"/>
        <v>41</v>
      </c>
      <c r="AF6" s="73">
        <f t="shared" si="2"/>
        <v>42</v>
      </c>
      <c r="AG6" s="74">
        <f t="shared" si="2"/>
        <v>106</v>
      </c>
      <c r="AH6" s="74">
        <f t="shared" si="2"/>
        <v>105</v>
      </c>
      <c r="AI6" s="74">
        <f t="shared" si="2"/>
        <v>73</v>
      </c>
      <c r="AJ6" s="74">
        <f t="shared" si="2"/>
        <v>92</v>
      </c>
      <c r="AK6" s="74">
        <f t="shared" si="2"/>
        <v>72</v>
      </c>
      <c r="AL6" s="74">
        <f t="shared" si="2"/>
        <v>94</v>
      </c>
      <c r="AM6" s="74">
        <f t="shared" si="2"/>
        <v>57</v>
      </c>
      <c r="AN6" s="74">
        <f t="shared" si="2"/>
        <v>104</v>
      </c>
      <c r="AO6" s="74">
        <f t="shared" si="2"/>
        <v>0</v>
      </c>
      <c r="AP6" s="74">
        <f t="shared" si="2"/>
        <v>68</v>
      </c>
      <c r="AQ6" s="75">
        <f t="shared" si="2"/>
        <v>38</v>
      </c>
      <c r="AR6" s="73">
        <f t="shared" si="2"/>
        <v>82</v>
      </c>
      <c r="AS6" s="74">
        <f t="shared" si="2"/>
        <v>59</v>
      </c>
      <c r="AT6" s="74">
        <f t="shared" si="2"/>
        <v>101</v>
      </c>
      <c r="AU6" s="74">
        <f t="shared" si="2"/>
        <v>27</v>
      </c>
      <c r="AV6" s="74">
        <f t="shared" si="2"/>
        <v>93</v>
      </c>
      <c r="AW6" s="74">
        <f t="shared" si="2"/>
        <v>79</v>
      </c>
      <c r="AX6" s="74">
        <f t="shared" si="2"/>
        <v>63</v>
      </c>
      <c r="AY6" s="74">
        <f t="shared" si="2"/>
        <v>57</v>
      </c>
      <c r="AZ6" s="74">
        <f t="shared" si="2"/>
        <v>127</v>
      </c>
      <c r="BA6" s="74">
        <f t="shared" si="2"/>
        <v>68</v>
      </c>
      <c r="BB6" s="74">
        <f t="shared" si="2"/>
        <v>0</v>
      </c>
      <c r="BC6" s="75">
        <f t="shared" si="2"/>
        <v>47</v>
      </c>
      <c r="BD6" s="73">
        <f t="shared" si="2"/>
        <v>34</v>
      </c>
      <c r="BE6" s="74">
        <f t="shared" si="2"/>
        <v>68</v>
      </c>
      <c r="BF6" s="74">
        <f t="shared" si="2"/>
        <v>72</v>
      </c>
      <c r="BG6" s="74">
        <f t="shared" si="2"/>
        <v>66</v>
      </c>
      <c r="BH6" s="74">
        <f t="shared" si="2"/>
        <v>60</v>
      </c>
      <c r="BI6" s="74">
        <f t="shared" si="2"/>
        <v>41</v>
      </c>
      <c r="BJ6" s="74">
        <f t="shared" si="2"/>
        <v>98</v>
      </c>
      <c r="BK6" s="74">
        <f t="shared" si="2"/>
        <v>71</v>
      </c>
      <c r="BL6" s="74">
        <f t="shared" si="2"/>
        <v>85</v>
      </c>
      <c r="BM6" s="74">
        <f t="shared" si="2"/>
        <v>38</v>
      </c>
      <c r="BN6" s="74">
        <f t="shared" si="2"/>
        <v>47</v>
      </c>
      <c r="BO6" s="75">
        <f t="shared" si="2"/>
        <v>0</v>
      </c>
    </row>
    <row r="7" spans="1:75" s="49" customFormat="1" ht="16.2" thickBot="1" x14ac:dyDescent="0.35">
      <c r="B7" s="76" t="s">
        <v>88</v>
      </c>
      <c r="C7" s="77">
        <v>1</v>
      </c>
      <c r="D7" s="78"/>
      <c r="E7" s="79"/>
      <c r="F7" s="80"/>
      <c r="G7" s="81" t="s">
        <v>89</v>
      </c>
      <c r="H7" s="73">
        <v>0</v>
      </c>
      <c r="I7" s="74">
        <v>93</v>
      </c>
      <c r="J7" s="74">
        <v>69</v>
      </c>
      <c r="K7" s="74">
        <v>98</v>
      </c>
      <c r="L7" s="74">
        <v>55</v>
      </c>
      <c r="M7" s="74">
        <v>37</v>
      </c>
      <c r="N7" s="74">
        <v>128</v>
      </c>
      <c r="O7" s="74">
        <v>95</v>
      </c>
      <c r="P7" s="74">
        <v>62</v>
      </c>
      <c r="Q7" s="74">
        <v>42</v>
      </c>
      <c r="R7" s="74">
        <v>82</v>
      </c>
      <c r="S7" s="75">
        <v>34</v>
      </c>
      <c r="T7" s="73">
        <v>37</v>
      </c>
      <c r="U7" s="74">
        <v>65</v>
      </c>
      <c r="V7" s="74">
        <v>33</v>
      </c>
      <c r="W7" s="74">
        <v>103</v>
      </c>
      <c r="X7" s="74">
        <v>20</v>
      </c>
      <c r="Y7" s="74">
        <v>0</v>
      </c>
      <c r="Z7" s="74">
        <v>137</v>
      </c>
      <c r="AA7" s="74">
        <v>113</v>
      </c>
      <c r="AB7" s="74">
        <v>48</v>
      </c>
      <c r="AC7" s="74">
        <v>72</v>
      </c>
      <c r="AD7" s="74">
        <v>79</v>
      </c>
      <c r="AE7" s="75">
        <v>41</v>
      </c>
      <c r="AF7" s="73">
        <v>42</v>
      </c>
      <c r="AG7" s="74">
        <v>106</v>
      </c>
      <c r="AH7" s="74">
        <v>105</v>
      </c>
      <c r="AI7" s="74">
        <v>73</v>
      </c>
      <c r="AJ7" s="74">
        <v>92</v>
      </c>
      <c r="AK7" s="74">
        <v>72</v>
      </c>
      <c r="AL7" s="74">
        <v>94</v>
      </c>
      <c r="AM7" s="74">
        <v>57</v>
      </c>
      <c r="AN7" s="74">
        <v>104</v>
      </c>
      <c r="AO7" s="74">
        <v>0</v>
      </c>
      <c r="AP7" s="74">
        <v>68</v>
      </c>
      <c r="AQ7" s="75">
        <v>38</v>
      </c>
      <c r="AR7" s="73">
        <v>82</v>
      </c>
      <c r="AS7" s="74">
        <v>59</v>
      </c>
      <c r="AT7" s="74">
        <v>101</v>
      </c>
      <c r="AU7" s="74">
        <v>27</v>
      </c>
      <c r="AV7" s="74">
        <v>93</v>
      </c>
      <c r="AW7" s="74">
        <v>79</v>
      </c>
      <c r="AX7" s="74">
        <v>63</v>
      </c>
      <c r="AY7" s="74">
        <v>57</v>
      </c>
      <c r="AZ7" s="74">
        <v>127</v>
      </c>
      <c r="BA7" s="74">
        <v>68</v>
      </c>
      <c r="BB7" s="74">
        <v>0</v>
      </c>
      <c r="BC7" s="75">
        <v>47</v>
      </c>
      <c r="BD7" s="73">
        <v>34</v>
      </c>
      <c r="BE7" s="74">
        <v>68</v>
      </c>
      <c r="BF7" s="74">
        <v>72</v>
      </c>
      <c r="BG7" s="74">
        <v>66</v>
      </c>
      <c r="BH7" s="74">
        <v>60</v>
      </c>
      <c r="BI7" s="74">
        <v>41</v>
      </c>
      <c r="BJ7" s="74">
        <v>98</v>
      </c>
      <c r="BK7" s="74">
        <v>71</v>
      </c>
      <c r="BL7" s="74">
        <v>85</v>
      </c>
      <c r="BM7" s="74">
        <v>38</v>
      </c>
      <c r="BN7" s="74">
        <v>47</v>
      </c>
      <c r="BO7" s="75">
        <v>0</v>
      </c>
    </row>
    <row r="8" spans="1:75" s="49" customFormat="1" ht="16.2" thickBot="1" x14ac:dyDescent="0.35">
      <c r="B8" s="38"/>
      <c r="C8" s="52"/>
      <c r="D8" s="82"/>
      <c r="E8" s="82"/>
      <c r="F8" s="82"/>
      <c r="G8" s="53"/>
      <c r="H8" s="52">
        <v>1</v>
      </c>
      <c r="I8" s="50">
        <v>0</v>
      </c>
      <c r="J8" s="50">
        <v>0</v>
      </c>
      <c r="K8" s="50">
        <v>0</v>
      </c>
      <c r="L8" s="50">
        <v>0</v>
      </c>
      <c r="M8" s="50">
        <v>1</v>
      </c>
      <c r="N8" s="50">
        <v>0</v>
      </c>
      <c r="O8" s="50">
        <v>0</v>
      </c>
      <c r="P8" s="50">
        <v>0</v>
      </c>
      <c r="Q8" s="50">
        <v>1</v>
      </c>
      <c r="R8" s="50">
        <v>0</v>
      </c>
      <c r="S8" s="53">
        <v>1</v>
      </c>
      <c r="T8" s="52">
        <v>1</v>
      </c>
      <c r="U8" s="50">
        <v>0</v>
      </c>
      <c r="V8" s="50">
        <v>1</v>
      </c>
      <c r="W8" s="50">
        <v>0</v>
      </c>
      <c r="X8" s="50">
        <v>1</v>
      </c>
      <c r="Y8" s="50">
        <v>1</v>
      </c>
      <c r="Z8" s="50">
        <v>0</v>
      </c>
      <c r="AA8" s="50">
        <v>0</v>
      </c>
      <c r="AB8" s="50">
        <v>1</v>
      </c>
      <c r="AC8" s="21">
        <v>0</v>
      </c>
      <c r="AD8" s="50">
        <v>0</v>
      </c>
      <c r="AE8" s="53">
        <v>1</v>
      </c>
      <c r="AF8" s="52">
        <v>1</v>
      </c>
      <c r="AG8" s="50">
        <v>0</v>
      </c>
      <c r="AH8" s="50">
        <v>0</v>
      </c>
      <c r="AI8" s="21">
        <v>0</v>
      </c>
      <c r="AJ8" s="21">
        <v>0</v>
      </c>
      <c r="AK8" s="21">
        <v>0</v>
      </c>
      <c r="AL8" s="50">
        <v>0</v>
      </c>
      <c r="AM8" s="21">
        <v>0</v>
      </c>
      <c r="AN8" s="21">
        <v>0</v>
      </c>
      <c r="AO8" s="21">
        <v>1</v>
      </c>
      <c r="AP8" s="21">
        <v>0</v>
      </c>
      <c r="AQ8" s="83">
        <v>1</v>
      </c>
      <c r="AR8" s="84">
        <v>0</v>
      </c>
      <c r="AS8" s="21">
        <v>0</v>
      </c>
      <c r="AT8" s="21">
        <v>0</v>
      </c>
      <c r="AU8" s="21">
        <v>1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1</v>
      </c>
      <c r="BC8" s="83">
        <v>1</v>
      </c>
      <c r="BD8" s="84">
        <v>1</v>
      </c>
      <c r="BE8" s="21">
        <v>0</v>
      </c>
      <c r="BF8" s="21">
        <v>0</v>
      </c>
      <c r="BG8" s="21">
        <v>0</v>
      </c>
      <c r="BH8" s="21">
        <v>0</v>
      </c>
      <c r="BI8" s="21">
        <v>1</v>
      </c>
      <c r="BJ8" s="21">
        <v>0</v>
      </c>
      <c r="BK8" s="21">
        <v>0</v>
      </c>
      <c r="BL8" s="21">
        <v>0</v>
      </c>
      <c r="BM8" s="21">
        <v>1</v>
      </c>
      <c r="BN8" s="21">
        <v>1</v>
      </c>
      <c r="BO8" s="83">
        <v>1</v>
      </c>
    </row>
    <row r="9" spans="1:75" s="49" customFormat="1" x14ac:dyDescent="0.3">
      <c r="A9" s="85" t="s">
        <v>90</v>
      </c>
      <c r="B9" s="86"/>
      <c r="C9" s="87"/>
      <c r="D9" s="88"/>
      <c r="E9" s="88"/>
      <c r="F9" s="8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89"/>
      <c r="T9" s="87"/>
      <c r="U9" s="90"/>
      <c r="V9" s="90"/>
      <c r="W9" s="90"/>
      <c r="X9" s="90"/>
      <c r="Y9" s="90"/>
      <c r="Z9" s="90"/>
      <c r="AA9" s="90"/>
      <c r="AB9" s="90"/>
      <c r="AC9" s="91"/>
      <c r="AD9" s="90"/>
      <c r="AE9" s="89"/>
      <c r="AF9" s="87"/>
      <c r="AG9" s="90"/>
      <c r="AH9" s="90"/>
      <c r="AI9" s="91"/>
      <c r="AJ9" s="91"/>
      <c r="AK9" s="91"/>
      <c r="AL9" s="91"/>
      <c r="AM9" s="91"/>
      <c r="AN9" s="91"/>
      <c r="AO9" s="91"/>
      <c r="AP9" s="91"/>
      <c r="AQ9" s="92"/>
      <c r="AR9" s="85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2"/>
      <c r="BD9" s="85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3" t="s">
        <v>91</v>
      </c>
      <c r="BQ9" s="90"/>
      <c r="BR9" s="94" t="s">
        <v>92</v>
      </c>
    </row>
    <row r="10" spans="1:75" s="49" customFormat="1" x14ac:dyDescent="0.3">
      <c r="A10" s="95"/>
      <c r="B10" s="96" t="s">
        <v>21</v>
      </c>
      <c r="C10" s="97"/>
      <c r="D10" s="98"/>
      <c r="E10" s="98"/>
      <c r="F10" s="98"/>
      <c r="G10" s="99"/>
      <c r="H10" s="100">
        <v>1</v>
      </c>
      <c r="I10" s="101">
        <v>1</v>
      </c>
      <c r="J10" s="101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1">
        <v>1</v>
      </c>
      <c r="Q10" s="101">
        <v>1</v>
      </c>
      <c r="R10" s="101">
        <v>1</v>
      </c>
      <c r="S10" s="102">
        <v>1</v>
      </c>
      <c r="T10" s="103"/>
      <c r="U10" s="101"/>
      <c r="V10" s="101"/>
      <c r="W10" s="101"/>
      <c r="X10" s="101"/>
      <c r="Y10" s="101"/>
      <c r="Z10" s="101"/>
      <c r="AA10" s="101"/>
      <c r="AB10" s="101"/>
      <c r="AC10" s="104"/>
      <c r="AD10" s="101"/>
      <c r="AE10" s="102"/>
      <c r="AF10" s="103"/>
      <c r="AG10" s="101"/>
      <c r="AH10" s="101"/>
      <c r="AI10" s="104"/>
      <c r="AJ10" s="104"/>
      <c r="AK10" s="104"/>
      <c r="AL10" s="104"/>
      <c r="AM10" s="104"/>
      <c r="AN10" s="104"/>
      <c r="AO10" s="104"/>
      <c r="AP10" s="104"/>
      <c r="AQ10" s="105"/>
      <c r="AR10" s="106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5"/>
      <c r="BD10" s="106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5"/>
      <c r="BP10" s="107">
        <f>SUMPRODUCT($C$5:$BO$5,C10:BO10)</f>
        <v>606.99999999999989</v>
      </c>
      <c r="BQ10" s="101" t="s">
        <v>93</v>
      </c>
      <c r="BR10" s="102">
        <v>2000</v>
      </c>
      <c r="BV10" s="108">
        <f>B3</f>
        <v>66781</v>
      </c>
    </row>
    <row r="11" spans="1:75" s="49" customFormat="1" x14ac:dyDescent="0.3">
      <c r="A11" s="95"/>
      <c r="B11" s="96" t="s">
        <v>22</v>
      </c>
      <c r="C11" s="97"/>
      <c r="D11" s="98"/>
      <c r="E11" s="98"/>
      <c r="F11" s="98"/>
      <c r="G11" s="99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  <c r="T11" s="103">
        <v>1</v>
      </c>
      <c r="U11" s="101">
        <v>1</v>
      </c>
      <c r="V11" s="101">
        <v>1</v>
      </c>
      <c r="W11" s="101">
        <v>1</v>
      </c>
      <c r="X11" s="101">
        <v>1</v>
      </c>
      <c r="Y11" s="101">
        <v>1</v>
      </c>
      <c r="Z11" s="101">
        <v>1</v>
      </c>
      <c r="AA11" s="101">
        <v>1</v>
      </c>
      <c r="AB11" s="101">
        <v>1</v>
      </c>
      <c r="AC11" s="101">
        <v>1</v>
      </c>
      <c r="AD11" s="101">
        <v>1</v>
      </c>
      <c r="AE11" s="102">
        <v>1</v>
      </c>
      <c r="AF11" s="103"/>
      <c r="AG11" s="101"/>
      <c r="AH11" s="101"/>
      <c r="AI11" s="104"/>
      <c r="AJ11" s="104"/>
      <c r="AK11" s="104"/>
      <c r="AL11" s="104"/>
      <c r="AM11" s="104"/>
      <c r="AN11" s="104"/>
      <c r="AO11" s="104"/>
      <c r="AP11" s="104"/>
      <c r="AQ11" s="105"/>
      <c r="AR11" s="106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5"/>
      <c r="BD11" s="106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5"/>
      <c r="BP11" s="107">
        <f t="shared" ref="BP11:BP14" si="3">SUMPRODUCT($C$5:$BO$5,C11:BO11)</f>
        <v>305.00000000000045</v>
      </c>
      <c r="BQ11" s="101" t="s">
        <v>93</v>
      </c>
      <c r="BR11" s="102">
        <v>2000</v>
      </c>
      <c r="BU11" s="38" t="s">
        <v>94</v>
      </c>
      <c r="BV11" s="109">
        <f>SUMPRODUCT(H1:BO1,H7:BO7)/12</f>
        <v>28.416666666666668</v>
      </c>
    </row>
    <row r="12" spans="1:75" s="49" customFormat="1" x14ac:dyDescent="0.3">
      <c r="A12" s="95"/>
      <c r="B12" s="96" t="s">
        <v>23</v>
      </c>
      <c r="C12" s="97"/>
      <c r="D12" s="98"/>
      <c r="E12" s="98"/>
      <c r="F12" s="98"/>
      <c r="G12" s="99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  <c r="T12" s="103"/>
      <c r="U12" s="101"/>
      <c r="V12" s="101"/>
      <c r="W12" s="101"/>
      <c r="X12" s="101"/>
      <c r="Y12" s="101"/>
      <c r="Z12" s="101"/>
      <c r="AA12" s="101"/>
      <c r="AB12" s="101"/>
      <c r="AC12" s="104"/>
      <c r="AD12" s="101"/>
      <c r="AE12" s="102"/>
      <c r="AF12" s="103">
        <v>1</v>
      </c>
      <c r="AG12" s="101">
        <v>1</v>
      </c>
      <c r="AH12" s="101">
        <v>1</v>
      </c>
      <c r="AI12" s="101">
        <v>1</v>
      </c>
      <c r="AJ12" s="101">
        <v>1</v>
      </c>
      <c r="AK12" s="101">
        <v>1</v>
      </c>
      <c r="AL12" s="101">
        <v>1</v>
      </c>
      <c r="AM12" s="101">
        <v>1</v>
      </c>
      <c r="AN12" s="101">
        <v>1</v>
      </c>
      <c r="AO12" s="101">
        <v>1</v>
      </c>
      <c r="AP12" s="101">
        <v>1</v>
      </c>
      <c r="AQ12" s="105">
        <v>1</v>
      </c>
      <c r="AR12" s="106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5"/>
      <c r="BD12" s="106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5"/>
      <c r="BP12" s="107">
        <f t="shared" si="3"/>
        <v>320.00000000000006</v>
      </c>
      <c r="BQ12" s="101" t="s">
        <v>93</v>
      </c>
      <c r="BR12" s="102">
        <v>2000</v>
      </c>
      <c r="BU12" s="38" t="s">
        <v>95</v>
      </c>
      <c r="BV12" s="109">
        <f>SUMPRODUCT(H5:BO5,H7:BO7)/SUM(BR17:BR28)</f>
        <v>15.338487972508597</v>
      </c>
    </row>
    <row r="13" spans="1:75" s="49" customFormat="1" x14ac:dyDescent="0.3">
      <c r="A13" s="95"/>
      <c r="B13" s="96" t="s">
        <v>24</v>
      </c>
      <c r="C13" s="97"/>
      <c r="D13" s="98"/>
      <c r="E13" s="98"/>
      <c r="F13" s="98"/>
      <c r="G13" s="99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1"/>
      <c r="V13" s="101"/>
      <c r="W13" s="101"/>
      <c r="X13" s="101"/>
      <c r="Y13" s="101"/>
      <c r="Z13" s="101"/>
      <c r="AA13" s="101"/>
      <c r="AB13" s="101"/>
      <c r="AC13" s="104"/>
      <c r="AD13" s="101"/>
      <c r="AE13" s="102"/>
      <c r="AF13" s="103"/>
      <c r="AG13" s="101"/>
      <c r="AH13" s="101"/>
      <c r="AI13" s="104"/>
      <c r="AJ13" s="104"/>
      <c r="AK13" s="104"/>
      <c r="AL13" s="104"/>
      <c r="AM13" s="104"/>
      <c r="AN13" s="104"/>
      <c r="AO13" s="104"/>
      <c r="AP13" s="104"/>
      <c r="AQ13" s="105"/>
      <c r="AR13" s="106">
        <v>1</v>
      </c>
      <c r="AS13" s="104">
        <v>1</v>
      </c>
      <c r="AT13" s="104">
        <v>1</v>
      </c>
      <c r="AU13" s="104">
        <v>1</v>
      </c>
      <c r="AV13" s="104">
        <v>1</v>
      </c>
      <c r="AW13" s="104">
        <v>1</v>
      </c>
      <c r="AX13" s="104">
        <v>1</v>
      </c>
      <c r="AY13" s="104">
        <v>1</v>
      </c>
      <c r="AZ13" s="104">
        <v>1</v>
      </c>
      <c r="BA13" s="104">
        <v>1</v>
      </c>
      <c r="BB13" s="104">
        <v>1</v>
      </c>
      <c r="BC13" s="105">
        <v>1</v>
      </c>
      <c r="BD13" s="106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5"/>
      <c r="BP13" s="107">
        <f t="shared" si="3"/>
        <v>514</v>
      </c>
      <c r="BQ13" s="101" t="s">
        <v>93</v>
      </c>
      <c r="BR13" s="102">
        <v>2000</v>
      </c>
      <c r="BT13" s="49" t="s">
        <v>96</v>
      </c>
    </row>
    <row r="14" spans="1:75" s="49" customFormat="1" ht="16.2" thickBot="1" x14ac:dyDescent="0.35">
      <c r="A14" s="110"/>
      <c r="B14" s="111" t="s">
        <v>25</v>
      </c>
      <c r="C14" s="112"/>
      <c r="D14" s="113"/>
      <c r="E14" s="113"/>
      <c r="F14" s="113"/>
      <c r="G14" s="114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/>
      <c r="T14" s="118"/>
      <c r="U14" s="116"/>
      <c r="V14" s="116"/>
      <c r="W14" s="116"/>
      <c r="X14" s="116"/>
      <c r="Y14" s="116"/>
      <c r="Z14" s="116"/>
      <c r="AA14" s="116"/>
      <c r="AB14" s="116"/>
      <c r="AC14" s="119"/>
      <c r="AD14" s="116"/>
      <c r="AE14" s="117"/>
      <c r="AF14" s="118"/>
      <c r="AG14" s="116"/>
      <c r="AH14" s="116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20"/>
      <c r="BD14" s="121">
        <v>1</v>
      </c>
      <c r="BE14" s="119">
        <v>1</v>
      </c>
      <c r="BF14" s="119">
        <v>1</v>
      </c>
      <c r="BG14" s="119">
        <v>1</v>
      </c>
      <c r="BH14" s="119">
        <v>1</v>
      </c>
      <c r="BI14" s="119">
        <v>1</v>
      </c>
      <c r="BJ14" s="119">
        <v>1</v>
      </c>
      <c r="BK14" s="119">
        <v>1</v>
      </c>
      <c r="BL14" s="119">
        <v>1</v>
      </c>
      <c r="BM14" s="119">
        <v>1</v>
      </c>
      <c r="BN14" s="119">
        <v>1</v>
      </c>
      <c r="BO14" s="120">
        <v>1</v>
      </c>
      <c r="BP14" s="122">
        <f t="shared" si="3"/>
        <v>5.1125770283988433E-14</v>
      </c>
      <c r="BQ14" s="116" t="s">
        <v>93</v>
      </c>
      <c r="BR14" s="117">
        <v>2000</v>
      </c>
      <c r="BU14" s="49">
        <v>25</v>
      </c>
      <c r="BV14" s="123">
        <f>BW14/$BW$19</f>
        <v>0.6649484536082475</v>
      </c>
      <c r="BW14" s="49">
        <f>SUMIF($H$6:$BO$6,"&lt;="&amp;BU14,$H$5:$BO$5)</f>
        <v>1161.0000000000002</v>
      </c>
    </row>
    <row r="15" spans="1:75" s="49" customFormat="1" ht="16.2" thickBot="1" x14ac:dyDescent="0.35">
      <c r="A15" s="124"/>
      <c r="B15" s="125"/>
      <c r="C15" s="97"/>
      <c r="D15" s="98"/>
      <c r="E15" s="98"/>
      <c r="F15" s="98"/>
      <c r="G15" s="99"/>
      <c r="H15" s="97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99"/>
      <c r="T15" s="97"/>
      <c r="U15" s="126"/>
      <c r="V15" s="126"/>
      <c r="W15" s="126"/>
      <c r="X15" s="126"/>
      <c r="Y15" s="126"/>
      <c r="Z15" s="126"/>
      <c r="AA15" s="126"/>
      <c r="AB15" s="126"/>
      <c r="AC15" s="124"/>
      <c r="AD15" s="126"/>
      <c r="AE15" s="99"/>
      <c r="AF15" s="97"/>
      <c r="AG15" s="126"/>
      <c r="AH15" s="126"/>
      <c r="AI15" s="124"/>
      <c r="AJ15" s="124"/>
      <c r="AK15" s="124"/>
      <c r="AL15" s="124"/>
      <c r="AM15" s="124"/>
      <c r="AN15" s="124"/>
      <c r="AO15" s="124"/>
      <c r="AP15" s="124"/>
      <c r="AQ15" s="127"/>
      <c r="AR15" s="95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7"/>
      <c r="BD15" s="95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7"/>
      <c r="BP15" s="126"/>
      <c r="BQ15" s="126"/>
      <c r="BR15" s="126"/>
      <c r="BU15" s="49">
        <v>50</v>
      </c>
      <c r="BV15" s="123">
        <f>BW15/$BW$19-SUM($BV$14:BV14)</f>
        <v>0.23825887743413532</v>
      </c>
      <c r="BW15" s="49">
        <f t="shared" ref="BW15:BW18" si="4">SUMIF($H$6:$BO$6,"&lt;="&amp;BU15,$H$5:$BO$5)</f>
        <v>1577.0000000000005</v>
      </c>
    </row>
    <row r="16" spans="1:75" s="49" customFormat="1" x14ac:dyDescent="0.3">
      <c r="A16" s="85" t="s">
        <v>97</v>
      </c>
      <c r="B16" s="86"/>
      <c r="C16" s="87"/>
      <c r="D16" s="88"/>
      <c r="E16" s="88"/>
      <c r="F16" s="88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89"/>
      <c r="T16" s="87"/>
      <c r="U16" s="90"/>
      <c r="V16" s="90"/>
      <c r="W16" s="90"/>
      <c r="X16" s="90"/>
      <c r="Y16" s="90"/>
      <c r="Z16" s="90"/>
      <c r="AA16" s="90"/>
      <c r="AB16" s="90"/>
      <c r="AC16" s="91"/>
      <c r="AD16" s="90"/>
      <c r="AE16" s="89"/>
      <c r="AF16" s="87"/>
      <c r="AG16" s="90"/>
      <c r="AH16" s="90"/>
      <c r="AI16" s="91"/>
      <c r="AJ16" s="91"/>
      <c r="AK16" s="91"/>
      <c r="AL16" s="91"/>
      <c r="AM16" s="91"/>
      <c r="AN16" s="91"/>
      <c r="AO16" s="91"/>
      <c r="AP16" s="91"/>
      <c r="AQ16" s="92"/>
      <c r="AR16" s="85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2"/>
      <c r="BD16" s="85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0"/>
      <c r="BQ16" s="90"/>
      <c r="BR16" s="89"/>
      <c r="BU16" s="49">
        <v>75</v>
      </c>
      <c r="BV16" s="123">
        <f>BW16/$BW$19-SUM($BV$14:BV15)</f>
        <v>9.67926689576174E-2</v>
      </c>
      <c r="BW16" s="49">
        <f t="shared" si="4"/>
        <v>1746.0000000000005</v>
      </c>
    </row>
    <row r="17" spans="1:75" s="49" customFormat="1" x14ac:dyDescent="0.3">
      <c r="A17" s="95"/>
      <c r="B17" s="96" t="s">
        <v>21</v>
      </c>
      <c r="C17" s="97"/>
      <c r="D17" s="98"/>
      <c r="E17" s="98"/>
      <c r="F17" s="98"/>
      <c r="G17" s="99"/>
      <c r="H17" s="100">
        <v>1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03">
        <v>1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>
        <v>1</v>
      </c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103">
        <v>1</v>
      </c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2"/>
      <c r="BD17" s="103">
        <v>1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2"/>
      <c r="BP17" s="100">
        <f t="shared" ref="BP17:BP83" si="5">SUMPRODUCT($C$5:$BO$5,C17:BO17)</f>
        <v>424.99999999999994</v>
      </c>
      <c r="BQ17" s="101" t="s">
        <v>98</v>
      </c>
      <c r="BR17" s="102">
        <v>425</v>
      </c>
      <c r="BU17" s="128">
        <v>100</v>
      </c>
      <c r="BV17" s="123">
        <f>BW17/$BW$19-SUM($BV$14:BV16)</f>
        <v>0</v>
      </c>
      <c r="BW17" s="49">
        <f t="shared" si="4"/>
        <v>1746.0000000000005</v>
      </c>
    </row>
    <row r="18" spans="1:75" s="49" customFormat="1" x14ac:dyDescent="0.3">
      <c r="A18" s="95"/>
      <c r="B18" s="96" t="s">
        <v>99</v>
      </c>
      <c r="C18" s="97"/>
      <c r="D18" s="98"/>
      <c r="E18" s="98"/>
      <c r="F18" s="98"/>
      <c r="G18" s="99"/>
      <c r="H18" s="100"/>
      <c r="I18" s="101">
        <v>1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03"/>
      <c r="U18" s="101">
        <v>1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103"/>
      <c r="AG18" s="101">
        <v>1</v>
      </c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03"/>
      <c r="AS18" s="101">
        <v>1</v>
      </c>
      <c r="AT18" s="101"/>
      <c r="AU18" s="101"/>
      <c r="AV18" s="101"/>
      <c r="AW18" s="101"/>
      <c r="AX18" s="101"/>
      <c r="AY18" s="101"/>
      <c r="AZ18" s="101"/>
      <c r="BA18" s="101"/>
      <c r="BB18" s="101"/>
      <c r="BC18" s="102"/>
      <c r="BD18" s="103"/>
      <c r="BE18" s="101">
        <v>1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2"/>
      <c r="BP18" s="100">
        <f t="shared" si="5"/>
        <v>11.999999999999998</v>
      </c>
      <c r="BQ18" s="101" t="s">
        <v>98</v>
      </c>
      <c r="BR18" s="102">
        <v>12</v>
      </c>
      <c r="BU18" s="128">
        <v>125</v>
      </c>
      <c r="BV18" s="123">
        <f>BW18/$BW$19-SUM($BV$14:BV17)</f>
        <v>0</v>
      </c>
      <c r="BW18" s="49">
        <f t="shared" si="4"/>
        <v>1746.0000000000005</v>
      </c>
    </row>
    <row r="19" spans="1:75" s="49" customFormat="1" x14ac:dyDescent="0.3">
      <c r="A19" s="95"/>
      <c r="B19" s="96" t="s">
        <v>100</v>
      </c>
      <c r="C19" s="97"/>
      <c r="D19" s="98"/>
      <c r="E19" s="98"/>
      <c r="F19" s="98"/>
      <c r="G19" s="99"/>
      <c r="H19" s="100"/>
      <c r="I19" s="101"/>
      <c r="J19" s="101">
        <v>1</v>
      </c>
      <c r="K19" s="101"/>
      <c r="L19" s="101"/>
      <c r="M19" s="101"/>
      <c r="N19" s="101"/>
      <c r="O19" s="101"/>
      <c r="P19" s="101"/>
      <c r="Q19" s="101"/>
      <c r="R19" s="101"/>
      <c r="S19" s="102"/>
      <c r="T19" s="103"/>
      <c r="U19" s="101"/>
      <c r="V19" s="101">
        <v>1</v>
      </c>
      <c r="W19" s="101"/>
      <c r="X19" s="101"/>
      <c r="Y19" s="101"/>
      <c r="Z19" s="101"/>
      <c r="AA19" s="101"/>
      <c r="AB19" s="101"/>
      <c r="AC19" s="101"/>
      <c r="AD19" s="101"/>
      <c r="AE19" s="102"/>
      <c r="AF19" s="103"/>
      <c r="AG19" s="101"/>
      <c r="AH19" s="101">
        <v>1</v>
      </c>
      <c r="AI19" s="101"/>
      <c r="AJ19" s="101"/>
      <c r="AK19" s="101"/>
      <c r="AL19" s="101"/>
      <c r="AM19" s="101"/>
      <c r="AN19" s="101"/>
      <c r="AO19" s="101"/>
      <c r="AP19" s="101"/>
      <c r="AQ19" s="102"/>
      <c r="AR19" s="103"/>
      <c r="AS19" s="101"/>
      <c r="AT19" s="101">
        <v>1</v>
      </c>
      <c r="AU19" s="101"/>
      <c r="AV19" s="101"/>
      <c r="AW19" s="101"/>
      <c r="AX19" s="101"/>
      <c r="AY19" s="101"/>
      <c r="AZ19" s="101"/>
      <c r="BA19" s="101"/>
      <c r="BB19" s="101"/>
      <c r="BC19" s="102"/>
      <c r="BD19" s="103"/>
      <c r="BE19" s="101"/>
      <c r="BF19" s="101">
        <v>1</v>
      </c>
      <c r="BG19" s="101"/>
      <c r="BH19" s="101"/>
      <c r="BI19" s="101"/>
      <c r="BJ19" s="101"/>
      <c r="BK19" s="101"/>
      <c r="BL19" s="101"/>
      <c r="BM19" s="101"/>
      <c r="BN19" s="101"/>
      <c r="BO19" s="102"/>
      <c r="BP19" s="100">
        <f t="shared" si="5"/>
        <v>43.000000000000064</v>
      </c>
      <c r="BQ19" s="101" t="s">
        <v>98</v>
      </c>
      <c r="BR19" s="102">
        <v>43</v>
      </c>
      <c r="BU19" s="128"/>
      <c r="BW19" s="128">
        <f>SUM(BR17:BR28)</f>
        <v>1746</v>
      </c>
    </row>
    <row r="20" spans="1:75" s="49" customFormat="1" x14ac:dyDescent="0.3">
      <c r="A20" s="95"/>
      <c r="B20" s="96" t="s">
        <v>101</v>
      </c>
      <c r="C20" s="97"/>
      <c r="D20" s="98"/>
      <c r="E20" s="98"/>
      <c r="F20" s="98"/>
      <c r="G20" s="99"/>
      <c r="H20" s="100"/>
      <c r="I20" s="101"/>
      <c r="J20" s="101"/>
      <c r="K20" s="101">
        <v>1</v>
      </c>
      <c r="L20" s="101"/>
      <c r="M20" s="101"/>
      <c r="N20" s="101"/>
      <c r="O20" s="101"/>
      <c r="P20" s="101"/>
      <c r="Q20" s="101"/>
      <c r="R20" s="101"/>
      <c r="S20" s="102"/>
      <c r="T20" s="103"/>
      <c r="U20" s="101"/>
      <c r="V20" s="101"/>
      <c r="W20" s="101">
        <v>1</v>
      </c>
      <c r="X20" s="101"/>
      <c r="Y20" s="101"/>
      <c r="Z20" s="101"/>
      <c r="AA20" s="101"/>
      <c r="AB20" s="101"/>
      <c r="AC20" s="101"/>
      <c r="AD20" s="101"/>
      <c r="AE20" s="102"/>
      <c r="AF20" s="103"/>
      <c r="AG20" s="101"/>
      <c r="AH20" s="101"/>
      <c r="AI20" s="101">
        <v>1</v>
      </c>
      <c r="AJ20" s="101"/>
      <c r="AK20" s="101"/>
      <c r="AL20" s="101"/>
      <c r="AM20" s="101"/>
      <c r="AN20" s="101"/>
      <c r="AO20" s="101"/>
      <c r="AP20" s="101"/>
      <c r="AQ20" s="102"/>
      <c r="AR20" s="103"/>
      <c r="AS20" s="101"/>
      <c r="AT20" s="101"/>
      <c r="AU20" s="101">
        <v>1</v>
      </c>
      <c r="AV20" s="101"/>
      <c r="AW20" s="101"/>
      <c r="AX20" s="101"/>
      <c r="AY20" s="101"/>
      <c r="AZ20" s="101"/>
      <c r="BA20" s="101"/>
      <c r="BB20" s="101"/>
      <c r="BC20" s="102"/>
      <c r="BD20" s="103"/>
      <c r="BE20" s="101"/>
      <c r="BF20" s="101"/>
      <c r="BG20" s="101">
        <v>1</v>
      </c>
      <c r="BH20" s="101"/>
      <c r="BI20" s="101"/>
      <c r="BJ20" s="101"/>
      <c r="BK20" s="101"/>
      <c r="BL20" s="101"/>
      <c r="BM20" s="101"/>
      <c r="BN20" s="101"/>
      <c r="BO20" s="102"/>
      <c r="BP20" s="100">
        <f t="shared" si="5"/>
        <v>124.99999999999999</v>
      </c>
      <c r="BQ20" s="101" t="s">
        <v>98</v>
      </c>
      <c r="BR20" s="102">
        <v>125</v>
      </c>
    </row>
    <row r="21" spans="1:75" s="49" customFormat="1" x14ac:dyDescent="0.3">
      <c r="A21" s="95"/>
      <c r="B21" s="96" t="s">
        <v>102</v>
      </c>
      <c r="C21" s="97"/>
      <c r="D21" s="98"/>
      <c r="E21" s="98"/>
      <c r="F21" s="98"/>
      <c r="G21" s="99"/>
      <c r="H21" s="100"/>
      <c r="I21" s="101"/>
      <c r="J21" s="101"/>
      <c r="K21" s="101"/>
      <c r="L21" s="101">
        <v>1</v>
      </c>
      <c r="M21" s="101"/>
      <c r="N21" s="101"/>
      <c r="O21" s="101"/>
      <c r="P21" s="101"/>
      <c r="Q21" s="101"/>
      <c r="R21" s="101"/>
      <c r="S21" s="102"/>
      <c r="T21" s="103"/>
      <c r="U21" s="101"/>
      <c r="V21" s="101"/>
      <c r="W21" s="101"/>
      <c r="X21" s="101">
        <v>1</v>
      </c>
      <c r="Y21" s="101"/>
      <c r="Z21" s="101"/>
      <c r="AA21" s="101"/>
      <c r="AB21" s="101"/>
      <c r="AC21" s="101"/>
      <c r="AD21" s="101"/>
      <c r="AE21" s="102"/>
      <c r="AF21" s="103"/>
      <c r="AG21" s="101"/>
      <c r="AH21" s="101"/>
      <c r="AI21" s="101"/>
      <c r="AJ21" s="101">
        <v>1</v>
      </c>
      <c r="AK21" s="101"/>
      <c r="AL21" s="101"/>
      <c r="AM21" s="101"/>
      <c r="AN21" s="101"/>
      <c r="AO21" s="101"/>
      <c r="AP21" s="101"/>
      <c r="AQ21" s="102"/>
      <c r="AR21" s="103"/>
      <c r="AS21" s="101"/>
      <c r="AT21" s="101"/>
      <c r="AU21" s="101"/>
      <c r="AV21" s="101">
        <v>1</v>
      </c>
      <c r="AW21" s="101"/>
      <c r="AX21" s="101"/>
      <c r="AY21" s="101"/>
      <c r="AZ21" s="101"/>
      <c r="BA21" s="101"/>
      <c r="BB21" s="101"/>
      <c r="BC21" s="102"/>
      <c r="BD21" s="103"/>
      <c r="BE21" s="101"/>
      <c r="BF21" s="101"/>
      <c r="BG21" s="101"/>
      <c r="BH21" s="101">
        <v>1</v>
      </c>
      <c r="BI21" s="101"/>
      <c r="BJ21" s="101"/>
      <c r="BK21" s="101"/>
      <c r="BL21" s="101"/>
      <c r="BM21" s="101"/>
      <c r="BN21" s="101"/>
      <c r="BO21" s="102"/>
      <c r="BP21" s="100">
        <f t="shared" si="5"/>
        <v>110.00000000000013</v>
      </c>
      <c r="BQ21" s="101" t="s">
        <v>98</v>
      </c>
      <c r="BR21" s="102">
        <v>110</v>
      </c>
      <c r="BU21" s="49" t="s">
        <v>21</v>
      </c>
      <c r="BV21" s="129">
        <f>SUM(H5:S5)</f>
        <v>606.99999999999989</v>
      </c>
    </row>
    <row r="22" spans="1:75" s="49" customFormat="1" x14ac:dyDescent="0.3">
      <c r="A22" s="95"/>
      <c r="B22" s="96" t="s">
        <v>22</v>
      </c>
      <c r="C22" s="97"/>
      <c r="D22" s="98"/>
      <c r="E22" s="98"/>
      <c r="F22" s="98"/>
      <c r="G22" s="99"/>
      <c r="H22" s="100"/>
      <c r="I22" s="101"/>
      <c r="J22" s="101"/>
      <c r="K22" s="101"/>
      <c r="L22" s="101"/>
      <c r="M22" s="101">
        <v>1</v>
      </c>
      <c r="N22" s="101"/>
      <c r="O22" s="101"/>
      <c r="P22" s="101"/>
      <c r="Q22" s="101"/>
      <c r="R22" s="101"/>
      <c r="S22" s="102"/>
      <c r="T22" s="103"/>
      <c r="U22" s="101"/>
      <c r="V22" s="101"/>
      <c r="W22" s="101"/>
      <c r="X22" s="101"/>
      <c r="Y22" s="101">
        <v>1</v>
      </c>
      <c r="Z22" s="101"/>
      <c r="AA22" s="101"/>
      <c r="AB22" s="101"/>
      <c r="AC22" s="101"/>
      <c r="AD22" s="101"/>
      <c r="AE22" s="102"/>
      <c r="AF22" s="103"/>
      <c r="AG22" s="101"/>
      <c r="AH22" s="101"/>
      <c r="AI22" s="101"/>
      <c r="AJ22" s="101"/>
      <c r="AK22" s="101">
        <v>1</v>
      </c>
      <c r="AL22" s="101"/>
      <c r="AM22" s="101"/>
      <c r="AN22" s="101"/>
      <c r="AO22" s="101"/>
      <c r="AP22" s="101"/>
      <c r="AQ22" s="102"/>
      <c r="AR22" s="103"/>
      <c r="AS22" s="101"/>
      <c r="AT22" s="101"/>
      <c r="AU22" s="101"/>
      <c r="AV22" s="101"/>
      <c r="AW22" s="101">
        <v>1</v>
      </c>
      <c r="AX22" s="101"/>
      <c r="AY22" s="101"/>
      <c r="AZ22" s="101"/>
      <c r="BA22" s="101"/>
      <c r="BB22" s="101"/>
      <c r="BC22" s="102"/>
      <c r="BD22" s="103"/>
      <c r="BE22" s="101"/>
      <c r="BF22" s="101"/>
      <c r="BG22" s="101"/>
      <c r="BH22" s="101"/>
      <c r="BI22" s="101">
        <v>1</v>
      </c>
      <c r="BJ22" s="101"/>
      <c r="BK22" s="101"/>
      <c r="BL22" s="101"/>
      <c r="BM22" s="101"/>
      <c r="BN22" s="101"/>
      <c r="BO22" s="102"/>
      <c r="BP22" s="100">
        <f t="shared" si="5"/>
        <v>86.000000000000128</v>
      </c>
      <c r="BQ22" s="101" t="s">
        <v>98</v>
      </c>
      <c r="BR22" s="102">
        <v>86</v>
      </c>
      <c r="BU22" s="49" t="s">
        <v>25</v>
      </c>
      <c r="BV22" s="129">
        <f>SUM(BD5:BO5)</f>
        <v>5.1125770283988433E-14</v>
      </c>
    </row>
    <row r="23" spans="1:75" s="49" customFormat="1" x14ac:dyDescent="0.3">
      <c r="A23" s="95"/>
      <c r="B23" s="96" t="s">
        <v>103</v>
      </c>
      <c r="C23" s="97"/>
      <c r="D23" s="98"/>
      <c r="E23" s="98"/>
      <c r="F23" s="98"/>
      <c r="G23" s="99"/>
      <c r="H23" s="100"/>
      <c r="I23" s="101"/>
      <c r="J23" s="101"/>
      <c r="K23" s="101"/>
      <c r="L23" s="101"/>
      <c r="M23" s="101"/>
      <c r="N23" s="101">
        <v>1</v>
      </c>
      <c r="O23" s="101"/>
      <c r="P23" s="101"/>
      <c r="Q23" s="101"/>
      <c r="R23" s="101"/>
      <c r="S23" s="102"/>
      <c r="T23" s="103"/>
      <c r="U23" s="101"/>
      <c r="V23" s="101"/>
      <c r="W23" s="101"/>
      <c r="X23" s="101"/>
      <c r="Y23" s="101"/>
      <c r="Z23" s="101">
        <v>1</v>
      </c>
      <c r="AA23" s="101"/>
      <c r="AB23" s="101"/>
      <c r="AC23" s="101"/>
      <c r="AD23" s="101"/>
      <c r="AE23" s="102"/>
      <c r="AF23" s="103"/>
      <c r="AG23" s="101"/>
      <c r="AH23" s="101"/>
      <c r="AI23" s="101"/>
      <c r="AJ23" s="101"/>
      <c r="AK23" s="101"/>
      <c r="AL23" s="101">
        <v>1</v>
      </c>
      <c r="AM23" s="101"/>
      <c r="AN23" s="101"/>
      <c r="AO23" s="101"/>
      <c r="AP23" s="101"/>
      <c r="AQ23" s="102"/>
      <c r="AR23" s="103"/>
      <c r="AS23" s="101"/>
      <c r="AT23" s="101"/>
      <c r="AU23" s="101"/>
      <c r="AV23" s="101"/>
      <c r="AW23" s="101"/>
      <c r="AX23" s="101">
        <v>1</v>
      </c>
      <c r="AY23" s="101"/>
      <c r="AZ23" s="101"/>
      <c r="BA23" s="101"/>
      <c r="BB23" s="101"/>
      <c r="BC23" s="102"/>
      <c r="BD23" s="103"/>
      <c r="BE23" s="101"/>
      <c r="BF23" s="101"/>
      <c r="BG23" s="101"/>
      <c r="BH23" s="101"/>
      <c r="BI23" s="101"/>
      <c r="BJ23" s="101">
        <v>1</v>
      </c>
      <c r="BK23" s="101"/>
      <c r="BL23" s="101"/>
      <c r="BM23" s="101"/>
      <c r="BN23" s="101"/>
      <c r="BO23" s="102"/>
      <c r="BP23" s="100">
        <f t="shared" si="5"/>
        <v>129.00000000000003</v>
      </c>
      <c r="BQ23" s="101" t="s">
        <v>98</v>
      </c>
      <c r="BR23" s="102">
        <v>129</v>
      </c>
      <c r="BU23" s="49" t="s">
        <v>24</v>
      </c>
      <c r="BV23" s="129">
        <f>SUM(AR5:BC5)</f>
        <v>514</v>
      </c>
    </row>
    <row r="24" spans="1:75" s="49" customFormat="1" x14ac:dyDescent="0.3">
      <c r="A24" s="95"/>
      <c r="B24" s="96" t="s">
        <v>104</v>
      </c>
      <c r="C24" s="97"/>
      <c r="D24" s="98"/>
      <c r="E24" s="98"/>
      <c r="F24" s="98"/>
      <c r="G24" s="99"/>
      <c r="H24" s="100"/>
      <c r="I24" s="101"/>
      <c r="J24" s="101"/>
      <c r="K24" s="101"/>
      <c r="L24" s="101"/>
      <c r="M24" s="101"/>
      <c r="N24" s="101"/>
      <c r="O24" s="101">
        <v>1</v>
      </c>
      <c r="P24" s="101"/>
      <c r="Q24" s="101"/>
      <c r="R24" s="101"/>
      <c r="S24" s="102"/>
      <c r="T24" s="103"/>
      <c r="U24" s="101"/>
      <c r="V24" s="101"/>
      <c r="W24" s="101"/>
      <c r="X24" s="101"/>
      <c r="Y24" s="101"/>
      <c r="Z24" s="101"/>
      <c r="AA24" s="101">
        <v>1</v>
      </c>
      <c r="AB24" s="101"/>
      <c r="AC24" s="101"/>
      <c r="AD24" s="101"/>
      <c r="AE24" s="102"/>
      <c r="AF24" s="103"/>
      <c r="AG24" s="101"/>
      <c r="AH24" s="101"/>
      <c r="AI24" s="101"/>
      <c r="AJ24" s="101"/>
      <c r="AK24" s="101"/>
      <c r="AL24" s="101"/>
      <c r="AM24" s="101">
        <v>1</v>
      </c>
      <c r="AN24" s="101"/>
      <c r="AO24" s="101"/>
      <c r="AP24" s="101"/>
      <c r="AQ24" s="102"/>
      <c r="AR24" s="103"/>
      <c r="AS24" s="101"/>
      <c r="AT24" s="101"/>
      <c r="AU24" s="101"/>
      <c r="AV24" s="101"/>
      <c r="AW24" s="101"/>
      <c r="AX24" s="101"/>
      <c r="AY24" s="101">
        <v>1</v>
      </c>
      <c r="AZ24" s="101"/>
      <c r="BA24" s="101"/>
      <c r="BB24" s="101"/>
      <c r="BC24" s="102"/>
      <c r="BD24" s="103"/>
      <c r="BE24" s="101"/>
      <c r="BF24" s="101"/>
      <c r="BG24" s="101"/>
      <c r="BH24" s="101"/>
      <c r="BI24" s="101"/>
      <c r="BJ24" s="101"/>
      <c r="BK24" s="101">
        <v>1</v>
      </c>
      <c r="BL24" s="101"/>
      <c r="BM24" s="101"/>
      <c r="BN24" s="101"/>
      <c r="BO24" s="102"/>
      <c r="BP24" s="100">
        <f t="shared" si="5"/>
        <v>28.000000000000004</v>
      </c>
      <c r="BQ24" s="101" t="s">
        <v>98</v>
      </c>
      <c r="BR24" s="102">
        <v>28</v>
      </c>
      <c r="BU24" s="128" t="s">
        <v>23</v>
      </c>
      <c r="BV24" s="129">
        <f>SUM(AF5:AQ5)</f>
        <v>320.00000000000006</v>
      </c>
    </row>
    <row r="25" spans="1:75" s="49" customFormat="1" x14ac:dyDescent="0.3">
      <c r="A25" s="95"/>
      <c r="B25" s="96" t="s">
        <v>105</v>
      </c>
      <c r="C25" s="97"/>
      <c r="D25" s="98"/>
      <c r="E25" s="98"/>
      <c r="F25" s="98"/>
      <c r="G25" s="99"/>
      <c r="H25" s="100"/>
      <c r="I25" s="101"/>
      <c r="J25" s="101"/>
      <c r="K25" s="101"/>
      <c r="L25" s="101"/>
      <c r="M25" s="101"/>
      <c r="N25" s="101"/>
      <c r="O25" s="101"/>
      <c r="P25" s="101">
        <v>1</v>
      </c>
      <c r="Q25" s="101"/>
      <c r="R25" s="101"/>
      <c r="S25" s="102"/>
      <c r="T25" s="103"/>
      <c r="U25" s="101"/>
      <c r="V25" s="101"/>
      <c r="W25" s="101"/>
      <c r="X25" s="101"/>
      <c r="Y25" s="101"/>
      <c r="Z25" s="101"/>
      <c r="AA25" s="101"/>
      <c r="AB25" s="101">
        <v>1</v>
      </c>
      <c r="AC25" s="101"/>
      <c r="AD25" s="101"/>
      <c r="AE25" s="102"/>
      <c r="AF25" s="103"/>
      <c r="AG25" s="101"/>
      <c r="AH25" s="101"/>
      <c r="AI25" s="101"/>
      <c r="AJ25" s="101"/>
      <c r="AK25" s="101"/>
      <c r="AL25" s="101"/>
      <c r="AM25" s="101"/>
      <c r="AN25" s="101">
        <v>1</v>
      </c>
      <c r="AO25" s="101"/>
      <c r="AP25" s="101"/>
      <c r="AQ25" s="102"/>
      <c r="AR25" s="103"/>
      <c r="AS25" s="101"/>
      <c r="AT25" s="101"/>
      <c r="AU25" s="101"/>
      <c r="AV25" s="101"/>
      <c r="AW25" s="101"/>
      <c r="AX25" s="101"/>
      <c r="AY25" s="101"/>
      <c r="AZ25" s="101">
        <v>1</v>
      </c>
      <c r="BA25" s="101"/>
      <c r="BB25" s="101"/>
      <c r="BC25" s="102"/>
      <c r="BD25" s="103"/>
      <c r="BE25" s="101"/>
      <c r="BF25" s="101"/>
      <c r="BG25" s="101"/>
      <c r="BH25" s="101"/>
      <c r="BI25" s="101"/>
      <c r="BJ25" s="101"/>
      <c r="BK25" s="101"/>
      <c r="BL25" s="101">
        <v>1</v>
      </c>
      <c r="BM25" s="101"/>
      <c r="BN25" s="101"/>
      <c r="BO25" s="102"/>
      <c r="BP25" s="100">
        <f t="shared" si="5"/>
        <v>66.000000000000085</v>
      </c>
      <c r="BQ25" s="101" t="s">
        <v>98</v>
      </c>
      <c r="BR25" s="102">
        <v>66</v>
      </c>
      <c r="BU25" s="128" t="s">
        <v>22</v>
      </c>
      <c r="BV25" s="129">
        <f>SUM(T5:AE5)</f>
        <v>305.00000000000045</v>
      </c>
    </row>
    <row r="26" spans="1:75" s="49" customFormat="1" x14ac:dyDescent="0.3">
      <c r="A26" s="95"/>
      <c r="B26" s="96" t="s">
        <v>23</v>
      </c>
      <c r="C26" s="97"/>
      <c r="D26" s="98"/>
      <c r="E26" s="98"/>
      <c r="F26" s="98"/>
      <c r="G26" s="99"/>
      <c r="H26" s="100"/>
      <c r="I26" s="101"/>
      <c r="J26" s="101"/>
      <c r="K26" s="101"/>
      <c r="L26" s="101"/>
      <c r="M26" s="101"/>
      <c r="N26" s="101"/>
      <c r="O26" s="101"/>
      <c r="P26" s="101"/>
      <c r="Q26" s="101">
        <v>1</v>
      </c>
      <c r="R26" s="101"/>
      <c r="S26" s="102"/>
      <c r="T26" s="103"/>
      <c r="U26" s="101"/>
      <c r="V26" s="101"/>
      <c r="W26" s="101"/>
      <c r="X26" s="101"/>
      <c r="Y26" s="101"/>
      <c r="Z26" s="101"/>
      <c r="AA26" s="101"/>
      <c r="AB26" s="101"/>
      <c r="AC26" s="101">
        <v>1</v>
      </c>
      <c r="AD26" s="101"/>
      <c r="AE26" s="102"/>
      <c r="AF26" s="103"/>
      <c r="AG26" s="101"/>
      <c r="AH26" s="101"/>
      <c r="AI26" s="101"/>
      <c r="AJ26" s="101"/>
      <c r="AK26" s="101"/>
      <c r="AL26" s="101"/>
      <c r="AM26" s="101"/>
      <c r="AN26" s="101"/>
      <c r="AO26" s="101">
        <v>1</v>
      </c>
      <c r="AP26" s="101"/>
      <c r="AQ26" s="102"/>
      <c r="AR26" s="103"/>
      <c r="AS26" s="101"/>
      <c r="AT26" s="101"/>
      <c r="AU26" s="101"/>
      <c r="AV26" s="101"/>
      <c r="AW26" s="101"/>
      <c r="AX26" s="101"/>
      <c r="AY26" s="101"/>
      <c r="AZ26" s="101"/>
      <c r="BA26" s="101">
        <v>1</v>
      </c>
      <c r="BB26" s="101"/>
      <c r="BC26" s="102"/>
      <c r="BD26" s="103"/>
      <c r="BE26" s="101"/>
      <c r="BF26" s="101"/>
      <c r="BG26" s="101"/>
      <c r="BH26" s="101"/>
      <c r="BI26" s="101"/>
      <c r="BJ26" s="101"/>
      <c r="BK26" s="101"/>
      <c r="BL26" s="101"/>
      <c r="BM26" s="101">
        <v>1</v>
      </c>
      <c r="BN26" s="101"/>
      <c r="BO26" s="102"/>
      <c r="BP26" s="100">
        <f t="shared" si="5"/>
        <v>320.00000000000006</v>
      </c>
      <c r="BQ26" s="101" t="s">
        <v>98</v>
      </c>
      <c r="BR26" s="102">
        <v>320</v>
      </c>
    </row>
    <row r="27" spans="1:75" s="49" customFormat="1" x14ac:dyDescent="0.3">
      <c r="A27" s="95"/>
      <c r="B27" s="96" t="s">
        <v>24</v>
      </c>
      <c r="C27" s="97"/>
      <c r="D27" s="98"/>
      <c r="E27" s="98"/>
      <c r="F27" s="98"/>
      <c r="G27" s="99"/>
      <c r="H27" s="100"/>
      <c r="I27" s="101"/>
      <c r="J27" s="101"/>
      <c r="K27" s="101"/>
      <c r="L27" s="101"/>
      <c r="M27" s="101"/>
      <c r="N27" s="101"/>
      <c r="O27" s="101"/>
      <c r="P27" s="101"/>
      <c r="Q27" s="101"/>
      <c r="R27" s="101">
        <v>1</v>
      </c>
      <c r="S27" s="102"/>
      <c r="T27" s="103"/>
      <c r="U27" s="101"/>
      <c r="V27" s="101"/>
      <c r="W27" s="101"/>
      <c r="X27" s="101"/>
      <c r="Y27" s="101"/>
      <c r="Z27" s="101"/>
      <c r="AA27" s="101"/>
      <c r="AB27" s="101"/>
      <c r="AC27" s="101"/>
      <c r="AD27" s="101">
        <v>1</v>
      </c>
      <c r="AE27" s="102"/>
      <c r="AF27" s="10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>
        <v>1</v>
      </c>
      <c r="AQ27" s="102"/>
      <c r="AR27" s="103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>
        <v>1</v>
      </c>
      <c r="BC27" s="102"/>
      <c r="BD27" s="103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>
        <v>1</v>
      </c>
      <c r="BO27" s="102"/>
      <c r="BP27" s="100">
        <f t="shared" si="5"/>
        <v>219.99999999999997</v>
      </c>
      <c r="BQ27" s="101" t="s">
        <v>98</v>
      </c>
      <c r="BR27" s="102">
        <v>220</v>
      </c>
    </row>
    <row r="28" spans="1:75" s="49" customFormat="1" ht="16.2" thickBot="1" x14ac:dyDescent="0.35">
      <c r="A28" s="110"/>
      <c r="B28" s="111" t="s">
        <v>25</v>
      </c>
      <c r="C28" s="112"/>
      <c r="D28" s="113"/>
      <c r="E28" s="113"/>
      <c r="F28" s="113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7">
        <v>1</v>
      </c>
      <c r="T28" s="118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>
        <v>1</v>
      </c>
      <c r="AF28" s="118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7">
        <v>1</v>
      </c>
      <c r="AR28" s="118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7">
        <v>1</v>
      </c>
      <c r="BD28" s="118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7">
        <v>1</v>
      </c>
      <c r="BP28" s="115">
        <f t="shared" si="5"/>
        <v>181.99999999999997</v>
      </c>
      <c r="BQ28" s="116" t="s">
        <v>98</v>
      </c>
      <c r="BR28" s="117">
        <v>182</v>
      </c>
      <c r="BS28" s="49">
        <f>SUM(BR17:BR28)</f>
        <v>1746</v>
      </c>
    </row>
    <row r="29" spans="1:75" s="49" customFormat="1" ht="16.2" thickBot="1" x14ac:dyDescent="0.35">
      <c r="A29" s="124"/>
      <c r="B29" s="125"/>
      <c r="C29" s="97"/>
      <c r="D29" s="98"/>
      <c r="E29" s="98"/>
      <c r="F29" s="98"/>
      <c r="G29" s="99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99"/>
      <c r="T29" s="97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99"/>
      <c r="AF29" s="97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99"/>
      <c r="AR29" s="97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99"/>
      <c r="BD29" s="97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99"/>
      <c r="BP29" s="126"/>
      <c r="BQ29" s="126"/>
      <c r="BR29" s="99"/>
    </row>
    <row r="30" spans="1:75" s="49" customFormat="1" ht="16.2" thickBot="1" x14ac:dyDescent="0.35">
      <c r="A30" s="85" t="s">
        <v>106</v>
      </c>
      <c r="B30" s="86"/>
      <c r="C30" s="87"/>
      <c r="D30" s="88"/>
      <c r="E30" s="88"/>
      <c r="F30" s="88"/>
      <c r="G30" s="89"/>
      <c r="H30" s="87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89"/>
      <c r="T30" s="87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9"/>
      <c r="AF30" s="87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89"/>
      <c r="AR30" s="87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89"/>
      <c r="BD30" s="87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89"/>
      <c r="BP30" s="90"/>
      <c r="BQ30" s="90"/>
      <c r="BR30" s="89"/>
    </row>
    <row r="31" spans="1:75" s="49" customFormat="1" ht="16.2" thickBot="1" x14ac:dyDescent="0.35">
      <c r="A31" s="84"/>
      <c r="B31" s="130" t="s">
        <v>107</v>
      </c>
      <c r="C31" s="131">
        <v>1</v>
      </c>
      <c r="D31" s="131">
        <v>1</v>
      </c>
      <c r="E31" s="131">
        <v>1</v>
      </c>
      <c r="F31" s="131">
        <v>1</v>
      </c>
      <c r="G31" s="132">
        <v>1</v>
      </c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4"/>
      <c r="T31" s="135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35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4"/>
      <c r="AR31" s="135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4"/>
      <c r="BD31" s="135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5">
        <f t="shared" si="5"/>
        <v>4</v>
      </c>
      <c r="BQ31" s="136" t="s">
        <v>98</v>
      </c>
      <c r="BR31" s="134">
        <v>1</v>
      </c>
    </row>
    <row r="32" spans="1:75" s="49" customFormat="1" ht="16.2" thickBot="1" x14ac:dyDescent="0.35">
      <c r="A32" s="95"/>
      <c r="B32" s="137" t="s">
        <v>108</v>
      </c>
      <c r="C32" s="116">
        <v>1</v>
      </c>
      <c r="D32" s="116">
        <v>1</v>
      </c>
      <c r="E32" s="116">
        <v>1</v>
      </c>
      <c r="F32" s="116">
        <v>1</v>
      </c>
      <c r="G32" s="117">
        <v>1</v>
      </c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4"/>
      <c r="T32" s="135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35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4"/>
      <c r="AR32" s="135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4"/>
      <c r="BD32" s="135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5">
        <f t="shared" si="5"/>
        <v>4</v>
      </c>
      <c r="BQ32" s="136" t="s">
        <v>93</v>
      </c>
      <c r="BR32" s="134">
        <v>5</v>
      </c>
    </row>
    <row r="33" spans="1:70" s="49" customFormat="1" ht="16.2" thickBot="1" x14ac:dyDescent="0.35">
      <c r="A33" s="138"/>
      <c r="B33" s="139"/>
      <c r="C33" s="126"/>
      <c r="D33" s="98"/>
      <c r="E33" s="98"/>
      <c r="F33" s="98"/>
      <c r="G33" s="99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89"/>
      <c r="T33" s="87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9"/>
      <c r="AF33" s="87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89"/>
      <c r="AR33" s="87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89"/>
      <c r="BD33" s="87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126"/>
      <c r="BQ33" s="140"/>
      <c r="BR33" s="99"/>
    </row>
    <row r="34" spans="1:70" s="49" customFormat="1" ht="16.2" thickBot="1" x14ac:dyDescent="0.35">
      <c r="A34" s="95" t="s">
        <v>113</v>
      </c>
      <c r="B34" s="124"/>
      <c r="C34" s="87"/>
      <c r="D34" s="88"/>
      <c r="E34" s="88"/>
      <c r="F34" s="88"/>
      <c r="G34" s="89"/>
      <c r="H34" s="87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89"/>
      <c r="T34" s="87"/>
      <c r="U34" s="90"/>
      <c r="V34" s="90"/>
      <c r="W34" s="90"/>
      <c r="X34" s="90"/>
      <c r="Y34" s="90"/>
      <c r="Z34" s="90"/>
      <c r="AA34" s="90"/>
      <c r="AB34" s="90"/>
      <c r="AC34" s="91"/>
      <c r="AD34" s="90"/>
      <c r="AE34" s="89"/>
      <c r="AF34" s="87"/>
      <c r="AG34" s="90"/>
      <c r="AH34" s="90"/>
      <c r="AI34" s="91"/>
      <c r="AJ34" s="91"/>
      <c r="AK34" s="91"/>
      <c r="AL34" s="91"/>
      <c r="AM34" s="91"/>
      <c r="AN34" s="91"/>
      <c r="AO34" s="91"/>
      <c r="AP34" s="91"/>
      <c r="AQ34" s="92"/>
      <c r="AR34" s="85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2"/>
      <c r="BD34" s="85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2"/>
      <c r="BP34" s="124"/>
      <c r="BQ34" s="124"/>
      <c r="BR34" s="99"/>
    </row>
    <row r="35" spans="1:70" s="49" customFormat="1" x14ac:dyDescent="0.3">
      <c r="A35" s="95"/>
      <c r="B35" s="141" t="s">
        <v>26</v>
      </c>
      <c r="C35" s="142">
        <f t="shared" ref="C35:C46" si="6">-BR17</f>
        <v>-425</v>
      </c>
      <c r="D35" s="131"/>
      <c r="E35" s="131"/>
      <c r="F35" s="131"/>
      <c r="G35" s="143"/>
      <c r="H35" s="144">
        <v>1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45"/>
      <c r="T35" s="87"/>
      <c r="U35" s="90"/>
      <c r="V35" s="90"/>
      <c r="W35" s="90"/>
      <c r="X35" s="90"/>
      <c r="Y35" s="90"/>
      <c r="Z35" s="90"/>
      <c r="AA35" s="90"/>
      <c r="AB35" s="90"/>
      <c r="AC35" s="91"/>
      <c r="AD35" s="90"/>
      <c r="AE35" s="89"/>
      <c r="AF35" s="87"/>
      <c r="AG35" s="90"/>
      <c r="AH35" s="90"/>
      <c r="AI35" s="90"/>
      <c r="AJ35" s="90"/>
      <c r="AK35" s="90"/>
      <c r="AL35" s="90"/>
      <c r="AM35" s="90"/>
      <c r="AN35" s="90"/>
      <c r="AO35" s="91"/>
      <c r="AP35" s="90"/>
      <c r="AQ35" s="89"/>
      <c r="AR35" s="87"/>
      <c r="AS35" s="90"/>
      <c r="AT35" s="90"/>
      <c r="AU35" s="90"/>
      <c r="AV35" s="90"/>
      <c r="AW35" s="90"/>
      <c r="AX35" s="90"/>
      <c r="AY35" s="90"/>
      <c r="AZ35" s="90"/>
      <c r="BA35" s="91"/>
      <c r="BB35" s="90"/>
      <c r="BC35" s="89"/>
      <c r="BD35" s="87"/>
      <c r="BE35" s="90"/>
      <c r="BF35" s="90"/>
      <c r="BG35" s="90"/>
      <c r="BH35" s="90"/>
      <c r="BI35" s="90"/>
      <c r="BJ35" s="90"/>
      <c r="BK35" s="90"/>
      <c r="BL35" s="90"/>
      <c r="BM35" s="91"/>
      <c r="BN35" s="90"/>
      <c r="BO35" s="89"/>
      <c r="BP35" s="146">
        <f t="shared" si="5"/>
        <v>-5.6843418860808015E-14</v>
      </c>
      <c r="BQ35" s="147" t="s">
        <v>93</v>
      </c>
      <c r="BR35" s="132">
        <v>0</v>
      </c>
    </row>
    <row r="36" spans="1:70" s="49" customFormat="1" x14ac:dyDescent="0.3">
      <c r="A36" s="95"/>
      <c r="B36" s="148" t="s">
        <v>27</v>
      </c>
      <c r="C36" s="149">
        <f t="shared" si="6"/>
        <v>-12</v>
      </c>
      <c r="D36" s="101"/>
      <c r="E36" s="101"/>
      <c r="F36" s="101"/>
      <c r="G36" s="150"/>
      <c r="H36" s="103"/>
      <c r="I36" s="101">
        <v>1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97"/>
      <c r="U36" s="126"/>
      <c r="V36" s="126"/>
      <c r="W36" s="126"/>
      <c r="X36" s="126"/>
      <c r="Y36" s="126"/>
      <c r="Z36" s="126"/>
      <c r="AA36" s="126"/>
      <c r="AB36" s="126"/>
      <c r="AC36" s="124"/>
      <c r="AD36" s="126"/>
      <c r="AE36" s="99"/>
      <c r="AF36" s="97"/>
      <c r="AG36" s="126"/>
      <c r="AH36" s="126"/>
      <c r="AI36" s="126"/>
      <c r="AJ36" s="126"/>
      <c r="AK36" s="126"/>
      <c r="AL36" s="126"/>
      <c r="AM36" s="126"/>
      <c r="AN36" s="126"/>
      <c r="AO36" s="124"/>
      <c r="AP36" s="126"/>
      <c r="AQ36" s="99"/>
      <c r="AR36" s="97"/>
      <c r="AS36" s="126"/>
      <c r="AT36" s="126"/>
      <c r="AU36" s="126"/>
      <c r="AV36" s="126"/>
      <c r="AW36" s="126"/>
      <c r="AX36" s="126"/>
      <c r="AY36" s="126"/>
      <c r="AZ36" s="126"/>
      <c r="BA36" s="124"/>
      <c r="BB36" s="126"/>
      <c r="BC36" s="99"/>
      <c r="BD36" s="97"/>
      <c r="BE36" s="126"/>
      <c r="BF36" s="126"/>
      <c r="BG36" s="126"/>
      <c r="BH36" s="126"/>
      <c r="BI36" s="126"/>
      <c r="BJ36" s="126"/>
      <c r="BK36" s="126"/>
      <c r="BL36" s="126"/>
      <c r="BM36" s="124"/>
      <c r="BN36" s="126"/>
      <c r="BO36" s="99"/>
      <c r="BP36" s="152">
        <f t="shared" si="5"/>
        <v>-12</v>
      </c>
      <c r="BQ36" s="153" t="s">
        <v>93</v>
      </c>
      <c r="BR36" s="102">
        <v>0</v>
      </c>
    </row>
    <row r="37" spans="1:70" s="49" customFormat="1" x14ac:dyDescent="0.3">
      <c r="A37" s="95"/>
      <c r="B37" s="148" t="s">
        <v>28</v>
      </c>
      <c r="C37" s="149">
        <f t="shared" si="6"/>
        <v>-43</v>
      </c>
      <c r="D37" s="101"/>
      <c r="E37" s="101"/>
      <c r="F37" s="101"/>
      <c r="G37" s="150"/>
      <c r="H37" s="103"/>
      <c r="I37" s="101"/>
      <c r="J37" s="101">
        <v>1</v>
      </c>
      <c r="K37" s="101"/>
      <c r="L37" s="101"/>
      <c r="M37" s="101"/>
      <c r="N37" s="101"/>
      <c r="O37" s="101"/>
      <c r="P37" s="101"/>
      <c r="Q37" s="101"/>
      <c r="R37" s="101"/>
      <c r="S37" s="151"/>
      <c r="T37" s="97"/>
      <c r="U37" s="126"/>
      <c r="V37" s="126"/>
      <c r="W37" s="126"/>
      <c r="X37" s="126"/>
      <c r="Y37" s="126"/>
      <c r="Z37" s="126"/>
      <c r="AA37" s="126"/>
      <c r="AB37" s="126"/>
      <c r="AC37" s="124"/>
      <c r="AD37" s="126"/>
      <c r="AE37" s="99"/>
      <c r="AF37" s="97"/>
      <c r="AG37" s="126"/>
      <c r="AH37" s="126"/>
      <c r="AI37" s="126"/>
      <c r="AJ37" s="126"/>
      <c r="AK37" s="126"/>
      <c r="AL37" s="126"/>
      <c r="AM37" s="126"/>
      <c r="AN37" s="126"/>
      <c r="AO37" s="124"/>
      <c r="AP37" s="126"/>
      <c r="AQ37" s="99"/>
      <c r="AR37" s="97"/>
      <c r="AS37" s="126"/>
      <c r="AT37" s="126"/>
      <c r="AU37" s="126"/>
      <c r="AV37" s="126"/>
      <c r="AW37" s="126"/>
      <c r="AX37" s="126"/>
      <c r="AY37" s="126"/>
      <c r="AZ37" s="126"/>
      <c r="BA37" s="124"/>
      <c r="BB37" s="126"/>
      <c r="BC37" s="99"/>
      <c r="BD37" s="97"/>
      <c r="BE37" s="126"/>
      <c r="BF37" s="126"/>
      <c r="BG37" s="126"/>
      <c r="BH37" s="126"/>
      <c r="BI37" s="126"/>
      <c r="BJ37" s="126"/>
      <c r="BK37" s="126"/>
      <c r="BL37" s="126"/>
      <c r="BM37" s="124"/>
      <c r="BN37" s="126"/>
      <c r="BO37" s="99"/>
      <c r="BP37" s="152">
        <f t="shared" si="5"/>
        <v>-43</v>
      </c>
      <c r="BQ37" s="153" t="s">
        <v>93</v>
      </c>
      <c r="BR37" s="102">
        <v>0</v>
      </c>
    </row>
    <row r="38" spans="1:70" s="49" customFormat="1" x14ac:dyDescent="0.3">
      <c r="A38" s="95"/>
      <c r="B38" s="148" t="s">
        <v>29</v>
      </c>
      <c r="C38" s="149">
        <f t="shared" si="6"/>
        <v>-125</v>
      </c>
      <c r="D38" s="101"/>
      <c r="E38" s="101"/>
      <c r="F38" s="101"/>
      <c r="G38" s="150"/>
      <c r="H38" s="103"/>
      <c r="I38" s="101"/>
      <c r="J38" s="101"/>
      <c r="K38" s="101">
        <v>1</v>
      </c>
      <c r="L38" s="101"/>
      <c r="M38" s="101"/>
      <c r="N38" s="101"/>
      <c r="O38" s="101"/>
      <c r="P38" s="101"/>
      <c r="Q38" s="101"/>
      <c r="R38" s="101"/>
      <c r="S38" s="151"/>
      <c r="T38" s="97"/>
      <c r="U38" s="126"/>
      <c r="V38" s="126"/>
      <c r="W38" s="126"/>
      <c r="X38" s="126"/>
      <c r="Y38" s="126"/>
      <c r="Z38" s="126"/>
      <c r="AA38" s="126"/>
      <c r="AB38" s="126"/>
      <c r="AC38" s="124"/>
      <c r="AD38" s="126"/>
      <c r="AE38" s="99"/>
      <c r="AF38" s="97"/>
      <c r="AG38" s="126"/>
      <c r="AH38" s="126"/>
      <c r="AI38" s="126"/>
      <c r="AJ38" s="126"/>
      <c r="AK38" s="126"/>
      <c r="AL38" s="126"/>
      <c r="AM38" s="126"/>
      <c r="AN38" s="126"/>
      <c r="AO38" s="124"/>
      <c r="AP38" s="126"/>
      <c r="AQ38" s="99"/>
      <c r="AR38" s="97"/>
      <c r="AS38" s="126"/>
      <c r="AT38" s="126"/>
      <c r="AU38" s="126"/>
      <c r="AV38" s="126"/>
      <c r="AW38" s="126"/>
      <c r="AX38" s="126"/>
      <c r="AY38" s="126"/>
      <c r="AZ38" s="126"/>
      <c r="BA38" s="124"/>
      <c r="BB38" s="126"/>
      <c r="BC38" s="99"/>
      <c r="BD38" s="97"/>
      <c r="BE38" s="126"/>
      <c r="BF38" s="126"/>
      <c r="BG38" s="126"/>
      <c r="BH38" s="126"/>
      <c r="BI38" s="126"/>
      <c r="BJ38" s="126"/>
      <c r="BK38" s="126"/>
      <c r="BL38" s="126"/>
      <c r="BM38" s="124"/>
      <c r="BN38" s="126"/>
      <c r="BO38" s="99"/>
      <c r="BP38" s="152">
        <f t="shared" si="5"/>
        <v>-125</v>
      </c>
      <c r="BQ38" s="153" t="s">
        <v>93</v>
      </c>
      <c r="BR38" s="102">
        <v>0</v>
      </c>
    </row>
    <row r="39" spans="1:70" s="49" customFormat="1" x14ac:dyDescent="0.3">
      <c r="A39" s="95"/>
      <c r="B39" s="148" t="s">
        <v>30</v>
      </c>
      <c r="C39" s="149">
        <f t="shared" si="6"/>
        <v>-110</v>
      </c>
      <c r="D39" s="101"/>
      <c r="E39" s="101"/>
      <c r="F39" s="101"/>
      <c r="G39" s="150"/>
      <c r="H39" s="103"/>
      <c r="I39" s="101"/>
      <c r="J39" s="101"/>
      <c r="K39" s="101"/>
      <c r="L39" s="101">
        <v>1</v>
      </c>
      <c r="M39" s="101"/>
      <c r="N39" s="101"/>
      <c r="O39" s="101"/>
      <c r="P39" s="101"/>
      <c r="Q39" s="101"/>
      <c r="R39" s="101"/>
      <c r="S39" s="151"/>
      <c r="T39" s="97"/>
      <c r="U39" s="126"/>
      <c r="V39" s="126"/>
      <c r="W39" s="126"/>
      <c r="X39" s="126"/>
      <c r="Y39" s="126"/>
      <c r="Z39" s="126"/>
      <c r="AA39" s="126"/>
      <c r="AB39" s="124"/>
      <c r="AC39" s="126"/>
      <c r="AD39" s="126"/>
      <c r="AE39" s="99"/>
      <c r="AF39" s="97"/>
      <c r="AG39" s="126"/>
      <c r="AH39" s="126"/>
      <c r="AI39" s="126"/>
      <c r="AJ39" s="126"/>
      <c r="AK39" s="126"/>
      <c r="AL39" s="126"/>
      <c r="AM39" s="126"/>
      <c r="AN39" s="124"/>
      <c r="AO39" s="126"/>
      <c r="AP39" s="126"/>
      <c r="AQ39" s="99"/>
      <c r="AR39" s="97"/>
      <c r="AS39" s="126"/>
      <c r="AT39" s="126"/>
      <c r="AU39" s="126"/>
      <c r="AV39" s="126"/>
      <c r="AW39" s="126"/>
      <c r="AX39" s="126"/>
      <c r="AY39" s="126"/>
      <c r="AZ39" s="124"/>
      <c r="BA39" s="126"/>
      <c r="BB39" s="126"/>
      <c r="BC39" s="99"/>
      <c r="BD39" s="97"/>
      <c r="BE39" s="126"/>
      <c r="BF39" s="126"/>
      <c r="BG39" s="126"/>
      <c r="BH39" s="126"/>
      <c r="BI39" s="126"/>
      <c r="BJ39" s="126"/>
      <c r="BK39" s="126"/>
      <c r="BL39" s="124"/>
      <c r="BM39" s="126"/>
      <c r="BN39" s="126"/>
      <c r="BO39" s="99"/>
      <c r="BP39" s="152">
        <f t="shared" si="5"/>
        <v>-110</v>
      </c>
      <c r="BQ39" s="153" t="s">
        <v>93</v>
      </c>
      <c r="BR39" s="102">
        <v>0</v>
      </c>
    </row>
    <row r="40" spans="1:70" s="49" customFormat="1" x14ac:dyDescent="0.3">
      <c r="A40" s="95"/>
      <c r="B40" s="148" t="s">
        <v>31</v>
      </c>
      <c r="C40" s="149">
        <f t="shared" si="6"/>
        <v>-86</v>
      </c>
      <c r="D40" s="101"/>
      <c r="E40" s="101"/>
      <c r="F40" s="101"/>
      <c r="G40" s="150"/>
      <c r="H40" s="103"/>
      <c r="I40" s="101"/>
      <c r="J40" s="101"/>
      <c r="K40" s="101"/>
      <c r="L40" s="101"/>
      <c r="M40" s="101">
        <v>1</v>
      </c>
      <c r="N40" s="101"/>
      <c r="O40" s="101"/>
      <c r="P40" s="101"/>
      <c r="Q40" s="101"/>
      <c r="R40" s="101"/>
      <c r="S40" s="151"/>
      <c r="T40" s="97"/>
      <c r="U40" s="126"/>
      <c r="V40" s="126"/>
      <c r="W40" s="126"/>
      <c r="X40" s="126"/>
      <c r="Y40" s="126"/>
      <c r="Z40" s="126"/>
      <c r="AA40" s="126"/>
      <c r="AB40" s="124"/>
      <c r="AC40" s="126"/>
      <c r="AD40" s="126"/>
      <c r="AE40" s="99"/>
      <c r="AF40" s="97"/>
      <c r="AG40" s="126"/>
      <c r="AH40" s="126"/>
      <c r="AI40" s="126"/>
      <c r="AJ40" s="126"/>
      <c r="AK40" s="126"/>
      <c r="AL40" s="126"/>
      <c r="AM40" s="126"/>
      <c r="AN40" s="124"/>
      <c r="AO40" s="126"/>
      <c r="AP40" s="126"/>
      <c r="AQ40" s="99"/>
      <c r="AR40" s="97"/>
      <c r="AS40" s="126"/>
      <c r="AT40" s="126"/>
      <c r="AU40" s="126"/>
      <c r="AV40" s="126"/>
      <c r="AW40" s="126"/>
      <c r="AX40" s="126"/>
      <c r="AY40" s="126"/>
      <c r="AZ40" s="124"/>
      <c r="BA40" s="126"/>
      <c r="BB40" s="126"/>
      <c r="BC40" s="99"/>
      <c r="BD40" s="97"/>
      <c r="BE40" s="126"/>
      <c r="BF40" s="126"/>
      <c r="BG40" s="126"/>
      <c r="BH40" s="126"/>
      <c r="BI40" s="126"/>
      <c r="BJ40" s="126"/>
      <c r="BK40" s="126"/>
      <c r="BL40" s="124"/>
      <c r="BM40" s="126"/>
      <c r="BN40" s="126"/>
      <c r="BO40" s="99"/>
      <c r="BP40" s="152">
        <f t="shared" si="5"/>
        <v>-86</v>
      </c>
      <c r="BQ40" s="153" t="s">
        <v>93</v>
      </c>
      <c r="BR40" s="102">
        <v>0</v>
      </c>
    </row>
    <row r="41" spans="1:70" x14ac:dyDescent="0.3">
      <c r="A41" s="95"/>
      <c r="B41" s="148" t="s">
        <v>32</v>
      </c>
      <c r="C41" s="149">
        <f t="shared" si="6"/>
        <v>-129</v>
      </c>
      <c r="D41" s="101"/>
      <c r="E41" s="101"/>
      <c r="F41" s="101"/>
      <c r="G41" s="150"/>
      <c r="H41" s="103"/>
      <c r="I41" s="101"/>
      <c r="J41" s="101"/>
      <c r="K41" s="101"/>
      <c r="L41" s="101"/>
      <c r="M41" s="101"/>
      <c r="N41" s="101">
        <v>1</v>
      </c>
      <c r="O41" s="101"/>
      <c r="P41" s="101"/>
      <c r="Q41" s="101"/>
      <c r="R41" s="101"/>
      <c r="S41" s="151"/>
      <c r="T41" s="97"/>
      <c r="U41" s="126"/>
      <c r="V41" s="126"/>
      <c r="W41" s="126"/>
      <c r="X41" s="126"/>
      <c r="Y41" s="126"/>
      <c r="Z41" s="126"/>
      <c r="AA41" s="126"/>
      <c r="AB41" s="124"/>
      <c r="AC41" s="126"/>
      <c r="AD41" s="126"/>
      <c r="AE41" s="99"/>
      <c r="AF41" s="97"/>
      <c r="AG41" s="126"/>
      <c r="AH41" s="126"/>
      <c r="AI41" s="126"/>
      <c r="AJ41" s="126"/>
      <c r="AK41" s="126"/>
      <c r="AL41" s="126"/>
      <c r="AM41" s="126"/>
      <c r="AN41" s="124"/>
      <c r="AO41" s="126"/>
      <c r="AP41" s="126"/>
      <c r="AQ41" s="99"/>
      <c r="AR41" s="97"/>
      <c r="AS41" s="126"/>
      <c r="AT41" s="126"/>
      <c r="AU41" s="126"/>
      <c r="AV41" s="126"/>
      <c r="AW41" s="126"/>
      <c r="AX41" s="126"/>
      <c r="AY41" s="126"/>
      <c r="AZ41" s="124"/>
      <c r="BA41" s="126"/>
      <c r="BB41" s="126"/>
      <c r="BC41" s="99"/>
      <c r="BD41" s="97"/>
      <c r="BE41" s="126"/>
      <c r="BF41" s="126"/>
      <c r="BG41" s="126"/>
      <c r="BH41" s="126"/>
      <c r="BI41" s="126"/>
      <c r="BJ41" s="126"/>
      <c r="BK41" s="126"/>
      <c r="BL41" s="124"/>
      <c r="BM41" s="126"/>
      <c r="BN41" s="126"/>
      <c r="BO41" s="99"/>
      <c r="BP41" s="152">
        <f t="shared" si="5"/>
        <v>-129</v>
      </c>
      <c r="BQ41" s="153" t="s">
        <v>93</v>
      </c>
      <c r="BR41" s="102">
        <v>0</v>
      </c>
    </row>
    <row r="42" spans="1:70" x14ac:dyDescent="0.3">
      <c r="A42" s="95"/>
      <c r="B42" s="148" t="s">
        <v>33</v>
      </c>
      <c r="C42" s="149">
        <f t="shared" si="6"/>
        <v>-28</v>
      </c>
      <c r="D42" s="101"/>
      <c r="E42" s="101"/>
      <c r="F42" s="101"/>
      <c r="G42" s="150"/>
      <c r="H42" s="103"/>
      <c r="I42" s="101"/>
      <c r="J42" s="101"/>
      <c r="K42" s="101"/>
      <c r="L42" s="101"/>
      <c r="M42" s="101"/>
      <c r="N42" s="101"/>
      <c r="O42" s="101">
        <v>1</v>
      </c>
      <c r="P42" s="101"/>
      <c r="Q42" s="101"/>
      <c r="R42" s="101"/>
      <c r="S42" s="151"/>
      <c r="T42" s="97"/>
      <c r="U42" s="126"/>
      <c r="V42" s="126"/>
      <c r="W42" s="126"/>
      <c r="X42" s="126"/>
      <c r="Y42" s="126"/>
      <c r="Z42" s="126"/>
      <c r="AA42" s="126"/>
      <c r="AB42" s="124"/>
      <c r="AC42" s="126"/>
      <c r="AD42" s="126"/>
      <c r="AE42" s="99"/>
      <c r="AF42" s="97"/>
      <c r="AG42" s="126"/>
      <c r="AH42" s="126"/>
      <c r="AI42" s="126"/>
      <c r="AJ42" s="126"/>
      <c r="AK42" s="126"/>
      <c r="AL42" s="126"/>
      <c r="AM42" s="126"/>
      <c r="AN42" s="124"/>
      <c r="AO42" s="126"/>
      <c r="AP42" s="126"/>
      <c r="AQ42" s="99"/>
      <c r="AR42" s="97"/>
      <c r="AS42" s="126"/>
      <c r="AT42" s="126"/>
      <c r="AU42" s="126"/>
      <c r="AV42" s="126"/>
      <c r="AW42" s="126"/>
      <c r="AX42" s="126"/>
      <c r="AY42" s="126"/>
      <c r="AZ42" s="124"/>
      <c r="BA42" s="126"/>
      <c r="BB42" s="126"/>
      <c r="BC42" s="99"/>
      <c r="BD42" s="97"/>
      <c r="BE42" s="126"/>
      <c r="BF42" s="126"/>
      <c r="BG42" s="126"/>
      <c r="BH42" s="126"/>
      <c r="BI42" s="126"/>
      <c r="BJ42" s="126"/>
      <c r="BK42" s="126"/>
      <c r="BL42" s="124"/>
      <c r="BM42" s="126"/>
      <c r="BN42" s="126"/>
      <c r="BO42" s="99"/>
      <c r="BP42" s="152">
        <f t="shared" si="5"/>
        <v>-28</v>
      </c>
      <c r="BQ42" s="153" t="s">
        <v>93</v>
      </c>
      <c r="BR42" s="102">
        <v>0</v>
      </c>
    </row>
    <row r="43" spans="1:70" x14ac:dyDescent="0.3">
      <c r="A43" s="95"/>
      <c r="B43" s="148" t="s">
        <v>34</v>
      </c>
      <c r="C43" s="149">
        <f t="shared" si="6"/>
        <v>-66</v>
      </c>
      <c r="D43" s="101"/>
      <c r="E43" s="101"/>
      <c r="F43" s="101"/>
      <c r="G43" s="150"/>
      <c r="H43" s="103"/>
      <c r="I43" s="101"/>
      <c r="J43" s="101"/>
      <c r="K43" s="101"/>
      <c r="L43" s="101"/>
      <c r="M43" s="101"/>
      <c r="N43" s="101"/>
      <c r="O43" s="101"/>
      <c r="P43" s="101">
        <v>1</v>
      </c>
      <c r="Q43" s="101"/>
      <c r="R43" s="101"/>
      <c r="S43" s="151"/>
      <c r="T43" s="97"/>
      <c r="U43" s="126"/>
      <c r="V43" s="126"/>
      <c r="W43" s="126"/>
      <c r="X43" s="126"/>
      <c r="Y43" s="126"/>
      <c r="Z43" s="126"/>
      <c r="AA43" s="126"/>
      <c r="AB43" s="124"/>
      <c r="AC43" s="126"/>
      <c r="AD43" s="126"/>
      <c r="AE43" s="99"/>
      <c r="AF43" s="97"/>
      <c r="AG43" s="126"/>
      <c r="AH43" s="126"/>
      <c r="AI43" s="126"/>
      <c r="AJ43" s="126"/>
      <c r="AK43" s="126"/>
      <c r="AL43" s="126"/>
      <c r="AM43" s="126"/>
      <c r="AN43" s="124"/>
      <c r="AO43" s="126"/>
      <c r="AP43" s="126"/>
      <c r="AQ43" s="99"/>
      <c r="AR43" s="97"/>
      <c r="AS43" s="126"/>
      <c r="AT43" s="126"/>
      <c r="AU43" s="126"/>
      <c r="AV43" s="126"/>
      <c r="AW43" s="126"/>
      <c r="AX43" s="126"/>
      <c r="AY43" s="126"/>
      <c r="AZ43" s="124"/>
      <c r="BA43" s="126"/>
      <c r="BB43" s="126"/>
      <c r="BC43" s="99"/>
      <c r="BD43" s="97"/>
      <c r="BE43" s="126"/>
      <c r="BF43" s="126"/>
      <c r="BG43" s="126"/>
      <c r="BH43" s="126"/>
      <c r="BI43" s="126"/>
      <c r="BJ43" s="126"/>
      <c r="BK43" s="126"/>
      <c r="BL43" s="124"/>
      <c r="BM43" s="126"/>
      <c r="BN43" s="126"/>
      <c r="BO43" s="99"/>
      <c r="BP43" s="152">
        <f t="shared" si="5"/>
        <v>-66</v>
      </c>
      <c r="BQ43" s="153" t="s">
        <v>93</v>
      </c>
      <c r="BR43" s="102">
        <v>0</v>
      </c>
    </row>
    <row r="44" spans="1:70" x14ac:dyDescent="0.3">
      <c r="A44" s="95"/>
      <c r="B44" s="148" t="s">
        <v>35</v>
      </c>
      <c r="C44" s="149">
        <f t="shared" si="6"/>
        <v>-320</v>
      </c>
      <c r="D44" s="101"/>
      <c r="E44" s="101"/>
      <c r="F44" s="101"/>
      <c r="G44" s="150"/>
      <c r="H44" s="103"/>
      <c r="I44" s="101"/>
      <c r="J44" s="101"/>
      <c r="K44" s="101"/>
      <c r="L44" s="101"/>
      <c r="M44" s="101"/>
      <c r="N44" s="101"/>
      <c r="O44" s="101"/>
      <c r="P44" s="101"/>
      <c r="Q44" s="101">
        <v>1</v>
      </c>
      <c r="R44" s="101"/>
      <c r="S44" s="151"/>
      <c r="T44" s="97"/>
      <c r="U44" s="126"/>
      <c r="V44" s="126"/>
      <c r="W44" s="126"/>
      <c r="X44" s="126"/>
      <c r="Y44" s="126"/>
      <c r="Z44" s="126"/>
      <c r="AA44" s="126"/>
      <c r="AB44" s="124"/>
      <c r="AC44" s="126"/>
      <c r="AD44" s="126"/>
      <c r="AE44" s="99"/>
      <c r="AF44" s="97"/>
      <c r="AG44" s="126"/>
      <c r="AH44" s="126"/>
      <c r="AI44" s="126"/>
      <c r="AJ44" s="126"/>
      <c r="AK44" s="126"/>
      <c r="AL44" s="126"/>
      <c r="AM44" s="126"/>
      <c r="AN44" s="124"/>
      <c r="AO44" s="126"/>
      <c r="AP44" s="126"/>
      <c r="AQ44" s="99"/>
      <c r="AR44" s="97"/>
      <c r="AS44" s="126"/>
      <c r="AT44" s="126"/>
      <c r="AU44" s="126"/>
      <c r="AV44" s="126"/>
      <c r="AW44" s="126"/>
      <c r="AX44" s="126"/>
      <c r="AY44" s="126"/>
      <c r="AZ44" s="124"/>
      <c r="BA44" s="126"/>
      <c r="BB44" s="126"/>
      <c r="BC44" s="99"/>
      <c r="BD44" s="97"/>
      <c r="BE44" s="126"/>
      <c r="BF44" s="126"/>
      <c r="BG44" s="126"/>
      <c r="BH44" s="126"/>
      <c r="BI44" s="126"/>
      <c r="BJ44" s="126"/>
      <c r="BK44" s="126"/>
      <c r="BL44" s="124"/>
      <c r="BM44" s="126"/>
      <c r="BN44" s="126"/>
      <c r="BO44" s="99"/>
      <c r="BP44" s="152">
        <f t="shared" si="5"/>
        <v>-320</v>
      </c>
      <c r="BQ44" s="153" t="s">
        <v>93</v>
      </c>
      <c r="BR44" s="102">
        <v>0</v>
      </c>
    </row>
    <row r="45" spans="1:70" x14ac:dyDescent="0.3">
      <c r="A45" s="95"/>
      <c r="B45" s="148" t="s">
        <v>36</v>
      </c>
      <c r="C45" s="149">
        <f t="shared" si="6"/>
        <v>-220</v>
      </c>
      <c r="D45" s="101"/>
      <c r="E45" s="101"/>
      <c r="F45" s="101"/>
      <c r="G45" s="150"/>
      <c r="H45" s="103"/>
      <c r="I45" s="101"/>
      <c r="J45" s="101"/>
      <c r="K45" s="101"/>
      <c r="L45" s="101"/>
      <c r="M45" s="101"/>
      <c r="N45" s="101"/>
      <c r="O45" s="101"/>
      <c r="P45" s="101"/>
      <c r="Q45" s="101"/>
      <c r="R45" s="101">
        <v>1</v>
      </c>
      <c r="S45" s="151"/>
      <c r="T45" s="97"/>
      <c r="U45" s="126"/>
      <c r="V45" s="126"/>
      <c r="W45" s="126"/>
      <c r="X45" s="126"/>
      <c r="Y45" s="126"/>
      <c r="Z45" s="126"/>
      <c r="AA45" s="126"/>
      <c r="AB45" s="124"/>
      <c r="AC45" s="126"/>
      <c r="AD45" s="126"/>
      <c r="AE45" s="99"/>
      <c r="AF45" s="97"/>
      <c r="AG45" s="126"/>
      <c r="AH45" s="126"/>
      <c r="AI45" s="126"/>
      <c r="AJ45" s="126"/>
      <c r="AK45" s="126"/>
      <c r="AL45" s="126"/>
      <c r="AM45" s="126"/>
      <c r="AN45" s="124"/>
      <c r="AO45" s="126"/>
      <c r="AP45" s="126"/>
      <c r="AQ45" s="99"/>
      <c r="AR45" s="97"/>
      <c r="AS45" s="126"/>
      <c r="AT45" s="126"/>
      <c r="AU45" s="126"/>
      <c r="AV45" s="126"/>
      <c r="AW45" s="126"/>
      <c r="AX45" s="126"/>
      <c r="AY45" s="126"/>
      <c r="AZ45" s="124"/>
      <c r="BA45" s="126"/>
      <c r="BB45" s="126"/>
      <c r="BC45" s="99"/>
      <c r="BD45" s="97"/>
      <c r="BE45" s="126"/>
      <c r="BF45" s="126"/>
      <c r="BG45" s="126"/>
      <c r="BH45" s="126"/>
      <c r="BI45" s="126"/>
      <c r="BJ45" s="126"/>
      <c r="BK45" s="126"/>
      <c r="BL45" s="124"/>
      <c r="BM45" s="126"/>
      <c r="BN45" s="126"/>
      <c r="BO45" s="99"/>
      <c r="BP45" s="152">
        <f t="shared" si="5"/>
        <v>-220</v>
      </c>
      <c r="BQ45" s="153" t="s">
        <v>93</v>
      </c>
      <c r="BR45" s="102">
        <v>0</v>
      </c>
    </row>
    <row r="46" spans="1:70" ht="16.2" thickBot="1" x14ac:dyDescent="0.35">
      <c r="A46" s="95"/>
      <c r="B46" s="154" t="s">
        <v>37</v>
      </c>
      <c r="C46" s="155">
        <f t="shared" si="6"/>
        <v>-182</v>
      </c>
      <c r="D46" s="116"/>
      <c r="E46" s="116"/>
      <c r="F46" s="116"/>
      <c r="G46" s="156"/>
      <c r="H46" s="118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57">
        <v>1</v>
      </c>
      <c r="T46" s="112"/>
      <c r="U46" s="158"/>
      <c r="V46" s="158"/>
      <c r="W46" s="158"/>
      <c r="X46" s="158"/>
      <c r="Y46" s="158"/>
      <c r="Z46" s="158"/>
      <c r="AA46" s="158"/>
      <c r="AB46" s="159"/>
      <c r="AC46" s="158"/>
      <c r="AD46" s="158"/>
      <c r="AE46" s="114"/>
      <c r="AF46" s="112"/>
      <c r="AG46" s="158"/>
      <c r="AH46" s="158"/>
      <c r="AI46" s="158"/>
      <c r="AJ46" s="158"/>
      <c r="AK46" s="158"/>
      <c r="AL46" s="158"/>
      <c r="AM46" s="158"/>
      <c r="AN46" s="159"/>
      <c r="AO46" s="158"/>
      <c r="AP46" s="158"/>
      <c r="AQ46" s="114"/>
      <c r="AR46" s="112"/>
      <c r="AS46" s="158"/>
      <c r="AT46" s="158"/>
      <c r="AU46" s="158"/>
      <c r="AV46" s="158"/>
      <c r="AW46" s="158"/>
      <c r="AX46" s="158"/>
      <c r="AY46" s="158"/>
      <c r="AZ46" s="159"/>
      <c r="BA46" s="158"/>
      <c r="BB46" s="158"/>
      <c r="BC46" s="114"/>
      <c r="BD46" s="112"/>
      <c r="BE46" s="158"/>
      <c r="BF46" s="158"/>
      <c r="BG46" s="158"/>
      <c r="BH46" s="158"/>
      <c r="BI46" s="158"/>
      <c r="BJ46" s="158"/>
      <c r="BK46" s="158"/>
      <c r="BL46" s="159"/>
      <c r="BM46" s="158"/>
      <c r="BN46" s="158"/>
      <c r="BO46" s="114"/>
      <c r="BP46" s="160">
        <f t="shared" si="5"/>
        <v>-2.8421709430404007E-14</v>
      </c>
      <c r="BQ46" s="161" t="s">
        <v>93</v>
      </c>
      <c r="BR46" s="117">
        <v>0</v>
      </c>
    </row>
    <row r="47" spans="1:70" x14ac:dyDescent="0.3">
      <c r="A47" s="95"/>
      <c r="B47" s="141" t="s">
        <v>38</v>
      </c>
      <c r="C47" s="142"/>
      <c r="D47" s="131">
        <f t="shared" ref="D47:D58" si="7">-BR17</f>
        <v>-425</v>
      </c>
      <c r="E47" s="131"/>
      <c r="F47" s="131"/>
      <c r="G47" s="143"/>
      <c r="H47" s="87"/>
      <c r="I47" s="90"/>
      <c r="J47" s="90"/>
      <c r="K47" s="90"/>
      <c r="L47" s="90"/>
      <c r="M47" s="90"/>
      <c r="N47" s="90"/>
      <c r="O47" s="90"/>
      <c r="P47" s="90"/>
      <c r="Q47" s="91"/>
      <c r="R47" s="90"/>
      <c r="S47" s="89"/>
      <c r="T47" s="162">
        <v>1</v>
      </c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4"/>
      <c r="AF47" s="87"/>
      <c r="AG47" s="90"/>
      <c r="AH47" s="90"/>
      <c r="AI47" s="90"/>
      <c r="AJ47" s="90"/>
      <c r="AK47" s="90"/>
      <c r="AL47" s="90"/>
      <c r="AM47" s="90"/>
      <c r="AN47" s="90"/>
      <c r="AO47" s="91"/>
      <c r="AP47" s="90"/>
      <c r="AQ47" s="89"/>
      <c r="AR47" s="87"/>
      <c r="AS47" s="90"/>
      <c r="AT47" s="90"/>
      <c r="AU47" s="90"/>
      <c r="AV47" s="90"/>
      <c r="AW47" s="90"/>
      <c r="AX47" s="90"/>
      <c r="AY47" s="90"/>
      <c r="AZ47" s="90"/>
      <c r="BA47" s="91"/>
      <c r="BB47" s="90"/>
      <c r="BC47" s="89"/>
      <c r="BD47" s="87"/>
      <c r="BE47" s="90"/>
      <c r="BF47" s="90"/>
      <c r="BG47" s="90"/>
      <c r="BH47" s="90"/>
      <c r="BI47" s="90"/>
      <c r="BJ47" s="90"/>
      <c r="BK47" s="90"/>
      <c r="BL47" s="90"/>
      <c r="BM47" s="91"/>
      <c r="BN47" s="90"/>
      <c r="BO47" s="89"/>
      <c r="BP47" s="146">
        <f t="shared" si="5"/>
        <v>-425</v>
      </c>
      <c r="BQ47" s="147" t="s">
        <v>93</v>
      </c>
      <c r="BR47" s="132">
        <v>0</v>
      </c>
    </row>
    <row r="48" spans="1:70" x14ac:dyDescent="0.3">
      <c r="A48" s="95"/>
      <c r="B48" s="148" t="s">
        <v>39</v>
      </c>
      <c r="C48" s="149"/>
      <c r="D48" s="101">
        <f t="shared" si="7"/>
        <v>-12</v>
      </c>
      <c r="E48" s="101"/>
      <c r="F48" s="101"/>
      <c r="G48" s="150"/>
      <c r="H48" s="97"/>
      <c r="I48" s="126"/>
      <c r="J48" s="126"/>
      <c r="K48" s="126"/>
      <c r="L48" s="126"/>
      <c r="M48" s="126"/>
      <c r="N48" s="126"/>
      <c r="O48" s="126"/>
      <c r="P48" s="126"/>
      <c r="Q48" s="124"/>
      <c r="R48" s="126"/>
      <c r="S48" s="99"/>
      <c r="T48" s="103"/>
      <c r="U48" s="101">
        <v>1</v>
      </c>
      <c r="V48" s="101"/>
      <c r="W48" s="101"/>
      <c r="X48" s="101"/>
      <c r="Y48" s="101"/>
      <c r="Z48" s="101"/>
      <c r="AA48" s="101"/>
      <c r="AB48" s="101"/>
      <c r="AC48" s="101"/>
      <c r="AD48" s="101"/>
      <c r="AE48" s="102"/>
      <c r="AF48" s="97"/>
      <c r="AG48" s="126"/>
      <c r="AH48" s="126"/>
      <c r="AI48" s="126"/>
      <c r="AJ48" s="126"/>
      <c r="AK48" s="126"/>
      <c r="AL48" s="126"/>
      <c r="AM48" s="126"/>
      <c r="AN48" s="126"/>
      <c r="AO48" s="124"/>
      <c r="AP48" s="126"/>
      <c r="AQ48" s="99"/>
      <c r="AR48" s="97"/>
      <c r="AS48" s="126"/>
      <c r="AT48" s="126"/>
      <c r="AU48" s="126"/>
      <c r="AV48" s="126"/>
      <c r="AW48" s="126"/>
      <c r="AX48" s="126"/>
      <c r="AY48" s="126"/>
      <c r="AZ48" s="126"/>
      <c r="BA48" s="124"/>
      <c r="BB48" s="126"/>
      <c r="BC48" s="99"/>
      <c r="BD48" s="97"/>
      <c r="BE48" s="126"/>
      <c r="BF48" s="126"/>
      <c r="BG48" s="126"/>
      <c r="BH48" s="126"/>
      <c r="BI48" s="126"/>
      <c r="BJ48" s="126"/>
      <c r="BK48" s="126"/>
      <c r="BL48" s="126"/>
      <c r="BM48" s="124"/>
      <c r="BN48" s="126"/>
      <c r="BO48" s="99"/>
      <c r="BP48" s="152">
        <f t="shared" si="5"/>
        <v>-12</v>
      </c>
      <c r="BQ48" s="153" t="s">
        <v>93</v>
      </c>
      <c r="BR48" s="102">
        <v>0</v>
      </c>
    </row>
    <row r="49" spans="1:70" x14ac:dyDescent="0.3">
      <c r="A49" s="95"/>
      <c r="B49" s="148" t="s">
        <v>40</v>
      </c>
      <c r="C49" s="149"/>
      <c r="D49" s="101">
        <f t="shared" si="7"/>
        <v>-43</v>
      </c>
      <c r="E49" s="101"/>
      <c r="F49" s="101"/>
      <c r="G49" s="150"/>
      <c r="H49" s="97"/>
      <c r="I49" s="126"/>
      <c r="J49" s="126"/>
      <c r="K49" s="126"/>
      <c r="L49" s="126"/>
      <c r="M49" s="126"/>
      <c r="N49" s="126"/>
      <c r="O49" s="126"/>
      <c r="P49" s="126"/>
      <c r="Q49" s="124"/>
      <c r="R49" s="126"/>
      <c r="S49" s="99"/>
      <c r="T49" s="103"/>
      <c r="U49" s="101"/>
      <c r="V49" s="101">
        <v>1</v>
      </c>
      <c r="W49" s="101"/>
      <c r="X49" s="101"/>
      <c r="Y49" s="101"/>
      <c r="Z49" s="101"/>
      <c r="AA49" s="101"/>
      <c r="AB49" s="101"/>
      <c r="AC49" s="101"/>
      <c r="AD49" s="101"/>
      <c r="AE49" s="102"/>
      <c r="AF49" s="97"/>
      <c r="AG49" s="126"/>
      <c r="AH49" s="126"/>
      <c r="AI49" s="126"/>
      <c r="AJ49" s="126"/>
      <c r="AK49" s="126"/>
      <c r="AL49" s="126"/>
      <c r="AM49" s="126"/>
      <c r="AN49" s="126"/>
      <c r="AO49" s="124"/>
      <c r="AP49" s="126"/>
      <c r="AQ49" s="99"/>
      <c r="AR49" s="97"/>
      <c r="AS49" s="126"/>
      <c r="AT49" s="126"/>
      <c r="AU49" s="126"/>
      <c r="AV49" s="126"/>
      <c r="AW49" s="126"/>
      <c r="AX49" s="126"/>
      <c r="AY49" s="126"/>
      <c r="AZ49" s="126"/>
      <c r="BA49" s="124"/>
      <c r="BB49" s="126"/>
      <c r="BC49" s="99"/>
      <c r="BD49" s="97"/>
      <c r="BE49" s="126"/>
      <c r="BF49" s="126"/>
      <c r="BG49" s="126"/>
      <c r="BH49" s="126"/>
      <c r="BI49" s="126"/>
      <c r="BJ49" s="126"/>
      <c r="BK49" s="126"/>
      <c r="BL49" s="126"/>
      <c r="BM49" s="124"/>
      <c r="BN49" s="126"/>
      <c r="BO49" s="99"/>
      <c r="BP49" s="152">
        <f t="shared" si="5"/>
        <v>6.3948846218409017E-14</v>
      </c>
      <c r="BQ49" s="153" t="s">
        <v>93</v>
      </c>
      <c r="BR49" s="102">
        <v>0</v>
      </c>
    </row>
    <row r="50" spans="1:70" x14ac:dyDescent="0.3">
      <c r="A50" s="95"/>
      <c r="B50" s="148" t="s">
        <v>41</v>
      </c>
      <c r="C50" s="149"/>
      <c r="D50" s="101">
        <f t="shared" si="7"/>
        <v>-125</v>
      </c>
      <c r="E50" s="101"/>
      <c r="F50" s="101"/>
      <c r="G50" s="150"/>
      <c r="H50" s="97"/>
      <c r="I50" s="126"/>
      <c r="J50" s="126"/>
      <c r="K50" s="126"/>
      <c r="L50" s="126"/>
      <c r="M50" s="126"/>
      <c r="N50" s="126"/>
      <c r="O50" s="126"/>
      <c r="P50" s="126"/>
      <c r="Q50" s="124"/>
      <c r="R50" s="126"/>
      <c r="S50" s="99"/>
      <c r="T50" s="103"/>
      <c r="U50" s="101"/>
      <c r="V50" s="101"/>
      <c r="W50" s="101">
        <v>1</v>
      </c>
      <c r="X50" s="101"/>
      <c r="Y50" s="101"/>
      <c r="Z50" s="101"/>
      <c r="AA50" s="101"/>
      <c r="AB50" s="101"/>
      <c r="AC50" s="101"/>
      <c r="AD50" s="101"/>
      <c r="AE50" s="102"/>
      <c r="AF50" s="97"/>
      <c r="AG50" s="126"/>
      <c r="AH50" s="126"/>
      <c r="AI50" s="126"/>
      <c r="AJ50" s="126"/>
      <c r="AK50" s="126"/>
      <c r="AL50" s="126"/>
      <c r="AM50" s="126"/>
      <c r="AN50" s="126"/>
      <c r="AO50" s="124"/>
      <c r="AP50" s="126"/>
      <c r="AQ50" s="99"/>
      <c r="AR50" s="97"/>
      <c r="AS50" s="126"/>
      <c r="AT50" s="126"/>
      <c r="AU50" s="126"/>
      <c r="AV50" s="126"/>
      <c r="AW50" s="126"/>
      <c r="AX50" s="126"/>
      <c r="AY50" s="126"/>
      <c r="AZ50" s="126"/>
      <c r="BA50" s="124"/>
      <c r="BB50" s="126"/>
      <c r="BC50" s="99"/>
      <c r="BD50" s="97"/>
      <c r="BE50" s="126"/>
      <c r="BF50" s="126"/>
      <c r="BG50" s="126"/>
      <c r="BH50" s="126"/>
      <c r="BI50" s="126"/>
      <c r="BJ50" s="126"/>
      <c r="BK50" s="126"/>
      <c r="BL50" s="126"/>
      <c r="BM50" s="124"/>
      <c r="BN50" s="126"/>
      <c r="BO50" s="99"/>
      <c r="BP50" s="152">
        <f t="shared" si="5"/>
        <v>-125</v>
      </c>
      <c r="BQ50" s="153" t="s">
        <v>93</v>
      </c>
      <c r="BR50" s="102">
        <v>0</v>
      </c>
    </row>
    <row r="51" spans="1:70" x14ac:dyDescent="0.3">
      <c r="A51" s="95"/>
      <c r="B51" s="148" t="s">
        <v>42</v>
      </c>
      <c r="C51" s="149"/>
      <c r="D51" s="101">
        <f t="shared" si="7"/>
        <v>-110</v>
      </c>
      <c r="E51" s="101"/>
      <c r="F51" s="101"/>
      <c r="G51" s="150"/>
      <c r="H51" s="97"/>
      <c r="I51" s="126"/>
      <c r="J51" s="126"/>
      <c r="K51" s="126"/>
      <c r="L51" s="126"/>
      <c r="M51" s="126"/>
      <c r="N51" s="126"/>
      <c r="O51" s="126"/>
      <c r="P51" s="124"/>
      <c r="Q51" s="126"/>
      <c r="R51" s="126"/>
      <c r="S51" s="99"/>
      <c r="T51" s="103"/>
      <c r="U51" s="101"/>
      <c r="V51" s="101"/>
      <c r="W51" s="101"/>
      <c r="X51" s="101">
        <v>1</v>
      </c>
      <c r="Y51" s="101"/>
      <c r="Z51" s="101"/>
      <c r="AA51" s="101"/>
      <c r="AB51" s="101"/>
      <c r="AC51" s="101"/>
      <c r="AD51" s="101"/>
      <c r="AE51" s="102"/>
      <c r="AF51" s="97"/>
      <c r="AG51" s="126"/>
      <c r="AH51" s="126"/>
      <c r="AI51" s="126"/>
      <c r="AJ51" s="126"/>
      <c r="AK51" s="126"/>
      <c r="AL51" s="126"/>
      <c r="AM51" s="126"/>
      <c r="AN51" s="124"/>
      <c r="AO51" s="126"/>
      <c r="AP51" s="126"/>
      <c r="AQ51" s="99"/>
      <c r="AR51" s="97"/>
      <c r="AS51" s="126"/>
      <c r="AT51" s="126"/>
      <c r="AU51" s="126"/>
      <c r="AV51" s="126"/>
      <c r="AW51" s="126"/>
      <c r="AX51" s="126"/>
      <c r="AY51" s="126"/>
      <c r="AZ51" s="124"/>
      <c r="BA51" s="126"/>
      <c r="BB51" s="126"/>
      <c r="BC51" s="99"/>
      <c r="BD51" s="97"/>
      <c r="BE51" s="126"/>
      <c r="BF51" s="126"/>
      <c r="BG51" s="126"/>
      <c r="BH51" s="126"/>
      <c r="BI51" s="126"/>
      <c r="BJ51" s="126"/>
      <c r="BK51" s="126"/>
      <c r="BL51" s="124"/>
      <c r="BM51" s="126"/>
      <c r="BN51" s="126"/>
      <c r="BO51" s="99"/>
      <c r="BP51" s="152">
        <f t="shared" si="5"/>
        <v>1.2789769243681803E-13</v>
      </c>
      <c r="BQ51" s="153" t="s">
        <v>93</v>
      </c>
      <c r="BR51" s="102">
        <v>0</v>
      </c>
    </row>
    <row r="52" spans="1:70" x14ac:dyDescent="0.3">
      <c r="A52" s="95"/>
      <c r="B52" s="148" t="s">
        <v>43</v>
      </c>
      <c r="C52" s="149"/>
      <c r="D52" s="101">
        <f t="shared" si="7"/>
        <v>-86</v>
      </c>
      <c r="E52" s="101"/>
      <c r="F52" s="101"/>
      <c r="G52" s="150"/>
      <c r="H52" s="97"/>
      <c r="I52" s="126"/>
      <c r="J52" s="126"/>
      <c r="K52" s="126"/>
      <c r="L52" s="126"/>
      <c r="M52" s="126"/>
      <c r="N52" s="126"/>
      <c r="O52" s="126"/>
      <c r="P52" s="124"/>
      <c r="Q52" s="126"/>
      <c r="R52" s="126"/>
      <c r="S52" s="99"/>
      <c r="T52" s="103"/>
      <c r="U52" s="101"/>
      <c r="V52" s="101"/>
      <c r="W52" s="101"/>
      <c r="X52" s="101"/>
      <c r="Y52" s="101">
        <v>1</v>
      </c>
      <c r="Z52" s="101"/>
      <c r="AA52" s="101"/>
      <c r="AB52" s="101"/>
      <c r="AC52" s="101"/>
      <c r="AD52" s="101"/>
      <c r="AE52" s="102"/>
      <c r="AF52" s="97"/>
      <c r="AG52" s="126"/>
      <c r="AH52" s="126"/>
      <c r="AI52" s="126"/>
      <c r="AJ52" s="126"/>
      <c r="AK52" s="126"/>
      <c r="AL52" s="126"/>
      <c r="AM52" s="126"/>
      <c r="AN52" s="124"/>
      <c r="AO52" s="126"/>
      <c r="AP52" s="126"/>
      <c r="AQ52" s="99"/>
      <c r="AR52" s="97"/>
      <c r="AS52" s="126"/>
      <c r="AT52" s="126"/>
      <c r="AU52" s="126"/>
      <c r="AV52" s="126"/>
      <c r="AW52" s="126"/>
      <c r="AX52" s="126"/>
      <c r="AY52" s="126"/>
      <c r="AZ52" s="124"/>
      <c r="BA52" s="126"/>
      <c r="BB52" s="126"/>
      <c r="BC52" s="99"/>
      <c r="BD52" s="97"/>
      <c r="BE52" s="126"/>
      <c r="BF52" s="126"/>
      <c r="BG52" s="126"/>
      <c r="BH52" s="126"/>
      <c r="BI52" s="126"/>
      <c r="BJ52" s="126"/>
      <c r="BK52" s="126"/>
      <c r="BL52" s="124"/>
      <c r="BM52" s="126"/>
      <c r="BN52" s="126"/>
      <c r="BO52" s="99"/>
      <c r="BP52" s="152">
        <f t="shared" si="5"/>
        <v>1.2789769243681803E-13</v>
      </c>
      <c r="BQ52" s="153" t="s">
        <v>93</v>
      </c>
      <c r="BR52" s="102">
        <v>0</v>
      </c>
    </row>
    <row r="53" spans="1:70" x14ac:dyDescent="0.3">
      <c r="A53" s="95"/>
      <c r="B53" s="148" t="s">
        <v>44</v>
      </c>
      <c r="C53" s="149"/>
      <c r="D53" s="101">
        <f t="shared" si="7"/>
        <v>-129</v>
      </c>
      <c r="E53" s="101"/>
      <c r="F53" s="101"/>
      <c r="G53" s="150"/>
      <c r="H53" s="97"/>
      <c r="I53" s="126"/>
      <c r="J53" s="126"/>
      <c r="K53" s="126"/>
      <c r="L53" s="126"/>
      <c r="M53" s="126"/>
      <c r="N53" s="126"/>
      <c r="O53" s="126"/>
      <c r="P53" s="124"/>
      <c r="Q53" s="126"/>
      <c r="R53" s="126"/>
      <c r="S53" s="99"/>
      <c r="T53" s="103"/>
      <c r="U53" s="101"/>
      <c r="V53" s="101"/>
      <c r="W53" s="101"/>
      <c r="X53" s="101"/>
      <c r="Y53" s="101"/>
      <c r="Z53" s="101">
        <v>1</v>
      </c>
      <c r="AA53" s="101"/>
      <c r="AB53" s="101"/>
      <c r="AC53" s="101"/>
      <c r="AD53" s="101"/>
      <c r="AE53" s="102"/>
      <c r="AF53" s="97"/>
      <c r="AG53" s="126"/>
      <c r="AH53" s="126"/>
      <c r="AI53" s="126"/>
      <c r="AJ53" s="126"/>
      <c r="AK53" s="126"/>
      <c r="AL53" s="126"/>
      <c r="AM53" s="126"/>
      <c r="AN53" s="124"/>
      <c r="AO53" s="126"/>
      <c r="AP53" s="126"/>
      <c r="AQ53" s="99"/>
      <c r="AR53" s="97"/>
      <c r="AS53" s="126"/>
      <c r="AT53" s="126"/>
      <c r="AU53" s="126"/>
      <c r="AV53" s="126"/>
      <c r="AW53" s="126"/>
      <c r="AX53" s="126"/>
      <c r="AY53" s="126"/>
      <c r="AZ53" s="124"/>
      <c r="BA53" s="126"/>
      <c r="BB53" s="126"/>
      <c r="BC53" s="99"/>
      <c r="BD53" s="97"/>
      <c r="BE53" s="126"/>
      <c r="BF53" s="126"/>
      <c r="BG53" s="126"/>
      <c r="BH53" s="126"/>
      <c r="BI53" s="126"/>
      <c r="BJ53" s="126"/>
      <c r="BK53" s="126"/>
      <c r="BL53" s="124"/>
      <c r="BM53" s="126"/>
      <c r="BN53" s="126"/>
      <c r="BO53" s="99"/>
      <c r="BP53" s="152">
        <f t="shared" si="5"/>
        <v>-129</v>
      </c>
      <c r="BQ53" s="153" t="s">
        <v>93</v>
      </c>
      <c r="BR53" s="102">
        <v>0</v>
      </c>
    </row>
    <row r="54" spans="1:70" x14ac:dyDescent="0.3">
      <c r="A54" s="95"/>
      <c r="B54" s="148" t="s">
        <v>45</v>
      </c>
      <c r="C54" s="149"/>
      <c r="D54" s="101">
        <f t="shared" si="7"/>
        <v>-28</v>
      </c>
      <c r="E54" s="101"/>
      <c r="F54" s="101"/>
      <c r="G54" s="150"/>
      <c r="H54" s="97"/>
      <c r="I54" s="126"/>
      <c r="J54" s="126"/>
      <c r="K54" s="126"/>
      <c r="L54" s="126"/>
      <c r="M54" s="126"/>
      <c r="N54" s="126"/>
      <c r="O54" s="126"/>
      <c r="P54" s="124"/>
      <c r="Q54" s="126"/>
      <c r="R54" s="126"/>
      <c r="S54" s="99"/>
      <c r="T54" s="103"/>
      <c r="U54" s="101"/>
      <c r="V54" s="101"/>
      <c r="W54" s="101"/>
      <c r="X54" s="101"/>
      <c r="Y54" s="101"/>
      <c r="Z54" s="101"/>
      <c r="AA54" s="101">
        <v>1</v>
      </c>
      <c r="AB54" s="101"/>
      <c r="AC54" s="101"/>
      <c r="AD54" s="101"/>
      <c r="AE54" s="102"/>
      <c r="AF54" s="97"/>
      <c r="AG54" s="126"/>
      <c r="AH54" s="126"/>
      <c r="AI54" s="126"/>
      <c r="AJ54" s="126"/>
      <c r="AK54" s="126"/>
      <c r="AL54" s="126"/>
      <c r="AM54" s="126"/>
      <c r="AN54" s="124"/>
      <c r="AO54" s="126"/>
      <c r="AP54" s="126"/>
      <c r="AQ54" s="99"/>
      <c r="AR54" s="97"/>
      <c r="AS54" s="126"/>
      <c r="AT54" s="126"/>
      <c r="AU54" s="126"/>
      <c r="AV54" s="126"/>
      <c r="AW54" s="126"/>
      <c r="AX54" s="126"/>
      <c r="AY54" s="126"/>
      <c r="AZ54" s="124"/>
      <c r="BA54" s="126"/>
      <c r="BB54" s="126"/>
      <c r="BC54" s="99"/>
      <c r="BD54" s="97"/>
      <c r="BE54" s="126"/>
      <c r="BF54" s="126"/>
      <c r="BG54" s="126"/>
      <c r="BH54" s="126"/>
      <c r="BI54" s="126"/>
      <c r="BJ54" s="126"/>
      <c r="BK54" s="126"/>
      <c r="BL54" s="124"/>
      <c r="BM54" s="126"/>
      <c r="BN54" s="126"/>
      <c r="BO54" s="99"/>
      <c r="BP54" s="152">
        <f t="shared" si="5"/>
        <v>-28</v>
      </c>
      <c r="BQ54" s="153" t="s">
        <v>93</v>
      </c>
      <c r="BR54" s="102">
        <v>0</v>
      </c>
    </row>
    <row r="55" spans="1:70" x14ac:dyDescent="0.3">
      <c r="A55" s="95"/>
      <c r="B55" s="148" t="s">
        <v>46</v>
      </c>
      <c r="C55" s="149"/>
      <c r="D55" s="101">
        <f t="shared" si="7"/>
        <v>-66</v>
      </c>
      <c r="E55" s="101"/>
      <c r="F55" s="101"/>
      <c r="G55" s="150"/>
      <c r="H55" s="97"/>
      <c r="I55" s="126"/>
      <c r="J55" s="126"/>
      <c r="K55" s="126"/>
      <c r="L55" s="126"/>
      <c r="M55" s="126"/>
      <c r="N55" s="126"/>
      <c r="O55" s="126"/>
      <c r="P55" s="124"/>
      <c r="Q55" s="126"/>
      <c r="R55" s="126"/>
      <c r="S55" s="99"/>
      <c r="T55" s="103"/>
      <c r="U55" s="101"/>
      <c r="V55" s="101"/>
      <c r="W55" s="101"/>
      <c r="X55" s="101"/>
      <c r="Y55" s="101"/>
      <c r="Z55" s="101"/>
      <c r="AA55" s="101"/>
      <c r="AB55" s="101">
        <v>1</v>
      </c>
      <c r="AC55" s="101"/>
      <c r="AD55" s="101"/>
      <c r="AE55" s="102"/>
      <c r="AF55" s="97"/>
      <c r="AG55" s="126"/>
      <c r="AH55" s="126"/>
      <c r="AI55" s="126"/>
      <c r="AJ55" s="126"/>
      <c r="AK55" s="126"/>
      <c r="AL55" s="126"/>
      <c r="AM55" s="126"/>
      <c r="AN55" s="124"/>
      <c r="AO55" s="126"/>
      <c r="AP55" s="126"/>
      <c r="AQ55" s="99"/>
      <c r="AR55" s="97"/>
      <c r="AS55" s="126"/>
      <c r="AT55" s="126"/>
      <c r="AU55" s="126"/>
      <c r="AV55" s="126"/>
      <c r="AW55" s="126"/>
      <c r="AX55" s="126"/>
      <c r="AY55" s="126"/>
      <c r="AZ55" s="124"/>
      <c r="BA55" s="126"/>
      <c r="BB55" s="126"/>
      <c r="BC55" s="99"/>
      <c r="BD55" s="97"/>
      <c r="BE55" s="126"/>
      <c r="BF55" s="126"/>
      <c r="BG55" s="126"/>
      <c r="BH55" s="126"/>
      <c r="BI55" s="126"/>
      <c r="BJ55" s="126"/>
      <c r="BK55" s="126"/>
      <c r="BL55" s="124"/>
      <c r="BM55" s="126"/>
      <c r="BN55" s="126"/>
      <c r="BO55" s="99"/>
      <c r="BP55" s="152">
        <f t="shared" si="5"/>
        <v>8.5265128291212022E-14</v>
      </c>
      <c r="BQ55" s="153" t="s">
        <v>93</v>
      </c>
      <c r="BR55" s="102">
        <v>0</v>
      </c>
    </row>
    <row r="56" spans="1:70" x14ac:dyDescent="0.3">
      <c r="A56" s="95"/>
      <c r="B56" s="148" t="s">
        <v>47</v>
      </c>
      <c r="C56" s="149"/>
      <c r="D56" s="101">
        <f t="shared" si="7"/>
        <v>-320</v>
      </c>
      <c r="E56" s="101"/>
      <c r="F56" s="101"/>
      <c r="G56" s="150"/>
      <c r="H56" s="97"/>
      <c r="I56" s="126"/>
      <c r="J56" s="126"/>
      <c r="K56" s="126"/>
      <c r="L56" s="126"/>
      <c r="M56" s="126"/>
      <c r="N56" s="126"/>
      <c r="O56" s="126"/>
      <c r="P56" s="124"/>
      <c r="Q56" s="126"/>
      <c r="R56" s="126"/>
      <c r="S56" s="99"/>
      <c r="T56" s="103"/>
      <c r="U56" s="101"/>
      <c r="V56" s="101"/>
      <c r="W56" s="101"/>
      <c r="X56" s="101"/>
      <c r="Y56" s="101"/>
      <c r="Z56" s="101"/>
      <c r="AA56" s="101"/>
      <c r="AB56" s="101"/>
      <c r="AC56" s="101">
        <v>1</v>
      </c>
      <c r="AD56" s="101"/>
      <c r="AE56" s="102"/>
      <c r="AF56" s="97"/>
      <c r="AG56" s="126"/>
      <c r="AH56" s="126"/>
      <c r="AI56" s="126"/>
      <c r="AJ56" s="126"/>
      <c r="AK56" s="126"/>
      <c r="AL56" s="126"/>
      <c r="AM56" s="126"/>
      <c r="AN56" s="124"/>
      <c r="AO56" s="126"/>
      <c r="AP56" s="126"/>
      <c r="AQ56" s="99"/>
      <c r="AR56" s="97"/>
      <c r="AS56" s="126"/>
      <c r="AT56" s="126"/>
      <c r="AU56" s="126"/>
      <c r="AV56" s="126"/>
      <c r="AW56" s="126"/>
      <c r="AX56" s="126"/>
      <c r="AY56" s="126"/>
      <c r="AZ56" s="124"/>
      <c r="BA56" s="126"/>
      <c r="BB56" s="126"/>
      <c r="BC56" s="99"/>
      <c r="BD56" s="97"/>
      <c r="BE56" s="126"/>
      <c r="BF56" s="126"/>
      <c r="BG56" s="126"/>
      <c r="BH56" s="126"/>
      <c r="BI56" s="126"/>
      <c r="BJ56" s="126"/>
      <c r="BK56" s="126"/>
      <c r="BL56" s="124"/>
      <c r="BM56" s="126"/>
      <c r="BN56" s="126"/>
      <c r="BO56" s="99"/>
      <c r="BP56" s="152">
        <f t="shared" si="5"/>
        <v>-320</v>
      </c>
      <c r="BQ56" s="153" t="s">
        <v>93</v>
      </c>
      <c r="BR56" s="102">
        <v>0</v>
      </c>
    </row>
    <row r="57" spans="1:70" x14ac:dyDescent="0.3">
      <c r="A57" s="95"/>
      <c r="B57" s="148" t="s">
        <v>48</v>
      </c>
      <c r="C57" s="149"/>
      <c r="D57" s="101">
        <f t="shared" si="7"/>
        <v>-220</v>
      </c>
      <c r="E57" s="101"/>
      <c r="F57" s="101"/>
      <c r="G57" s="150"/>
      <c r="H57" s="97"/>
      <c r="I57" s="126"/>
      <c r="J57" s="126"/>
      <c r="K57" s="126"/>
      <c r="L57" s="126"/>
      <c r="M57" s="126"/>
      <c r="N57" s="126"/>
      <c r="O57" s="126"/>
      <c r="P57" s="124"/>
      <c r="Q57" s="126"/>
      <c r="R57" s="126"/>
      <c r="S57" s="99"/>
      <c r="T57" s="103"/>
      <c r="U57" s="101"/>
      <c r="V57" s="101"/>
      <c r="W57" s="101"/>
      <c r="X57" s="101"/>
      <c r="Y57" s="101"/>
      <c r="Z57" s="101"/>
      <c r="AA57" s="101"/>
      <c r="AB57" s="101"/>
      <c r="AC57" s="101"/>
      <c r="AD57" s="101">
        <v>1</v>
      </c>
      <c r="AE57" s="102"/>
      <c r="AF57" s="97"/>
      <c r="AG57" s="126"/>
      <c r="AH57" s="126"/>
      <c r="AI57" s="126"/>
      <c r="AJ57" s="126"/>
      <c r="AK57" s="126"/>
      <c r="AL57" s="126"/>
      <c r="AM57" s="126"/>
      <c r="AN57" s="124"/>
      <c r="AO57" s="126"/>
      <c r="AP57" s="126"/>
      <c r="AQ57" s="99"/>
      <c r="AR57" s="97"/>
      <c r="AS57" s="126"/>
      <c r="AT57" s="126"/>
      <c r="AU57" s="126"/>
      <c r="AV57" s="126"/>
      <c r="AW57" s="126"/>
      <c r="AX57" s="126"/>
      <c r="AY57" s="126"/>
      <c r="AZ57" s="124"/>
      <c r="BA57" s="126"/>
      <c r="BB57" s="126"/>
      <c r="BC57" s="99"/>
      <c r="BD57" s="97"/>
      <c r="BE57" s="126"/>
      <c r="BF57" s="126"/>
      <c r="BG57" s="126"/>
      <c r="BH57" s="126"/>
      <c r="BI57" s="126"/>
      <c r="BJ57" s="126"/>
      <c r="BK57" s="126"/>
      <c r="BL57" s="124"/>
      <c r="BM57" s="126"/>
      <c r="BN57" s="126"/>
      <c r="BO57" s="99"/>
      <c r="BP57" s="152">
        <f t="shared" si="5"/>
        <v>-220</v>
      </c>
      <c r="BQ57" s="153" t="s">
        <v>93</v>
      </c>
      <c r="BR57" s="102">
        <v>0</v>
      </c>
    </row>
    <row r="58" spans="1:70" ht="16.2" thickBot="1" x14ac:dyDescent="0.35">
      <c r="A58" s="95"/>
      <c r="B58" s="154" t="s">
        <v>49</v>
      </c>
      <c r="C58" s="155"/>
      <c r="D58" s="116">
        <f t="shared" si="7"/>
        <v>-182</v>
      </c>
      <c r="E58" s="116"/>
      <c r="F58" s="116"/>
      <c r="G58" s="156"/>
      <c r="H58" s="112"/>
      <c r="I58" s="158"/>
      <c r="J58" s="158"/>
      <c r="K58" s="158"/>
      <c r="L58" s="158"/>
      <c r="M58" s="158"/>
      <c r="N58" s="158"/>
      <c r="O58" s="158"/>
      <c r="P58" s="159"/>
      <c r="Q58" s="158"/>
      <c r="R58" s="158"/>
      <c r="S58" s="114"/>
      <c r="T58" s="118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7">
        <v>1</v>
      </c>
      <c r="AF58" s="112"/>
      <c r="AG58" s="158"/>
      <c r="AH58" s="158"/>
      <c r="AI58" s="158"/>
      <c r="AJ58" s="158"/>
      <c r="AK58" s="158"/>
      <c r="AL58" s="158"/>
      <c r="AM58" s="158"/>
      <c r="AN58" s="159"/>
      <c r="AO58" s="158"/>
      <c r="AP58" s="158"/>
      <c r="AQ58" s="114"/>
      <c r="AR58" s="112"/>
      <c r="AS58" s="158"/>
      <c r="AT58" s="158"/>
      <c r="AU58" s="158"/>
      <c r="AV58" s="158"/>
      <c r="AW58" s="158"/>
      <c r="AX58" s="158"/>
      <c r="AY58" s="158"/>
      <c r="AZ58" s="159"/>
      <c r="BA58" s="158"/>
      <c r="BB58" s="158"/>
      <c r="BC58" s="114"/>
      <c r="BD58" s="112"/>
      <c r="BE58" s="158"/>
      <c r="BF58" s="158"/>
      <c r="BG58" s="158"/>
      <c r="BH58" s="158"/>
      <c r="BI58" s="158"/>
      <c r="BJ58" s="158"/>
      <c r="BK58" s="158"/>
      <c r="BL58" s="159"/>
      <c r="BM58" s="158"/>
      <c r="BN58" s="158"/>
      <c r="BO58" s="114"/>
      <c r="BP58" s="160">
        <f t="shared" si="5"/>
        <v>-182</v>
      </c>
      <c r="BQ58" s="161" t="s">
        <v>93</v>
      </c>
      <c r="BR58" s="117">
        <v>0</v>
      </c>
    </row>
    <row r="59" spans="1:70" x14ac:dyDescent="0.3">
      <c r="A59" s="95"/>
      <c r="B59" s="141" t="s">
        <v>50</v>
      </c>
      <c r="C59" s="142"/>
      <c r="D59" s="131"/>
      <c r="E59" s="131">
        <f t="shared" ref="E59:E70" si="8">-BR17</f>
        <v>-425</v>
      </c>
      <c r="F59" s="131"/>
      <c r="G59" s="143"/>
      <c r="H59" s="87"/>
      <c r="I59" s="90"/>
      <c r="J59" s="90"/>
      <c r="K59" s="90"/>
      <c r="L59" s="90"/>
      <c r="M59" s="90"/>
      <c r="N59" s="90"/>
      <c r="O59" s="90"/>
      <c r="P59" s="90"/>
      <c r="Q59" s="91"/>
      <c r="R59" s="90"/>
      <c r="S59" s="89"/>
      <c r="T59" s="87"/>
      <c r="U59" s="90"/>
      <c r="V59" s="90"/>
      <c r="W59" s="90"/>
      <c r="X59" s="90"/>
      <c r="Y59" s="90"/>
      <c r="Z59" s="90"/>
      <c r="AA59" s="90"/>
      <c r="AB59" s="90"/>
      <c r="AC59" s="91"/>
      <c r="AD59" s="90"/>
      <c r="AE59" s="89"/>
      <c r="AF59" s="144">
        <v>1</v>
      </c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2"/>
      <c r="AR59" s="87"/>
      <c r="AS59" s="90"/>
      <c r="AT59" s="90"/>
      <c r="AU59" s="90"/>
      <c r="AV59" s="90"/>
      <c r="AW59" s="90"/>
      <c r="AX59" s="90"/>
      <c r="AY59" s="90"/>
      <c r="AZ59" s="90"/>
      <c r="BA59" s="91"/>
      <c r="BB59" s="90"/>
      <c r="BC59" s="89"/>
      <c r="BD59" s="87"/>
      <c r="BE59" s="90"/>
      <c r="BF59" s="90"/>
      <c r="BG59" s="90"/>
      <c r="BH59" s="90"/>
      <c r="BI59" s="90"/>
      <c r="BJ59" s="90"/>
      <c r="BK59" s="90"/>
      <c r="BL59" s="90"/>
      <c r="BM59" s="91"/>
      <c r="BN59" s="90"/>
      <c r="BO59" s="89"/>
      <c r="BP59" s="146">
        <f t="shared" si="5"/>
        <v>-425</v>
      </c>
      <c r="BQ59" s="147" t="s">
        <v>93</v>
      </c>
      <c r="BR59" s="132">
        <v>0</v>
      </c>
    </row>
    <row r="60" spans="1:70" x14ac:dyDescent="0.3">
      <c r="A60" s="95"/>
      <c r="B60" s="148" t="s">
        <v>51</v>
      </c>
      <c r="C60" s="149"/>
      <c r="D60" s="101"/>
      <c r="E60" s="101">
        <f t="shared" si="8"/>
        <v>-12</v>
      </c>
      <c r="F60" s="101"/>
      <c r="G60" s="150"/>
      <c r="H60" s="97"/>
      <c r="I60" s="126"/>
      <c r="J60" s="126"/>
      <c r="K60" s="126"/>
      <c r="L60" s="126"/>
      <c r="M60" s="126"/>
      <c r="N60" s="126"/>
      <c r="O60" s="126"/>
      <c r="P60" s="126"/>
      <c r="Q60" s="124"/>
      <c r="R60" s="126"/>
      <c r="S60" s="99"/>
      <c r="T60" s="97"/>
      <c r="U60" s="126"/>
      <c r="V60" s="126"/>
      <c r="W60" s="126"/>
      <c r="X60" s="126"/>
      <c r="Y60" s="126"/>
      <c r="Z60" s="126"/>
      <c r="AA60" s="126"/>
      <c r="AB60" s="126"/>
      <c r="AC60" s="124"/>
      <c r="AD60" s="126"/>
      <c r="AE60" s="99"/>
      <c r="AF60" s="103"/>
      <c r="AG60" s="101">
        <v>1</v>
      </c>
      <c r="AH60" s="101"/>
      <c r="AI60" s="101"/>
      <c r="AJ60" s="101"/>
      <c r="AK60" s="101"/>
      <c r="AL60" s="101"/>
      <c r="AM60" s="101"/>
      <c r="AN60" s="101"/>
      <c r="AO60" s="101"/>
      <c r="AP60" s="101"/>
      <c r="AQ60" s="102"/>
      <c r="AR60" s="97"/>
      <c r="AS60" s="126"/>
      <c r="AT60" s="126"/>
      <c r="AU60" s="126"/>
      <c r="AV60" s="126"/>
      <c r="AW60" s="126"/>
      <c r="AX60" s="126"/>
      <c r="AY60" s="126"/>
      <c r="AZ60" s="126"/>
      <c r="BA60" s="124"/>
      <c r="BB60" s="126"/>
      <c r="BC60" s="99"/>
      <c r="BD60" s="97"/>
      <c r="BE60" s="126"/>
      <c r="BF60" s="126"/>
      <c r="BG60" s="126"/>
      <c r="BH60" s="126"/>
      <c r="BI60" s="126"/>
      <c r="BJ60" s="126"/>
      <c r="BK60" s="126"/>
      <c r="BL60" s="126"/>
      <c r="BM60" s="124"/>
      <c r="BN60" s="126"/>
      <c r="BO60" s="99"/>
      <c r="BP60" s="152">
        <f t="shared" si="5"/>
        <v>-12</v>
      </c>
      <c r="BQ60" s="153" t="s">
        <v>93</v>
      </c>
      <c r="BR60" s="102">
        <v>0</v>
      </c>
    </row>
    <row r="61" spans="1:70" x14ac:dyDescent="0.3">
      <c r="A61" s="95"/>
      <c r="B61" s="148" t="s">
        <v>52</v>
      </c>
      <c r="C61" s="149"/>
      <c r="D61" s="101"/>
      <c r="E61" s="101">
        <f t="shared" si="8"/>
        <v>-43</v>
      </c>
      <c r="F61" s="101"/>
      <c r="G61" s="150"/>
      <c r="H61" s="97"/>
      <c r="I61" s="126"/>
      <c r="J61" s="126"/>
      <c r="K61" s="126"/>
      <c r="L61" s="126"/>
      <c r="M61" s="126"/>
      <c r="N61" s="126"/>
      <c r="O61" s="126"/>
      <c r="P61" s="126"/>
      <c r="Q61" s="124"/>
      <c r="R61" s="126"/>
      <c r="S61" s="99"/>
      <c r="T61" s="97"/>
      <c r="U61" s="126"/>
      <c r="V61" s="126"/>
      <c r="W61" s="126"/>
      <c r="X61" s="126"/>
      <c r="Y61" s="126"/>
      <c r="Z61" s="126"/>
      <c r="AA61" s="126"/>
      <c r="AB61" s="126"/>
      <c r="AC61" s="124"/>
      <c r="AD61" s="126"/>
      <c r="AE61" s="99"/>
      <c r="AF61" s="103"/>
      <c r="AG61" s="101"/>
      <c r="AH61" s="101">
        <v>1</v>
      </c>
      <c r="AI61" s="101"/>
      <c r="AJ61" s="101"/>
      <c r="AK61" s="101"/>
      <c r="AL61" s="101"/>
      <c r="AM61" s="101"/>
      <c r="AN61" s="101"/>
      <c r="AO61" s="101"/>
      <c r="AP61" s="101"/>
      <c r="AQ61" s="102"/>
      <c r="AR61" s="97"/>
      <c r="AS61" s="126"/>
      <c r="AT61" s="126"/>
      <c r="AU61" s="126"/>
      <c r="AV61" s="126"/>
      <c r="AW61" s="126"/>
      <c r="AX61" s="126"/>
      <c r="AY61" s="126"/>
      <c r="AZ61" s="126"/>
      <c r="BA61" s="124"/>
      <c r="BB61" s="126"/>
      <c r="BC61" s="99"/>
      <c r="BD61" s="97"/>
      <c r="BE61" s="126"/>
      <c r="BF61" s="126"/>
      <c r="BG61" s="126"/>
      <c r="BH61" s="126"/>
      <c r="BI61" s="126"/>
      <c r="BJ61" s="126"/>
      <c r="BK61" s="126"/>
      <c r="BL61" s="126"/>
      <c r="BM61" s="124"/>
      <c r="BN61" s="126"/>
      <c r="BO61" s="99"/>
      <c r="BP61" s="152">
        <f t="shared" si="5"/>
        <v>-43</v>
      </c>
      <c r="BQ61" s="153" t="s">
        <v>93</v>
      </c>
      <c r="BR61" s="102">
        <v>0</v>
      </c>
    </row>
    <row r="62" spans="1:70" x14ac:dyDescent="0.3">
      <c r="A62" s="95"/>
      <c r="B62" s="148" t="s">
        <v>53</v>
      </c>
      <c r="C62" s="149"/>
      <c r="D62" s="101"/>
      <c r="E62" s="101">
        <f t="shared" si="8"/>
        <v>-125</v>
      </c>
      <c r="F62" s="101"/>
      <c r="G62" s="150"/>
      <c r="H62" s="97"/>
      <c r="I62" s="126"/>
      <c r="J62" s="126"/>
      <c r="K62" s="126"/>
      <c r="L62" s="126"/>
      <c r="M62" s="126"/>
      <c r="N62" s="126"/>
      <c r="O62" s="126"/>
      <c r="P62" s="126"/>
      <c r="Q62" s="124"/>
      <c r="R62" s="126"/>
      <c r="S62" s="99"/>
      <c r="T62" s="97"/>
      <c r="U62" s="126"/>
      <c r="V62" s="126"/>
      <c r="W62" s="126"/>
      <c r="X62" s="126"/>
      <c r="Y62" s="126"/>
      <c r="Z62" s="126"/>
      <c r="AA62" s="126"/>
      <c r="AB62" s="126"/>
      <c r="AC62" s="124"/>
      <c r="AD62" s="126"/>
      <c r="AE62" s="99"/>
      <c r="AF62" s="103"/>
      <c r="AG62" s="101"/>
      <c r="AH62" s="101"/>
      <c r="AI62" s="101">
        <v>1</v>
      </c>
      <c r="AJ62" s="101"/>
      <c r="AK62" s="101"/>
      <c r="AL62" s="101"/>
      <c r="AM62" s="101"/>
      <c r="AN62" s="101"/>
      <c r="AO62" s="101"/>
      <c r="AP62" s="101"/>
      <c r="AQ62" s="102"/>
      <c r="AR62" s="97"/>
      <c r="AS62" s="126"/>
      <c r="AT62" s="126"/>
      <c r="AU62" s="126"/>
      <c r="AV62" s="126"/>
      <c r="AW62" s="126"/>
      <c r="AX62" s="126"/>
      <c r="AY62" s="126"/>
      <c r="AZ62" s="126"/>
      <c r="BA62" s="124"/>
      <c r="BB62" s="126"/>
      <c r="BC62" s="99"/>
      <c r="BD62" s="97"/>
      <c r="BE62" s="126"/>
      <c r="BF62" s="126"/>
      <c r="BG62" s="126"/>
      <c r="BH62" s="126"/>
      <c r="BI62" s="126"/>
      <c r="BJ62" s="126"/>
      <c r="BK62" s="126"/>
      <c r="BL62" s="126"/>
      <c r="BM62" s="124"/>
      <c r="BN62" s="126"/>
      <c r="BO62" s="99"/>
      <c r="BP62" s="152">
        <f t="shared" si="5"/>
        <v>-125</v>
      </c>
      <c r="BQ62" s="153" t="s">
        <v>93</v>
      </c>
      <c r="BR62" s="102">
        <v>0</v>
      </c>
    </row>
    <row r="63" spans="1:70" x14ac:dyDescent="0.3">
      <c r="A63" s="95"/>
      <c r="B63" s="148" t="s">
        <v>54</v>
      </c>
      <c r="C63" s="149"/>
      <c r="D63" s="101"/>
      <c r="E63" s="101">
        <f t="shared" si="8"/>
        <v>-110</v>
      </c>
      <c r="F63" s="101"/>
      <c r="G63" s="150"/>
      <c r="H63" s="97"/>
      <c r="I63" s="126"/>
      <c r="J63" s="126"/>
      <c r="K63" s="126"/>
      <c r="L63" s="126"/>
      <c r="M63" s="126"/>
      <c r="N63" s="126"/>
      <c r="O63" s="126"/>
      <c r="P63" s="124"/>
      <c r="Q63" s="126"/>
      <c r="R63" s="126"/>
      <c r="S63" s="99"/>
      <c r="T63" s="97"/>
      <c r="U63" s="126"/>
      <c r="V63" s="126"/>
      <c r="W63" s="126"/>
      <c r="X63" s="126"/>
      <c r="Y63" s="126"/>
      <c r="Z63" s="126"/>
      <c r="AA63" s="126"/>
      <c r="AB63" s="124"/>
      <c r="AC63" s="126"/>
      <c r="AD63" s="126"/>
      <c r="AE63" s="99"/>
      <c r="AF63" s="103"/>
      <c r="AG63" s="101"/>
      <c r="AH63" s="101"/>
      <c r="AI63" s="101"/>
      <c r="AJ63" s="101">
        <v>1</v>
      </c>
      <c r="AK63" s="101"/>
      <c r="AL63" s="101"/>
      <c r="AM63" s="101"/>
      <c r="AN63" s="101"/>
      <c r="AO63" s="101"/>
      <c r="AP63" s="101"/>
      <c r="AQ63" s="102"/>
      <c r="AR63" s="97"/>
      <c r="AS63" s="126"/>
      <c r="AT63" s="126"/>
      <c r="AU63" s="126"/>
      <c r="AV63" s="126"/>
      <c r="AW63" s="126"/>
      <c r="AX63" s="126"/>
      <c r="AY63" s="126"/>
      <c r="AZ63" s="124"/>
      <c r="BA63" s="126"/>
      <c r="BB63" s="126"/>
      <c r="BC63" s="99"/>
      <c r="BD63" s="97"/>
      <c r="BE63" s="126"/>
      <c r="BF63" s="126"/>
      <c r="BG63" s="126"/>
      <c r="BH63" s="126"/>
      <c r="BI63" s="126"/>
      <c r="BJ63" s="126"/>
      <c r="BK63" s="126"/>
      <c r="BL63" s="124"/>
      <c r="BM63" s="126"/>
      <c r="BN63" s="126"/>
      <c r="BO63" s="99"/>
      <c r="BP63" s="152">
        <f t="shared" si="5"/>
        <v>-110</v>
      </c>
      <c r="BQ63" s="153" t="s">
        <v>93</v>
      </c>
      <c r="BR63" s="102">
        <v>0</v>
      </c>
    </row>
    <row r="64" spans="1:70" x14ac:dyDescent="0.3">
      <c r="A64" s="95"/>
      <c r="B64" s="148" t="s">
        <v>55</v>
      </c>
      <c r="C64" s="149"/>
      <c r="D64" s="101"/>
      <c r="E64" s="101">
        <f t="shared" si="8"/>
        <v>-86</v>
      </c>
      <c r="F64" s="101"/>
      <c r="G64" s="150"/>
      <c r="H64" s="97"/>
      <c r="I64" s="126"/>
      <c r="J64" s="126"/>
      <c r="K64" s="126"/>
      <c r="L64" s="126"/>
      <c r="M64" s="126"/>
      <c r="N64" s="126"/>
      <c r="O64" s="126"/>
      <c r="P64" s="124"/>
      <c r="Q64" s="126"/>
      <c r="R64" s="126"/>
      <c r="S64" s="99"/>
      <c r="T64" s="97"/>
      <c r="U64" s="126"/>
      <c r="V64" s="126"/>
      <c r="W64" s="126"/>
      <c r="X64" s="126"/>
      <c r="Y64" s="126"/>
      <c r="Z64" s="126"/>
      <c r="AA64" s="126"/>
      <c r="AB64" s="124"/>
      <c r="AC64" s="126"/>
      <c r="AD64" s="126"/>
      <c r="AE64" s="99"/>
      <c r="AF64" s="103"/>
      <c r="AG64" s="101"/>
      <c r="AH64" s="101"/>
      <c r="AI64" s="101"/>
      <c r="AJ64" s="101"/>
      <c r="AK64" s="101">
        <v>1</v>
      </c>
      <c r="AL64" s="101"/>
      <c r="AM64" s="101"/>
      <c r="AN64" s="101"/>
      <c r="AO64" s="101"/>
      <c r="AP64" s="101"/>
      <c r="AQ64" s="102"/>
      <c r="AR64" s="97"/>
      <c r="AS64" s="126"/>
      <c r="AT64" s="126"/>
      <c r="AU64" s="126"/>
      <c r="AV64" s="126"/>
      <c r="AW64" s="126"/>
      <c r="AX64" s="126"/>
      <c r="AY64" s="126"/>
      <c r="AZ64" s="124"/>
      <c r="BA64" s="126"/>
      <c r="BB64" s="126"/>
      <c r="BC64" s="99"/>
      <c r="BD64" s="97"/>
      <c r="BE64" s="126"/>
      <c r="BF64" s="126"/>
      <c r="BG64" s="126"/>
      <c r="BH64" s="126"/>
      <c r="BI64" s="126"/>
      <c r="BJ64" s="126"/>
      <c r="BK64" s="126"/>
      <c r="BL64" s="124"/>
      <c r="BM64" s="126"/>
      <c r="BN64" s="126"/>
      <c r="BO64" s="99"/>
      <c r="BP64" s="152">
        <f t="shared" si="5"/>
        <v>-86</v>
      </c>
      <c r="BQ64" s="153" t="s">
        <v>93</v>
      </c>
      <c r="BR64" s="102">
        <v>0</v>
      </c>
    </row>
    <row r="65" spans="1:70" x14ac:dyDescent="0.3">
      <c r="A65" s="95"/>
      <c r="B65" s="148" t="s">
        <v>56</v>
      </c>
      <c r="C65" s="149"/>
      <c r="D65" s="101"/>
      <c r="E65" s="101">
        <f t="shared" si="8"/>
        <v>-129</v>
      </c>
      <c r="F65" s="101"/>
      <c r="G65" s="150"/>
      <c r="H65" s="97"/>
      <c r="I65" s="126"/>
      <c r="J65" s="126"/>
      <c r="K65" s="126"/>
      <c r="L65" s="126"/>
      <c r="M65" s="126"/>
      <c r="N65" s="126"/>
      <c r="O65" s="126"/>
      <c r="P65" s="124"/>
      <c r="Q65" s="126"/>
      <c r="R65" s="126"/>
      <c r="S65" s="99"/>
      <c r="T65" s="97"/>
      <c r="U65" s="126"/>
      <c r="V65" s="126"/>
      <c r="W65" s="126"/>
      <c r="X65" s="126"/>
      <c r="Y65" s="126"/>
      <c r="Z65" s="126"/>
      <c r="AA65" s="126"/>
      <c r="AB65" s="124"/>
      <c r="AC65" s="126"/>
      <c r="AD65" s="126"/>
      <c r="AE65" s="99"/>
      <c r="AF65" s="103"/>
      <c r="AG65" s="101"/>
      <c r="AH65" s="101"/>
      <c r="AI65" s="101"/>
      <c r="AJ65" s="101"/>
      <c r="AK65" s="101"/>
      <c r="AL65" s="101">
        <v>1</v>
      </c>
      <c r="AM65" s="101"/>
      <c r="AN65" s="101"/>
      <c r="AO65" s="101"/>
      <c r="AP65" s="101"/>
      <c r="AQ65" s="102"/>
      <c r="AR65" s="97"/>
      <c r="AS65" s="126"/>
      <c r="AT65" s="126"/>
      <c r="AU65" s="126"/>
      <c r="AV65" s="126"/>
      <c r="AW65" s="126"/>
      <c r="AX65" s="126"/>
      <c r="AY65" s="126"/>
      <c r="AZ65" s="124"/>
      <c r="BA65" s="126"/>
      <c r="BB65" s="126"/>
      <c r="BC65" s="99"/>
      <c r="BD65" s="97"/>
      <c r="BE65" s="126"/>
      <c r="BF65" s="126"/>
      <c r="BG65" s="126"/>
      <c r="BH65" s="126"/>
      <c r="BI65" s="126"/>
      <c r="BJ65" s="126"/>
      <c r="BK65" s="126"/>
      <c r="BL65" s="124"/>
      <c r="BM65" s="126"/>
      <c r="BN65" s="126"/>
      <c r="BO65" s="99"/>
      <c r="BP65" s="152">
        <f t="shared" si="5"/>
        <v>-129</v>
      </c>
      <c r="BQ65" s="153" t="s">
        <v>93</v>
      </c>
      <c r="BR65" s="102">
        <v>0</v>
      </c>
    </row>
    <row r="66" spans="1:70" x14ac:dyDescent="0.3">
      <c r="A66" s="95"/>
      <c r="B66" s="148" t="s">
        <v>57</v>
      </c>
      <c r="C66" s="149"/>
      <c r="D66" s="101"/>
      <c r="E66" s="101">
        <f t="shared" si="8"/>
        <v>-28</v>
      </c>
      <c r="F66" s="101"/>
      <c r="G66" s="150"/>
      <c r="H66" s="97"/>
      <c r="I66" s="126"/>
      <c r="J66" s="126"/>
      <c r="K66" s="126"/>
      <c r="L66" s="126"/>
      <c r="M66" s="126"/>
      <c r="N66" s="126"/>
      <c r="O66" s="126"/>
      <c r="P66" s="124"/>
      <c r="Q66" s="126"/>
      <c r="R66" s="126"/>
      <c r="S66" s="99"/>
      <c r="T66" s="97"/>
      <c r="U66" s="126"/>
      <c r="V66" s="126"/>
      <c r="W66" s="126"/>
      <c r="X66" s="126"/>
      <c r="Y66" s="126"/>
      <c r="Z66" s="126"/>
      <c r="AA66" s="126"/>
      <c r="AB66" s="124"/>
      <c r="AC66" s="126"/>
      <c r="AD66" s="126"/>
      <c r="AE66" s="99"/>
      <c r="AF66" s="103"/>
      <c r="AG66" s="101"/>
      <c r="AH66" s="101"/>
      <c r="AI66" s="101"/>
      <c r="AJ66" s="101"/>
      <c r="AK66" s="101"/>
      <c r="AL66" s="101"/>
      <c r="AM66" s="101">
        <v>1</v>
      </c>
      <c r="AN66" s="101"/>
      <c r="AO66" s="101"/>
      <c r="AP66" s="101"/>
      <c r="AQ66" s="102"/>
      <c r="AR66" s="97"/>
      <c r="AS66" s="126"/>
      <c r="AT66" s="126"/>
      <c r="AU66" s="126"/>
      <c r="AV66" s="126"/>
      <c r="AW66" s="126"/>
      <c r="AX66" s="126"/>
      <c r="AY66" s="126"/>
      <c r="AZ66" s="124"/>
      <c r="BA66" s="126"/>
      <c r="BB66" s="126"/>
      <c r="BC66" s="99"/>
      <c r="BD66" s="97"/>
      <c r="BE66" s="126"/>
      <c r="BF66" s="126"/>
      <c r="BG66" s="126"/>
      <c r="BH66" s="126"/>
      <c r="BI66" s="126"/>
      <c r="BJ66" s="126"/>
      <c r="BK66" s="126"/>
      <c r="BL66" s="124"/>
      <c r="BM66" s="126"/>
      <c r="BN66" s="126"/>
      <c r="BO66" s="99"/>
      <c r="BP66" s="152">
        <f t="shared" si="5"/>
        <v>-27.999999999999982</v>
      </c>
      <c r="BQ66" s="153" t="s">
        <v>93</v>
      </c>
      <c r="BR66" s="102">
        <v>0</v>
      </c>
    </row>
    <row r="67" spans="1:70" x14ac:dyDescent="0.3">
      <c r="A67" s="95"/>
      <c r="B67" s="148" t="s">
        <v>58</v>
      </c>
      <c r="C67" s="149"/>
      <c r="D67" s="101"/>
      <c r="E67" s="101">
        <f t="shared" si="8"/>
        <v>-66</v>
      </c>
      <c r="F67" s="101"/>
      <c r="G67" s="150"/>
      <c r="H67" s="97"/>
      <c r="I67" s="126"/>
      <c r="J67" s="126"/>
      <c r="K67" s="126"/>
      <c r="L67" s="126"/>
      <c r="M67" s="126"/>
      <c r="N67" s="126"/>
      <c r="O67" s="126"/>
      <c r="P67" s="124"/>
      <c r="Q67" s="126"/>
      <c r="R67" s="126"/>
      <c r="S67" s="99"/>
      <c r="T67" s="97"/>
      <c r="U67" s="126"/>
      <c r="V67" s="126"/>
      <c r="W67" s="126"/>
      <c r="X67" s="126"/>
      <c r="Y67" s="126"/>
      <c r="Z67" s="126"/>
      <c r="AA67" s="126"/>
      <c r="AB67" s="124"/>
      <c r="AC67" s="126"/>
      <c r="AD67" s="126"/>
      <c r="AE67" s="99"/>
      <c r="AF67" s="103"/>
      <c r="AG67" s="101"/>
      <c r="AH67" s="101"/>
      <c r="AI67" s="101"/>
      <c r="AJ67" s="101"/>
      <c r="AK67" s="101"/>
      <c r="AL67" s="101"/>
      <c r="AM67" s="101"/>
      <c r="AN67" s="101">
        <v>1</v>
      </c>
      <c r="AO67" s="101"/>
      <c r="AP67" s="101"/>
      <c r="AQ67" s="102"/>
      <c r="AR67" s="97"/>
      <c r="AS67" s="126"/>
      <c r="AT67" s="126"/>
      <c r="AU67" s="126"/>
      <c r="AV67" s="126"/>
      <c r="AW67" s="126"/>
      <c r="AX67" s="126"/>
      <c r="AY67" s="126"/>
      <c r="AZ67" s="124"/>
      <c r="BA67" s="126"/>
      <c r="BB67" s="126"/>
      <c r="BC67" s="99"/>
      <c r="BD67" s="97"/>
      <c r="BE67" s="126"/>
      <c r="BF67" s="126"/>
      <c r="BG67" s="126"/>
      <c r="BH67" s="126"/>
      <c r="BI67" s="126"/>
      <c r="BJ67" s="126"/>
      <c r="BK67" s="126"/>
      <c r="BL67" s="124"/>
      <c r="BM67" s="126"/>
      <c r="BN67" s="126"/>
      <c r="BO67" s="99"/>
      <c r="BP67" s="152">
        <f t="shared" si="5"/>
        <v>-66</v>
      </c>
      <c r="BQ67" s="153" t="s">
        <v>93</v>
      </c>
      <c r="BR67" s="102">
        <v>0</v>
      </c>
    </row>
    <row r="68" spans="1:70" x14ac:dyDescent="0.3">
      <c r="A68" s="95"/>
      <c r="B68" s="148" t="s">
        <v>59</v>
      </c>
      <c r="C68" s="149"/>
      <c r="D68" s="101"/>
      <c r="E68" s="101">
        <f t="shared" si="8"/>
        <v>-320</v>
      </c>
      <c r="F68" s="101"/>
      <c r="G68" s="150"/>
      <c r="H68" s="97"/>
      <c r="I68" s="126"/>
      <c r="J68" s="126"/>
      <c r="K68" s="126"/>
      <c r="L68" s="126"/>
      <c r="M68" s="126"/>
      <c r="N68" s="126"/>
      <c r="O68" s="126"/>
      <c r="P68" s="124"/>
      <c r="Q68" s="126"/>
      <c r="R68" s="126"/>
      <c r="S68" s="99"/>
      <c r="T68" s="97"/>
      <c r="U68" s="126"/>
      <c r="V68" s="126"/>
      <c r="W68" s="126"/>
      <c r="X68" s="126"/>
      <c r="Y68" s="126"/>
      <c r="Z68" s="126"/>
      <c r="AA68" s="126"/>
      <c r="AB68" s="124"/>
      <c r="AC68" s="126"/>
      <c r="AD68" s="126"/>
      <c r="AE68" s="99"/>
      <c r="AF68" s="103"/>
      <c r="AG68" s="101"/>
      <c r="AH68" s="101"/>
      <c r="AI68" s="101"/>
      <c r="AJ68" s="101"/>
      <c r="AK68" s="101"/>
      <c r="AL68" s="101"/>
      <c r="AM68" s="101"/>
      <c r="AN68" s="101"/>
      <c r="AO68" s="101">
        <v>1</v>
      </c>
      <c r="AP68" s="101"/>
      <c r="AQ68" s="102"/>
      <c r="AR68" s="97"/>
      <c r="AS68" s="126"/>
      <c r="AT68" s="126"/>
      <c r="AU68" s="126"/>
      <c r="AV68" s="126"/>
      <c r="AW68" s="126"/>
      <c r="AX68" s="126"/>
      <c r="AY68" s="126"/>
      <c r="AZ68" s="124"/>
      <c r="BA68" s="126"/>
      <c r="BB68" s="126"/>
      <c r="BC68" s="99"/>
      <c r="BD68" s="97"/>
      <c r="BE68" s="126"/>
      <c r="BF68" s="126"/>
      <c r="BG68" s="126"/>
      <c r="BH68" s="126"/>
      <c r="BI68" s="126"/>
      <c r="BJ68" s="126"/>
      <c r="BK68" s="126"/>
      <c r="BL68" s="124"/>
      <c r="BM68" s="126"/>
      <c r="BN68" s="126"/>
      <c r="BO68" s="99"/>
      <c r="BP68" s="152">
        <f t="shared" si="5"/>
        <v>5.6843418860808015E-14</v>
      </c>
      <c r="BQ68" s="153" t="s">
        <v>93</v>
      </c>
      <c r="BR68" s="102">
        <v>0</v>
      </c>
    </row>
    <row r="69" spans="1:70" x14ac:dyDescent="0.3">
      <c r="A69" s="95"/>
      <c r="B69" s="148" t="s">
        <v>60</v>
      </c>
      <c r="C69" s="149"/>
      <c r="D69" s="101"/>
      <c r="E69" s="101">
        <f t="shared" si="8"/>
        <v>-220</v>
      </c>
      <c r="F69" s="101"/>
      <c r="G69" s="150"/>
      <c r="H69" s="97"/>
      <c r="I69" s="126"/>
      <c r="J69" s="126"/>
      <c r="K69" s="126"/>
      <c r="L69" s="126"/>
      <c r="M69" s="126"/>
      <c r="N69" s="126"/>
      <c r="O69" s="126"/>
      <c r="P69" s="124"/>
      <c r="Q69" s="126"/>
      <c r="R69" s="126"/>
      <c r="S69" s="99"/>
      <c r="T69" s="97"/>
      <c r="U69" s="126"/>
      <c r="V69" s="126"/>
      <c r="W69" s="126"/>
      <c r="X69" s="126"/>
      <c r="Y69" s="126"/>
      <c r="Z69" s="126"/>
      <c r="AA69" s="126"/>
      <c r="AB69" s="124"/>
      <c r="AC69" s="126"/>
      <c r="AD69" s="126"/>
      <c r="AE69" s="99"/>
      <c r="AF69" s="103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>
        <v>1</v>
      </c>
      <c r="AQ69" s="102"/>
      <c r="AR69" s="97"/>
      <c r="AS69" s="126"/>
      <c r="AT69" s="126"/>
      <c r="AU69" s="126"/>
      <c r="AV69" s="126"/>
      <c r="AW69" s="126"/>
      <c r="AX69" s="126"/>
      <c r="AY69" s="126"/>
      <c r="AZ69" s="124"/>
      <c r="BA69" s="126"/>
      <c r="BB69" s="126"/>
      <c r="BC69" s="99"/>
      <c r="BD69" s="97"/>
      <c r="BE69" s="126"/>
      <c r="BF69" s="126"/>
      <c r="BG69" s="126"/>
      <c r="BH69" s="126"/>
      <c r="BI69" s="126"/>
      <c r="BJ69" s="126"/>
      <c r="BK69" s="126"/>
      <c r="BL69" s="124"/>
      <c r="BM69" s="126"/>
      <c r="BN69" s="126"/>
      <c r="BO69" s="99"/>
      <c r="BP69" s="152">
        <f t="shared" si="5"/>
        <v>-220</v>
      </c>
      <c r="BQ69" s="153" t="s">
        <v>93</v>
      </c>
      <c r="BR69" s="102">
        <v>0</v>
      </c>
    </row>
    <row r="70" spans="1:70" ht="16.2" thickBot="1" x14ac:dyDescent="0.35">
      <c r="A70" s="95"/>
      <c r="B70" s="154" t="s">
        <v>61</v>
      </c>
      <c r="C70" s="155"/>
      <c r="D70" s="116"/>
      <c r="E70" s="116">
        <f t="shared" si="8"/>
        <v>-182</v>
      </c>
      <c r="F70" s="116"/>
      <c r="G70" s="156"/>
      <c r="H70" s="112"/>
      <c r="I70" s="158"/>
      <c r="J70" s="158"/>
      <c r="K70" s="158"/>
      <c r="L70" s="158"/>
      <c r="M70" s="158"/>
      <c r="N70" s="158"/>
      <c r="O70" s="158"/>
      <c r="P70" s="159"/>
      <c r="Q70" s="158"/>
      <c r="R70" s="158"/>
      <c r="S70" s="114"/>
      <c r="T70" s="112"/>
      <c r="U70" s="158"/>
      <c r="V70" s="158"/>
      <c r="W70" s="158"/>
      <c r="X70" s="158"/>
      <c r="Y70" s="158"/>
      <c r="Z70" s="158"/>
      <c r="AA70" s="158"/>
      <c r="AB70" s="159"/>
      <c r="AC70" s="158"/>
      <c r="AD70" s="158"/>
      <c r="AE70" s="114"/>
      <c r="AF70" s="118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7">
        <v>1</v>
      </c>
      <c r="AR70" s="112"/>
      <c r="AS70" s="158"/>
      <c r="AT70" s="158"/>
      <c r="AU70" s="158"/>
      <c r="AV70" s="158"/>
      <c r="AW70" s="158"/>
      <c r="AX70" s="158"/>
      <c r="AY70" s="158"/>
      <c r="AZ70" s="159"/>
      <c r="BA70" s="158"/>
      <c r="BB70" s="158"/>
      <c r="BC70" s="114"/>
      <c r="BD70" s="112"/>
      <c r="BE70" s="158"/>
      <c r="BF70" s="158"/>
      <c r="BG70" s="158"/>
      <c r="BH70" s="158"/>
      <c r="BI70" s="158"/>
      <c r="BJ70" s="158"/>
      <c r="BK70" s="158"/>
      <c r="BL70" s="159"/>
      <c r="BM70" s="158"/>
      <c r="BN70" s="158"/>
      <c r="BO70" s="114"/>
      <c r="BP70" s="160">
        <f t="shared" si="5"/>
        <v>-182</v>
      </c>
      <c r="BQ70" s="161" t="s">
        <v>93</v>
      </c>
      <c r="BR70" s="117">
        <v>0</v>
      </c>
    </row>
    <row r="71" spans="1:70" x14ac:dyDescent="0.3">
      <c r="A71" s="95"/>
      <c r="B71" s="141" t="s">
        <v>62</v>
      </c>
      <c r="C71" s="142"/>
      <c r="D71" s="131"/>
      <c r="E71" s="131"/>
      <c r="F71" s="131">
        <f t="shared" ref="F71:F82" si="9">-BR17</f>
        <v>-425</v>
      </c>
      <c r="G71" s="143"/>
      <c r="H71" s="87"/>
      <c r="I71" s="90"/>
      <c r="J71" s="90"/>
      <c r="K71" s="90"/>
      <c r="L71" s="90"/>
      <c r="M71" s="90"/>
      <c r="N71" s="90"/>
      <c r="O71" s="90"/>
      <c r="P71" s="90"/>
      <c r="Q71" s="91"/>
      <c r="R71" s="90"/>
      <c r="S71" s="89"/>
      <c r="T71" s="87"/>
      <c r="U71" s="90"/>
      <c r="V71" s="90"/>
      <c r="W71" s="90"/>
      <c r="X71" s="90"/>
      <c r="Y71" s="90"/>
      <c r="Z71" s="90"/>
      <c r="AA71" s="90"/>
      <c r="AB71" s="90"/>
      <c r="AC71" s="91"/>
      <c r="AD71" s="90"/>
      <c r="AE71" s="89"/>
      <c r="AF71" s="87"/>
      <c r="AG71" s="90"/>
      <c r="AH71" s="90"/>
      <c r="AI71" s="90"/>
      <c r="AJ71" s="90"/>
      <c r="AK71" s="90"/>
      <c r="AL71" s="90"/>
      <c r="AM71" s="90"/>
      <c r="AN71" s="90"/>
      <c r="AO71" s="91"/>
      <c r="AP71" s="90"/>
      <c r="AQ71" s="89"/>
      <c r="AR71" s="144">
        <v>1</v>
      </c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2"/>
      <c r="BD71" s="87"/>
      <c r="BE71" s="90"/>
      <c r="BF71" s="90"/>
      <c r="BG71" s="90"/>
      <c r="BH71" s="90"/>
      <c r="BI71" s="90"/>
      <c r="BJ71" s="90"/>
      <c r="BK71" s="90"/>
      <c r="BL71" s="90"/>
      <c r="BM71" s="91"/>
      <c r="BN71" s="90"/>
      <c r="BO71" s="89"/>
      <c r="BP71" s="146">
        <f t="shared" si="5"/>
        <v>-425</v>
      </c>
      <c r="BQ71" s="147" t="s">
        <v>93</v>
      </c>
      <c r="BR71" s="132">
        <v>0</v>
      </c>
    </row>
    <row r="72" spans="1:70" x14ac:dyDescent="0.3">
      <c r="A72" s="95"/>
      <c r="B72" s="148" t="s">
        <v>63</v>
      </c>
      <c r="C72" s="149"/>
      <c r="D72" s="101"/>
      <c r="E72" s="101"/>
      <c r="F72" s="101">
        <f t="shared" si="9"/>
        <v>-12</v>
      </c>
      <c r="G72" s="150"/>
      <c r="H72" s="97"/>
      <c r="I72" s="126"/>
      <c r="J72" s="126"/>
      <c r="K72" s="126"/>
      <c r="L72" s="126"/>
      <c r="M72" s="126"/>
      <c r="N72" s="126"/>
      <c r="O72" s="126"/>
      <c r="P72" s="126"/>
      <c r="Q72" s="124"/>
      <c r="R72" s="126"/>
      <c r="S72" s="99"/>
      <c r="T72" s="97"/>
      <c r="U72" s="126"/>
      <c r="V72" s="126"/>
      <c r="W72" s="126"/>
      <c r="X72" s="126"/>
      <c r="Y72" s="126"/>
      <c r="Z72" s="126"/>
      <c r="AA72" s="126"/>
      <c r="AB72" s="126"/>
      <c r="AC72" s="124"/>
      <c r="AD72" s="126"/>
      <c r="AE72" s="99"/>
      <c r="AF72" s="97"/>
      <c r="AG72" s="126"/>
      <c r="AH72" s="126"/>
      <c r="AI72" s="126"/>
      <c r="AJ72" s="126"/>
      <c r="AK72" s="126"/>
      <c r="AL72" s="126"/>
      <c r="AM72" s="126"/>
      <c r="AN72" s="126"/>
      <c r="AO72" s="124"/>
      <c r="AP72" s="126"/>
      <c r="AQ72" s="99"/>
      <c r="AR72" s="103"/>
      <c r="AS72" s="101">
        <v>1</v>
      </c>
      <c r="AT72" s="101"/>
      <c r="AU72" s="101"/>
      <c r="AV72" s="101"/>
      <c r="AW72" s="101"/>
      <c r="AX72" s="101"/>
      <c r="AY72" s="101"/>
      <c r="AZ72" s="101"/>
      <c r="BA72" s="101"/>
      <c r="BB72" s="101"/>
      <c r="BC72" s="102"/>
      <c r="BD72" s="97"/>
      <c r="BE72" s="126"/>
      <c r="BF72" s="126"/>
      <c r="BG72" s="126"/>
      <c r="BH72" s="126"/>
      <c r="BI72" s="126"/>
      <c r="BJ72" s="126"/>
      <c r="BK72" s="126"/>
      <c r="BL72" s="126"/>
      <c r="BM72" s="124"/>
      <c r="BN72" s="126"/>
      <c r="BO72" s="99"/>
      <c r="BP72" s="152">
        <f t="shared" si="5"/>
        <v>-1.7763568394002505E-15</v>
      </c>
      <c r="BQ72" s="153" t="s">
        <v>93</v>
      </c>
      <c r="BR72" s="102">
        <v>0</v>
      </c>
    </row>
    <row r="73" spans="1:70" x14ac:dyDescent="0.3">
      <c r="A73" s="95"/>
      <c r="B73" s="148" t="s">
        <v>64</v>
      </c>
      <c r="C73" s="149"/>
      <c r="D73" s="101"/>
      <c r="E73" s="101"/>
      <c r="F73" s="101">
        <f t="shared" si="9"/>
        <v>-43</v>
      </c>
      <c r="G73" s="150"/>
      <c r="H73" s="97"/>
      <c r="I73" s="126"/>
      <c r="J73" s="126"/>
      <c r="K73" s="126"/>
      <c r="L73" s="126"/>
      <c r="M73" s="126"/>
      <c r="N73" s="126"/>
      <c r="O73" s="126"/>
      <c r="P73" s="126"/>
      <c r="Q73" s="124"/>
      <c r="R73" s="126"/>
      <c r="S73" s="99"/>
      <c r="T73" s="97"/>
      <c r="U73" s="126"/>
      <c r="V73" s="126"/>
      <c r="W73" s="126"/>
      <c r="X73" s="126"/>
      <c r="Y73" s="126"/>
      <c r="Z73" s="126"/>
      <c r="AA73" s="126"/>
      <c r="AB73" s="126"/>
      <c r="AC73" s="124"/>
      <c r="AD73" s="126"/>
      <c r="AE73" s="99"/>
      <c r="AF73" s="97"/>
      <c r="AG73" s="126"/>
      <c r="AH73" s="126"/>
      <c r="AI73" s="126"/>
      <c r="AJ73" s="126"/>
      <c r="AK73" s="126"/>
      <c r="AL73" s="126"/>
      <c r="AM73" s="126"/>
      <c r="AN73" s="126"/>
      <c r="AO73" s="124"/>
      <c r="AP73" s="126"/>
      <c r="AQ73" s="99"/>
      <c r="AR73" s="103"/>
      <c r="AS73" s="101"/>
      <c r="AT73" s="101">
        <v>1</v>
      </c>
      <c r="AU73" s="101"/>
      <c r="AV73" s="101"/>
      <c r="AW73" s="101"/>
      <c r="AX73" s="101"/>
      <c r="AY73" s="101"/>
      <c r="AZ73" s="101"/>
      <c r="BA73" s="101"/>
      <c r="BB73" s="101"/>
      <c r="BC73" s="102"/>
      <c r="BD73" s="97"/>
      <c r="BE73" s="126"/>
      <c r="BF73" s="126"/>
      <c r="BG73" s="126"/>
      <c r="BH73" s="126"/>
      <c r="BI73" s="126"/>
      <c r="BJ73" s="126"/>
      <c r="BK73" s="126"/>
      <c r="BL73" s="126"/>
      <c r="BM73" s="124"/>
      <c r="BN73" s="126"/>
      <c r="BO73" s="99"/>
      <c r="BP73" s="152">
        <f t="shared" si="5"/>
        <v>-43</v>
      </c>
      <c r="BQ73" s="153" t="s">
        <v>93</v>
      </c>
      <c r="BR73" s="102">
        <v>0</v>
      </c>
    </row>
    <row r="74" spans="1:70" x14ac:dyDescent="0.3">
      <c r="A74" s="95"/>
      <c r="B74" s="148" t="s">
        <v>65</v>
      </c>
      <c r="C74" s="149"/>
      <c r="D74" s="101"/>
      <c r="E74" s="101"/>
      <c r="F74" s="101">
        <f t="shared" si="9"/>
        <v>-125</v>
      </c>
      <c r="G74" s="150"/>
      <c r="H74" s="97"/>
      <c r="I74" s="126"/>
      <c r="J74" s="126"/>
      <c r="K74" s="126"/>
      <c r="L74" s="126"/>
      <c r="M74" s="126"/>
      <c r="N74" s="126"/>
      <c r="O74" s="126"/>
      <c r="P74" s="126"/>
      <c r="Q74" s="124"/>
      <c r="R74" s="126"/>
      <c r="S74" s="99"/>
      <c r="T74" s="97"/>
      <c r="U74" s="126"/>
      <c r="V74" s="126"/>
      <c r="W74" s="126"/>
      <c r="X74" s="126"/>
      <c r="Y74" s="126"/>
      <c r="Z74" s="126"/>
      <c r="AA74" s="126"/>
      <c r="AB74" s="126"/>
      <c r="AC74" s="124"/>
      <c r="AD74" s="126"/>
      <c r="AE74" s="99"/>
      <c r="AF74" s="97"/>
      <c r="AG74" s="126"/>
      <c r="AH74" s="126"/>
      <c r="AI74" s="126"/>
      <c r="AJ74" s="126"/>
      <c r="AK74" s="126"/>
      <c r="AL74" s="126"/>
      <c r="AM74" s="126"/>
      <c r="AN74" s="126"/>
      <c r="AO74" s="124"/>
      <c r="AP74" s="126"/>
      <c r="AQ74" s="99"/>
      <c r="AR74" s="103"/>
      <c r="AS74" s="101"/>
      <c r="AT74" s="101"/>
      <c r="AU74" s="101">
        <v>1</v>
      </c>
      <c r="AV74" s="101"/>
      <c r="AW74" s="101"/>
      <c r="AX74" s="101"/>
      <c r="AY74" s="101"/>
      <c r="AZ74" s="101"/>
      <c r="BA74" s="101"/>
      <c r="BB74" s="101"/>
      <c r="BC74" s="102"/>
      <c r="BD74" s="97"/>
      <c r="BE74" s="126"/>
      <c r="BF74" s="126"/>
      <c r="BG74" s="126"/>
      <c r="BH74" s="126"/>
      <c r="BI74" s="126"/>
      <c r="BJ74" s="126"/>
      <c r="BK74" s="126"/>
      <c r="BL74" s="126"/>
      <c r="BM74" s="124"/>
      <c r="BN74" s="126"/>
      <c r="BO74" s="99"/>
      <c r="BP74" s="152">
        <f t="shared" si="5"/>
        <v>-4.2632564145606011E-14</v>
      </c>
      <c r="BQ74" s="153" t="s">
        <v>93</v>
      </c>
      <c r="BR74" s="102">
        <v>0</v>
      </c>
    </row>
    <row r="75" spans="1:70" x14ac:dyDescent="0.3">
      <c r="A75" s="95"/>
      <c r="B75" s="148" t="s">
        <v>66</v>
      </c>
      <c r="C75" s="149"/>
      <c r="D75" s="101"/>
      <c r="E75" s="101"/>
      <c r="F75" s="101">
        <f t="shared" si="9"/>
        <v>-110</v>
      </c>
      <c r="G75" s="150"/>
      <c r="H75" s="97"/>
      <c r="I75" s="126"/>
      <c r="J75" s="126"/>
      <c r="K75" s="126"/>
      <c r="L75" s="126"/>
      <c r="M75" s="126"/>
      <c r="N75" s="126"/>
      <c r="O75" s="126"/>
      <c r="P75" s="124"/>
      <c r="Q75" s="126"/>
      <c r="R75" s="126"/>
      <c r="S75" s="99"/>
      <c r="T75" s="97"/>
      <c r="U75" s="126"/>
      <c r="V75" s="126"/>
      <c r="W75" s="126"/>
      <c r="X75" s="126"/>
      <c r="Y75" s="126"/>
      <c r="Z75" s="126"/>
      <c r="AA75" s="126"/>
      <c r="AB75" s="124"/>
      <c r="AC75" s="126"/>
      <c r="AD75" s="126"/>
      <c r="AE75" s="99"/>
      <c r="AF75" s="97"/>
      <c r="AG75" s="126"/>
      <c r="AH75" s="126"/>
      <c r="AI75" s="126"/>
      <c r="AJ75" s="126"/>
      <c r="AK75" s="126"/>
      <c r="AL75" s="126"/>
      <c r="AM75" s="126"/>
      <c r="AN75" s="124"/>
      <c r="AO75" s="126"/>
      <c r="AP75" s="126"/>
      <c r="AQ75" s="99"/>
      <c r="AR75" s="103"/>
      <c r="AS75" s="101"/>
      <c r="AT75" s="101"/>
      <c r="AU75" s="101"/>
      <c r="AV75" s="101">
        <v>1</v>
      </c>
      <c r="AW75" s="101"/>
      <c r="AX75" s="101"/>
      <c r="AY75" s="101"/>
      <c r="AZ75" s="101"/>
      <c r="BA75" s="101"/>
      <c r="BB75" s="101"/>
      <c r="BC75" s="102"/>
      <c r="BD75" s="97"/>
      <c r="BE75" s="126"/>
      <c r="BF75" s="126"/>
      <c r="BG75" s="126"/>
      <c r="BH75" s="126"/>
      <c r="BI75" s="126"/>
      <c r="BJ75" s="126"/>
      <c r="BK75" s="126"/>
      <c r="BL75" s="124"/>
      <c r="BM75" s="126"/>
      <c r="BN75" s="126"/>
      <c r="BO75" s="99"/>
      <c r="BP75" s="152">
        <f t="shared" si="5"/>
        <v>-110</v>
      </c>
      <c r="BQ75" s="153" t="s">
        <v>93</v>
      </c>
      <c r="BR75" s="102">
        <v>0</v>
      </c>
    </row>
    <row r="76" spans="1:70" x14ac:dyDescent="0.3">
      <c r="A76" s="95"/>
      <c r="B76" s="148" t="s">
        <v>67</v>
      </c>
      <c r="C76" s="149"/>
      <c r="D76" s="101"/>
      <c r="E76" s="101"/>
      <c r="F76" s="101">
        <f t="shared" si="9"/>
        <v>-86</v>
      </c>
      <c r="G76" s="150"/>
      <c r="H76" s="97"/>
      <c r="I76" s="126"/>
      <c r="J76" s="126"/>
      <c r="K76" s="126"/>
      <c r="L76" s="126"/>
      <c r="M76" s="126"/>
      <c r="N76" s="126"/>
      <c r="O76" s="126"/>
      <c r="P76" s="124"/>
      <c r="Q76" s="126"/>
      <c r="R76" s="126"/>
      <c r="S76" s="99"/>
      <c r="T76" s="97"/>
      <c r="U76" s="126"/>
      <c r="V76" s="126"/>
      <c r="W76" s="126"/>
      <c r="X76" s="126"/>
      <c r="Y76" s="126"/>
      <c r="Z76" s="126"/>
      <c r="AA76" s="126"/>
      <c r="AB76" s="124"/>
      <c r="AC76" s="126"/>
      <c r="AD76" s="126"/>
      <c r="AE76" s="99"/>
      <c r="AF76" s="97"/>
      <c r="AG76" s="126"/>
      <c r="AH76" s="126"/>
      <c r="AI76" s="126"/>
      <c r="AJ76" s="126"/>
      <c r="AK76" s="126"/>
      <c r="AL76" s="126"/>
      <c r="AM76" s="126"/>
      <c r="AN76" s="124"/>
      <c r="AO76" s="126"/>
      <c r="AP76" s="126"/>
      <c r="AQ76" s="99"/>
      <c r="AR76" s="103"/>
      <c r="AS76" s="101"/>
      <c r="AT76" s="101"/>
      <c r="AU76" s="101"/>
      <c r="AV76" s="101"/>
      <c r="AW76" s="101">
        <v>1</v>
      </c>
      <c r="AX76" s="101"/>
      <c r="AY76" s="101"/>
      <c r="AZ76" s="101"/>
      <c r="BA76" s="101"/>
      <c r="BB76" s="101"/>
      <c r="BC76" s="102"/>
      <c r="BD76" s="97"/>
      <c r="BE76" s="126"/>
      <c r="BF76" s="126"/>
      <c r="BG76" s="126"/>
      <c r="BH76" s="126"/>
      <c r="BI76" s="126"/>
      <c r="BJ76" s="126"/>
      <c r="BK76" s="126"/>
      <c r="BL76" s="124"/>
      <c r="BM76" s="126"/>
      <c r="BN76" s="126"/>
      <c r="BO76" s="99"/>
      <c r="BP76" s="152">
        <f t="shared" si="5"/>
        <v>-86</v>
      </c>
      <c r="BQ76" s="153" t="s">
        <v>93</v>
      </c>
      <c r="BR76" s="102">
        <v>0</v>
      </c>
    </row>
    <row r="77" spans="1:70" x14ac:dyDescent="0.3">
      <c r="A77" s="95"/>
      <c r="B77" s="148" t="s">
        <v>68</v>
      </c>
      <c r="C77" s="149"/>
      <c r="D77" s="101"/>
      <c r="E77" s="101"/>
      <c r="F77" s="101">
        <f t="shared" si="9"/>
        <v>-129</v>
      </c>
      <c r="G77" s="150"/>
      <c r="H77" s="97"/>
      <c r="I77" s="126"/>
      <c r="J77" s="126"/>
      <c r="K77" s="126"/>
      <c r="L77" s="126"/>
      <c r="M77" s="126"/>
      <c r="N77" s="126"/>
      <c r="O77" s="126"/>
      <c r="P77" s="124"/>
      <c r="Q77" s="126"/>
      <c r="R77" s="126"/>
      <c r="S77" s="99"/>
      <c r="T77" s="97"/>
      <c r="U77" s="126"/>
      <c r="V77" s="126"/>
      <c r="W77" s="126"/>
      <c r="X77" s="126"/>
      <c r="Y77" s="126"/>
      <c r="Z77" s="126"/>
      <c r="AA77" s="126"/>
      <c r="AB77" s="124"/>
      <c r="AC77" s="126"/>
      <c r="AD77" s="126"/>
      <c r="AE77" s="99"/>
      <c r="AF77" s="97"/>
      <c r="AG77" s="126"/>
      <c r="AH77" s="126"/>
      <c r="AI77" s="126"/>
      <c r="AJ77" s="126"/>
      <c r="AK77" s="126"/>
      <c r="AL77" s="126"/>
      <c r="AM77" s="126"/>
      <c r="AN77" s="124"/>
      <c r="AO77" s="126"/>
      <c r="AP77" s="126"/>
      <c r="AQ77" s="99"/>
      <c r="AR77" s="103"/>
      <c r="AS77" s="101"/>
      <c r="AT77" s="101"/>
      <c r="AU77" s="101"/>
      <c r="AV77" s="101"/>
      <c r="AW77" s="101"/>
      <c r="AX77" s="101">
        <v>1</v>
      </c>
      <c r="AY77" s="101"/>
      <c r="AZ77" s="101"/>
      <c r="BA77" s="101"/>
      <c r="BB77" s="101"/>
      <c r="BC77" s="102"/>
      <c r="BD77" s="97"/>
      <c r="BE77" s="126"/>
      <c r="BF77" s="126"/>
      <c r="BG77" s="126"/>
      <c r="BH77" s="126"/>
      <c r="BI77" s="126"/>
      <c r="BJ77" s="126"/>
      <c r="BK77" s="126"/>
      <c r="BL77" s="124"/>
      <c r="BM77" s="126"/>
      <c r="BN77" s="126"/>
      <c r="BO77" s="99"/>
      <c r="BP77" s="152">
        <f t="shared" si="5"/>
        <v>2.8421709430404007E-14</v>
      </c>
      <c r="BQ77" s="153" t="s">
        <v>93</v>
      </c>
      <c r="BR77" s="102">
        <v>0</v>
      </c>
    </row>
    <row r="78" spans="1:70" x14ac:dyDescent="0.3">
      <c r="A78" s="95"/>
      <c r="B78" s="148" t="s">
        <v>69</v>
      </c>
      <c r="C78" s="149"/>
      <c r="D78" s="101"/>
      <c r="E78" s="101"/>
      <c r="F78" s="101">
        <f t="shared" si="9"/>
        <v>-28</v>
      </c>
      <c r="G78" s="150"/>
      <c r="H78" s="97"/>
      <c r="I78" s="126"/>
      <c r="J78" s="126"/>
      <c r="K78" s="126"/>
      <c r="L78" s="126"/>
      <c r="M78" s="126"/>
      <c r="N78" s="126"/>
      <c r="O78" s="126"/>
      <c r="P78" s="124"/>
      <c r="Q78" s="126"/>
      <c r="R78" s="126"/>
      <c r="S78" s="99"/>
      <c r="T78" s="97"/>
      <c r="U78" s="126"/>
      <c r="V78" s="126"/>
      <c r="W78" s="126"/>
      <c r="X78" s="126"/>
      <c r="Y78" s="126"/>
      <c r="Z78" s="126"/>
      <c r="AA78" s="126"/>
      <c r="AB78" s="124"/>
      <c r="AC78" s="126"/>
      <c r="AD78" s="126"/>
      <c r="AE78" s="99"/>
      <c r="AF78" s="97"/>
      <c r="AG78" s="126"/>
      <c r="AH78" s="126"/>
      <c r="AI78" s="126"/>
      <c r="AJ78" s="126"/>
      <c r="AK78" s="126"/>
      <c r="AL78" s="126"/>
      <c r="AM78" s="126"/>
      <c r="AN78" s="124"/>
      <c r="AO78" s="126"/>
      <c r="AP78" s="126"/>
      <c r="AQ78" s="99"/>
      <c r="AR78" s="103"/>
      <c r="AS78" s="101"/>
      <c r="AT78" s="101"/>
      <c r="AU78" s="101"/>
      <c r="AV78" s="101"/>
      <c r="AW78" s="101"/>
      <c r="AX78" s="101"/>
      <c r="AY78" s="101">
        <v>1</v>
      </c>
      <c r="AZ78" s="101"/>
      <c r="BA78" s="101"/>
      <c r="BB78" s="101"/>
      <c r="BC78" s="102"/>
      <c r="BD78" s="97"/>
      <c r="BE78" s="126"/>
      <c r="BF78" s="126"/>
      <c r="BG78" s="126"/>
      <c r="BH78" s="126"/>
      <c r="BI78" s="126"/>
      <c r="BJ78" s="126"/>
      <c r="BK78" s="126"/>
      <c r="BL78" s="124"/>
      <c r="BM78" s="126"/>
      <c r="BN78" s="126"/>
      <c r="BO78" s="99"/>
      <c r="BP78" s="152">
        <f t="shared" si="5"/>
        <v>-1.4210854715202004E-14</v>
      </c>
      <c r="BQ78" s="153" t="s">
        <v>93</v>
      </c>
      <c r="BR78" s="102">
        <v>0</v>
      </c>
    </row>
    <row r="79" spans="1:70" x14ac:dyDescent="0.3">
      <c r="A79" s="95"/>
      <c r="B79" s="148" t="s">
        <v>70</v>
      </c>
      <c r="C79" s="149"/>
      <c r="D79" s="101"/>
      <c r="E79" s="101"/>
      <c r="F79" s="101">
        <f t="shared" si="9"/>
        <v>-66</v>
      </c>
      <c r="G79" s="150"/>
      <c r="H79" s="97"/>
      <c r="I79" s="126"/>
      <c r="J79" s="126"/>
      <c r="K79" s="126"/>
      <c r="L79" s="126"/>
      <c r="M79" s="126"/>
      <c r="N79" s="126"/>
      <c r="O79" s="126"/>
      <c r="P79" s="124"/>
      <c r="Q79" s="126"/>
      <c r="R79" s="126"/>
      <c r="S79" s="99"/>
      <c r="T79" s="97"/>
      <c r="U79" s="126"/>
      <c r="V79" s="126"/>
      <c r="W79" s="126"/>
      <c r="X79" s="126"/>
      <c r="Y79" s="126"/>
      <c r="Z79" s="126"/>
      <c r="AA79" s="126"/>
      <c r="AB79" s="124"/>
      <c r="AC79" s="126"/>
      <c r="AD79" s="126"/>
      <c r="AE79" s="99"/>
      <c r="AF79" s="97"/>
      <c r="AG79" s="126"/>
      <c r="AH79" s="126"/>
      <c r="AI79" s="126"/>
      <c r="AJ79" s="126"/>
      <c r="AK79" s="126"/>
      <c r="AL79" s="126"/>
      <c r="AM79" s="126"/>
      <c r="AN79" s="124"/>
      <c r="AO79" s="126"/>
      <c r="AP79" s="126"/>
      <c r="AQ79" s="99"/>
      <c r="AR79" s="103"/>
      <c r="AS79" s="101"/>
      <c r="AT79" s="101"/>
      <c r="AU79" s="101"/>
      <c r="AV79" s="101"/>
      <c r="AW79" s="101"/>
      <c r="AX79" s="101"/>
      <c r="AY79" s="101"/>
      <c r="AZ79" s="101">
        <v>1</v>
      </c>
      <c r="BA79" s="101"/>
      <c r="BB79" s="101"/>
      <c r="BC79" s="102"/>
      <c r="BD79" s="97"/>
      <c r="BE79" s="126"/>
      <c r="BF79" s="126"/>
      <c r="BG79" s="126"/>
      <c r="BH79" s="126"/>
      <c r="BI79" s="126"/>
      <c r="BJ79" s="126"/>
      <c r="BK79" s="126"/>
      <c r="BL79" s="124"/>
      <c r="BM79" s="126"/>
      <c r="BN79" s="126"/>
      <c r="BO79" s="99"/>
      <c r="BP79" s="152">
        <f t="shared" si="5"/>
        <v>-66</v>
      </c>
      <c r="BQ79" s="153" t="s">
        <v>93</v>
      </c>
      <c r="BR79" s="102">
        <v>0</v>
      </c>
    </row>
    <row r="80" spans="1:70" x14ac:dyDescent="0.3">
      <c r="A80" s="95"/>
      <c r="B80" s="148" t="s">
        <v>71</v>
      </c>
      <c r="C80" s="149"/>
      <c r="D80" s="101"/>
      <c r="E80" s="101"/>
      <c r="F80" s="101">
        <f t="shared" si="9"/>
        <v>-320</v>
      </c>
      <c r="G80" s="150"/>
      <c r="H80" s="97"/>
      <c r="I80" s="126"/>
      <c r="J80" s="126"/>
      <c r="K80" s="126"/>
      <c r="L80" s="126"/>
      <c r="M80" s="126"/>
      <c r="N80" s="126"/>
      <c r="O80" s="126"/>
      <c r="P80" s="124"/>
      <c r="Q80" s="126"/>
      <c r="R80" s="126"/>
      <c r="S80" s="99"/>
      <c r="T80" s="97"/>
      <c r="U80" s="126"/>
      <c r="V80" s="126"/>
      <c r="W80" s="126"/>
      <c r="X80" s="126"/>
      <c r="Y80" s="126"/>
      <c r="Z80" s="126"/>
      <c r="AA80" s="126"/>
      <c r="AB80" s="124"/>
      <c r="AC80" s="126"/>
      <c r="AD80" s="126"/>
      <c r="AE80" s="99"/>
      <c r="AF80" s="97"/>
      <c r="AG80" s="126"/>
      <c r="AH80" s="126"/>
      <c r="AI80" s="126"/>
      <c r="AJ80" s="126"/>
      <c r="AK80" s="126"/>
      <c r="AL80" s="126"/>
      <c r="AM80" s="126"/>
      <c r="AN80" s="124"/>
      <c r="AO80" s="126"/>
      <c r="AP80" s="126"/>
      <c r="AQ80" s="99"/>
      <c r="AR80" s="103"/>
      <c r="AS80" s="101"/>
      <c r="AT80" s="101"/>
      <c r="AU80" s="101"/>
      <c r="AV80" s="101"/>
      <c r="AW80" s="101"/>
      <c r="AX80" s="101"/>
      <c r="AY80" s="101"/>
      <c r="AZ80" s="101"/>
      <c r="BA80" s="101">
        <v>1</v>
      </c>
      <c r="BB80" s="101"/>
      <c r="BC80" s="102"/>
      <c r="BD80" s="97"/>
      <c r="BE80" s="126"/>
      <c r="BF80" s="126"/>
      <c r="BG80" s="126"/>
      <c r="BH80" s="126"/>
      <c r="BI80" s="126"/>
      <c r="BJ80" s="126"/>
      <c r="BK80" s="126"/>
      <c r="BL80" s="124"/>
      <c r="BM80" s="126"/>
      <c r="BN80" s="126"/>
      <c r="BO80" s="99"/>
      <c r="BP80" s="152">
        <f t="shared" si="5"/>
        <v>-320</v>
      </c>
      <c r="BQ80" s="153" t="s">
        <v>93</v>
      </c>
      <c r="BR80" s="102">
        <v>0</v>
      </c>
    </row>
    <row r="81" spans="1:70" x14ac:dyDescent="0.3">
      <c r="A81" s="95"/>
      <c r="B81" s="148" t="s">
        <v>72</v>
      </c>
      <c r="C81" s="149"/>
      <c r="D81" s="101"/>
      <c r="E81" s="101"/>
      <c r="F81" s="101">
        <f t="shared" si="9"/>
        <v>-220</v>
      </c>
      <c r="G81" s="150"/>
      <c r="H81" s="97"/>
      <c r="I81" s="126"/>
      <c r="J81" s="126"/>
      <c r="K81" s="126"/>
      <c r="L81" s="126"/>
      <c r="M81" s="126"/>
      <c r="N81" s="126"/>
      <c r="O81" s="126"/>
      <c r="P81" s="124"/>
      <c r="Q81" s="126"/>
      <c r="R81" s="126"/>
      <c r="S81" s="99"/>
      <c r="T81" s="97"/>
      <c r="U81" s="126"/>
      <c r="V81" s="126"/>
      <c r="W81" s="126"/>
      <c r="X81" s="126"/>
      <c r="Y81" s="126"/>
      <c r="Z81" s="126"/>
      <c r="AA81" s="126"/>
      <c r="AB81" s="124"/>
      <c r="AC81" s="126"/>
      <c r="AD81" s="126"/>
      <c r="AE81" s="99"/>
      <c r="AF81" s="97"/>
      <c r="AG81" s="126"/>
      <c r="AH81" s="126"/>
      <c r="AI81" s="126"/>
      <c r="AJ81" s="126"/>
      <c r="AK81" s="126"/>
      <c r="AL81" s="126"/>
      <c r="AM81" s="126"/>
      <c r="AN81" s="124"/>
      <c r="AO81" s="126"/>
      <c r="AP81" s="126"/>
      <c r="AQ81" s="99"/>
      <c r="AR81" s="103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>
        <v>1</v>
      </c>
      <c r="BC81" s="102"/>
      <c r="BD81" s="97"/>
      <c r="BE81" s="126"/>
      <c r="BF81" s="126"/>
      <c r="BG81" s="126"/>
      <c r="BH81" s="126"/>
      <c r="BI81" s="126"/>
      <c r="BJ81" s="126"/>
      <c r="BK81" s="126"/>
      <c r="BL81" s="124"/>
      <c r="BM81" s="126"/>
      <c r="BN81" s="126"/>
      <c r="BO81" s="99"/>
      <c r="BP81" s="152">
        <f t="shared" si="5"/>
        <v>-5.6843418860808015E-14</v>
      </c>
      <c r="BQ81" s="153" t="s">
        <v>93</v>
      </c>
      <c r="BR81" s="102">
        <v>0</v>
      </c>
    </row>
    <row r="82" spans="1:70" ht="16.2" thickBot="1" x14ac:dyDescent="0.35">
      <c r="A82" s="95"/>
      <c r="B82" s="154" t="s">
        <v>73</v>
      </c>
      <c r="C82" s="155"/>
      <c r="D82" s="116"/>
      <c r="E82" s="116"/>
      <c r="F82" s="116">
        <f t="shared" si="9"/>
        <v>-182</v>
      </c>
      <c r="G82" s="156"/>
      <c r="H82" s="112"/>
      <c r="I82" s="158"/>
      <c r="J82" s="158"/>
      <c r="K82" s="158"/>
      <c r="L82" s="158"/>
      <c r="M82" s="158"/>
      <c r="N82" s="158"/>
      <c r="O82" s="158"/>
      <c r="P82" s="159"/>
      <c r="Q82" s="158"/>
      <c r="R82" s="158"/>
      <c r="S82" s="114"/>
      <c r="T82" s="112"/>
      <c r="U82" s="158"/>
      <c r="V82" s="158"/>
      <c r="W82" s="158"/>
      <c r="X82" s="158"/>
      <c r="Y82" s="158"/>
      <c r="Z82" s="158"/>
      <c r="AA82" s="158"/>
      <c r="AB82" s="159"/>
      <c r="AC82" s="158"/>
      <c r="AD82" s="158"/>
      <c r="AE82" s="114"/>
      <c r="AF82" s="112"/>
      <c r="AG82" s="158"/>
      <c r="AH82" s="158"/>
      <c r="AI82" s="158"/>
      <c r="AJ82" s="158"/>
      <c r="AK82" s="158"/>
      <c r="AL82" s="158"/>
      <c r="AM82" s="158"/>
      <c r="AN82" s="159"/>
      <c r="AO82" s="158"/>
      <c r="AP82" s="158"/>
      <c r="AQ82" s="114"/>
      <c r="AR82" s="118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7">
        <v>1</v>
      </c>
      <c r="BD82" s="112"/>
      <c r="BE82" s="158"/>
      <c r="BF82" s="158"/>
      <c r="BG82" s="158"/>
      <c r="BH82" s="158"/>
      <c r="BI82" s="158"/>
      <c r="BJ82" s="158"/>
      <c r="BK82" s="158"/>
      <c r="BL82" s="159"/>
      <c r="BM82" s="158"/>
      <c r="BN82" s="158"/>
      <c r="BO82" s="114"/>
      <c r="BP82" s="160">
        <f t="shared" si="5"/>
        <v>-182</v>
      </c>
      <c r="BQ82" s="161" t="s">
        <v>93</v>
      </c>
      <c r="BR82" s="117">
        <v>0</v>
      </c>
    </row>
    <row r="83" spans="1:70" x14ac:dyDescent="0.3">
      <c r="A83" s="95"/>
      <c r="B83" s="141" t="s">
        <v>74</v>
      </c>
      <c r="C83" s="142"/>
      <c r="D83" s="131"/>
      <c r="E83" s="131"/>
      <c r="F83" s="131"/>
      <c r="G83" s="143">
        <f t="shared" ref="G83:G94" si="10">-BR17</f>
        <v>-425</v>
      </c>
      <c r="H83" s="90"/>
      <c r="I83" s="90"/>
      <c r="J83" s="90"/>
      <c r="K83" s="90"/>
      <c r="L83" s="90"/>
      <c r="M83" s="90"/>
      <c r="N83" s="90"/>
      <c r="O83" s="90"/>
      <c r="P83" s="90"/>
      <c r="Q83" s="91"/>
      <c r="R83" s="90"/>
      <c r="S83" s="89"/>
      <c r="T83" s="87"/>
      <c r="U83" s="90"/>
      <c r="V83" s="90"/>
      <c r="W83" s="90"/>
      <c r="X83" s="90"/>
      <c r="Y83" s="90"/>
      <c r="Z83" s="90"/>
      <c r="AA83" s="90"/>
      <c r="AB83" s="90"/>
      <c r="AC83" s="91"/>
      <c r="AD83" s="90"/>
      <c r="AE83" s="89"/>
      <c r="AF83" s="87"/>
      <c r="AG83" s="90"/>
      <c r="AH83" s="90"/>
      <c r="AI83" s="90"/>
      <c r="AJ83" s="90"/>
      <c r="AK83" s="90"/>
      <c r="AL83" s="90"/>
      <c r="AM83" s="90"/>
      <c r="AN83" s="90"/>
      <c r="AO83" s="91"/>
      <c r="AP83" s="90"/>
      <c r="AQ83" s="89"/>
      <c r="AR83" s="87"/>
      <c r="AS83" s="90"/>
      <c r="AT83" s="90"/>
      <c r="AU83" s="90"/>
      <c r="AV83" s="90"/>
      <c r="AW83" s="90"/>
      <c r="AX83" s="90"/>
      <c r="AY83" s="90"/>
      <c r="AZ83" s="90"/>
      <c r="BA83" s="91"/>
      <c r="BB83" s="90"/>
      <c r="BC83" s="89"/>
      <c r="BD83" s="144">
        <v>1</v>
      </c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2"/>
      <c r="BP83" s="146">
        <f t="shared" si="5"/>
        <v>0</v>
      </c>
      <c r="BQ83" s="147" t="s">
        <v>93</v>
      </c>
      <c r="BR83" s="132">
        <v>0</v>
      </c>
    </row>
    <row r="84" spans="1:70" x14ac:dyDescent="0.3">
      <c r="A84" s="95"/>
      <c r="B84" s="148" t="s">
        <v>75</v>
      </c>
      <c r="C84" s="149"/>
      <c r="D84" s="101"/>
      <c r="E84" s="101"/>
      <c r="F84" s="101"/>
      <c r="G84" s="150">
        <f t="shared" si="10"/>
        <v>-12</v>
      </c>
      <c r="H84" s="126"/>
      <c r="I84" s="126"/>
      <c r="J84" s="126"/>
      <c r="K84" s="126"/>
      <c r="L84" s="126"/>
      <c r="M84" s="126"/>
      <c r="N84" s="126"/>
      <c r="O84" s="126"/>
      <c r="P84" s="126"/>
      <c r="Q84" s="124"/>
      <c r="R84" s="126"/>
      <c r="S84" s="99"/>
      <c r="T84" s="97"/>
      <c r="U84" s="126"/>
      <c r="V84" s="126"/>
      <c r="W84" s="126"/>
      <c r="X84" s="126"/>
      <c r="Y84" s="126"/>
      <c r="Z84" s="126"/>
      <c r="AA84" s="126"/>
      <c r="AB84" s="126"/>
      <c r="AC84" s="124"/>
      <c r="AD84" s="126"/>
      <c r="AE84" s="99"/>
      <c r="AF84" s="97"/>
      <c r="AG84" s="126"/>
      <c r="AH84" s="126"/>
      <c r="AI84" s="126"/>
      <c r="AJ84" s="126"/>
      <c r="AK84" s="126"/>
      <c r="AL84" s="126"/>
      <c r="AM84" s="126"/>
      <c r="AN84" s="126"/>
      <c r="AO84" s="124"/>
      <c r="AP84" s="126"/>
      <c r="AQ84" s="99"/>
      <c r="AR84" s="97"/>
      <c r="AS84" s="126"/>
      <c r="AT84" s="126"/>
      <c r="AU84" s="126"/>
      <c r="AV84" s="126"/>
      <c r="AW84" s="126"/>
      <c r="AX84" s="126"/>
      <c r="AY84" s="126"/>
      <c r="AZ84" s="126"/>
      <c r="BA84" s="124"/>
      <c r="BB84" s="126"/>
      <c r="BC84" s="99"/>
      <c r="BD84" s="103"/>
      <c r="BE84" s="101">
        <v>1</v>
      </c>
      <c r="BF84" s="101"/>
      <c r="BG84" s="101"/>
      <c r="BH84" s="101"/>
      <c r="BI84" s="101"/>
      <c r="BJ84" s="101"/>
      <c r="BK84" s="101"/>
      <c r="BL84" s="101"/>
      <c r="BM84" s="101"/>
      <c r="BN84" s="101"/>
      <c r="BO84" s="102"/>
      <c r="BP84" s="152">
        <f t="shared" ref="BP84:BP94" si="11">SUMPRODUCT($C$5:$BO$5,C84:BO84)</f>
        <v>0</v>
      </c>
      <c r="BQ84" s="153" t="s">
        <v>93</v>
      </c>
      <c r="BR84" s="102">
        <v>0</v>
      </c>
    </row>
    <row r="85" spans="1:70" x14ac:dyDescent="0.3">
      <c r="A85" s="95"/>
      <c r="B85" s="148" t="s">
        <v>76</v>
      </c>
      <c r="C85" s="149"/>
      <c r="D85" s="101"/>
      <c r="E85" s="101"/>
      <c r="F85" s="101"/>
      <c r="G85" s="150">
        <f t="shared" si="10"/>
        <v>-43</v>
      </c>
      <c r="H85" s="126"/>
      <c r="I85" s="126"/>
      <c r="J85" s="126"/>
      <c r="K85" s="126"/>
      <c r="L85" s="126"/>
      <c r="M85" s="126"/>
      <c r="N85" s="126"/>
      <c r="O85" s="126"/>
      <c r="P85" s="126"/>
      <c r="Q85" s="124"/>
      <c r="R85" s="126"/>
      <c r="S85" s="99"/>
      <c r="T85" s="97"/>
      <c r="U85" s="126"/>
      <c r="V85" s="126"/>
      <c r="W85" s="126"/>
      <c r="X85" s="126"/>
      <c r="Y85" s="126"/>
      <c r="Z85" s="126"/>
      <c r="AA85" s="126"/>
      <c r="AB85" s="126"/>
      <c r="AC85" s="124"/>
      <c r="AD85" s="126"/>
      <c r="AE85" s="99"/>
      <c r="AF85" s="97"/>
      <c r="AG85" s="126"/>
      <c r="AH85" s="126"/>
      <c r="AI85" s="126"/>
      <c r="AJ85" s="126"/>
      <c r="AK85" s="126"/>
      <c r="AL85" s="126"/>
      <c r="AM85" s="126"/>
      <c r="AN85" s="126"/>
      <c r="AO85" s="124"/>
      <c r="AP85" s="126"/>
      <c r="AQ85" s="99"/>
      <c r="AR85" s="97"/>
      <c r="AS85" s="126"/>
      <c r="AT85" s="126"/>
      <c r="AU85" s="126"/>
      <c r="AV85" s="126"/>
      <c r="AW85" s="126"/>
      <c r="AX85" s="126"/>
      <c r="AY85" s="126"/>
      <c r="AZ85" s="126"/>
      <c r="BA85" s="124"/>
      <c r="BB85" s="126"/>
      <c r="BC85" s="99"/>
      <c r="BD85" s="103"/>
      <c r="BE85" s="101"/>
      <c r="BF85" s="101">
        <v>1</v>
      </c>
      <c r="BG85" s="101"/>
      <c r="BH85" s="101"/>
      <c r="BI85" s="101"/>
      <c r="BJ85" s="101"/>
      <c r="BK85" s="101"/>
      <c r="BL85" s="101"/>
      <c r="BM85" s="101"/>
      <c r="BN85" s="101"/>
      <c r="BO85" s="102"/>
      <c r="BP85" s="152">
        <f t="shared" si="11"/>
        <v>0</v>
      </c>
      <c r="BQ85" s="153" t="s">
        <v>93</v>
      </c>
      <c r="BR85" s="102">
        <v>0</v>
      </c>
    </row>
    <row r="86" spans="1:70" x14ac:dyDescent="0.3">
      <c r="A86" s="95"/>
      <c r="B86" s="148" t="s">
        <v>77</v>
      </c>
      <c r="C86" s="149"/>
      <c r="D86" s="101"/>
      <c r="E86" s="101"/>
      <c r="F86" s="101"/>
      <c r="G86" s="150">
        <f t="shared" si="10"/>
        <v>-125</v>
      </c>
      <c r="H86" s="126"/>
      <c r="I86" s="126"/>
      <c r="J86" s="126"/>
      <c r="K86" s="126"/>
      <c r="L86" s="126"/>
      <c r="M86" s="126"/>
      <c r="N86" s="126"/>
      <c r="O86" s="126"/>
      <c r="P86" s="126"/>
      <c r="Q86" s="124"/>
      <c r="R86" s="126"/>
      <c r="S86" s="99"/>
      <c r="T86" s="97"/>
      <c r="U86" s="126"/>
      <c r="V86" s="126"/>
      <c r="W86" s="126"/>
      <c r="X86" s="126"/>
      <c r="Y86" s="126"/>
      <c r="Z86" s="126"/>
      <c r="AA86" s="126"/>
      <c r="AB86" s="126"/>
      <c r="AC86" s="124"/>
      <c r="AD86" s="126"/>
      <c r="AE86" s="99"/>
      <c r="AF86" s="97"/>
      <c r="AG86" s="126"/>
      <c r="AH86" s="126"/>
      <c r="AI86" s="126"/>
      <c r="AJ86" s="126"/>
      <c r="AK86" s="126"/>
      <c r="AL86" s="126"/>
      <c r="AM86" s="126"/>
      <c r="AN86" s="126"/>
      <c r="AO86" s="124"/>
      <c r="AP86" s="126"/>
      <c r="AQ86" s="99"/>
      <c r="AR86" s="97"/>
      <c r="AS86" s="126"/>
      <c r="AT86" s="126"/>
      <c r="AU86" s="126"/>
      <c r="AV86" s="126"/>
      <c r="AW86" s="126"/>
      <c r="AX86" s="126"/>
      <c r="AY86" s="126"/>
      <c r="AZ86" s="126"/>
      <c r="BA86" s="124"/>
      <c r="BB86" s="126"/>
      <c r="BC86" s="99"/>
      <c r="BD86" s="103"/>
      <c r="BE86" s="101"/>
      <c r="BF86" s="101"/>
      <c r="BG86" s="101">
        <v>1</v>
      </c>
      <c r="BH86" s="101"/>
      <c r="BI86" s="101"/>
      <c r="BJ86" s="101"/>
      <c r="BK86" s="101"/>
      <c r="BL86" s="101"/>
      <c r="BM86" s="101"/>
      <c r="BN86" s="101"/>
      <c r="BO86" s="102"/>
      <c r="BP86" s="152">
        <f t="shared" si="11"/>
        <v>2.914335439641034E-14</v>
      </c>
      <c r="BQ86" s="153" t="s">
        <v>93</v>
      </c>
      <c r="BR86" s="102">
        <v>0</v>
      </c>
    </row>
    <row r="87" spans="1:70" x14ac:dyDescent="0.3">
      <c r="A87" s="95"/>
      <c r="B87" s="148" t="s">
        <v>78</v>
      </c>
      <c r="C87" s="149"/>
      <c r="D87" s="101"/>
      <c r="E87" s="101"/>
      <c r="F87" s="101"/>
      <c r="G87" s="150">
        <f t="shared" si="10"/>
        <v>-110</v>
      </c>
      <c r="H87" s="126"/>
      <c r="I87" s="126"/>
      <c r="J87" s="126"/>
      <c r="K87" s="126"/>
      <c r="L87" s="126"/>
      <c r="M87" s="126"/>
      <c r="N87" s="126"/>
      <c r="O87" s="126"/>
      <c r="P87" s="124"/>
      <c r="Q87" s="126"/>
      <c r="R87" s="126"/>
      <c r="S87" s="99"/>
      <c r="T87" s="97"/>
      <c r="U87" s="126"/>
      <c r="V87" s="126"/>
      <c r="W87" s="126"/>
      <c r="X87" s="126"/>
      <c r="Y87" s="126"/>
      <c r="Z87" s="126"/>
      <c r="AA87" s="126"/>
      <c r="AB87" s="124"/>
      <c r="AC87" s="126"/>
      <c r="AD87" s="126"/>
      <c r="AE87" s="99"/>
      <c r="AF87" s="97"/>
      <c r="AG87" s="126"/>
      <c r="AH87" s="126"/>
      <c r="AI87" s="126"/>
      <c r="AJ87" s="126"/>
      <c r="AK87" s="126"/>
      <c r="AL87" s="126"/>
      <c r="AM87" s="126"/>
      <c r="AN87" s="124"/>
      <c r="AO87" s="126"/>
      <c r="AP87" s="126"/>
      <c r="AQ87" s="99"/>
      <c r="AR87" s="97"/>
      <c r="AS87" s="126"/>
      <c r="AT87" s="126"/>
      <c r="AU87" s="126"/>
      <c r="AV87" s="126"/>
      <c r="AW87" s="126"/>
      <c r="AX87" s="126"/>
      <c r="AY87" s="126"/>
      <c r="AZ87" s="124"/>
      <c r="BA87" s="126"/>
      <c r="BB87" s="126"/>
      <c r="BC87" s="99"/>
      <c r="BD87" s="103"/>
      <c r="BE87" s="101"/>
      <c r="BF87" s="101"/>
      <c r="BG87" s="101"/>
      <c r="BH87" s="101">
        <v>1</v>
      </c>
      <c r="BI87" s="101"/>
      <c r="BJ87" s="101"/>
      <c r="BK87" s="101"/>
      <c r="BL87" s="101"/>
      <c r="BM87" s="101"/>
      <c r="BN87" s="101"/>
      <c r="BO87" s="102"/>
      <c r="BP87" s="152">
        <f t="shared" si="11"/>
        <v>0</v>
      </c>
      <c r="BQ87" s="153" t="s">
        <v>93</v>
      </c>
      <c r="BR87" s="102">
        <v>0</v>
      </c>
    </row>
    <row r="88" spans="1:70" x14ac:dyDescent="0.3">
      <c r="A88" s="95"/>
      <c r="B88" s="148" t="s">
        <v>79</v>
      </c>
      <c r="C88" s="149"/>
      <c r="D88" s="101"/>
      <c r="E88" s="101"/>
      <c r="F88" s="101"/>
      <c r="G88" s="150">
        <f t="shared" si="10"/>
        <v>-86</v>
      </c>
      <c r="H88" s="126"/>
      <c r="I88" s="126"/>
      <c r="J88" s="126"/>
      <c r="K88" s="126"/>
      <c r="L88" s="126"/>
      <c r="M88" s="126"/>
      <c r="N88" s="126"/>
      <c r="O88" s="126"/>
      <c r="P88" s="124"/>
      <c r="Q88" s="126"/>
      <c r="R88" s="126"/>
      <c r="S88" s="99"/>
      <c r="T88" s="97"/>
      <c r="U88" s="126"/>
      <c r="V88" s="126"/>
      <c r="W88" s="126"/>
      <c r="X88" s="126"/>
      <c r="Y88" s="126"/>
      <c r="Z88" s="126"/>
      <c r="AA88" s="126"/>
      <c r="AB88" s="124"/>
      <c r="AC88" s="126"/>
      <c r="AD88" s="126"/>
      <c r="AE88" s="99"/>
      <c r="AF88" s="97"/>
      <c r="AG88" s="126"/>
      <c r="AH88" s="126"/>
      <c r="AI88" s="126"/>
      <c r="AJ88" s="126"/>
      <c r="AK88" s="126"/>
      <c r="AL88" s="126"/>
      <c r="AM88" s="126"/>
      <c r="AN88" s="124"/>
      <c r="AO88" s="126"/>
      <c r="AP88" s="126"/>
      <c r="AQ88" s="99"/>
      <c r="AR88" s="97"/>
      <c r="AS88" s="126"/>
      <c r="AT88" s="126"/>
      <c r="AU88" s="126"/>
      <c r="AV88" s="126"/>
      <c r="AW88" s="126"/>
      <c r="AX88" s="126"/>
      <c r="AY88" s="126"/>
      <c r="AZ88" s="124"/>
      <c r="BA88" s="126"/>
      <c r="BB88" s="126"/>
      <c r="BC88" s="99"/>
      <c r="BD88" s="103"/>
      <c r="BE88" s="101"/>
      <c r="BF88" s="101"/>
      <c r="BG88" s="101"/>
      <c r="BH88" s="101"/>
      <c r="BI88" s="101">
        <v>1</v>
      </c>
      <c r="BJ88" s="101"/>
      <c r="BK88" s="101"/>
      <c r="BL88" s="101"/>
      <c r="BM88" s="101"/>
      <c r="BN88" s="101"/>
      <c r="BO88" s="102"/>
      <c r="BP88" s="152">
        <f t="shared" si="11"/>
        <v>0</v>
      </c>
      <c r="BQ88" s="153" t="s">
        <v>93</v>
      </c>
      <c r="BR88" s="102">
        <v>0</v>
      </c>
    </row>
    <row r="89" spans="1:70" x14ac:dyDescent="0.3">
      <c r="A89" s="95"/>
      <c r="B89" s="148" t="s">
        <v>80</v>
      </c>
      <c r="C89" s="149"/>
      <c r="D89" s="101"/>
      <c r="E89" s="101"/>
      <c r="F89" s="101"/>
      <c r="G89" s="150">
        <f t="shared" si="10"/>
        <v>-129</v>
      </c>
      <c r="H89" s="126"/>
      <c r="I89" s="126"/>
      <c r="J89" s="126"/>
      <c r="K89" s="126"/>
      <c r="L89" s="126"/>
      <c r="M89" s="126"/>
      <c r="N89" s="126"/>
      <c r="O89" s="126"/>
      <c r="P89" s="124"/>
      <c r="Q89" s="126"/>
      <c r="R89" s="126"/>
      <c r="S89" s="99"/>
      <c r="T89" s="97"/>
      <c r="U89" s="126"/>
      <c r="V89" s="126"/>
      <c r="W89" s="126"/>
      <c r="X89" s="126"/>
      <c r="Y89" s="126"/>
      <c r="Z89" s="126"/>
      <c r="AA89" s="126"/>
      <c r="AB89" s="124"/>
      <c r="AC89" s="126"/>
      <c r="AD89" s="126"/>
      <c r="AE89" s="99"/>
      <c r="AF89" s="97"/>
      <c r="AG89" s="126"/>
      <c r="AH89" s="126"/>
      <c r="AI89" s="126"/>
      <c r="AJ89" s="126"/>
      <c r="AK89" s="126"/>
      <c r="AL89" s="126"/>
      <c r="AM89" s="126"/>
      <c r="AN89" s="124"/>
      <c r="AO89" s="126"/>
      <c r="AP89" s="126"/>
      <c r="AQ89" s="99"/>
      <c r="AR89" s="97"/>
      <c r="AS89" s="126"/>
      <c r="AT89" s="126"/>
      <c r="AU89" s="126"/>
      <c r="AV89" s="126"/>
      <c r="AW89" s="126"/>
      <c r="AX89" s="126"/>
      <c r="AY89" s="126"/>
      <c r="AZ89" s="124"/>
      <c r="BA89" s="126"/>
      <c r="BB89" s="126"/>
      <c r="BC89" s="99"/>
      <c r="BD89" s="103"/>
      <c r="BE89" s="101"/>
      <c r="BF89" s="101"/>
      <c r="BG89" s="101"/>
      <c r="BH89" s="101"/>
      <c r="BI89" s="101"/>
      <c r="BJ89" s="101">
        <v>1</v>
      </c>
      <c r="BK89" s="101"/>
      <c r="BL89" s="101"/>
      <c r="BM89" s="101"/>
      <c r="BN89" s="101"/>
      <c r="BO89" s="102"/>
      <c r="BP89" s="152">
        <f t="shared" si="11"/>
        <v>0</v>
      </c>
      <c r="BQ89" s="153" t="s">
        <v>93</v>
      </c>
      <c r="BR89" s="102">
        <v>0</v>
      </c>
    </row>
    <row r="90" spans="1:70" x14ac:dyDescent="0.3">
      <c r="A90" s="95"/>
      <c r="B90" s="148" t="s">
        <v>81</v>
      </c>
      <c r="C90" s="149"/>
      <c r="D90" s="101"/>
      <c r="E90" s="101"/>
      <c r="F90" s="101"/>
      <c r="G90" s="150">
        <f t="shared" si="10"/>
        <v>-28</v>
      </c>
      <c r="H90" s="126"/>
      <c r="I90" s="126"/>
      <c r="J90" s="126"/>
      <c r="K90" s="126"/>
      <c r="L90" s="126"/>
      <c r="M90" s="126"/>
      <c r="N90" s="126"/>
      <c r="O90" s="126"/>
      <c r="P90" s="124"/>
      <c r="Q90" s="126"/>
      <c r="R90" s="126"/>
      <c r="S90" s="99"/>
      <c r="T90" s="97"/>
      <c r="U90" s="126"/>
      <c r="V90" s="126"/>
      <c r="W90" s="126"/>
      <c r="X90" s="126"/>
      <c r="Y90" s="126"/>
      <c r="Z90" s="126"/>
      <c r="AA90" s="126"/>
      <c r="AB90" s="124"/>
      <c r="AC90" s="126"/>
      <c r="AD90" s="126"/>
      <c r="AE90" s="99"/>
      <c r="AF90" s="97"/>
      <c r="AG90" s="126"/>
      <c r="AH90" s="126"/>
      <c r="AI90" s="126"/>
      <c r="AJ90" s="126"/>
      <c r="AK90" s="126"/>
      <c r="AL90" s="126"/>
      <c r="AM90" s="126"/>
      <c r="AN90" s="124"/>
      <c r="AO90" s="126"/>
      <c r="AP90" s="126"/>
      <c r="AQ90" s="99"/>
      <c r="AR90" s="97"/>
      <c r="AS90" s="126"/>
      <c r="AT90" s="126"/>
      <c r="AU90" s="126"/>
      <c r="AV90" s="126"/>
      <c r="AW90" s="126"/>
      <c r="AX90" s="126"/>
      <c r="AY90" s="126"/>
      <c r="AZ90" s="124"/>
      <c r="BA90" s="126"/>
      <c r="BB90" s="126"/>
      <c r="BC90" s="99"/>
      <c r="BD90" s="103"/>
      <c r="BE90" s="101"/>
      <c r="BF90" s="101"/>
      <c r="BG90" s="101"/>
      <c r="BH90" s="101"/>
      <c r="BI90" s="101"/>
      <c r="BJ90" s="101"/>
      <c r="BK90" s="101">
        <v>1</v>
      </c>
      <c r="BL90" s="101"/>
      <c r="BM90" s="101"/>
      <c r="BN90" s="101"/>
      <c r="BO90" s="102"/>
      <c r="BP90" s="152">
        <f t="shared" si="11"/>
        <v>0</v>
      </c>
      <c r="BQ90" s="153" t="s">
        <v>93</v>
      </c>
      <c r="BR90" s="102">
        <v>0</v>
      </c>
    </row>
    <row r="91" spans="1:70" x14ac:dyDescent="0.3">
      <c r="A91" s="95"/>
      <c r="B91" s="148" t="s">
        <v>82</v>
      </c>
      <c r="C91" s="149"/>
      <c r="D91" s="101"/>
      <c r="E91" s="101"/>
      <c r="F91" s="101"/>
      <c r="G91" s="150">
        <f t="shared" si="10"/>
        <v>-66</v>
      </c>
      <c r="H91" s="126"/>
      <c r="I91" s="126"/>
      <c r="J91" s="126"/>
      <c r="K91" s="126"/>
      <c r="L91" s="126"/>
      <c r="M91" s="126"/>
      <c r="N91" s="126"/>
      <c r="O91" s="126"/>
      <c r="P91" s="124"/>
      <c r="Q91" s="126"/>
      <c r="R91" s="126"/>
      <c r="S91" s="99"/>
      <c r="T91" s="97"/>
      <c r="U91" s="126"/>
      <c r="V91" s="126"/>
      <c r="W91" s="126"/>
      <c r="X91" s="126"/>
      <c r="Y91" s="126"/>
      <c r="Z91" s="126"/>
      <c r="AA91" s="126"/>
      <c r="AB91" s="124"/>
      <c r="AC91" s="126"/>
      <c r="AD91" s="126"/>
      <c r="AE91" s="99"/>
      <c r="AF91" s="97"/>
      <c r="AG91" s="126"/>
      <c r="AH91" s="126"/>
      <c r="AI91" s="126"/>
      <c r="AJ91" s="126"/>
      <c r="AK91" s="126"/>
      <c r="AL91" s="126"/>
      <c r="AM91" s="126"/>
      <c r="AN91" s="124"/>
      <c r="AO91" s="126"/>
      <c r="AP91" s="126"/>
      <c r="AQ91" s="99"/>
      <c r="AR91" s="97"/>
      <c r="AS91" s="126"/>
      <c r="AT91" s="126"/>
      <c r="AU91" s="126"/>
      <c r="AV91" s="126"/>
      <c r="AW91" s="126"/>
      <c r="AX91" s="126"/>
      <c r="AY91" s="126"/>
      <c r="AZ91" s="124"/>
      <c r="BA91" s="126"/>
      <c r="BB91" s="126"/>
      <c r="BC91" s="99"/>
      <c r="BD91" s="103"/>
      <c r="BE91" s="101"/>
      <c r="BF91" s="101"/>
      <c r="BG91" s="101"/>
      <c r="BH91" s="101"/>
      <c r="BI91" s="101"/>
      <c r="BJ91" s="101"/>
      <c r="BK91" s="101"/>
      <c r="BL91" s="101">
        <v>1</v>
      </c>
      <c r="BM91" s="101"/>
      <c r="BN91" s="101"/>
      <c r="BO91" s="102"/>
      <c r="BP91" s="152">
        <f t="shared" si="11"/>
        <v>0</v>
      </c>
      <c r="BQ91" s="153" t="s">
        <v>93</v>
      </c>
      <c r="BR91" s="102">
        <v>0</v>
      </c>
    </row>
    <row r="92" spans="1:70" x14ac:dyDescent="0.3">
      <c r="A92" s="95"/>
      <c r="B92" s="148" t="s">
        <v>83</v>
      </c>
      <c r="C92" s="149"/>
      <c r="D92" s="101"/>
      <c r="E92" s="101"/>
      <c r="F92" s="101"/>
      <c r="G92" s="150">
        <f t="shared" si="10"/>
        <v>-320</v>
      </c>
      <c r="H92" s="126"/>
      <c r="I92" s="126"/>
      <c r="J92" s="126"/>
      <c r="K92" s="126"/>
      <c r="L92" s="126"/>
      <c r="M92" s="126"/>
      <c r="N92" s="126"/>
      <c r="O92" s="126"/>
      <c r="P92" s="124"/>
      <c r="Q92" s="126"/>
      <c r="R92" s="126"/>
      <c r="S92" s="99"/>
      <c r="T92" s="97"/>
      <c r="U92" s="126"/>
      <c r="V92" s="126"/>
      <c r="W92" s="126"/>
      <c r="X92" s="126"/>
      <c r="Y92" s="126"/>
      <c r="Z92" s="126"/>
      <c r="AA92" s="126"/>
      <c r="AB92" s="124"/>
      <c r="AC92" s="126"/>
      <c r="AD92" s="126"/>
      <c r="AE92" s="99"/>
      <c r="AF92" s="97"/>
      <c r="AG92" s="126"/>
      <c r="AH92" s="126"/>
      <c r="AI92" s="126"/>
      <c r="AJ92" s="126"/>
      <c r="AK92" s="126"/>
      <c r="AL92" s="126"/>
      <c r="AM92" s="126"/>
      <c r="AN92" s="124"/>
      <c r="AO92" s="126"/>
      <c r="AP92" s="126"/>
      <c r="AQ92" s="99"/>
      <c r="AR92" s="97"/>
      <c r="AS92" s="126"/>
      <c r="AT92" s="126"/>
      <c r="AU92" s="126"/>
      <c r="AV92" s="126"/>
      <c r="AW92" s="126"/>
      <c r="AX92" s="126"/>
      <c r="AY92" s="126"/>
      <c r="AZ92" s="124"/>
      <c r="BA92" s="126"/>
      <c r="BB92" s="126"/>
      <c r="BC92" s="99"/>
      <c r="BD92" s="103"/>
      <c r="BE92" s="101"/>
      <c r="BF92" s="101"/>
      <c r="BG92" s="101"/>
      <c r="BH92" s="101"/>
      <c r="BI92" s="101"/>
      <c r="BJ92" s="101"/>
      <c r="BK92" s="101"/>
      <c r="BL92" s="101"/>
      <c r="BM92" s="101">
        <v>1</v>
      </c>
      <c r="BN92" s="101"/>
      <c r="BO92" s="102"/>
      <c r="BP92" s="152">
        <f t="shared" si="11"/>
        <v>0</v>
      </c>
      <c r="BQ92" s="153" t="s">
        <v>93</v>
      </c>
      <c r="BR92" s="102">
        <v>0</v>
      </c>
    </row>
    <row r="93" spans="1:70" x14ac:dyDescent="0.3">
      <c r="A93" s="95"/>
      <c r="B93" s="148" t="s">
        <v>84</v>
      </c>
      <c r="C93" s="149"/>
      <c r="D93" s="101"/>
      <c r="E93" s="101"/>
      <c r="F93" s="101"/>
      <c r="G93" s="150">
        <f t="shared" si="10"/>
        <v>-220</v>
      </c>
      <c r="H93" s="126"/>
      <c r="I93" s="126"/>
      <c r="J93" s="126"/>
      <c r="K93" s="126"/>
      <c r="L93" s="126"/>
      <c r="M93" s="126"/>
      <c r="N93" s="126"/>
      <c r="O93" s="126"/>
      <c r="P93" s="124"/>
      <c r="Q93" s="126"/>
      <c r="R93" s="126"/>
      <c r="S93" s="99"/>
      <c r="T93" s="97"/>
      <c r="U93" s="126"/>
      <c r="V93" s="126"/>
      <c r="W93" s="126"/>
      <c r="X93" s="126"/>
      <c r="Y93" s="126"/>
      <c r="Z93" s="126"/>
      <c r="AA93" s="126"/>
      <c r="AB93" s="124"/>
      <c r="AC93" s="126"/>
      <c r="AD93" s="126"/>
      <c r="AE93" s="99"/>
      <c r="AF93" s="97"/>
      <c r="AG93" s="126"/>
      <c r="AH93" s="126"/>
      <c r="AI93" s="126"/>
      <c r="AJ93" s="126"/>
      <c r="AK93" s="126"/>
      <c r="AL93" s="126"/>
      <c r="AM93" s="126"/>
      <c r="AN93" s="124"/>
      <c r="AO93" s="126"/>
      <c r="AP93" s="126"/>
      <c r="AQ93" s="99"/>
      <c r="AR93" s="97"/>
      <c r="AS93" s="126"/>
      <c r="AT93" s="126"/>
      <c r="AU93" s="126"/>
      <c r="AV93" s="126"/>
      <c r="AW93" s="126"/>
      <c r="AX93" s="126"/>
      <c r="AY93" s="126"/>
      <c r="AZ93" s="124"/>
      <c r="BA93" s="126"/>
      <c r="BB93" s="126"/>
      <c r="BC93" s="99"/>
      <c r="BD93" s="103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>
        <v>1</v>
      </c>
      <c r="BO93" s="102"/>
      <c r="BP93" s="152">
        <f t="shared" si="11"/>
        <v>2.1982415887578096E-14</v>
      </c>
      <c r="BQ93" s="153" t="s">
        <v>93</v>
      </c>
      <c r="BR93" s="102">
        <v>0</v>
      </c>
    </row>
    <row r="94" spans="1:70" ht="16.2" thickBot="1" x14ac:dyDescent="0.35">
      <c r="A94" s="110"/>
      <c r="B94" s="154" t="s">
        <v>85</v>
      </c>
      <c r="C94" s="155"/>
      <c r="D94" s="116"/>
      <c r="E94" s="116"/>
      <c r="F94" s="116"/>
      <c r="G94" s="156">
        <f t="shared" si="10"/>
        <v>-182</v>
      </c>
      <c r="H94" s="158"/>
      <c r="I94" s="158"/>
      <c r="J94" s="158"/>
      <c r="K94" s="158"/>
      <c r="L94" s="158"/>
      <c r="M94" s="158"/>
      <c r="N94" s="158"/>
      <c r="O94" s="158"/>
      <c r="P94" s="159"/>
      <c r="Q94" s="158"/>
      <c r="R94" s="158"/>
      <c r="S94" s="114"/>
      <c r="T94" s="112"/>
      <c r="U94" s="158"/>
      <c r="V94" s="158"/>
      <c r="W94" s="158"/>
      <c r="X94" s="158"/>
      <c r="Y94" s="158"/>
      <c r="Z94" s="158"/>
      <c r="AA94" s="158"/>
      <c r="AB94" s="159"/>
      <c r="AC94" s="158"/>
      <c r="AD94" s="158"/>
      <c r="AE94" s="114"/>
      <c r="AF94" s="112"/>
      <c r="AG94" s="158"/>
      <c r="AH94" s="158"/>
      <c r="AI94" s="158"/>
      <c r="AJ94" s="158"/>
      <c r="AK94" s="158"/>
      <c r="AL94" s="158"/>
      <c r="AM94" s="158"/>
      <c r="AN94" s="159"/>
      <c r="AO94" s="158"/>
      <c r="AP94" s="158"/>
      <c r="AQ94" s="114"/>
      <c r="AR94" s="112"/>
      <c r="AS94" s="158"/>
      <c r="AT94" s="158"/>
      <c r="AU94" s="158"/>
      <c r="AV94" s="158"/>
      <c r="AW94" s="158"/>
      <c r="AX94" s="158"/>
      <c r="AY94" s="158"/>
      <c r="AZ94" s="159"/>
      <c r="BA94" s="158"/>
      <c r="BB94" s="158"/>
      <c r="BC94" s="114"/>
      <c r="BD94" s="118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7">
        <v>1</v>
      </c>
      <c r="BP94" s="160">
        <f t="shared" si="11"/>
        <v>0</v>
      </c>
      <c r="BQ94" s="161" t="s">
        <v>93</v>
      </c>
      <c r="BR94" s="117">
        <v>0</v>
      </c>
    </row>
    <row r="95" spans="1:70" ht="16.2" thickBot="1" x14ac:dyDescent="0.35">
      <c r="B95" s="49"/>
      <c r="C95" s="52"/>
      <c r="D95" s="50"/>
      <c r="E95" s="50"/>
      <c r="F95" s="50"/>
      <c r="G95" s="53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49"/>
      <c r="AC95" s="50"/>
      <c r="AD95" s="50"/>
      <c r="AE95" s="50"/>
      <c r="AF95" s="50"/>
      <c r="AG95" s="50"/>
      <c r="AH95" s="49"/>
      <c r="AI95" s="49"/>
      <c r="AJ95" s="49"/>
      <c r="AK95" s="50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</row>
    <row r="96" spans="1:70" ht="16.2" thickBot="1" x14ac:dyDescent="0.35">
      <c r="A96" s="166" t="s">
        <v>110</v>
      </c>
      <c r="B96" s="167"/>
      <c r="C96" s="24"/>
      <c r="D96" s="168"/>
      <c r="E96" s="168"/>
      <c r="F96" s="168"/>
      <c r="G96" s="169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7"/>
      <c r="AC96" s="168"/>
      <c r="AD96" s="168"/>
      <c r="AE96" s="168"/>
      <c r="AF96" s="168"/>
      <c r="AG96" s="168"/>
      <c r="AH96" s="167"/>
      <c r="AI96" s="167"/>
      <c r="AJ96" s="167"/>
      <c r="AK96" s="168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70"/>
    </row>
    <row r="97" spans="1:70" s="49" customFormat="1" ht="16.2" thickBot="1" x14ac:dyDescent="0.35">
      <c r="A97" s="84"/>
      <c r="B97" s="171" t="s">
        <v>111</v>
      </c>
      <c r="C97" s="87"/>
      <c r="D97" s="90"/>
      <c r="E97" s="90"/>
      <c r="F97" s="90"/>
      <c r="G97" s="89"/>
      <c r="H97" s="146">
        <f>H7/$BS$28</f>
        <v>0</v>
      </c>
      <c r="I97" s="172">
        <f t="shared" ref="I97:BO98" si="12">I7/$BS$28</f>
        <v>5.3264604810996562E-2</v>
      </c>
      <c r="J97" s="172">
        <f t="shared" si="12"/>
        <v>3.951890034364261E-2</v>
      </c>
      <c r="K97" s="172">
        <f t="shared" si="12"/>
        <v>5.6128293241695305E-2</v>
      </c>
      <c r="L97" s="172">
        <f t="shared" si="12"/>
        <v>3.1500572737686139E-2</v>
      </c>
      <c r="M97" s="172">
        <f t="shared" si="12"/>
        <v>2.1191294387170677E-2</v>
      </c>
      <c r="N97" s="172">
        <f t="shared" si="12"/>
        <v>7.3310423825887747E-2</v>
      </c>
      <c r="O97" s="172">
        <f t="shared" si="12"/>
        <v>5.4410080183276061E-2</v>
      </c>
      <c r="P97" s="172">
        <f t="shared" si="12"/>
        <v>3.5509736540664374E-2</v>
      </c>
      <c r="Q97" s="172">
        <f t="shared" si="12"/>
        <v>2.4054982817869417E-2</v>
      </c>
      <c r="R97" s="172">
        <f t="shared" si="12"/>
        <v>4.6964490263459335E-2</v>
      </c>
      <c r="S97" s="172">
        <f t="shared" si="12"/>
        <v>1.9473081328751432E-2</v>
      </c>
      <c r="T97" s="172">
        <f t="shared" si="12"/>
        <v>2.1191294387170677E-2</v>
      </c>
      <c r="U97" s="172">
        <f t="shared" si="12"/>
        <v>3.7227949599083619E-2</v>
      </c>
      <c r="V97" s="172">
        <f t="shared" si="12"/>
        <v>1.8900343642611683E-2</v>
      </c>
      <c r="W97" s="172">
        <f t="shared" si="12"/>
        <v>5.8991981672394042E-2</v>
      </c>
      <c r="X97" s="172">
        <f t="shared" si="12"/>
        <v>1.1454753722794959E-2</v>
      </c>
      <c r="Y97" s="172">
        <f t="shared" si="12"/>
        <v>0</v>
      </c>
      <c r="Z97" s="172">
        <f t="shared" si="12"/>
        <v>7.8465063001145474E-2</v>
      </c>
      <c r="AA97" s="172">
        <f t="shared" si="12"/>
        <v>6.4719358533791529E-2</v>
      </c>
      <c r="AB97" s="172">
        <f t="shared" si="12"/>
        <v>2.7491408934707903E-2</v>
      </c>
      <c r="AC97" s="172">
        <f t="shared" si="12"/>
        <v>4.1237113402061855E-2</v>
      </c>
      <c r="AD97" s="172">
        <f t="shared" si="12"/>
        <v>4.524627720504009E-2</v>
      </c>
      <c r="AE97" s="172">
        <f t="shared" si="12"/>
        <v>2.3482245131729668E-2</v>
      </c>
      <c r="AF97" s="172">
        <f t="shared" si="12"/>
        <v>2.4054982817869417E-2</v>
      </c>
      <c r="AG97" s="172">
        <f t="shared" si="12"/>
        <v>6.0710194730813287E-2</v>
      </c>
      <c r="AH97" s="172">
        <f t="shared" si="12"/>
        <v>6.0137457044673541E-2</v>
      </c>
      <c r="AI97" s="172">
        <f t="shared" si="12"/>
        <v>4.1809851088201601E-2</v>
      </c>
      <c r="AJ97" s="172">
        <f t="shared" si="12"/>
        <v>5.2691867124856816E-2</v>
      </c>
      <c r="AK97" s="172">
        <f t="shared" si="12"/>
        <v>4.1237113402061855E-2</v>
      </c>
      <c r="AL97" s="172">
        <f t="shared" si="12"/>
        <v>5.3837342497136315E-2</v>
      </c>
      <c r="AM97" s="172">
        <f t="shared" si="12"/>
        <v>3.2646048109965638E-2</v>
      </c>
      <c r="AN97" s="172">
        <f t="shared" si="12"/>
        <v>5.9564719358533788E-2</v>
      </c>
      <c r="AO97" s="172">
        <f t="shared" si="12"/>
        <v>0</v>
      </c>
      <c r="AP97" s="172">
        <f t="shared" si="12"/>
        <v>3.8946162657502864E-2</v>
      </c>
      <c r="AQ97" s="172">
        <f t="shared" si="12"/>
        <v>2.1764032073310423E-2</v>
      </c>
      <c r="AR97" s="172">
        <f t="shared" si="12"/>
        <v>4.6964490263459335E-2</v>
      </c>
      <c r="AS97" s="172">
        <f t="shared" si="12"/>
        <v>3.379152348224513E-2</v>
      </c>
      <c r="AT97" s="172">
        <f t="shared" si="12"/>
        <v>5.784650630011455E-2</v>
      </c>
      <c r="AU97" s="172">
        <f t="shared" si="12"/>
        <v>1.5463917525773196E-2</v>
      </c>
      <c r="AV97" s="172">
        <f t="shared" si="12"/>
        <v>5.3264604810996562E-2</v>
      </c>
      <c r="AW97" s="172">
        <f t="shared" si="12"/>
        <v>4.524627720504009E-2</v>
      </c>
      <c r="AX97" s="172">
        <f t="shared" si="12"/>
        <v>3.608247422680412E-2</v>
      </c>
      <c r="AY97" s="172">
        <f t="shared" si="12"/>
        <v>3.2646048109965638E-2</v>
      </c>
      <c r="AZ97" s="172">
        <f t="shared" si="12"/>
        <v>7.2737686139748001E-2</v>
      </c>
      <c r="BA97" s="172">
        <f t="shared" si="12"/>
        <v>3.8946162657502864E-2</v>
      </c>
      <c r="BB97" s="172">
        <f t="shared" si="12"/>
        <v>0</v>
      </c>
      <c r="BC97" s="172">
        <f t="shared" si="12"/>
        <v>2.6918671248568157E-2</v>
      </c>
      <c r="BD97" s="172">
        <f t="shared" si="12"/>
        <v>1.9473081328751432E-2</v>
      </c>
      <c r="BE97" s="172">
        <f t="shared" si="12"/>
        <v>3.8946162657502864E-2</v>
      </c>
      <c r="BF97" s="172">
        <f t="shared" si="12"/>
        <v>4.1237113402061855E-2</v>
      </c>
      <c r="BG97" s="172">
        <f t="shared" si="12"/>
        <v>3.7800687285223365E-2</v>
      </c>
      <c r="BH97" s="172">
        <f t="shared" si="12"/>
        <v>3.4364261168384883E-2</v>
      </c>
      <c r="BI97" s="172">
        <f t="shared" si="12"/>
        <v>2.3482245131729668E-2</v>
      </c>
      <c r="BJ97" s="172">
        <f t="shared" si="12"/>
        <v>5.6128293241695305E-2</v>
      </c>
      <c r="BK97" s="172">
        <f t="shared" si="12"/>
        <v>4.0664375715922109E-2</v>
      </c>
      <c r="BL97" s="172">
        <f t="shared" si="12"/>
        <v>4.868270332187858E-2</v>
      </c>
      <c r="BM97" s="172">
        <f t="shared" si="12"/>
        <v>2.1764032073310423E-2</v>
      </c>
      <c r="BN97" s="172">
        <f t="shared" si="12"/>
        <v>2.6918671248568157E-2</v>
      </c>
      <c r="BO97" s="173">
        <f t="shared" si="12"/>
        <v>0</v>
      </c>
      <c r="BP97" s="174">
        <f t="shared" ref="BP97:BP98" si="13">SUMPRODUCT($C$5:$BO$5,C97:BO97)</f>
        <v>15.338487972508597</v>
      </c>
      <c r="BQ97" s="136" t="s">
        <v>93</v>
      </c>
      <c r="BR97" s="134">
        <v>60</v>
      </c>
    </row>
    <row r="98" spans="1:70" s="49" customFormat="1" ht="16.2" thickBot="1" x14ac:dyDescent="0.35">
      <c r="A98" s="110"/>
      <c r="B98" s="154" t="s">
        <v>112</v>
      </c>
      <c r="C98" s="112"/>
      <c r="D98" s="158"/>
      <c r="E98" s="158"/>
      <c r="F98" s="158"/>
      <c r="G98" s="114"/>
      <c r="H98" s="160">
        <f>H8/$BS$28</f>
        <v>5.7273768613974802E-4</v>
      </c>
      <c r="I98" s="175">
        <f t="shared" si="12"/>
        <v>0</v>
      </c>
      <c r="J98" s="175">
        <f t="shared" si="12"/>
        <v>0</v>
      </c>
      <c r="K98" s="175">
        <f t="shared" si="12"/>
        <v>0</v>
      </c>
      <c r="L98" s="175">
        <f t="shared" si="12"/>
        <v>0</v>
      </c>
      <c r="M98" s="175">
        <f t="shared" si="12"/>
        <v>5.7273768613974802E-4</v>
      </c>
      <c r="N98" s="175">
        <f t="shared" si="12"/>
        <v>0</v>
      </c>
      <c r="O98" s="175">
        <f t="shared" si="12"/>
        <v>0</v>
      </c>
      <c r="P98" s="175">
        <f t="shared" si="12"/>
        <v>0</v>
      </c>
      <c r="Q98" s="175">
        <f t="shared" si="12"/>
        <v>5.7273768613974802E-4</v>
      </c>
      <c r="R98" s="175">
        <f t="shared" si="12"/>
        <v>0</v>
      </c>
      <c r="S98" s="175">
        <f t="shared" si="12"/>
        <v>5.7273768613974802E-4</v>
      </c>
      <c r="T98" s="175">
        <f t="shared" si="12"/>
        <v>5.7273768613974802E-4</v>
      </c>
      <c r="U98" s="175">
        <f t="shared" si="12"/>
        <v>0</v>
      </c>
      <c r="V98" s="175">
        <f t="shared" si="12"/>
        <v>5.7273768613974802E-4</v>
      </c>
      <c r="W98" s="175">
        <f t="shared" si="12"/>
        <v>0</v>
      </c>
      <c r="X98" s="175">
        <f t="shared" si="12"/>
        <v>5.7273768613974802E-4</v>
      </c>
      <c r="Y98" s="175">
        <f t="shared" si="12"/>
        <v>5.7273768613974802E-4</v>
      </c>
      <c r="Z98" s="175">
        <f t="shared" si="12"/>
        <v>0</v>
      </c>
      <c r="AA98" s="175">
        <f t="shared" si="12"/>
        <v>0</v>
      </c>
      <c r="AB98" s="175">
        <f t="shared" si="12"/>
        <v>5.7273768613974802E-4</v>
      </c>
      <c r="AC98" s="175">
        <f t="shared" si="12"/>
        <v>0</v>
      </c>
      <c r="AD98" s="175">
        <f t="shared" si="12"/>
        <v>0</v>
      </c>
      <c r="AE98" s="175">
        <f t="shared" si="12"/>
        <v>5.7273768613974802E-4</v>
      </c>
      <c r="AF98" s="175">
        <f t="shared" si="12"/>
        <v>5.7273768613974802E-4</v>
      </c>
      <c r="AG98" s="175">
        <f t="shared" si="12"/>
        <v>0</v>
      </c>
      <c r="AH98" s="175">
        <f t="shared" si="12"/>
        <v>0</v>
      </c>
      <c r="AI98" s="175">
        <f t="shared" si="12"/>
        <v>0</v>
      </c>
      <c r="AJ98" s="175">
        <f t="shared" si="12"/>
        <v>0</v>
      </c>
      <c r="AK98" s="175">
        <f t="shared" si="12"/>
        <v>0</v>
      </c>
      <c r="AL98" s="175">
        <f t="shared" si="12"/>
        <v>0</v>
      </c>
      <c r="AM98" s="175">
        <f t="shared" si="12"/>
        <v>0</v>
      </c>
      <c r="AN98" s="175">
        <f t="shared" si="12"/>
        <v>0</v>
      </c>
      <c r="AO98" s="175">
        <f t="shared" si="12"/>
        <v>5.7273768613974802E-4</v>
      </c>
      <c r="AP98" s="175">
        <f t="shared" si="12"/>
        <v>0</v>
      </c>
      <c r="AQ98" s="175">
        <f t="shared" si="12"/>
        <v>5.7273768613974802E-4</v>
      </c>
      <c r="AR98" s="175">
        <f t="shared" si="12"/>
        <v>0</v>
      </c>
      <c r="AS98" s="175">
        <f t="shared" si="12"/>
        <v>0</v>
      </c>
      <c r="AT98" s="175">
        <f t="shared" si="12"/>
        <v>0</v>
      </c>
      <c r="AU98" s="175">
        <f t="shared" si="12"/>
        <v>5.7273768613974802E-4</v>
      </c>
      <c r="AV98" s="175">
        <f t="shared" si="12"/>
        <v>0</v>
      </c>
      <c r="AW98" s="175">
        <f t="shared" si="12"/>
        <v>0</v>
      </c>
      <c r="AX98" s="175">
        <f t="shared" si="12"/>
        <v>0</v>
      </c>
      <c r="AY98" s="175">
        <f t="shared" si="12"/>
        <v>0</v>
      </c>
      <c r="AZ98" s="175">
        <f t="shared" si="12"/>
        <v>0</v>
      </c>
      <c r="BA98" s="175">
        <f t="shared" si="12"/>
        <v>0</v>
      </c>
      <c r="BB98" s="175">
        <f t="shared" si="12"/>
        <v>5.7273768613974802E-4</v>
      </c>
      <c r="BC98" s="175">
        <f t="shared" si="12"/>
        <v>5.7273768613974802E-4</v>
      </c>
      <c r="BD98" s="175">
        <f t="shared" si="12"/>
        <v>5.7273768613974802E-4</v>
      </c>
      <c r="BE98" s="175">
        <f t="shared" si="12"/>
        <v>0</v>
      </c>
      <c r="BF98" s="175">
        <f t="shared" si="12"/>
        <v>0</v>
      </c>
      <c r="BG98" s="175">
        <f t="shared" si="12"/>
        <v>0</v>
      </c>
      <c r="BH98" s="175">
        <f t="shared" si="12"/>
        <v>0</v>
      </c>
      <c r="BI98" s="175">
        <f t="shared" si="12"/>
        <v>5.7273768613974802E-4</v>
      </c>
      <c r="BJ98" s="175">
        <f t="shared" si="12"/>
        <v>0</v>
      </c>
      <c r="BK98" s="175">
        <f t="shared" si="12"/>
        <v>0</v>
      </c>
      <c r="BL98" s="175">
        <f t="shared" si="12"/>
        <v>0</v>
      </c>
      <c r="BM98" s="175">
        <f t="shared" si="12"/>
        <v>5.7273768613974802E-4</v>
      </c>
      <c r="BN98" s="175">
        <f t="shared" si="12"/>
        <v>5.7273768613974802E-4</v>
      </c>
      <c r="BO98" s="176">
        <f t="shared" si="12"/>
        <v>5.7273768613974802E-4</v>
      </c>
      <c r="BP98" s="177">
        <f t="shared" si="13"/>
        <v>0.90320733104238282</v>
      </c>
      <c r="BQ98" s="136" t="s">
        <v>98</v>
      </c>
      <c r="BR98" s="178">
        <v>0.8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NERD1_CoG_Weber</vt:lpstr>
      <vt:lpstr>NERD2_MILP</vt:lpstr>
      <vt:lpstr>NERD3_MILP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Barbosa, Caroline Cunha</cp:lastModifiedBy>
  <dcterms:created xsi:type="dcterms:W3CDTF">2015-10-02T13:12:04Z</dcterms:created>
  <dcterms:modified xsi:type="dcterms:W3CDTF">2023-07-08T14:05:54Z</dcterms:modified>
</cp:coreProperties>
</file>