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caroline_c_barbosa_accenture_com/Documents/Desktop/06_cursos/SCM/SC2x/w1/"/>
    </mc:Choice>
  </mc:AlternateContent>
  <xr:revisionPtr revIDLastSave="229" documentId="8_{A3E44381-72D0-40D8-86DF-6CD015556DCC}" xr6:coauthVersionLast="47" xr6:coauthVersionMax="47" xr10:uidLastSave="{1AA4203A-C742-42A7-8B05-947F44E24130}"/>
  <bookViews>
    <workbookView xWindow="1920" yWindow="1920" windowWidth="17484" windowHeight="10296" activeTab="4" xr2:uid="{C4CF63E8-9DE1-48D2-8594-6CCC5CCB2697}"/>
  </bookViews>
  <sheets>
    <sheet name="SteelCo" sheetId="1" r:id="rId1"/>
    <sheet name="RCH" sheetId="2" r:id="rId2"/>
    <sheet name="Food Delivery Startup" sheetId="3" r:id="rId3"/>
    <sheet name="Fruity Juice" sheetId="4" r:id="rId4"/>
    <sheet name="Golf Caps" sheetId="5" r:id="rId5"/>
  </sheets>
  <definedNames>
    <definedName name="solver_adj" localSheetId="3" hidden="1">'Fruity Juice'!$D$7:$E$9</definedName>
    <definedName name="solver_adj" localSheetId="1" hidden="1">RCH!$D$17:$H$18,RCH!$H$6:$I$10</definedName>
    <definedName name="solver_adj" localSheetId="0" hidden="1">SteelCo!$C$11:$F$12</definedName>
    <definedName name="solver_cvg" localSheetId="3" hidden="1">0.0001</definedName>
    <definedName name="solver_cvg" localSheetId="1" hidden="1">0.0001</definedName>
    <definedName name="solver_cvg" localSheetId="0" hidden="1">0.0001</definedName>
    <definedName name="solver_drv" localSheetId="3" hidden="1">1</definedName>
    <definedName name="solver_drv" localSheetId="1" hidden="1">1</definedName>
    <definedName name="solver_drv" localSheetId="0" hidden="1">2</definedName>
    <definedName name="solver_eng" localSheetId="3" hidden="1">2</definedName>
    <definedName name="solver_eng" localSheetId="1" hidden="1">2</definedName>
    <definedName name="solver_eng" localSheetId="0" hidden="1">2</definedName>
    <definedName name="solver_est" localSheetId="3" hidden="1">1</definedName>
    <definedName name="solver_est" localSheetId="1" hidden="1">1</definedName>
    <definedName name="solver_est" localSheetId="0" hidden="1">1</definedName>
    <definedName name="solver_itr" localSheetId="3" hidden="1">2147483647</definedName>
    <definedName name="solver_itr" localSheetId="1" hidden="1">2147483647</definedName>
    <definedName name="solver_itr" localSheetId="0" hidden="1">2147483647</definedName>
    <definedName name="solver_lhs1" localSheetId="3" hidden="1">'Fruity Juice'!$D$10:$E$10</definedName>
    <definedName name="solver_lhs1" localSheetId="1" hidden="1">RCH!$D$20:$H$20</definedName>
    <definedName name="solver_lhs1" localSheetId="0" hidden="1">SteelCo!$I$6:$I$7</definedName>
    <definedName name="solver_lhs2" localSheetId="3" hidden="1">'Fruity Juice'!$F$7:$F$9</definedName>
    <definedName name="solver_lhs2" localSheetId="1" hidden="1">RCH!$J$6:$J$10</definedName>
    <definedName name="solver_lhs2" localSheetId="0" hidden="1">SteelCo!$I$8:$I$11</definedName>
    <definedName name="solver_lhs3" localSheetId="1" hidden="1">RCH!$L$17:$L$18</definedName>
    <definedName name="solver_mip" localSheetId="3" hidden="1">2147483647</definedName>
    <definedName name="solver_mip" localSheetId="1" hidden="1">2147483647</definedName>
    <definedName name="solver_mip" localSheetId="0" hidden="1">2147483647</definedName>
    <definedName name="solver_mni" localSheetId="3" hidden="1">30</definedName>
    <definedName name="solver_mni" localSheetId="1" hidden="1">30</definedName>
    <definedName name="solver_mni" localSheetId="0" hidden="1">30</definedName>
    <definedName name="solver_mrt" localSheetId="3" hidden="1">0.075</definedName>
    <definedName name="solver_mrt" localSheetId="1" hidden="1">0.075</definedName>
    <definedName name="solver_mrt" localSheetId="0" hidden="1">0.075</definedName>
    <definedName name="solver_msl" localSheetId="3" hidden="1">2</definedName>
    <definedName name="solver_msl" localSheetId="1" hidden="1">2</definedName>
    <definedName name="solver_msl" localSheetId="0" hidden="1">2</definedName>
    <definedName name="solver_neg" localSheetId="3" hidden="1">1</definedName>
    <definedName name="solver_neg" localSheetId="1" hidden="1">1</definedName>
    <definedName name="solver_neg" localSheetId="0" hidden="1">1</definedName>
    <definedName name="solver_nod" localSheetId="3" hidden="1">2147483647</definedName>
    <definedName name="solver_nod" localSheetId="1" hidden="1">2147483647</definedName>
    <definedName name="solver_nod" localSheetId="0" hidden="1">2147483647</definedName>
    <definedName name="solver_num" localSheetId="3" hidden="1">2</definedName>
    <definedName name="solver_num" localSheetId="1" hidden="1">3</definedName>
    <definedName name="solver_num" localSheetId="0" hidden="1">2</definedName>
    <definedName name="solver_nwt" localSheetId="3" hidden="1">1</definedName>
    <definedName name="solver_nwt" localSheetId="1" hidden="1">1</definedName>
    <definedName name="solver_nwt" localSheetId="0" hidden="1">1</definedName>
    <definedName name="solver_opt" localSheetId="3" hidden="1">'Fruity Juice'!$D$1</definedName>
    <definedName name="solver_opt" localSheetId="1" hidden="1">RCH!$B$3</definedName>
    <definedName name="solver_opt" localSheetId="0" hidden="1">SteelCo!$C$8</definedName>
    <definedName name="solver_pre" localSheetId="3" hidden="1">0.000001</definedName>
    <definedName name="solver_pre" localSheetId="1" hidden="1">0.000001</definedName>
    <definedName name="solver_pre" localSheetId="0" hidden="1">0.000001</definedName>
    <definedName name="solver_rbv" localSheetId="3" hidden="1">1</definedName>
    <definedName name="solver_rbv" localSheetId="1" hidden="1">1</definedName>
    <definedName name="solver_rbv" localSheetId="0" hidden="1">2</definedName>
    <definedName name="solver_rel1" localSheetId="3" hidden="1">3</definedName>
    <definedName name="solver_rel1" localSheetId="1" hidden="1">3</definedName>
    <definedName name="solver_rel1" localSheetId="0" hidden="1">1</definedName>
    <definedName name="solver_rel2" localSheetId="3" hidden="1">1</definedName>
    <definedName name="solver_rel2" localSheetId="1" hidden="1">1</definedName>
    <definedName name="solver_rel2" localSheetId="0" hidden="1">3</definedName>
    <definedName name="solver_rel3" localSheetId="1" hidden="1">2</definedName>
    <definedName name="solver_rhs1" localSheetId="3" hidden="1">'Fruity Juice'!$D$12:$E$12</definedName>
    <definedName name="solver_rhs1" localSheetId="1" hidden="1">RCH!$D$22:$H$22</definedName>
    <definedName name="solver_rhs1" localSheetId="0" hidden="1">SteelCo!$K$6:$K$7</definedName>
    <definedName name="solver_rhs2" localSheetId="3" hidden="1">'Fruity Juice'!$H$7:$H$9</definedName>
    <definedName name="solver_rhs2" localSheetId="1" hidden="1">RCH!$L$6:$L$10</definedName>
    <definedName name="solver_rhs2" localSheetId="0" hidden="1">SteelCo!$K$8:$K$11</definedName>
    <definedName name="solver_rhs3" localSheetId="1" hidden="1">RCH!$N$17:$N$18</definedName>
    <definedName name="solver_rlx" localSheetId="3" hidden="1">2</definedName>
    <definedName name="solver_rlx" localSheetId="1" hidden="1">2</definedName>
    <definedName name="solver_rlx" localSheetId="0" hidden="1">2</definedName>
    <definedName name="solver_rsd" localSheetId="3" hidden="1">0</definedName>
    <definedName name="solver_rsd" localSheetId="1" hidden="1">0</definedName>
    <definedName name="solver_rsd" localSheetId="0" hidden="1">0</definedName>
    <definedName name="solver_scl" localSheetId="3" hidden="1">1</definedName>
    <definedName name="solver_scl" localSheetId="1" hidden="1">1</definedName>
    <definedName name="solver_scl" localSheetId="0" hidden="1">2</definedName>
    <definedName name="solver_sho" localSheetId="3" hidden="1">2</definedName>
    <definedName name="solver_sho" localSheetId="1" hidden="1">2</definedName>
    <definedName name="solver_sho" localSheetId="0" hidden="1">2</definedName>
    <definedName name="solver_ssz" localSheetId="3" hidden="1">100</definedName>
    <definedName name="solver_ssz" localSheetId="1" hidden="1">100</definedName>
    <definedName name="solver_ssz" localSheetId="0" hidden="1">100</definedName>
    <definedName name="solver_tim" localSheetId="3" hidden="1">2147483647</definedName>
    <definedName name="solver_tim" localSheetId="1" hidden="1">2147483647</definedName>
    <definedName name="solver_tim" localSheetId="0" hidden="1">2147483647</definedName>
    <definedName name="solver_tol" localSheetId="3" hidden="1">0.01</definedName>
    <definedName name="solver_tol" localSheetId="1" hidden="1">0.01</definedName>
    <definedName name="solver_tol" localSheetId="0" hidden="1">0.01</definedName>
    <definedName name="solver_typ" localSheetId="3" hidden="1">2</definedName>
    <definedName name="solver_typ" localSheetId="1" hidden="1">2</definedName>
    <definedName name="solver_typ" localSheetId="0" hidden="1">2</definedName>
    <definedName name="solver_val" localSheetId="3" hidden="1">0</definedName>
    <definedName name="solver_val" localSheetId="1" hidden="1">0</definedName>
    <definedName name="solver_val" localSheetId="0" hidden="1">0</definedName>
    <definedName name="solver_ver" localSheetId="3" hidden="1">3</definedName>
    <definedName name="solver_ver" localSheetId="1" hidden="1">3</definedName>
    <definedName name="solver_ver" localSheetId="0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F9" i="4"/>
  <c r="F7" i="4"/>
  <c r="E10" i="4"/>
  <c r="D10" i="4"/>
  <c r="D1" i="4"/>
  <c r="K8" i="3"/>
  <c r="L8" i="3"/>
  <c r="K7" i="3"/>
  <c r="L7" i="3"/>
  <c r="K6" i="3"/>
  <c r="L6" i="3"/>
  <c r="I2" i="3"/>
  <c r="H2" i="3"/>
  <c r="E4" i="3"/>
  <c r="E2" i="3"/>
  <c r="I18" i="2"/>
  <c r="N18" i="2"/>
  <c r="I17" i="2"/>
  <c r="N17" i="2"/>
  <c r="I11" i="2"/>
  <c r="L18" i="2"/>
  <c r="H11" i="2"/>
  <c r="L17" i="2"/>
  <c r="E20" i="2"/>
  <c r="F20" i="2"/>
  <c r="G20" i="2"/>
  <c r="H20" i="2"/>
  <c r="E22" i="2"/>
  <c r="F22" i="2"/>
  <c r="G22" i="2"/>
  <c r="H22" i="2"/>
  <c r="D22" i="2"/>
  <c r="D20" i="2"/>
  <c r="J7" i="2"/>
  <c r="L7" i="2"/>
  <c r="J8" i="2"/>
  <c r="L8" i="2"/>
  <c r="J9" i="2"/>
  <c r="L9" i="2"/>
  <c r="J10" i="2"/>
  <c r="L10" i="2"/>
  <c r="L6" i="2"/>
  <c r="J6" i="2"/>
  <c r="B3" i="2"/>
  <c r="G12" i="1"/>
  <c r="G11" i="1"/>
  <c r="K11" i="1"/>
  <c r="I11" i="1"/>
  <c r="K10" i="1"/>
  <c r="I10" i="1"/>
  <c r="K9" i="1"/>
  <c r="I9" i="1"/>
  <c r="K8" i="1"/>
  <c r="I8" i="1"/>
  <c r="K7" i="1"/>
  <c r="I7" i="1"/>
  <c r="K6" i="1"/>
  <c r="I6" i="1"/>
  <c r="C8" i="1"/>
  <c r="M6" i="3"/>
  <c r="E3" i="3"/>
  <c r="H4" i="3"/>
</calcChain>
</file>

<file path=xl/sharedStrings.xml><?xml version="1.0" encoding="utf-8"?>
<sst xmlns="http://schemas.openxmlformats.org/spreadsheetml/2006/main" count="103" uniqueCount="59">
  <si>
    <t>SteelCo</t>
  </si>
  <si>
    <t>Allentown</t>
  </si>
  <si>
    <t>Toledo</t>
  </si>
  <si>
    <t>DC\Client</t>
  </si>
  <si>
    <t>Buffalo</t>
  </si>
  <si>
    <t>Albany</t>
  </si>
  <si>
    <t>Philadelphia</t>
  </si>
  <si>
    <t>Cleveland</t>
  </si>
  <si>
    <t>Demand</t>
  </si>
  <si>
    <t>Supply capacity</t>
  </si>
  <si>
    <t>TotalCost</t>
  </si>
  <si>
    <t>&lt;=</t>
  </si>
  <si>
    <t>Supply</t>
  </si>
  <si>
    <t>&gt;=</t>
  </si>
  <si>
    <t>cosntraints</t>
  </si>
  <si>
    <t>RCH</t>
  </si>
  <si>
    <t>XD1</t>
  </si>
  <si>
    <t>XD2</t>
  </si>
  <si>
    <t>F1</t>
  </si>
  <si>
    <t>F2</t>
  </si>
  <si>
    <t>F3</t>
  </si>
  <si>
    <t>F4</t>
  </si>
  <si>
    <t>F5</t>
  </si>
  <si>
    <t>supply</t>
  </si>
  <si>
    <t>DC1</t>
  </si>
  <si>
    <t>DC2</t>
  </si>
  <si>
    <t>DC3</t>
  </si>
  <si>
    <t>DC4</t>
  </si>
  <si>
    <t>DC5</t>
  </si>
  <si>
    <t>supply constraint</t>
  </si>
  <si>
    <t>Demand Const</t>
  </si>
  <si>
    <t>==</t>
  </si>
  <si>
    <t>conservation of flow</t>
  </si>
  <si>
    <t>ID</t>
  </si>
  <si>
    <t>Wgt</t>
  </si>
  <si>
    <t>x</t>
  </si>
  <si>
    <t>y</t>
  </si>
  <si>
    <t>dist_cog</t>
  </si>
  <si>
    <t>MIT</t>
  </si>
  <si>
    <t>HAR</t>
  </si>
  <si>
    <t>YAL</t>
  </si>
  <si>
    <t>CoG</t>
  </si>
  <si>
    <t>xk</t>
  </si>
  <si>
    <t>yk</t>
  </si>
  <si>
    <t>weber</t>
  </si>
  <si>
    <t>avg_dist_cog</t>
  </si>
  <si>
    <t>dist_w</t>
  </si>
  <si>
    <t>avg_dist_w</t>
  </si>
  <si>
    <t>totalDist</t>
  </si>
  <si>
    <t>W1</t>
  </si>
  <si>
    <t>W2</t>
  </si>
  <si>
    <t>Store 1</t>
  </si>
  <si>
    <t>Store 2</t>
  </si>
  <si>
    <t>Costs</t>
  </si>
  <si>
    <t>Capacity</t>
  </si>
  <si>
    <t>Distributor</t>
  </si>
  <si>
    <t>Total Cost</t>
  </si>
  <si>
    <t>supplied</t>
  </si>
  <si>
    <t>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</si>
</sst>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2" borderId="1" xfId="0" applyFill="1" applyBorder="1"/>
    <xf numFmtId="0" fontId="0" fillId="3" borderId="1" xfId="0" applyFill="1" applyBorder="1"/>
    <xf numFmtId="0" fontId="0" fillId="5" borderId="0" xfId="0" applyFill="1"/>
    <xf numFmtId="0" fontId="0" fillId="6" borderId="5" xfId="0" applyFill="1" applyBorder="1"/>
    <xf numFmtId="0" fontId="1" fillId="8" borderId="1" xfId="0" applyFont="1" applyFill="1" applyBorder="1"/>
    <xf numFmtId="0" fontId="0" fillId="7" borderId="1" xfId="0" applyFill="1" applyBorder="1"/>
    <xf numFmtId="0" fontId="0" fillId="9" borderId="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Border="1"/>
    <xf numFmtId="0" fontId="0" fillId="10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12" borderId="1" xfId="0" applyFill="1" applyBorder="1"/>
    <xf numFmtId="0" fontId="0" fillId="6" borderId="1" xfId="0" applyFill="1" applyBorder="1"/>
    <xf numFmtId="0" fontId="0" fillId="3" borderId="1" xfId="0" applyFont="1" applyFill="1" applyBorder="1"/>
    <xf numFmtId="0" fontId="0" fillId="5" borderId="1" xfId="0" applyFont="1" applyFill="1" applyBorder="1"/>
    <xf numFmtId="0" fontId="0" fillId="13" borderId="1" xfId="0" applyFill="1" applyBorder="1"/>
    <xf numFmtId="0" fontId="0" fillId="0" borderId="9" xfId="0" applyBorder="1"/>
    <xf numFmtId="0" fontId="0" fillId="0" borderId="0" xfId="0" quotePrefix="1"/>
    <xf numFmtId="0" fontId="0" fillId="9" borderId="2" xfId="0" applyFill="1" applyBorder="1"/>
    <xf numFmtId="0" fontId="0" fillId="9" borderId="3" xfId="0" applyFill="1" applyBorder="1"/>
    <xf numFmtId="0" fontId="0" fillId="4" borderId="6" xfId="0" applyFill="1" applyBorder="1"/>
    <xf numFmtId="0" fontId="0" fillId="14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quotePrefix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quotePrefix="1" applyBorder="1"/>
    <xf numFmtId="0" fontId="0" fillId="0" borderId="15" xfId="0" applyBorder="1"/>
    <xf numFmtId="0" fontId="0" fillId="0" borderId="14" xfId="0" applyBorder="1"/>
    <xf numFmtId="0" fontId="0" fillId="13" borderId="2" xfId="0" applyFill="1" applyBorder="1"/>
    <xf numFmtId="0" fontId="0" fillId="9" borderId="4" xfId="0" applyFill="1" applyBorder="1"/>
    <xf numFmtId="0" fontId="1" fillId="4" borderId="1" xfId="0" applyFont="1" applyFill="1" applyBorder="1"/>
    <xf numFmtId="0" fontId="0" fillId="12" borderId="16" xfId="0" applyFill="1" applyBorder="1"/>
    <xf numFmtId="0" fontId="0" fillId="12" borderId="6" xfId="0" applyFill="1" applyBorder="1"/>
    <xf numFmtId="0" fontId="0" fillId="12" borderId="17" xfId="0" applyFill="1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1" fillId="15" borderId="1" xfId="0" applyFont="1" applyFill="1" applyBorder="1"/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C4E08-2611-4202-9726-DFDDDE9CE37C}">
  <dimension ref="A1:K12"/>
  <sheetViews>
    <sheetView workbookViewId="0">
      <selection activeCell="G11" sqref="G11"/>
    </sheetView>
  </sheetViews>
  <sheetFormatPr defaultRowHeight="14.4" x14ac:dyDescent="0.3"/>
  <sheetData>
    <row r="1" spans="1:11" x14ac:dyDescent="0.3">
      <c r="A1" t="s">
        <v>0</v>
      </c>
    </row>
    <row r="3" spans="1:11" x14ac:dyDescent="0.3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8" t="s">
        <v>9</v>
      </c>
    </row>
    <row r="4" spans="1:11" x14ac:dyDescent="0.3">
      <c r="B4" s="1" t="s">
        <v>1</v>
      </c>
      <c r="C4" s="1">
        <v>52</v>
      </c>
      <c r="D4" s="1">
        <v>32</v>
      </c>
      <c r="E4" s="1">
        <v>11</v>
      </c>
      <c r="F4" s="2">
        <v>69</v>
      </c>
      <c r="G4" s="5">
        <v>100000</v>
      </c>
    </row>
    <row r="5" spans="1:11" x14ac:dyDescent="0.3">
      <c r="B5" s="1" t="s">
        <v>2</v>
      </c>
      <c r="C5" s="3">
        <v>45</v>
      </c>
      <c r="D5" s="3">
        <v>84</v>
      </c>
      <c r="E5" s="3">
        <v>76</v>
      </c>
      <c r="F5" s="4">
        <v>15</v>
      </c>
      <c r="G5" s="5">
        <v>100000</v>
      </c>
      <c r="H5" s="46" t="s">
        <v>14</v>
      </c>
      <c r="I5" s="47"/>
      <c r="J5" s="47"/>
      <c r="K5" s="47"/>
    </row>
    <row r="6" spans="1:11" x14ac:dyDescent="0.3">
      <c r="B6" s="7" t="s">
        <v>8</v>
      </c>
      <c r="C6" s="6">
        <v>40500</v>
      </c>
      <c r="D6" s="6">
        <v>22230</v>
      </c>
      <c r="E6" s="6">
        <v>85200</v>
      </c>
      <c r="F6" s="6">
        <v>47500</v>
      </c>
      <c r="H6" t="s">
        <v>12</v>
      </c>
      <c r="I6">
        <f>SUM(C11:F11)</f>
        <v>100000</v>
      </c>
      <c r="J6" t="s">
        <v>11</v>
      </c>
      <c r="K6">
        <f>G4</f>
        <v>100000</v>
      </c>
    </row>
    <row r="7" spans="1:11" x14ac:dyDescent="0.3">
      <c r="H7" t="s">
        <v>12</v>
      </c>
      <c r="I7">
        <f>SUM(C12:F12)</f>
        <v>95430</v>
      </c>
      <c r="J7" t="s">
        <v>11</v>
      </c>
      <c r="K7">
        <f>G5</f>
        <v>100000</v>
      </c>
    </row>
    <row r="8" spans="1:11" x14ac:dyDescent="0.3">
      <c r="B8" s="9" t="s">
        <v>10</v>
      </c>
      <c r="C8" s="10">
        <f>SUMPRODUCT(C11:F12,C4:F5)</f>
        <v>4569920</v>
      </c>
      <c r="H8" t="s">
        <v>8</v>
      </c>
      <c r="I8">
        <f>SUM(C11:C12)</f>
        <v>40500</v>
      </c>
      <c r="J8" t="s">
        <v>13</v>
      </c>
      <c r="K8">
        <f>C6</f>
        <v>40500</v>
      </c>
    </row>
    <row r="9" spans="1:11" x14ac:dyDescent="0.3">
      <c r="B9" s="12"/>
      <c r="C9" s="13"/>
      <c r="H9" t="s">
        <v>8</v>
      </c>
      <c r="I9">
        <f>SUM(D11:D12)</f>
        <v>22230</v>
      </c>
      <c r="J9" t="s">
        <v>13</v>
      </c>
      <c r="K9">
        <f>D6</f>
        <v>22230</v>
      </c>
    </row>
    <row r="10" spans="1:11" x14ac:dyDescent="0.3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H10" t="s">
        <v>8</v>
      </c>
      <c r="I10">
        <f>SUM(E11:E12)</f>
        <v>85200</v>
      </c>
      <c r="J10" t="s">
        <v>13</v>
      </c>
      <c r="K10">
        <f>E6</f>
        <v>85200</v>
      </c>
    </row>
    <row r="11" spans="1:11" x14ac:dyDescent="0.3">
      <c r="B11" s="1" t="s">
        <v>1</v>
      </c>
      <c r="C11" s="11">
        <v>0</v>
      </c>
      <c r="D11" s="11">
        <v>14800</v>
      </c>
      <c r="E11" s="11">
        <v>85200</v>
      </c>
      <c r="F11" s="11">
        <v>0</v>
      </c>
      <c r="G11">
        <f>SUM(C11:F11)</f>
        <v>100000</v>
      </c>
      <c r="H11" t="s">
        <v>8</v>
      </c>
      <c r="I11">
        <f>SUM(F11:F12)</f>
        <v>47500</v>
      </c>
      <c r="J11" t="s">
        <v>13</v>
      </c>
      <c r="K11">
        <f>F6</f>
        <v>47500</v>
      </c>
    </row>
    <row r="12" spans="1:11" x14ac:dyDescent="0.3">
      <c r="B12" s="1" t="s">
        <v>2</v>
      </c>
      <c r="C12" s="11">
        <v>40500</v>
      </c>
      <c r="D12" s="11">
        <v>7430</v>
      </c>
      <c r="E12" s="11">
        <v>0</v>
      </c>
      <c r="F12" s="11">
        <v>47500</v>
      </c>
      <c r="G12">
        <f>SUM(C12:F12)</f>
        <v>95430</v>
      </c>
    </row>
  </sheetData>
  <mergeCells count="1">
    <mergeCell ref="H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A9799-86B6-4EBF-8AA2-470F811F2B5A}">
  <dimension ref="A1:O27"/>
  <sheetViews>
    <sheetView workbookViewId="0">
      <selection activeCell="J20" sqref="J20"/>
    </sheetView>
  </sheetViews>
  <sheetFormatPr defaultRowHeight="14.4" x14ac:dyDescent="0.3"/>
  <sheetData>
    <row r="1" spans="1:14" x14ac:dyDescent="0.3">
      <c r="A1" s="14" t="s">
        <v>15</v>
      </c>
    </row>
    <row r="3" spans="1:14" x14ac:dyDescent="0.3">
      <c r="A3" s="15" t="s">
        <v>10</v>
      </c>
      <c r="B3" s="16">
        <f>SUMPRODUCT(D6:E10,H6:I10)+SUMPRODUCT(D13:H14,D17:H18)</f>
        <v>30220</v>
      </c>
    </row>
    <row r="4" spans="1:14" ht="15" thickBot="1" x14ac:dyDescent="0.35"/>
    <row r="5" spans="1:14" x14ac:dyDescent="0.3">
      <c r="C5" s="17"/>
      <c r="D5" s="17" t="s">
        <v>16</v>
      </c>
      <c r="E5" s="17" t="s">
        <v>17</v>
      </c>
      <c r="F5" s="19" t="s">
        <v>23</v>
      </c>
      <c r="H5" s="22" t="s">
        <v>16</v>
      </c>
      <c r="I5" s="40" t="s">
        <v>17</v>
      </c>
      <c r="J5" s="48" t="s">
        <v>29</v>
      </c>
      <c r="K5" s="49"/>
      <c r="L5" s="50"/>
    </row>
    <row r="6" spans="1:14" x14ac:dyDescent="0.3">
      <c r="C6" s="17" t="s">
        <v>18</v>
      </c>
      <c r="D6" s="18">
        <v>30</v>
      </c>
      <c r="E6" s="18">
        <v>50</v>
      </c>
      <c r="F6" s="5">
        <v>200</v>
      </c>
      <c r="H6" s="11">
        <v>60</v>
      </c>
      <c r="I6" s="25">
        <v>130</v>
      </c>
      <c r="J6" s="35">
        <f>SUM(H6:I6)</f>
        <v>190</v>
      </c>
      <c r="K6" s="29" t="s">
        <v>11</v>
      </c>
      <c r="L6" s="23">
        <f>F6</f>
        <v>200</v>
      </c>
    </row>
    <row r="7" spans="1:14" x14ac:dyDescent="0.3">
      <c r="C7" s="17" t="s">
        <v>19</v>
      </c>
      <c r="D7" s="18">
        <v>23</v>
      </c>
      <c r="E7" s="18">
        <v>66</v>
      </c>
      <c r="F7" s="5">
        <v>300</v>
      </c>
      <c r="H7" s="11">
        <v>300</v>
      </c>
      <c r="I7" s="25">
        <v>0</v>
      </c>
      <c r="J7" s="35">
        <f t="shared" ref="J7:J10" si="0">SUM(H7:I7)</f>
        <v>300</v>
      </c>
      <c r="K7" s="29" t="s">
        <v>11</v>
      </c>
      <c r="L7" s="23">
        <f t="shared" ref="L7:L10" si="1">F7</f>
        <v>300</v>
      </c>
    </row>
    <row r="8" spans="1:14" x14ac:dyDescent="0.3">
      <c r="C8" s="17" t="s">
        <v>20</v>
      </c>
      <c r="D8" s="18">
        <v>35</v>
      </c>
      <c r="E8" s="18">
        <v>14</v>
      </c>
      <c r="F8" s="5">
        <v>100</v>
      </c>
      <c r="H8" s="11">
        <v>0</v>
      </c>
      <c r="I8" s="25">
        <v>100</v>
      </c>
      <c r="J8" s="35">
        <f t="shared" si="0"/>
        <v>100</v>
      </c>
      <c r="K8" s="29" t="s">
        <v>11</v>
      </c>
      <c r="L8" s="23">
        <f t="shared" si="1"/>
        <v>100</v>
      </c>
    </row>
    <row r="9" spans="1:14" x14ac:dyDescent="0.3">
      <c r="C9" s="17" t="s">
        <v>21</v>
      </c>
      <c r="D9" s="18">
        <v>70</v>
      </c>
      <c r="E9" s="18">
        <v>12</v>
      </c>
      <c r="F9" s="5">
        <v>150</v>
      </c>
      <c r="H9" s="11">
        <v>0</v>
      </c>
      <c r="I9" s="25">
        <v>150</v>
      </c>
      <c r="J9" s="35">
        <f t="shared" si="0"/>
        <v>150</v>
      </c>
      <c r="K9" s="29" t="s">
        <v>11</v>
      </c>
      <c r="L9" s="23">
        <f t="shared" si="1"/>
        <v>150</v>
      </c>
    </row>
    <row r="10" spans="1:14" ht="15" thickBot="1" x14ac:dyDescent="0.35">
      <c r="C10" s="17" t="s">
        <v>22</v>
      </c>
      <c r="D10" s="18">
        <v>65</v>
      </c>
      <c r="E10" s="18">
        <v>70</v>
      </c>
      <c r="F10" s="5">
        <v>220</v>
      </c>
      <c r="H10" s="26">
        <v>0</v>
      </c>
      <c r="I10" s="41">
        <v>0</v>
      </c>
      <c r="J10" s="36">
        <f t="shared" si="0"/>
        <v>0</v>
      </c>
      <c r="K10" s="39" t="s">
        <v>11</v>
      </c>
      <c r="L10" s="38">
        <f t="shared" si="1"/>
        <v>220</v>
      </c>
    </row>
    <row r="11" spans="1:14" x14ac:dyDescent="0.3">
      <c r="H11" s="28">
        <f>SUM(H6:H10)</f>
        <v>360</v>
      </c>
      <c r="I11" s="28">
        <f>SUM(I6:I10)</f>
        <v>380</v>
      </c>
    </row>
    <row r="12" spans="1:14" x14ac:dyDescent="0.3">
      <c r="C12" s="17"/>
      <c r="D12" s="17" t="s">
        <v>24</v>
      </c>
      <c r="E12" s="17" t="s">
        <v>25</v>
      </c>
      <c r="F12" s="17" t="s">
        <v>26</v>
      </c>
      <c r="G12" s="17" t="s">
        <v>27</v>
      </c>
      <c r="H12" s="27" t="s">
        <v>28</v>
      </c>
    </row>
    <row r="13" spans="1:14" x14ac:dyDescent="0.3">
      <c r="C13" s="17" t="s">
        <v>16</v>
      </c>
      <c r="D13" s="18">
        <v>12</v>
      </c>
      <c r="E13" s="18">
        <v>25</v>
      </c>
      <c r="F13" s="18">
        <v>22</v>
      </c>
      <c r="G13" s="18">
        <v>40</v>
      </c>
      <c r="H13" s="18">
        <v>41</v>
      </c>
    </row>
    <row r="14" spans="1:14" x14ac:dyDescent="0.3">
      <c r="C14" s="17" t="s">
        <v>17</v>
      </c>
      <c r="D14" s="18">
        <v>65</v>
      </c>
      <c r="E14" s="18">
        <v>22</v>
      </c>
      <c r="F14" s="18">
        <v>23</v>
      </c>
      <c r="G14" s="18">
        <v>12</v>
      </c>
      <c r="H14" s="18">
        <v>15</v>
      </c>
    </row>
    <row r="15" spans="1:14" ht="15" thickBot="1" x14ac:dyDescent="0.35">
      <c r="C15" s="21" t="s">
        <v>8</v>
      </c>
      <c r="D15" s="20">
        <v>150</v>
      </c>
      <c r="E15" s="20">
        <v>100</v>
      </c>
      <c r="F15" s="20">
        <v>110</v>
      </c>
      <c r="G15" s="20">
        <v>200</v>
      </c>
      <c r="H15" s="20">
        <v>180</v>
      </c>
    </row>
    <row r="16" spans="1:14" x14ac:dyDescent="0.3">
      <c r="L16" s="48" t="s">
        <v>32</v>
      </c>
      <c r="M16" s="49"/>
      <c r="N16" s="50"/>
    </row>
    <row r="17" spans="1:15" x14ac:dyDescent="0.3">
      <c r="C17" s="22" t="s">
        <v>16</v>
      </c>
      <c r="D17" s="11">
        <v>150</v>
      </c>
      <c r="E17" s="11">
        <v>100</v>
      </c>
      <c r="F17" s="11">
        <v>110</v>
      </c>
      <c r="G17" s="11">
        <v>0</v>
      </c>
      <c r="H17" s="25">
        <v>0</v>
      </c>
      <c r="I17" s="28">
        <f>SUM(D17:H17)</f>
        <v>360</v>
      </c>
      <c r="K17" s="24"/>
      <c r="L17" s="35">
        <f>H11</f>
        <v>360</v>
      </c>
      <c r="M17" s="32" t="s">
        <v>31</v>
      </c>
      <c r="N17" s="23">
        <f>I17</f>
        <v>360</v>
      </c>
    </row>
    <row r="18" spans="1:15" ht="15" thickBot="1" x14ac:dyDescent="0.35">
      <c r="C18" s="22" t="s">
        <v>17</v>
      </c>
      <c r="D18" s="11">
        <v>0</v>
      </c>
      <c r="E18" s="11">
        <v>0</v>
      </c>
      <c r="F18" s="11">
        <v>0</v>
      </c>
      <c r="G18" s="11">
        <v>200</v>
      </c>
      <c r="H18" s="25">
        <v>180</v>
      </c>
      <c r="I18" s="28">
        <f>SUM(D18:H18)</f>
        <v>380</v>
      </c>
      <c r="L18" s="36">
        <f>I11</f>
        <v>380</v>
      </c>
      <c r="M18" s="37" t="s">
        <v>31</v>
      </c>
      <c r="N18" s="38">
        <f>I18</f>
        <v>380</v>
      </c>
    </row>
    <row r="19" spans="1:15" ht="15" thickBot="1" x14ac:dyDescent="0.35"/>
    <row r="20" spans="1:15" x14ac:dyDescent="0.3">
      <c r="C20" s="51" t="s">
        <v>30</v>
      </c>
      <c r="D20" s="33">
        <f>SUM(D17:D18)</f>
        <v>150</v>
      </c>
      <c r="E20" s="33">
        <f t="shared" ref="E20:H20" si="2">SUM(E17:E18)</f>
        <v>100</v>
      </c>
      <c r="F20" s="33">
        <f t="shared" si="2"/>
        <v>110</v>
      </c>
      <c r="G20" s="33">
        <f t="shared" si="2"/>
        <v>200</v>
      </c>
      <c r="H20" s="34">
        <f t="shared" si="2"/>
        <v>180</v>
      </c>
    </row>
    <row r="21" spans="1:15" x14ac:dyDescent="0.3">
      <c r="C21" s="52"/>
      <c r="D21" s="29" t="s">
        <v>13</v>
      </c>
      <c r="E21" s="29" t="s">
        <v>13</v>
      </c>
      <c r="F21" s="29" t="s">
        <v>13</v>
      </c>
      <c r="G21" s="29" t="s">
        <v>13</v>
      </c>
      <c r="H21" s="23" t="s">
        <v>13</v>
      </c>
    </row>
    <row r="22" spans="1:15" ht="15" thickBot="1" x14ac:dyDescent="0.35">
      <c r="C22" s="53"/>
      <c r="D22" s="39">
        <f>D15</f>
        <v>150</v>
      </c>
      <c r="E22" s="39">
        <f t="shared" ref="E22:H22" si="3">E15</f>
        <v>100</v>
      </c>
      <c r="F22" s="39">
        <f t="shared" si="3"/>
        <v>110</v>
      </c>
      <c r="G22" s="39">
        <f t="shared" si="3"/>
        <v>200</v>
      </c>
      <c r="H22" s="38">
        <f t="shared" si="3"/>
        <v>180</v>
      </c>
    </row>
    <row r="25" spans="1:15" x14ac:dyDescent="0.3">
      <c r="A25" s="29"/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29"/>
      <c r="M25" s="29"/>
      <c r="N25" s="29"/>
      <c r="O25" s="30"/>
    </row>
    <row r="26" spans="1:15" x14ac:dyDescent="0.3">
      <c r="A26" s="29"/>
      <c r="B26" s="31"/>
      <c r="C26" s="30"/>
      <c r="D26" s="30"/>
      <c r="E26" s="30"/>
      <c r="F26" s="30"/>
      <c r="G26" s="30"/>
      <c r="H26" s="30"/>
      <c r="I26" s="30"/>
      <c r="J26" s="30"/>
      <c r="K26" s="30"/>
      <c r="L26" s="29"/>
      <c r="M26" s="30"/>
      <c r="N26" s="32"/>
      <c r="O26" s="30"/>
    </row>
    <row r="27" spans="1:15" x14ac:dyDescent="0.3">
      <c r="A27" s="29"/>
      <c r="B27" s="31"/>
      <c r="C27" s="30"/>
      <c r="D27" s="30"/>
      <c r="E27" s="30"/>
      <c r="F27" s="30"/>
      <c r="G27" s="30"/>
      <c r="H27" s="30"/>
      <c r="I27" s="30"/>
      <c r="J27" s="30"/>
      <c r="K27" s="30"/>
      <c r="L27" s="29"/>
      <c r="M27" s="30"/>
      <c r="N27" s="32"/>
      <c r="O27" s="30"/>
    </row>
  </sheetData>
  <mergeCells count="3">
    <mergeCell ref="J5:L5"/>
    <mergeCell ref="C20:C22"/>
    <mergeCell ref="L16:N1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83711-5295-423C-B872-A8AB58BE21D8}">
  <dimension ref="A1:M8"/>
  <sheetViews>
    <sheetView workbookViewId="0">
      <selection activeCell="H13" sqref="H13"/>
    </sheetView>
  </sheetViews>
  <sheetFormatPr defaultRowHeight="14.4" x14ac:dyDescent="0.3"/>
  <cols>
    <col min="1" max="1" width="4.5546875" bestFit="1" customWidth="1"/>
    <col min="2" max="2" width="4.44140625" bestFit="1" customWidth="1"/>
    <col min="3" max="4" width="4" bestFit="1" customWidth="1"/>
    <col min="5" max="5" width="12" bestFit="1" customWidth="1"/>
    <col min="6" max="6" width="6.6640625" customWidth="1"/>
    <col min="7" max="8" width="12" bestFit="1" customWidth="1"/>
    <col min="9" max="9" width="3" bestFit="1" customWidth="1"/>
    <col min="10" max="10" width="4.21875" customWidth="1"/>
    <col min="11" max="13" width="12" bestFit="1" customWidth="1"/>
  </cols>
  <sheetData>
    <row r="1" spans="1:13" x14ac:dyDescent="0.3">
      <c r="A1" s="42" t="s">
        <v>33</v>
      </c>
      <c r="B1" s="42" t="s">
        <v>34</v>
      </c>
      <c r="C1" s="42" t="s">
        <v>35</v>
      </c>
      <c r="D1" s="42" t="s">
        <v>36</v>
      </c>
      <c r="E1" s="42" t="s">
        <v>37</v>
      </c>
      <c r="G1" s="42" t="s">
        <v>41</v>
      </c>
      <c r="H1" s="42" t="s">
        <v>42</v>
      </c>
      <c r="I1" s="42" t="s">
        <v>43</v>
      </c>
      <c r="K1" s="42" t="s">
        <v>44</v>
      </c>
      <c r="L1" s="42" t="s">
        <v>42</v>
      </c>
      <c r="M1" s="42" t="s">
        <v>43</v>
      </c>
    </row>
    <row r="2" spans="1:13" x14ac:dyDescent="0.3">
      <c r="A2" s="42" t="s">
        <v>38</v>
      </c>
      <c r="B2" s="18">
        <v>250</v>
      </c>
      <c r="C2" s="18">
        <v>20</v>
      </c>
      <c r="D2" s="18">
        <v>30</v>
      </c>
      <c r="E2" s="18">
        <f>SQRT(($H$2-C2)^2 + ($I$2-D2)^2)</f>
        <v>31.384709652950431</v>
      </c>
      <c r="H2" s="44">
        <f>SUMPRODUCT($B$2:$B$4,C2:C4)/SUM($B$2:$B$4)</f>
        <v>36</v>
      </c>
      <c r="I2" s="44">
        <f>SUMPRODUCT($B$2:$B$4,D2:D4)/SUM($B$2:$B$4)</f>
        <v>57</v>
      </c>
      <c r="L2" s="44">
        <v>20.002357948805905</v>
      </c>
      <c r="M2" s="44">
        <v>30.018416737366586</v>
      </c>
    </row>
    <row r="3" spans="1:13" x14ac:dyDescent="0.3">
      <c r="A3" s="42" t="s">
        <v>39</v>
      </c>
      <c r="B3" s="18">
        <v>150</v>
      </c>
      <c r="C3" s="18">
        <v>20</v>
      </c>
      <c r="D3" s="18">
        <v>40</v>
      </c>
      <c r="E3" s="18">
        <f>SQRT(($H$2-C3)^2 + ($I$2-D3)^2)</f>
        <v>23.345235059857504</v>
      </c>
    </row>
    <row r="4" spans="1:13" x14ac:dyDescent="0.3">
      <c r="A4" s="42" t="s">
        <v>40</v>
      </c>
      <c r="B4" s="18">
        <v>100</v>
      </c>
      <c r="C4" s="18">
        <v>100</v>
      </c>
      <c r="D4" s="18">
        <v>150</v>
      </c>
      <c r="E4" s="18">
        <f>SQRT(($H$2-C4)^2 + ($I$2-D4)^2)</f>
        <v>112.89375536317321</v>
      </c>
      <c r="G4" s="42" t="s">
        <v>45</v>
      </c>
      <c r="H4" s="43">
        <f>SUMPRODUCT(E2:E4,B2:B4)/SUM(B2:B4)</f>
        <v>45.274676417067106</v>
      </c>
    </row>
    <row r="5" spans="1:13" x14ac:dyDescent="0.3">
      <c r="K5" s="42" t="s">
        <v>46</v>
      </c>
      <c r="L5" s="42" t="s">
        <v>47</v>
      </c>
      <c r="M5" s="42" t="s">
        <v>48</v>
      </c>
    </row>
    <row r="6" spans="1:13" x14ac:dyDescent="0.3">
      <c r="K6" s="45">
        <f>SQRT(($L$2-C2)^2+($M$2-D2)^2)</f>
        <v>1.8567071330747486E-2</v>
      </c>
      <c r="L6" s="18">
        <f>K6*B2</f>
        <v>4.6417678326868712</v>
      </c>
      <c r="M6" s="18">
        <f>SUM(L6:L8)/SUM(B2:B4)</f>
        <v>31.844842527679837</v>
      </c>
    </row>
    <row r="7" spans="1:13" x14ac:dyDescent="0.3">
      <c r="K7" s="18">
        <f>SQRT(($L$2-C3)^2+($M$2-D3)^2)</f>
        <v>9.9815835411424612</v>
      </c>
      <c r="L7" s="44">
        <f>K7*B3</f>
        <v>1497.2375311713693</v>
      </c>
    </row>
    <row r="8" spans="1:13" x14ac:dyDescent="0.3">
      <c r="K8" s="18">
        <f>SQRT(($L$2-C4)^2+($M$2-D4)^2)</f>
        <v>144.20541964835863</v>
      </c>
      <c r="L8" s="18">
        <f>K8*B4</f>
        <v>14420.541964835862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A2C9-2931-4546-939F-5A3ABCC57B43}">
  <dimension ref="C1:H12"/>
  <sheetViews>
    <sheetView workbookViewId="0">
      <selection activeCell="E6" sqref="E6"/>
    </sheetView>
  </sheetViews>
  <sheetFormatPr defaultRowHeight="14.4" x14ac:dyDescent="0.3"/>
  <cols>
    <col min="3" max="3" width="9.88671875" bestFit="1" customWidth="1"/>
  </cols>
  <sheetData>
    <row r="1" spans="3:8" x14ac:dyDescent="0.3">
      <c r="C1" t="s">
        <v>56</v>
      </c>
      <c r="D1">
        <f>SUMPRODUCT(D4:E6,D7:E9)</f>
        <v>920</v>
      </c>
    </row>
    <row r="3" spans="3:8" x14ac:dyDescent="0.3">
      <c r="C3" s="42" t="s">
        <v>53</v>
      </c>
      <c r="D3" s="42" t="s">
        <v>51</v>
      </c>
      <c r="E3" s="42" t="s">
        <v>52</v>
      </c>
    </row>
    <row r="4" spans="3:8" x14ac:dyDescent="0.3">
      <c r="C4" s="42" t="s">
        <v>49</v>
      </c>
      <c r="D4" s="18">
        <v>25</v>
      </c>
      <c r="E4" s="18">
        <v>26</v>
      </c>
    </row>
    <row r="5" spans="3:8" x14ac:dyDescent="0.3">
      <c r="C5" s="42" t="s">
        <v>50</v>
      </c>
      <c r="D5" s="18">
        <v>24</v>
      </c>
      <c r="E5" s="18">
        <v>24</v>
      </c>
    </row>
    <row r="6" spans="3:8" x14ac:dyDescent="0.3">
      <c r="C6" s="42" t="s">
        <v>55</v>
      </c>
      <c r="D6" s="18">
        <v>20</v>
      </c>
      <c r="E6" s="18">
        <v>20</v>
      </c>
      <c r="F6" s="55" t="s">
        <v>58</v>
      </c>
      <c r="G6" s="19"/>
      <c r="H6" s="55" t="s">
        <v>54</v>
      </c>
    </row>
    <row r="7" spans="3:8" x14ac:dyDescent="0.3">
      <c r="C7" s="54" t="s">
        <v>49</v>
      </c>
      <c r="D7" s="11">
        <v>0</v>
      </c>
      <c r="E7" s="11">
        <v>0</v>
      </c>
      <c r="F7" s="5">
        <f>SUM(D7:E7)</f>
        <v>0</v>
      </c>
      <c r="G7" s="5" t="s">
        <v>11</v>
      </c>
      <c r="H7" s="5">
        <v>50</v>
      </c>
    </row>
    <row r="8" spans="3:8" x14ac:dyDescent="0.3">
      <c r="C8" s="54" t="s">
        <v>50</v>
      </c>
      <c r="D8" s="11">
        <v>20</v>
      </c>
      <c r="E8" s="11">
        <v>10</v>
      </c>
      <c r="F8" s="5">
        <f t="shared" ref="F8:F9" si="0">SUM(D8:E8)</f>
        <v>30</v>
      </c>
      <c r="G8" s="5"/>
      <c r="H8" s="5">
        <v>50</v>
      </c>
    </row>
    <row r="9" spans="3:8" x14ac:dyDescent="0.3">
      <c r="C9" s="54" t="s">
        <v>55</v>
      </c>
      <c r="D9" s="11">
        <v>0</v>
      </c>
      <c r="E9" s="11">
        <v>10</v>
      </c>
      <c r="F9" s="5">
        <f t="shared" si="0"/>
        <v>10</v>
      </c>
      <c r="G9" s="5"/>
      <c r="H9" s="5">
        <v>10</v>
      </c>
    </row>
    <row r="10" spans="3:8" x14ac:dyDescent="0.3">
      <c r="C10" s="55" t="s">
        <v>57</v>
      </c>
      <c r="D10" s="5">
        <f>SUM(D7:D9)</f>
        <v>20</v>
      </c>
      <c r="E10" s="5">
        <f>SUM(E7:E9)</f>
        <v>20</v>
      </c>
    </row>
    <row r="11" spans="3:8" x14ac:dyDescent="0.3">
      <c r="C11" s="19"/>
      <c r="D11" s="5" t="s">
        <v>13</v>
      </c>
      <c r="E11" s="5" t="s">
        <v>13</v>
      </c>
    </row>
    <row r="12" spans="3:8" x14ac:dyDescent="0.3">
      <c r="C12" s="55" t="s">
        <v>8</v>
      </c>
      <c r="D12" s="5">
        <v>20</v>
      </c>
      <c r="E12" s="5">
        <v>20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3DBF4-3447-4A1C-AE99-4EAF72AB18D6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SteelCo</vt:lpstr>
      <vt:lpstr>RCH</vt:lpstr>
      <vt:lpstr>Food Delivery Startup</vt:lpstr>
      <vt:lpstr>Fruity Juice</vt:lpstr>
      <vt:lpstr>Golf 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Barbosa, Caroline Cunha</dc:creator>
  <cp:lastModifiedBy>Barbosa, Caroline Cunha</cp:lastModifiedBy>
  <dcterms:created xsi:type="dcterms:W3CDTF">2023-07-04T23:49:23Z</dcterms:created>
  <dcterms:modified xsi:type="dcterms:W3CDTF">2023-07-08T14:19:37Z</dcterms:modified>
</cp:coreProperties>
</file>