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caroline_c_barbosa_accenture_com/Documents/Desktop/06_cursos/SCM/SC2x/w1/"/>
    </mc:Choice>
  </mc:AlternateContent>
  <xr:revisionPtr revIDLastSave="4386" documentId="11_32D91E9C190003F48B66F033FC42C334DD2AFFC4" xr6:coauthVersionLast="47" xr6:coauthVersionMax="47" xr10:uidLastSave="{0E809269-233B-44B9-98CF-CD7BF9EB2C5F}"/>
  <bookViews>
    <workbookView xWindow="-108" yWindow="-108" windowWidth="30936" windowHeight="12576" xr2:uid="{00000000-000D-0000-FFFF-FFFF00000000}"/>
  </bookViews>
  <sheets>
    <sheet name="Sheet1" sheetId="1" r:id="rId1"/>
  </sheets>
  <definedNames>
    <definedName name="solver_adj" localSheetId="0" hidden="1">Sheet1!$N$5:$N$9,Sheet1!$D$10:$K$14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Sheet1!$D$10:$K$14</definedName>
    <definedName name="solver_lhs2" localSheetId="0" hidden="1">Sheet1!$D$15:$K$15</definedName>
    <definedName name="solver_lhs3" localSheetId="0" hidden="1">Sheet1!$L$10:$L$14</definedName>
    <definedName name="solver_lhs4" localSheetId="0" hidden="1">Sheet1!$M$18</definedName>
    <definedName name="solver_lhs5" localSheetId="0" hidden="1">Sheet1!$N$10</definedName>
    <definedName name="solver_lhs6" localSheetId="0" hidden="1">Sheet1!$N$5:$N$9</definedName>
    <definedName name="solver_lhs7" localSheetId="0" hidden="1">Sheet1!$O$5:$O$9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Sheet1!$D$3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5</definedName>
    <definedName name="solver_rel7" localSheetId="0" hidden="1">1</definedName>
    <definedName name="solver_rhs1" localSheetId="0" hidden="1">"integer"</definedName>
    <definedName name="solver_rhs2" localSheetId="0" hidden="1">Sheet1!$D$18:$K$18</definedName>
    <definedName name="solver_rhs3" localSheetId="0" hidden="1">Sheet1!$L$5:$L$9</definedName>
    <definedName name="solver_rhs4" localSheetId="0" hidden="1">Sheet1!$O$18</definedName>
    <definedName name="solver_rhs5" localSheetId="0" hidden="1">Sheet1!$P$10</definedName>
    <definedName name="solver_rhs6" localSheetId="0" hidden="1">"binary"</definedName>
    <definedName name="solver_rhs7" localSheetId="0" hidden="1">Sheet1!$Q$5:$Q$9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1" l="1" a="1"/>
  <c r="M18" i="1"/>
  <c r="O18" i="1"/>
  <c r="E19" i="1"/>
  <c r="F19" i="1"/>
  <c r="G19" i="1"/>
  <c r="H19" i="1"/>
  <c r="I19" i="1"/>
  <c r="J19" i="1"/>
  <c r="K19" i="1"/>
  <c r="E20" i="1"/>
  <c r="F20" i="1"/>
  <c r="G20" i="1"/>
  <c r="H20" i="1"/>
  <c r="I20" i="1"/>
  <c r="J20" i="1"/>
  <c r="K20" i="1"/>
  <c r="E21" i="1"/>
  <c r="F21" i="1"/>
  <c r="G21" i="1"/>
  <c r="H21" i="1"/>
  <c r="I21" i="1"/>
  <c r="J21" i="1"/>
  <c r="K21" i="1"/>
  <c r="E22" i="1"/>
  <c r="F22" i="1"/>
  <c r="G22" i="1"/>
  <c r="H22" i="1"/>
  <c r="I22" i="1"/>
  <c r="J22" i="1"/>
  <c r="K22" i="1"/>
  <c r="E23" i="1"/>
  <c r="F23" i="1"/>
  <c r="G23" i="1"/>
  <c r="H23" i="1"/>
  <c r="I23" i="1"/>
  <c r="J23" i="1"/>
  <c r="K23" i="1"/>
  <c r="D20" i="1"/>
  <c r="D21" i="1"/>
  <c r="D22" i="1"/>
  <c r="D23" i="1"/>
  <c r="D19" i="1"/>
  <c r="D18" i="1"/>
  <c r="E18" i="1"/>
  <c r="F18" i="1"/>
  <c r="G18" i="1"/>
  <c r="H18" i="1"/>
  <c r="I18" i="1"/>
  <c r="J18" i="1"/>
  <c r="K18" i="1"/>
  <c r="I1" i="1"/>
  <c r="D2" i="1" a="1"/>
  <c r="D2" i="1"/>
  <c r="L11" i="1"/>
  <c r="L12" i="1"/>
  <c r="L13" i="1"/>
  <c r="L14" i="1"/>
  <c r="L10" i="1"/>
  <c r="N11" i="1"/>
  <c r="P11" i="1"/>
  <c r="P10" i="1"/>
  <c r="N10" i="1"/>
  <c r="D1" i="1"/>
  <c r="D3" i="1"/>
  <c r="E15" i="1"/>
  <c r="F15" i="1"/>
  <c r="G15" i="1"/>
  <c r="H15" i="1"/>
  <c r="I15" i="1"/>
  <c r="J15" i="1"/>
  <c r="K15" i="1"/>
  <c r="D15" i="1"/>
  <c r="O6" i="1"/>
  <c r="O7" i="1"/>
  <c r="O8" i="1"/>
  <c r="O9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<sst xmlns="http://schemas.openxmlformats.org/spreadsheetml/2006/main" count="60" uniqueCount="36">
  <si>
    <t>Distances in miles</t>
  </si>
  <si>
    <t>Shelter 1</t>
  </si>
  <si>
    <t>Shelter 2</t>
  </si>
  <si>
    <t>Shelter 3</t>
  </si>
  <si>
    <t>Shelter 4</t>
  </si>
  <si>
    <t>Shelter 5</t>
  </si>
  <si>
    <t>Shelter 6</t>
  </si>
  <si>
    <t>Shelter 7</t>
  </si>
  <si>
    <t>Shelter 8</t>
  </si>
  <si>
    <t>DC 1</t>
  </si>
  <si>
    <t>DC 2</t>
  </si>
  <si>
    <t>DC 3</t>
  </si>
  <si>
    <t>DC 4</t>
  </si>
  <si>
    <t>DC 5</t>
  </si>
  <si>
    <t>Demand in thousands</t>
  </si>
  <si>
    <t>used</t>
  </si>
  <si>
    <t>Total Cost</t>
  </si>
  <si>
    <t>Linking Constraint</t>
  </si>
  <si>
    <t>&lt;=</t>
  </si>
  <si>
    <t>==</t>
  </si>
  <si>
    <t>Demand supplied</t>
  </si>
  <si>
    <t>Capacity</t>
  </si>
  <si>
    <t>FixedCost</t>
  </si>
  <si>
    <t>Fixed Cost</t>
  </si>
  <si>
    <t>Transportation Cost</t>
  </si>
  <si>
    <t>Min DC</t>
  </si>
  <si>
    <t>Max DC</t>
  </si>
  <si>
    <t>num DCs</t>
  </si>
  <si>
    <t>&gt;=</t>
  </si>
  <si>
    <t>Capacity DC</t>
  </si>
  <si>
    <t>Cost mile</t>
  </si>
  <si>
    <t>Demand</t>
  </si>
  <si>
    <t>Within 2 miles</t>
  </si>
  <si>
    <t>Min Pct 2 miles</t>
  </si>
  <si>
    <t>Total Demand</t>
  </si>
  <si>
    <t>Min pct under 2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</si>
</sst>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B635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4" borderId="1" xfId="0" applyFont="1" applyFill="1" applyBorder="1"/>
    <xf numFmtId="0" fontId="0" fillId="5" borderId="1" xfId="1" applyNumberFormat="1" applyFont="1" applyFill="1" applyBorder="1"/>
    <xf numFmtId="0" fontId="0" fillId="3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0" borderId="0" xfId="0" quotePrefix="1"/>
    <xf numFmtId="0" fontId="0" fillId="0" borderId="0" xfId="0" applyFill="1" applyBorder="1"/>
    <xf numFmtId="0" fontId="0" fillId="11" borderId="1" xfId="0" applyFill="1" applyBorder="1"/>
    <xf numFmtId="0" fontId="2" fillId="10" borderId="2" xfId="0" applyFont="1" applyFill="1" applyBorder="1" applyAlignment="1"/>
    <xf numFmtId="0" fontId="2" fillId="10" borderId="3" xfId="0" applyFont="1" applyFill="1" applyBorder="1" applyAlignment="1"/>
    <xf numFmtId="0" fontId="2" fillId="10" borderId="4" xfId="0" applyFont="1" applyFill="1" applyBorder="1" applyAlignment="1"/>
    <xf numFmtId="0" fontId="0" fillId="0" borderId="0" xfId="1" applyNumberFormat="1" applyFont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4" borderId="1" xfId="0" applyFill="1" applyBorder="1"/>
    <xf numFmtId="0" fontId="2" fillId="12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2" fillId="15" borderId="1" xfId="0" applyFont="1" applyFill="1" applyBorder="1"/>
    <xf numFmtId="0" fontId="2" fillId="2" borderId="5" xfId="0" applyFont="1" applyFill="1" applyBorder="1"/>
    <xf numFmtId="0" fontId="4" fillId="16" borderId="1" xfId="0" applyFont="1" applyFill="1" applyBorder="1"/>
    <xf numFmtId="0" fontId="3" fillId="17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B6353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M18" sqref="M18"/>
    </sheetView>
  </sheetViews>
  <sheetFormatPr defaultColWidth="8.77734375" defaultRowHeight="14.4" x14ac:dyDescent="0.3"/>
  <cols>
    <col min="3" max="3" width="19.5546875" bestFit="1" customWidth="1"/>
    <col min="12" max="12" width="11" bestFit="1" customWidth="1"/>
    <col min="13" max="13" width="13.77734375" bestFit="1" customWidth="1"/>
    <col min="15" max="15" width="16.21875" bestFit="1" customWidth="1"/>
  </cols>
  <sheetData>
    <row r="1" spans="3:17" x14ac:dyDescent="0.3">
      <c r="C1" s="23" t="s">
        <v>23</v>
      </c>
      <c r="D1" s="22">
        <f>SUMPRODUCT(M5:M9,N5:N9)</f>
        <v>600000</v>
      </c>
      <c r="H1" s="2" t="s">
        <v>34</v>
      </c>
      <c r="I1" s="21">
        <f>SUM(D18:K18)</f>
        <v>147500</v>
      </c>
      <c r="K1" s="20" t="s">
        <v>25</v>
      </c>
      <c r="L1" s="21">
        <v>1</v>
      </c>
      <c r="M1" s="20" t="s">
        <v>33</v>
      </c>
      <c r="N1" s="21">
        <v>0.6</v>
      </c>
    </row>
    <row r="2" spans="3:17" x14ac:dyDescent="0.3">
      <c r="C2" s="23" t="s">
        <v>24</v>
      </c>
      <c r="D2" s="22" cm="1">
        <f t="array" ref="D2">SUMPRODUCT(D5:K9*D10:K14)*L3</f>
        <v>659780</v>
      </c>
      <c r="K2" s="20" t="s">
        <v>26</v>
      </c>
      <c r="L2" s="21">
        <v>5</v>
      </c>
    </row>
    <row r="3" spans="3:17" x14ac:dyDescent="0.3">
      <c r="C3" s="23" t="s">
        <v>16</v>
      </c>
      <c r="D3" s="22">
        <f>D1+D2</f>
        <v>1259780</v>
      </c>
      <c r="K3" s="20" t="s">
        <v>30</v>
      </c>
      <c r="L3" s="21">
        <v>2</v>
      </c>
    </row>
    <row r="4" spans="3:17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8" t="s">
        <v>21</v>
      </c>
      <c r="M4" s="8" t="s">
        <v>22</v>
      </c>
      <c r="N4" s="6" t="s">
        <v>15</v>
      </c>
      <c r="O4" s="13" t="s">
        <v>17</v>
      </c>
      <c r="P4" s="14"/>
      <c r="Q4" s="15"/>
    </row>
    <row r="5" spans="3:17" x14ac:dyDescent="0.3">
      <c r="C5" s="2" t="s">
        <v>9</v>
      </c>
      <c r="D5" s="5">
        <v>0.61</v>
      </c>
      <c r="E5" s="5">
        <v>3.32</v>
      </c>
      <c r="F5" s="5">
        <v>9.5</v>
      </c>
      <c r="G5" s="5">
        <v>6.52</v>
      </c>
      <c r="H5" s="5">
        <v>7.77</v>
      </c>
      <c r="I5" s="5">
        <v>1.92</v>
      </c>
      <c r="J5" s="5">
        <v>8.52</v>
      </c>
      <c r="K5" s="5">
        <v>9.75</v>
      </c>
      <c r="L5" s="9">
        <v>150000</v>
      </c>
      <c r="M5" s="9">
        <v>300000</v>
      </c>
      <c r="N5" s="7">
        <v>0</v>
      </c>
      <c r="O5" s="12">
        <f>SUM(D10:K10)-$I$1*N5</f>
        <v>0</v>
      </c>
      <c r="P5" s="12" t="s">
        <v>18</v>
      </c>
      <c r="Q5" s="12">
        <v>0</v>
      </c>
    </row>
    <row r="6" spans="3:17" x14ac:dyDescent="0.3">
      <c r="C6" s="2" t="s">
        <v>10</v>
      </c>
      <c r="D6" s="5">
        <v>6.04</v>
      </c>
      <c r="E6" s="5">
        <v>0.51</v>
      </c>
      <c r="F6" s="5">
        <v>1.34</v>
      </c>
      <c r="G6" s="5">
        <v>6.06</v>
      </c>
      <c r="H6" s="5">
        <v>0.22</v>
      </c>
      <c r="I6" s="5">
        <v>6.33</v>
      </c>
      <c r="J6" s="5">
        <v>4.6100000000000003</v>
      </c>
      <c r="K6" s="5">
        <v>3.28</v>
      </c>
      <c r="L6" s="9">
        <v>150000</v>
      </c>
      <c r="M6" s="9">
        <v>300000</v>
      </c>
      <c r="N6" s="7">
        <v>1</v>
      </c>
      <c r="O6" s="12">
        <f t="shared" ref="O6:O9" si="0">SUM(D11:K11)-$I$1*N6</f>
        <v>-82500</v>
      </c>
      <c r="P6" s="12" t="s">
        <v>18</v>
      </c>
      <c r="Q6" s="12">
        <v>0</v>
      </c>
    </row>
    <row r="7" spans="3:17" x14ac:dyDescent="0.3">
      <c r="C7" s="2" t="s">
        <v>11</v>
      </c>
      <c r="D7" s="5">
        <v>4.99</v>
      </c>
      <c r="E7" s="5">
        <v>2.41</v>
      </c>
      <c r="F7" s="5">
        <v>2.33</v>
      </c>
      <c r="G7" s="5">
        <v>3.95</v>
      </c>
      <c r="H7" s="5">
        <v>8.84</v>
      </c>
      <c r="I7" s="5">
        <v>7.94</v>
      </c>
      <c r="J7" s="5">
        <v>7.87</v>
      </c>
      <c r="K7" s="5">
        <v>0.94</v>
      </c>
      <c r="L7" s="9">
        <v>150000</v>
      </c>
      <c r="M7" s="9">
        <v>300000</v>
      </c>
      <c r="N7" s="7">
        <v>0</v>
      </c>
      <c r="O7" s="12">
        <f t="shared" si="0"/>
        <v>0</v>
      </c>
      <c r="P7" s="12" t="s">
        <v>18</v>
      </c>
      <c r="Q7" s="12">
        <v>0</v>
      </c>
    </row>
    <row r="8" spans="3:17" x14ac:dyDescent="0.3">
      <c r="C8" s="2" t="s">
        <v>12</v>
      </c>
      <c r="D8" s="5">
        <v>5.58</v>
      </c>
      <c r="E8" s="5">
        <v>8.8000000000000007</v>
      </c>
      <c r="F8" s="5">
        <v>6.32</v>
      </c>
      <c r="G8" s="5">
        <v>8.5399999999999991</v>
      </c>
      <c r="H8" s="5">
        <v>5.15</v>
      </c>
      <c r="I8" s="5">
        <v>6.06</v>
      </c>
      <c r="J8" s="5">
        <v>9.42</v>
      </c>
      <c r="K8" s="5">
        <v>2.16</v>
      </c>
      <c r="L8" s="9">
        <v>150000</v>
      </c>
      <c r="M8" s="9">
        <v>300000</v>
      </c>
      <c r="N8" s="7">
        <v>0</v>
      </c>
      <c r="O8" s="12">
        <f t="shared" si="0"/>
        <v>0</v>
      </c>
      <c r="P8" s="12" t="s">
        <v>18</v>
      </c>
      <c r="Q8" s="12">
        <v>0</v>
      </c>
    </row>
    <row r="9" spans="3:17" x14ac:dyDescent="0.3">
      <c r="C9" s="2" t="s">
        <v>13</v>
      </c>
      <c r="D9" s="5">
        <v>7.87</v>
      </c>
      <c r="E9" s="5">
        <v>9.64</v>
      </c>
      <c r="F9" s="5">
        <v>0.7</v>
      </c>
      <c r="G9" s="5">
        <v>5.92</v>
      </c>
      <c r="H9" s="5">
        <v>2.7</v>
      </c>
      <c r="I9" s="5">
        <v>0.26</v>
      </c>
      <c r="J9" s="5">
        <v>0.5</v>
      </c>
      <c r="K9" s="5">
        <v>3.4</v>
      </c>
      <c r="L9" s="9">
        <v>150000</v>
      </c>
      <c r="M9" s="9">
        <v>300000</v>
      </c>
      <c r="N9" s="7">
        <v>1</v>
      </c>
      <c r="O9" s="12">
        <f t="shared" si="0"/>
        <v>-65000</v>
      </c>
      <c r="P9" s="12" t="s">
        <v>18</v>
      </c>
      <c r="Q9" s="12">
        <v>0</v>
      </c>
    </row>
    <row r="10" spans="3:17" x14ac:dyDescent="0.3">
      <c r="C10" s="6" t="s">
        <v>9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5">
        <f>SUM(D10:K10)</f>
        <v>0</v>
      </c>
      <c r="M10" s="24" t="s">
        <v>27</v>
      </c>
      <c r="N10" s="5">
        <f>SUM(N5:N9)</f>
        <v>2</v>
      </c>
      <c r="O10" s="5" t="s">
        <v>28</v>
      </c>
      <c r="P10" s="5">
        <f>L1</f>
        <v>1</v>
      </c>
    </row>
    <row r="11" spans="3:17" x14ac:dyDescent="0.3">
      <c r="C11" s="6" t="s">
        <v>10</v>
      </c>
      <c r="D11" s="7">
        <v>14000</v>
      </c>
      <c r="E11" s="7">
        <v>8000</v>
      </c>
      <c r="F11" s="7">
        <v>0</v>
      </c>
      <c r="G11" s="7">
        <v>0</v>
      </c>
      <c r="H11" s="7">
        <v>20000</v>
      </c>
      <c r="I11" s="7">
        <v>0</v>
      </c>
      <c r="J11" s="7">
        <v>0</v>
      </c>
      <c r="K11" s="7">
        <v>23000</v>
      </c>
      <c r="L11" s="25">
        <f t="shared" ref="L11:L14" si="1">SUM(D11:K11)</f>
        <v>65000</v>
      </c>
      <c r="M11" s="24" t="s">
        <v>27</v>
      </c>
      <c r="N11" s="5">
        <f>SUM(N5:N9)</f>
        <v>2</v>
      </c>
      <c r="O11" s="5" t="s">
        <v>18</v>
      </c>
      <c r="P11" s="5">
        <f>L2</f>
        <v>5</v>
      </c>
    </row>
    <row r="12" spans="3:17" x14ac:dyDescent="0.3">
      <c r="C12" s="6" t="s">
        <v>11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5">
        <f t="shared" si="1"/>
        <v>0</v>
      </c>
      <c r="M12" s="11"/>
    </row>
    <row r="13" spans="3:17" x14ac:dyDescent="0.3">
      <c r="C13" s="6" t="s">
        <v>12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25">
        <f t="shared" si="1"/>
        <v>0</v>
      </c>
      <c r="M13" s="11"/>
    </row>
    <row r="14" spans="3:17" x14ac:dyDescent="0.3">
      <c r="C14" s="6" t="s">
        <v>13</v>
      </c>
      <c r="D14" s="7">
        <v>0</v>
      </c>
      <c r="E14" s="7">
        <v>0</v>
      </c>
      <c r="F14" s="7">
        <v>25000</v>
      </c>
      <c r="G14" s="7">
        <v>22000</v>
      </c>
      <c r="H14" s="7">
        <v>0</v>
      </c>
      <c r="I14" s="7">
        <v>17000</v>
      </c>
      <c r="J14" s="7">
        <v>18500</v>
      </c>
      <c r="K14" s="7">
        <v>0</v>
      </c>
      <c r="L14" s="25">
        <f t="shared" si="1"/>
        <v>82500</v>
      </c>
      <c r="M14" s="11"/>
    </row>
    <row r="15" spans="3:17" x14ac:dyDescent="0.3">
      <c r="C15" s="3" t="s">
        <v>20</v>
      </c>
      <c r="D15" s="17">
        <f>SUM(D10:D14)</f>
        <v>14000</v>
      </c>
      <c r="E15" s="17">
        <f t="shared" ref="E15:K15" si="2">SUM(E10:E14)</f>
        <v>8000</v>
      </c>
      <c r="F15" s="17">
        <f t="shared" si="2"/>
        <v>25000</v>
      </c>
      <c r="G15" s="17">
        <f t="shared" si="2"/>
        <v>22000</v>
      </c>
      <c r="H15" s="17">
        <f t="shared" si="2"/>
        <v>20000</v>
      </c>
      <c r="I15" s="17">
        <f t="shared" si="2"/>
        <v>17000</v>
      </c>
      <c r="J15" s="17">
        <f t="shared" si="2"/>
        <v>18500</v>
      </c>
      <c r="K15" s="17">
        <f t="shared" si="2"/>
        <v>23000</v>
      </c>
      <c r="L15" s="26" t="s">
        <v>29</v>
      </c>
    </row>
    <row r="16" spans="3:17" x14ac:dyDescent="0.3">
      <c r="C16" s="19"/>
      <c r="D16" s="18" t="s">
        <v>19</v>
      </c>
      <c r="E16" s="18" t="s">
        <v>19</v>
      </c>
      <c r="F16" s="18" t="s">
        <v>19</v>
      </c>
      <c r="G16" s="18" t="s">
        <v>19</v>
      </c>
      <c r="H16" s="18" t="s">
        <v>19</v>
      </c>
      <c r="I16" s="18" t="s">
        <v>19</v>
      </c>
      <c r="J16" s="18" t="s">
        <v>19</v>
      </c>
      <c r="K16" s="18" t="s">
        <v>19</v>
      </c>
      <c r="L16" s="10"/>
      <c r="M16" s="10"/>
    </row>
    <row r="17" spans="1:15" x14ac:dyDescent="0.3">
      <c r="C17" s="3" t="s">
        <v>14</v>
      </c>
      <c r="D17" s="4">
        <v>14</v>
      </c>
      <c r="E17" s="4">
        <v>8</v>
      </c>
      <c r="F17" s="4">
        <v>25</v>
      </c>
      <c r="G17" s="4">
        <v>22</v>
      </c>
      <c r="H17" s="4">
        <v>20</v>
      </c>
      <c r="I17" s="4">
        <v>17</v>
      </c>
      <c r="J17" s="4">
        <v>18.5</v>
      </c>
      <c r="K17" s="4">
        <v>23</v>
      </c>
      <c r="L17" s="16"/>
      <c r="M17" s="13" t="s">
        <v>35</v>
      </c>
      <c r="N17" s="13"/>
      <c r="O17" s="13"/>
    </row>
    <row r="18" spans="1:15" x14ac:dyDescent="0.3">
      <c r="C18" s="3" t="s">
        <v>31</v>
      </c>
      <c r="D18" s="4">
        <f>D17*1000</f>
        <v>14000</v>
      </c>
      <c r="E18" s="4">
        <f t="shared" ref="E18:K18" si="3">E17*1000</f>
        <v>8000</v>
      </c>
      <c r="F18" s="4">
        <f t="shared" si="3"/>
        <v>25000</v>
      </c>
      <c r="G18" s="4">
        <f t="shared" si="3"/>
        <v>22000</v>
      </c>
      <c r="H18" s="4">
        <f t="shared" si="3"/>
        <v>20000</v>
      </c>
      <c r="I18" s="4">
        <f t="shared" si="3"/>
        <v>17000</v>
      </c>
      <c r="J18" s="4">
        <f t="shared" si="3"/>
        <v>18500</v>
      </c>
      <c r="K18" s="4">
        <f t="shared" si="3"/>
        <v>23000</v>
      </c>
      <c r="M18" s="12" cm="1">
        <f t="array" ref="M18">SUMPRODUCT(D19:K23*D10:K14)/SUM(D18:K18)</f>
        <v>0.6</v>
      </c>
      <c r="N18" s="12" t="s">
        <v>28</v>
      </c>
      <c r="O18" s="12">
        <f>N1</f>
        <v>0.6</v>
      </c>
    </row>
    <row r="19" spans="1:15" x14ac:dyDescent="0.3">
      <c r="A19" s="2" t="s">
        <v>32</v>
      </c>
      <c r="B19" s="2"/>
      <c r="C19" s="2" t="s">
        <v>9</v>
      </c>
      <c r="D19" s="5">
        <f>IF(D5&lt;=2,1,0)</f>
        <v>1</v>
      </c>
      <c r="E19" s="5">
        <f>IF(E5&lt;=2,1,0)</f>
        <v>0</v>
      </c>
      <c r="F19" s="5">
        <f>IF(F5&lt;=2,1,0)</f>
        <v>0</v>
      </c>
      <c r="G19" s="5">
        <f>IF(G5&lt;=2,1,0)</f>
        <v>0</v>
      </c>
      <c r="H19" s="5">
        <f>IF(H5&lt;=2,1,0)</f>
        <v>0</v>
      </c>
      <c r="I19" s="5">
        <f>IF(I5&lt;=2,1,0)</f>
        <v>1</v>
      </c>
      <c r="J19" s="5">
        <f>IF(J5&lt;=2,1,0)</f>
        <v>0</v>
      </c>
      <c r="K19" s="5">
        <f>IF(K5&lt;=2,1,0)</f>
        <v>0</v>
      </c>
    </row>
    <row r="20" spans="1:15" x14ac:dyDescent="0.3">
      <c r="C20" s="2" t="s">
        <v>10</v>
      </c>
      <c r="D20" s="5">
        <f>IF(D6&lt;=2,1,0)</f>
        <v>0</v>
      </c>
      <c r="E20" s="5">
        <f>IF(E6&lt;=2,1,0)</f>
        <v>1</v>
      </c>
      <c r="F20" s="5">
        <f>IF(F6&lt;=2,1,0)</f>
        <v>1</v>
      </c>
      <c r="G20" s="5">
        <f>IF(G6&lt;=2,1,0)</f>
        <v>0</v>
      </c>
      <c r="H20" s="5">
        <f>IF(H6&lt;=2,1,0)</f>
        <v>1</v>
      </c>
      <c r="I20" s="5">
        <f>IF(I6&lt;=2,1,0)</f>
        <v>0</v>
      </c>
      <c r="J20" s="5">
        <f>IF(J6&lt;=2,1,0)</f>
        <v>0</v>
      </c>
      <c r="K20" s="5">
        <f>IF(K6&lt;=2,1,0)</f>
        <v>0</v>
      </c>
    </row>
    <row r="21" spans="1:15" x14ac:dyDescent="0.3">
      <c r="C21" s="2" t="s">
        <v>11</v>
      </c>
      <c r="D21" s="5">
        <f>IF(D7&lt;=2,1,0)</f>
        <v>0</v>
      </c>
      <c r="E21" s="5">
        <f>IF(E7&lt;=2,1,0)</f>
        <v>0</v>
      </c>
      <c r="F21" s="5">
        <f>IF(F7&lt;=2,1,0)</f>
        <v>0</v>
      </c>
      <c r="G21" s="5">
        <f>IF(G7&lt;=2,1,0)</f>
        <v>0</v>
      </c>
      <c r="H21" s="5">
        <f>IF(H7&lt;=2,1,0)</f>
        <v>0</v>
      </c>
      <c r="I21" s="5">
        <f>IF(I7&lt;=2,1,0)</f>
        <v>0</v>
      </c>
      <c r="J21" s="5">
        <f>IF(J7&lt;=2,1,0)</f>
        <v>0</v>
      </c>
      <c r="K21" s="5">
        <f>IF(K7&lt;=2,1,0)</f>
        <v>1</v>
      </c>
    </row>
    <row r="22" spans="1:15" x14ac:dyDescent="0.3">
      <c r="C22" s="2" t="s">
        <v>12</v>
      </c>
      <c r="D22" s="5">
        <f>IF(D8&lt;=2,1,0)</f>
        <v>0</v>
      </c>
      <c r="E22" s="5">
        <f>IF(E8&lt;=2,1,0)</f>
        <v>0</v>
      </c>
      <c r="F22" s="5">
        <f>IF(F8&lt;=2,1,0)</f>
        <v>0</v>
      </c>
      <c r="G22" s="5">
        <f>IF(G8&lt;=2,1,0)</f>
        <v>0</v>
      </c>
      <c r="H22" s="5">
        <f>IF(H8&lt;=2,1,0)</f>
        <v>0</v>
      </c>
      <c r="I22" s="5">
        <f>IF(I8&lt;=2,1,0)</f>
        <v>0</v>
      </c>
      <c r="J22" s="5">
        <f>IF(J8&lt;=2,1,0)</f>
        <v>0</v>
      </c>
      <c r="K22" s="5">
        <f>IF(K8&lt;=2,1,0)</f>
        <v>0</v>
      </c>
    </row>
    <row r="23" spans="1:15" x14ac:dyDescent="0.3">
      <c r="C23" s="2" t="s">
        <v>13</v>
      </c>
      <c r="D23" s="5">
        <f>IF(D9&lt;=2,1,0)</f>
        <v>0</v>
      </c>
      <c r="E23" s="5">
        <f>IF(E9&lt;=2,1,0)</f>
        <v>0</v>
      </c>
      <c r="F23" s="5">
        <f>IF(F9&lt;=2,1,0)</f>
        <v>1</v>
      </c>
      <c r="G23" s="5">
        <f>IF(G9&lt;=2,1,0)</f>
        <v>0</v>
      </c>
      <c r="H23" s="5">
        <f>IF(H9&lt;=2,1,0)</f>
        <v>0</v>
      </c>
      <c r="I23" s="5">
        <f>IF(I9&lt;=2,1,0)</f>
        <v>1</v>
      </c>
      <c r="J23" s="5">
        <f>IF(J9&lt;=2,1,0)</f>
        <v>1</v>
      </c>
      <c r="K23" s="5">
        <f>IF(K9&lt;=2,1,0)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Eng Larsson</dc:creator>
  <cp:lastModifiedBy>Barbosa, Caroline Cunha</cp:lastModifiedBy>
  <dcterms:created xsi:type="dcterms:W3CDTF">2015-09-23T14:29:43Z</dcterms:created>
  <dcterms:modified xsi:type="dcterms:W3CDTF">2023-07-08T00:51:20Z</dcterms:modified>
</cp:coreProperties>
</file>