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.c.barbosa\Downloads\"/>
    </mc:Choice>
  </mc:AlternateContent>
  <xr:revisionPtr revIDLastSave="0" documentId="13_ncr:1_{FA2278DC-6F2B-4AD3-B424-7D16E5C3492B}" xr6:coauthVersionLast="47" xr6:coauthVersionMax="47" xr10:uidLastSave="{00000000-0000-0000-0000-000000000000}"/>
  <bookViews>
    <workbookView xWindow="-108" yWindow="-108" windowWidth="30936" windowHeight="12576" activeTab="1" xr2:uid="{FED71BA2-C9F5-41D0-B4C4-4B1033A3E17F}"/>
  </bookViews>
  <sheets>
    <sheet name="NERD2" sheetId="1" r:id="rId1"/>
    <sheet name="NERD3" sheetId="3" r:id="rId2"/>
  </sheets>
  <definedNames>
    <definedName name="solver_adj" localSheetId="0" hidden="1">NERD2!$C$6:$N$10,NERD2!$C$17:$C$21</definedName>
    <definedName name="solver_adj" localSheetId="1" hidden="1">NERD3!$C$6:$N$10,NERD3!$C$17:$C$21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NERD2!$C$11:$N$11</definedName>
    <definedName name="solver_lhs1" localSheetId="1" hidden="1">NERD3!$C$11:$N$11</definedName>
    <definedName name="solver_lhs2" localSheetId="0" hidden="1">NERD2!$C$17:$C$21</definedName>
    <definedName name="solver_lhs2" localSheetId="1" hidden="1">NERD3!$C$17:$C$21</definedName>
    <definedName name="solver_lhs3" localSheetId="0" hidden="1">NERD2!$C$24</definedName>
    <definedName name="solver_lhs3" localSheetId="1" hidden="1">NERD3!$C$24</definedName>
    <definedName name="solver_lhs4" localSheetId="0" hidden="1">NERD2!$C$25</definedName>
    <definedName name="solver_lhs4" localSheetId="1" hidden="1">NERD3!$C$25</definedName>
    <definedName name="solver_lhs5" localSheetId="0" hidden="1">NERD2!$E$17:$E$21</definedName>
    <definedName name="solver_lhs5" localSheetId="1" hidden="1">NERD3!$E$17:$E$21</definedName>
    <definedName name="solver_lhs6" localSheetId="0" hidden="1">NERD2!$O$6:$O$10</definedName>
    <definedName name="solver_lhs6" localSheetId="1" hidden="1">NERD3!$O$6:$O$10</definedName>
    <definedName name="solver_lhs7" localSheetId="1" hidden="1">NERD3!$P$29</definedName>
    <definedName name="solver_lhs8" localSheetId="1" hidden="1">NERD3!$P$33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NERD2!$B$1</definedName>
    <definedName name="solver_opt" localSheetId="1" hidden="1">NERD3!$B$1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2" localSheetId="0" hidden="1">5</definedName>
    <definedName name="solver_rel2" localSheetId="1" hidden="1">5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hs1" localSheetId="0" hidden="1">NERD2!$C$13:$N$13</definedName>
    <definedName name="solver_rhs1" localSheetId="1" hidden="1">NERD3!$C$13:$N$13</definedName>
    <definedName name="solver_rhs2" localSheetId="0" hidden="1">"binary"</definedName>
    <definedName name="solver_rhs2" localSheetId="1" hidden="1">"binary"</definedName>
    <definedName name="solver_rhs3" localSheetId="0" hidden="1">NERD2!$E$24</definedName>
    <definedName name="solver_rhs3" localSheetId="1" hidden="1">NERD3!$E$24</definedName>
    <definedName name="solver_rhs4" localSheetId="0" hidden="1">NERD2!$E$25</definedName>
    <definedName name="solver_rhs4" localSheetId="1" hidden="1">NERD3!$E$25</definedName>
    <definedName name="solver_rhs5" localSheetId="0" hidden="1">NERD2!$G$17:$G$21</definedName>
    <definedName name="solver_rhs5" localSheetId="1" hidden="1">NERD3!$G$17:$G$21</definedName>
    <definedName name="solver_rhs6" localSheetId="0" hidden="1">NERD2!$Q$6:$Q$10</definedName>
    <definedName name="solver_rhs6" localSheetId="1" hidden="1">NERD3!$Q$6:$Q$10</definedName>
    <definedName name="solver_rhs7" localSheetId="1" hidden="1">NERD3!$R$29</definedName>
    <definedName name="solver_rhs8" localSheetId="1" hidden="1">NERD3!$R$33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P29" i="3"/>
  <c r="C11" i="3"/>
  <c r="D11" i="3"/>
  <c r="E11" i="3"/>
  <c r="F11" i="3"/>
  <c r="G11" i="3"/>
  <c r="H11" i="3"/>
  <c r="I11" i="3"/>
  <c r="J11" i="3"/>
  <c r="K11" i="3"/>
  <c r="L11" i="3"/>
  <c r="M11" i="3"/>
  <c r="N11" i="3"/>
  <c r="N33" i="3"/>
  <c r="M33" i="3"/>
  <c r="L33" i="3"/>
  <c r="K33" i="3"/>
  <c r="J33" i="3"/>
  <c r="I33" i="3"/>
  <c r="H33" i="3"/>
  <c r="G33" i="3"/>
  <c r="F33" i="3"/>
  <c r="E33" i="3"/>
  <c r="D33" i="3"/>
  <c r="C33" i="3"/>
  <c r="N32" i="3"/>
  <c r="M32" i="3"/>
  <c r="L32" i="3"/>
  <c r="K32" i="3"/>
  <c r="J32" i="3"/>
  <c r="I32" i="3"/>
  <c r="H32" i="3"/>
  <c r="G32" i="3"/>
  <c r="F32" i="3"/>
  <c r="E32" i="3"/>
  <c r="D32" i="3"/>
  <c r="C32" i="3"/>
  <c r="N31" i="3"/>
  <c r="M31" i="3"/>
  <c r="L31" i="3"/>
  <c r="K31" i="3"/>
  <c r="J31" i="3"/>
  <c r="I31" i="3"/>
  <c r="H31" i="3"/>
  <c r="G31" i="3"/>
  <c r="F31" i="3"/>
  <c r="E31" i="3"/>
  <c r="D31" i="3"/>
  <c r="C31" i="3"/>
  <c r="N30" i="3"/>
  <c r="M30" i="3"/>
  <c r="L30" i="3"/>
  <c r="K30" i="3"/>
  <c r="J30" i="3"/>
  <c r="I30" i="3"/>
  <c r="H30" i="3"/>
  <c r="G30" i="3"/>
  <c r="F30" i="3"/>
  <c r="E30" i="3"/>
  <c r="D30" i="3"/>
  <c r="C30" i="3"/>
  <c r="N29" i="3"/>
  <c r="M29" i="3"/>
  <c r="L29" i="3"/>
  <c r="K29" i="3"/>
  <c r="J29" i="3"/>
  <c r="I29" i="3"/>
  <c r="H29" i="3"/>
  <c r="G29" i="3"/>
  <c r="F29" i="3"/>
  <c r="E29" i="3"/>
  <c r="D29" i="3"/>
  <c r="C29" i="3"/>
  <c r="C22" i="3"/>
  <c r="C25" i="3"/>
  <c r="C24" i="3"/>
  <c r="O10" i="3"/>
  <c r="E21" i="3"/>
  <c r="O9" i="3"/>
  <c r="E20" i="3"/>
  <c r="O8" i="3"/>
  <c r="E19" i="3"/>
  <c r="O7" i="3"/>
  <c r="E18" i="3"/>
  <c r="O6" i="3"/>
  <c r="E17" i="3"/>
  <c r="B1" i="3"/>
  <c r="C22" i="1"/>
  <c r="C25" i="1"/>
  <c r="C24" i="1"/>
  <c r="B1" i="1"/>
  <c r="O10" i="1"/>
  <c r="O13" i="1"/>
  <c r="E21" i="1"/>
  <c r="O9" i="1"/>
  <c r="E20" i="1"/>
  <c r="O8" i="1"/>
  <c r="E19" i="1"/>
  <c r="O7" i="1"/>
  <c r="E18" i="1"/>
  <c r="O6" i="1"/>
  <c r="E17" i="1"/>
  <c r="D11" i="1"/>
  <c r="E11" i="1"/>
  <c r="F11" i="1"/>
  <c r="G11" i="1"/>
  <c r="H11" i="1"/>
  <c r="I11" i="1"/>
  <c r="J11" i="1"/>
  <c r="K11" i="1"/>
  <c r="L11" i="1"/>
  <c r="M11" i="1"/>
  <c r="N11" i="1"/>
  <c r="C11" i="1"/>
  <c r="P33" i="3"/>
</calcChain>
</file>

<file path=xl/sharedStrings.xml><?xml version="1.0" encoding="utf-8"?>
<sst xmlns="http://schemas.openxmlformats.org/spreadsheetml/2006/main" count="187" uniqueCount="37">
  <si>
    <t>BO</t>
  </si>
  <si>
    <t>BR</t>
  </si>
  <si>
    <t>CO</t>
  </si>
  <si>
    <t>HA</t>
  </si>
  <si>
    <t>MN</t>
  </si>
  <si>
    <t>NA</t>
  </si>
  <si>
    <t>NH</t>
  </si>
  <si>
    <t>NL</t>
  </si>
  <si>
    <t>PO</t>
  </si>
  <si>
    <t>PR</t>
  </si>
  <si>
    <t>SP</t>
  </si>
  <si>
    <t>WO</t>
  </si>
  <si>
    <t>Distance</t>
  </si>
  <si>
    <t>Dec Var</t>
  </si>
  <si>
    <t>Yij</t>
  </si>
  <si>
    <t>DC Capacity</t>
  </si>
  <si>
    <t>&lt;=</t>
  </si>
  <si>
    <t>Demand constraints</t>
  </si>
  <si>
    <t>Sum</t>
  </si>
  <si>
    <t>&gt;=</t>
  </si>
  <si>
    <t>Number of DCs</t>
  </si>
  <si>
    <t>Cost</t>
  </si>
  <si>
    <t xml:space="preserve">Var Cost/Mi = </t>
  </si>
  <si>
    <t>Linking constraints</t>
  </si>
  <si>
    <t>min number of DC</t>
  </si>
  <si>
    <t>max number of DC</t>
  </si>
  <si>
    <t>Objective Function</t>
  </si>
  <si>
    <t>aij</t>
  </si>
  <si>
    <t>=</t>
  </si>
  <si>
    <t xml:space="preserve">MinPct in 50 </t>
  </si>
  <si>
    <t>Max Avg Distance</t>
  </si>
  <si>
    <t>Potential DCs</t>
  </si>
  <si>
    <t>Customer Cities</t>
  </si>
  <si>
    <t>Click on Formulas -&gt; Show formulas to see the formulas</t>
  </si>
  <si>
    <t>objective function</t>
  </si>
  <si>
    <t>decision variables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</si>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</sst>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" fontId="4" fillId="0" borderId="1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0" xfId="0" applyFont="1" applyBorder="1"/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0" xfId="0" applyFill="1"/>
    <xf numFmtId="0" fontId="0" fillId="2" borderId="0" xfId="0" applyFill="1"/>
    <xf numFmtId="0" fontId="0" fillId="6" borderId="14" xfId="0" applyFill="1" applyBorder="1"/>
    <xf numFmtId="0" fontId="0" fillId="7" borderId="0" xfId="0" applyFill="1"/>
    <xf numFmtId="0" fontId="0" fillId="7" borderId="11" xfId="0" applyFill="1" applyBorder="1"/>
    <xf numFmtId="0" fontId="0" fillId="8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AACD-1FA4-459D-8D58-D2E02C0EFDEB}">
  <dimension ref="A1:AE25"/>
  <sheetViews>
    <sheetView zoomScale="85" zoomScaleNormal="85" workbookViewId="0">
      <selection activeCell="I18" sqref="I18"/>
    </sheetView>
  </sheetViews>
  <sheetFormatPr defaultColWidth="8.88671875" defaultRowHeight="14.4" x14ac:dyDescent="0.3"/>
  <cols>
    <col min="1" max="1" width="16" bestFit="1" customWidth="1"/>
    <col min="2" max="2" width="17.109375" bestFit="1" customWidth="1"/>
    <col min="3" max="4" width="7.33203125" customWidth="1"/>
    <col min="5" max="5" width="10" customWidth="1"/>
    <col min="6" max="6" width="9.109375" customWidth="1"/>
    <col min="7" max="14" width="7.33203125" customWidth="1"/>
    <col min="17" max="17" width="11.33203125" customWidth="1"/>
    <col min="19" max="19" width="7.6640625" bestFit="1" customWidth="1"/>
    <col min="20" max="31" width="4.44140625" customWidth="1"/>
    <col min="33" max="33" width="12.33203125" bestFit="1" customWidth="1"/>
  </cols>
  <sheetData>
    <row r="1" spans="1:31" x14ac:dyDescent="0.3">
      <c r="A1" s="25" t="s">
        <v>26</v>
      </c>
      <c r="B1" s="35">
        <f>SUMPRODUCT(C17:C21,D17:D21)+SUMPRODUCT(C6:N10,T6:AE10)*$B$2</f>
        <v>89478</v>
      </c>
      <c r="E1" s="31"/>
      <c r="F1" t="s">
        <v>34</v>
      </c>
      <c r="G1" s="40" t="s">
        <v>33</v>
      </c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31" ht="15" thickBot="1" x14ac:dyDescent="0.35">
      <c r="A2" s="14" t="s">
        <v>22</v>
      </c>
      <c r="B2">
        <v>1</v>
      </c>
      <c r="E2" s="32"/>
      <c r="F2" t="s">
        <v>35</v>
      </c>
    </row>
    <row r="3" spans="1:31" ht="15" thickBot="1" x14ac:dyDescent="0.35">
      <c r="E3" s="33"/>
      <c r="F3" t="s">
        <v>36</v>
      </c>
    </row>
    <row r="4" spans="1:31" ht="15" thickBot="1" x14ac:dyDescent="0.35">
      <c r="B4" s="1"/>
      <c r="C4" s="39" t="s">
        <v>32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31" x14ac:dyDescent="0.3">
      <c r="B5" s="15" t="s">
        <v>13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  <c r="H5" s="15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M5" s="15" t="s">
        <v>10</v>
      </c>
      <c r="N5" s="15" t="s">
        <v>11</v>
      </c>
      <c r="O5" s="18" t="s">
        <v>18</v>
      </c>
      <c r="P5" s="19"/>
      <c r="Q5" s="18" t="s">
        <v>15</v>
      </c>
      <c r="S5" s="9" t="s">
        <v>12</v>
      </c>
      <c r="T5" s="10" t="s">
        <v>0</v>
      </c>
      <c r="U5" s="10" t="s">
        <v>1</v>
      </c>
      <c r="V5" s="10" t="s">
        <v>2</v>
      </c>
      <c r="W5" s="10" t="s">
        <v>3</v>
      </c>
      <c r="X5" s="10" t="s">
        <v>4</v>
      </c>
      <c r="Y5" s="10" t="s">
        <v>5</v>
      </c>
      <c r="Z5" s="10" t="s">
        <v>6</v>
      </c>
      <c r="AA5" s="10" t="s">
        <v>7</v>
      </c>
      <c r="AB5" s="10" t="s">
        <v>8</v>
      </c>
      <c r="AC5" s="10" t="s">
        <v>9</v>
      </c>
      <c r="AD5" s="10" t="s">
        <v>10</v>
      </c>
      <c r="AE5" s="11" t="s">
        <v>11</v>
      </c>
    </row>
    <row r="6" spans="1:31" ht="15.6" x14ac:dyDescent="0.3">
      <c r="A6" s="38" t="s">
        <v>31</v>
      </c>
      <c r="B6" s="15" t="s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26">
        <f>SUM(C6:N6)</f>
        <v>0</v>
      </c>
      <c r="P6" s="27" t="s">
        <v>16</v>
      </c>
      <c r="Q6" s="27">
        <v>2000</v>
      </c>
      <c r="S6" s="12" t="s">
        <v>0</v>
      </c>
      <c r="T6" s="4">
        <v>0</v>
      </c>
      <c r="U6" s="4">
        <v>93</v>
      </c>
      <c r="V6" s="4">
        <v>69</v>
      </c>
      <c r="W6" s="4">
        <v>98</v>
      </c>
      <c r="X6" s="4">
        <v>55</v>
      </c>
      <c r="Y6" s="4">
        <v>37</v>
      </c>
      <c r="Z6" s="4">
        <v>128</v>
      </c>
      <c r="AA6" s="4">
        <v>95</v>
      </c>
      <c r="AB6" s="4">
        <v>62</v>
      </c>
      <c r="AC6" s="4">
        <v>42</v>
      </c>
      <c r="AD6" s="4">
        <v>82</v>
      </c>
      <c r="AE6" s="5">
        <v>34</v>
      </c>
    </row>
    <row r="7" spans="1:31" ht="15.6" x14ac:dyDescent="0.3">
      <c r="A7" s="38"/>
      <c r="B7" s="15" t="s">
        <v>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6">
        <f t="shared" ref="O7:O10" si="0">SUM(C7:N7)</f>
        <v>0</v>
      </c>
      <c r="P7" s="27" t="s">
        <v>16</v>
      </c>
      <c r="Q7" s="27">
        <v>2000</v>
      </c>
      <c r="S7" s="12" t="s">
        <v>5</v>
      </c>
      <c r="T7" s="4">
        <v>37</v>
      </c>
      <c r="U7" s="4">
        <v>65</v>
      </c>
      <c r="V7" s="4">
        <v>33</v>
      </c>
      <c r="W7" s="4">
        <v>103</v>
      </c>
      <c r="X7" s="4">
        <v>20</v>
      </c>
      <c r="Y7" s="4">
        <v>0</v>
      </c>
      <c r="Z7" s="4">
        <v>137</v>
      </c>
      <c r="AA7" s="4">
        <v>113</v>
      </c>
      <c r="AB7" s="4">
        <v>48</v>
      </c>
      <c r="AC7" s="4">
        <v>72</v>
      </c>
      <c r="AD7" s="4">
        <v>79</v>
      </c>
      <c r="AE7" s="5">
        <v>41</v>
      </c>
    </row>
    <row r="8" spans="1:31" ht="15.6" x14ac:dyDescent="0.3">
      <c r="A8" s="38"/>
      <c r="B8" s="15" t="s">
        <v>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26">
        <f t="shared" si="0"/>
        <v>0</v>
      </c>
      <c r="P8" s="27" t="s">
        <v>16</v>
      </c>
      <c r="Q8" s="27">
        <v>2000</v>
      </c>
      <c r="S8" s="12" t="s">
        <v>9</v>
      </c>
      <c r="T8" s="4">
        <v>42</v>
      </c>
      <c r="U8" s="4">
        <v>106</v>
      </c>
      <c r="V8" s="4">
        <v>105</v>
      </c>
      <c r="W8" s="4">
        <v>73</v>
      </c>
      <c r="X8" s="4">
        <v>92</v>
      </c>
      <c r="Y8" s="4">
        <v>72</v>
      </c>
      <c r="Z8" s="4">
        <v>94</v>
      </c>
      <c r="AA8" s="4">
        <v>57</v>
      </c>
      <c r="AB8" s="4">
        <v>104</v>
      </c>
      <c r="AC8" s="4">
        <v>0</v>
      </c>
      <c r="AD8" s="4">
        <v>68</v>
      </c>
      <c r="AE8" s="5">
        <v>38</v>
      </c>
    </row>
    <row r="9" spans="1:31" ht="15.6" x14ac:dyDescent="0.3">
      <c r="A9" s="38"/>
      <c r="B9" s="15" t="s">
        <v>10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6">
        <f t="shared" si="0"/>
        <v>0</v>
      </c>
      <c r="P9" s="27" t="s">
        <v>16</v>
      </c>
      <c r="Q9" s="27">
        <v>2000</v>
      </c>
      <c r="S9" s="12" t="s">
        <v>10</v>
      </c>
      <c r="T9" s="4">
        <v>82</v>
      </c>
      <c r="U9" s="4">
        <v>59</v>
      </c>
      <c r="V9" s="4">
        <v>101</v>
      </c>
      <c r="W9" s="4">
        <v>27</v>
      </c>
      <c r="X9" s="4">
        <v>93</v>
      </c>
      <c r="Y9" s="4">
        <v>79</v>
      </c>
      <c r="Z9" s="4">
        <v>63</v>
      </c>
      <c r="AA9" s="4">
        <v>57</v>
      </c>
      <c r="AB9" s="4">
        <v>127</v>
      </c>
      <c r="AC9" s="4">
        <v>68</v>
      </c>
      <c r="AD9" s="4">
        <v>0</v>
      </c>
      <c r="AE9" s="5">
        <v>47</v>
      </c>
    </row>
    <row r="10" spans="1:31" ht="16.2" thickBot="1" x14ac:dyDescent="0.35">
      <c r="A10" s="38"/>
      <c r="B10" s="15" t="s">
        <v>11</v>
      </c>
      <c r="C10" s="8">
        <v>425.00000000000011</v>
      </c>
      <c r="D10" s="8">
        <v>12</v>
      </c>
      <c r="E10" s="8">
        <v>43</v>
      </c>
      <c r="F10" s="8">
        <v>125</v>
      </c>
      <c r="G10" s="8">
        <v>110</v>
      </c>
      <c r="H10" s="8">
        <v>86.000000000000057</v>
      </c>
      <c r="I10" s="8">
        <v>129</v>
      </c>
      <c r="J10" s="8">
        <v>28</v>
      </c>
      <c r="K10" s="8">
        <v>66</v>
      </c>
      <c r="L10" s="8">
        <v>320.00000000000006</v>
      </c>
      <c r="M10" s="8">
        <v>220</v>
      </c>
      <c r="N10" s="8">
        <v>181.99999999999997</v>
      </c>
      <c r="O10" s="26">
        <f t="shared" si="0"/>
        <v>1746.0000000000002</v>
      </c>
      <c r="P10" s="27" t="s">
        <v>16</v>
      </c>
      <c r="Q10" s="27">
        <v>2000</v>
      </c>
      <c r="S10" s="13" t="s">
        <v>11</v>
      </c>
      <c r="T10" s="6">
        <v>34</v>
      </c>
      <c r="U10" s="6">
        <v>68</v>
      </c>
      <c r="V10" s="6">
        <v>72</v>
      </c>
      <c r="W10" s="6">
        <v>66</v>
      </c>
      <c r="X10" s="6">
        <v>60</v>
      </c>
      <c r="Y10" s="6">
        <v>41</v>
      </c>
      <c r="Z10" s="6">
        <v>98</v>
      </c>
      <c r="AA10" s="6">
        <v>71</v>
      </c>
      <c r="AB10" s="6">
        <v>85</v>
      </c>
      <c r="AC10" s="6">
        <v>38</v>
      </c>
      <c r="AD10" s="6">
        <v>47</v>
      </c>
      <c r="AE10" s="7">
        <v>0</v>
      </c>
    </row>
    <row r="11" spans="1:31" x14ac:dyDescent="0.3">
      <c r="B11" s="18" t="s">
        <v>18</v>
      </c>
      <c r="C11" s="26">
        <f>SUM(C6:C10)</f>
        <v>425.00000000000011</v>
      </c>
      <c r="D11" s="26">
        <f t="shared" ref="D11:N11" si="1">SUM(D6:D10)</f>
        <v>12</v>
      </c>
      <c r="E11" s="26">
        <f t="shared" si="1"/>
        <v>43</v>
      </c>
      <c r="F11" s="26">
        <f t="shared" si="1"/>
        <v>125</v>
      </c>
      <c r="G11" s="26">
        <f t="shared" si="1"/>
        <v>110</v>
      </c>
      <c r="H11" s="26">
        <f t="shared" si="1"/>
        <v>86.000000000000057</v>
      </c>
      <c r="I11" s="26">
        <f t="shared" si="1"/>
        <v>129</v>
      </c>
      <c r="J11" s="26">
        <f t="shared" si="1"/>
        <v>28</v>
      </c>
      <c r="K11" s="26">
        <f t="shared" si="1"/>
        <v>66</v>
      </c>
      <c r="L11" s="26">
        <f t="shared" si="1"/>
        <v>320.00000000000006</v>
      </c>
      <c r="M11" s="26">
        <f t="shared" si="1"/>
        <v>220</v>
      </c>
      <c r="N11" s="26">
        <f t="shared" si="1"/>
        <v>181.99999999999997</v>
      </c>
    </row>
    <row r="12" spans="1:31" x14ac:dyDescent="0.3">
      <c r="B12" s="20"/>
      <c r="C12" s="27" t="s">
        <v>19</v>
      </c>
      <c r="D12" s="27" t="s">
        <v>19</v>
      </c>
      <c r="E12" s="27" t="s">
        <v>19</v>
      </c>
      <c r="F12" s="27" t="s">
        <v>19</v>
      </c>
      <c r="G12" s="27" t="s">
        <v>19</v>
      </c>
      <c r="H12" s="27" t="s">
        <v>19</v>
      </c>
      <c r="I12" s="27" t="s">
        <v>19</v>
      </c>
      <c r="J12" s="27" t="s">
        <v>19</v>
      </c>
      <c r="K12" s="27" t="s">
        <v>19</v>
      </c>
      <c r="L12" s="27" t="s">
        <v>19</v>
      </c>
      <c r="M12" s="27" t="s">
        <v>19</v>
      </c>
      <c r="N12" s="27" t="s">
        <v>19</v>
      </c>
    </row>
    <row r="13" spans="1:31" x14ac:dyDescent="0.3">
      <c r="B13" s="18" t="s">
        <v>17</v>
      </c>
      <c r="C13" s="27">
        <v>425</v>
      </c>
      <c r="D13" s="27">
        <v>12</v>
      </c>
      <c r="E13" s="27">
        <v>43</v>
      </c>
      <c r="F13" s="27">
        <v>125</v>
      </c>
      <c r="G13" s="27">
        <v>110</v>
      </c>
      <c r="H13" s="27">
        <v>86</v>
      </c>
      <c r="I13" s="27">
        <v>129</v>
      </c>
      <c r="J13" s="27">
        <v>28</v>
      </c>
      <c r="K13" s="27">
        <v>66</v>
      </c>
      <c r="L13" s="27">
        <v>320</v>
      </c>
      <c r="M13" s="27">
        <v>220</v>
      </c>
      <c r="N13" s="27">
        <v>182</v>
      </c>
      <c r="O13">
        <f>SUM(C13:N13)</f>
        <v>1746</v>
      </c>
    </row>
    <row r="16" spans="1:31" x14ac:dyDescent="0.3">
      <c r="B16" s="1" t="s">
        <v>20</v>
      </c>
      <c r="C16" s="1" t="s">
        <v>14</v>
      </c>
      <c r="D16" s="1" t="s">
        <v>21</v>
      </c>
      <c r="E16" s="37" t="s">
        <v>23</v>
      </c>
      <c r="F16" s="37"/>
      <c r="G16" s="37"/>
    </row>
    <row r="17" spans="2:7" x14ac:dyDescent="0.3">
      <c r="B17" s="15" t="s">
        <v>0</v>
      </c>
      <c r="C17" s="21">
        <v>0</v>
      </c>
      <c r="D17" s="3">
        <v>10000</v>
      </c>
      <c r="E17" s="36">
        <f>O6-$O$13*C17</f>
        <v>0</v>
      </c>
      <c r="F17" s="36" t="s">
        <v>16</v>
      </c>
      <c r="G17" s="36">
        <v>0</v>
      </c>
    </row>
    <row r="18" spans="2:7" x14ac:dyDescent="0.3">
      <c r="B18" s="15" t="s">
        <v>5</v>
      </c>
      <c r="C18" s="21">
        <v>0</v>
      </c>
      <c r="D18" s="3">
        <v>10000</v>
      </c>
      <c r="E18" s="36">
        <f t="shared" ref="E18:E21" si="2">O7-$O$13*C18</f>
        <v>0</v>
      </c>
      <c r="F18" s="36" t="s">
        <v>16</v>
      </c>
      <c r="G18" s="36">
        <v>0</v>
      </c>
    </row>
    <row r="19" spans="2:7" x14ac:dyDescent="0.3">
      <c r="B19" s="15" t="s">
        <v>9</v>
      </c>
      <c r="C19" s="21">
        <v>0</v>
      </c>
      <c r="D19" s="3">
        <v>10000</v>
      </c>
      <c r="E19" s="36">
        <f t="shared" si="2"/>
        <v>0</v>
      </c>
      <c r="F19" s="36" t="s">
        <v>16</v>
      </c>
      <c r="G19" s="36">
        <v>0</v>
      </c>
    </row>
    <row r="20" spans="2:7" x14ac:dyDescent="0.3">
      <c r="B20" s="15" t="s">
        <v>10</v>
      </c>
      <c r="C20" s="21">
        <v>0</v>
      </c>
      <c r="D20" s="3">
        <v>10000</v>
      </c>
      <c r="E20" s="36">
        <f t="shared" si="2"/>
        <v>0</v>
      </c>
      <c r="F20" s="36" t="s">
        <v>16</v>
      </c>
      <c r="G20" s="36">
        <v>0</v>
      </c>
    </row>
    <row r="21" spans="2:7" x14ac:dyDescent="0.3">
      <c r="B21" s="15" t="s">
        <v>11</v>
      </c>
      <c r="C21" s="21">
        <v>1</v>
      </c>
      <c r="D21" s="3">
        <v>10000</v>
      </c>
      <c r="E21" s="36">
        <f t="shared" si="2"/>
        <v>0</v>
      </c>
      <c r="F21" s="36" t="s">
        <v>16</v>
      </c>
      <c r="G21" s="36">
        <v>0</v>
      </c>
    </row>
    <row r="22" spans="2:7" x14ac:dyDescent="0.3">
      <c r="B22" s="16" t="s">
        <v>18</v>
      </c>
      <c r="C22" s="3">
        <f>SUM(C17:C21)</f>
        <v>1</v>
      </c>
    </row>
    <row r="24" spans="2:7" x14ac:dyDescent="0.3">
      <c r="B24" s="18" t="s">
        <v>24</v>
      </c>
      <c r="C24" s="17">
        <f>C22</f>
        <v>1</v>
      </c>
      <c r="D24" s="17" t="s">
        <v>19</v>
      </c>
      <c r="E24" s="17">
        <v>1</v>
      </c>
    </row>
    <row r="25" spans="2:7" x14ac:dyDescent="0.3">
      <c r="B25" s="18" t="s">
        <v>25</v>
      </c>
      <c r="C25" s="17">
        <f>C22</f>
        <v>1</v>
      </c>
      <c r="D25" s="17" t="s">
        <v>16</v>
      </c>
      <c r="E25" s="17">
        <v>1</v>
      </c>
    </row>
  </sheetData>
  <mergeCells count="4">
    <mergeCell ref="E16:G16"/>
    <mergeCell ref="A6:A10"/>
    <mergeCell ref="C4:N4"/>
    <mergeCell ref="G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0E57-2CB7-4938-B27C-4F6B7A815F0E}">
  <dimension ref="A1:AE33"/>
  <sheetViews>
    <sheetView tabSelected="1" zoomScale="85" zoomScaleNormal="85" workbookViewId="0">
      <selection activeCell="K15" sqref="K15"/>
    </sheetView>
  </sheetViews>
  <sheetFormatPr defaultColWidth="8.88671875" defaultRowHeight="14.4" x14ac:dyDescent="0.3"/>
  <cols>
    <col min="1" max="1" width="16" bestFit="1" customWidth="1"/>
    <col min="2" max="2" width="17.109375" bestFit="1" customWidth="1"/>
    <col min="3" max="4" width="7.33203125" customWidth="1"/>
    <col min="5" max="5" width="10" customWidth="1"/>
    <col min="6" max="14" width="7.33203125" customWidth="1"/>
    <col min="17" max="17" width="11.33203125" customWidth="1"/>
    <col min="19" max="19" width="7.6640625" bestFit="1" customWidth="1"/>
    <col min="20" max="31" width="4.44140625" customWidth="1"/>
    <col min="33" max="33" width="12.33203125" bestFit="1" customWidth="1"/>
  </cols>
  <sheetData>
    <row r="1" spans="1:31" x14ac:dyDescent="0.3">
      <c r="A1" s="1" t="s">
        <v>26</v>
      </c>
      <c r="B1" s="34">
        <f>SUMPRODUCT(C17:C21,D17:D21)+SUMPRODUCT(C6:N10,T6:AE10)*$B$2</f>
        <v>66781</v>
      </c>
      <c r="F1" s="31"/>
      <c r="G1" t="s">
        <v>34</v>
      </c>
    </row>
    <row r="2" spans="1:31" ht="15" thickBot="1" x14ac:dyDescent="0.35">
      <c r="A2" s="14" t="s">
        <v>22</v>
      </c>
      <c r="B2">
        <v>1</v>
      </c>
      <c r="F2" s="32"/>
      <c r="G2" t="s">
        <v>35</v>
      </c>
    </row>
    <row r="3" spans="1:31" ht="15" thickBot="1" x14ac:dyDescent="0.35">
      <c r="F3" s="33"/>
      <c r="G3" t="s">
        <v>36</v>
      </c>
    </row>
    <row r="4" spans="1:31" ht="15" thickBot="1" x14ac:dyDescent="0.35">
      <c r="B4" s="1"/>
    </row>
    <row r="5" spans="1:31" x14ac:dyDescent="0.3">
      <c r="B5" s="15" t="s">
        <v>13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  <c r="H5" s="15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M5" s="15" t="s">
        <v>10</v>
      </c>
      <c r="N5" s="15" t="s">
        <v>11</v>
      </c>
      <c r="O5" s="18" t="s">
        <v>18</v>
      </c>
      <c r="P5" s="19"/>
      <c r="Q5" s="18" t="s">
        <v>15</v>
      </c>
      <c r="S5" s="9" t="s">
        <v>12</v>
      </c>
      <c r="T5" s="10" t="s">
        <v>0</v>
      </c>
      <c r="U5" s="10" t="s">
        <v>1</v>
      </c>
      <c r="V5" s="10" t="s">
        <v>2</v>
      </c>
      <c r="W5" s="10" t="s">
        <v>3</v>
      </c>
      <c r="X5" s="10" t="s">
        <v>4</v>
      </c>
      <c r="Y5" s="10" t="s">
        <v>5</v>
      </c>
      <c r="Z5" s="10" t="s">
        <v>6</v>
      </c>
      <c r="AA5" s="10" t="s">
        <v>7</v>
      </c>
      <c r="AB5" s="10" t="s">
        <v>8</v>
      </c>
      <c r="AC5" s="10" t="s">
        <v>9</v>
      </c>
      <c r="AD5" s="10" t="s">
        <v>10</v>
      </c>
      <c r="AE5" s="11" t="s">
        <v>11</v>
      </c>
    </row>
    <row r="6" spans="1:31" ht="15.6" x14ac:dyDescent="0.3">
      <c r="B6" s="15" t="s">
        <v>0</v>
      </c>
      <c r="C6" s="8">
        <v>425.00000000000006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181.99999999999997</v>
      </c>
      <c r="O6" s="26">
        <f>SUM(C6:N6)</f>
        <v>607</v>
      </c>
      <c r="P6" s="27" t="s">
        <v>16</v>
      </c>
      <c r="Q6" s="27">
        <v>2000</v>
      </c>
      <c r="S6" s="12" t="s">
        <v>0</v>
      </c>
      <c r="T6" s="4">
        <v>0</v>
      </c>
      <c r="U6" s="4">
        <v>93</v>
      </c>
      <c r="V6" s="4">
        <v>69</v>
      </c>
      <c r="W6" s="4">
        <v>98</v>
      </c>
      <c r="X6" s="4">
        <v>55</v>
      </c>
      <c r="Y6" s="4">
        <v>37</v>
      </c>
      <c r="Z6" s="4">
        <v>128</v>
      </c>
      <c r="AA6" s="4">
        <v>95</v>
      </c>
      <c r="AB6" s="4">
        <v>62</v>
      </c>
      <c r="AC6" s="4">
        <v>42</v>
      </c>
      <c r="AD6" s="4">
        <v>82</v>
      </c>
      <c r="AE6" s="5">
        <v>34</v>
      </c>
    </row>
    <row r="7" spans="1:31" ht="15.6" x14ac:dyDescent="0.3">
      <c r="B7" s="15" t="s">
        <v>5</v>
      </c>
      <c r="C7" s="8">
        <v>0</v>
      </c>
      <c r="D7" s="8">
        <v>0</v>
      </c>
      <c r="E7" s="8">
        <v>43</v>
      </c>
      <c r="F7" s="8">
        <v>0</v>
      </c>
      <c r="G7" s="8">
        <v>110</v>
      </c>
      <c r="H7" s="8">
        <v>86.000000000000014</v>
      </c>
      <c r="I7" s="8">
        <v>0</v>
      </c>
      <c r="J7" s="8">
        <v>0</v>
      </c>
      <c r="K7" s="8">
        <v>66.000000000000014</v>
      </c>
      <c r="L7" s="8">
        <v>0</v>
      </c>
      <c r="M7" s="8">
        <v>0</v>
      </c>
      <c r="N7" s="8">
        <v>0</v>
      </c>
      <c r="O7" s="26">
        <f t="shared" ref="O7:O10" si="0">SUM(C7:N7)</f>
        <v>305</v>
      </c>
      <c r="P7" s="27" t="s">
        <v>16</v>
      </c>
      <c r="Q7" s="27">
        <v>2000</v>
      </c>
      <c r="S7" s="12" t="s">
        <v>5</v>
      </c>
      <c r="T7" s="4">
        <v>37</v>
      </c>
      <c r="U7" s="4">
        <v>65</v>
      </c>
      <c r="V7" s="4">
        <v>33</v>
      </c>
      <c r="W7" s="4">
        <v>103</v>
      </c>
      <c r="X7" s="4">
        <v>20</v>
      </c>
      <c r="Y7" s="4">
        <v>0</v>
      </c>
      <c r="Z7" s="4">
        <v>137</v>
      </c>
      <c r="AA7" s="4">
        <v>113</v>
      </c>
      <c r="AB7" s="4">
        <v>48</v>
      </c>
      <c r="AC7" s="4">
        <v>72</v>
      </c>
      <c r="AD7" s="4">
        <v>79</v>
      </c>
      <c r="AE7" s="5">
        <v>41</v>
      </c>
    </row>
    <row r="8" spans="1:31" ht="15.6" x14ac:dyDescent="0.3">
      <c r="B8" s="15" t="s">
        <v>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28</v>
      </c>
      <c r="K8" s="8">
        <v>0</v>
      </c>
      <c r="L8" s="8">
        <v>320.00000000000011</v>
      </c>
      <c r="M8" s="8">
        <v>0</v>
      </c>
      <c r="N8" s="8">
        <v>0</v>
      </c>
      <c r="O8" s="26">
        <f t="shared" si="0"/>
        <v>348.00000000000011</v>
      </c>
      <c r="P8" s="27" t="s">
        <v>16</v>
      </c>
      <c r="Q8" s="27">
        <v>2000</v>
      </c>
      <c r="S8" s="12" t="s">
        <v>9</v>
      </c>
      <c r="T8" s="4">
        <v>42</v>
      </c>
      <c r="U8" s="4">
        <v>106</v>
      </c>
      <c r="V8" s="4">
        <v>105</v>
      </c>
      <c r="W8" s="4">
        <v>73</v>
      </c>
      <c r="X8" s="4">
        <v>92</v>
      </c>
      <c r="Y8" s="4">
        <v>72</v>
      </c>
      <c r="Z8" s="4">
        <v>94</v>
      </c>
      <c r="AA8" s="4">
        <v>57</v>
      </c>
      <c r="AB8" s="4">
        <v>104</v>
      </c>
      <c r="AC8" s="4">
        <v>0</v>
      </c>
      <c r="AD8" s="4">
        <v>68</v>
      </c>
      <c r="AE8" s="5">
        <v>38</v>
      </c>
    </row>
    <row r="9" spans="1:31" ht="15.6" x14ac:dyDescent="0.3">
      <c r="B9" s="15" t="s">
        <v>10</v>
      </c>
      <c r="C9" s="8">
        <v>0</v>
      </c>
      <c r="D9" s="8">
        <v>12</v>
      </c>
      <c r="E9" s="8">
        <v>0</v>
      </c>
      <c r="F9" s="8">
        <v>125</v>
      </c>
      <c r="G9" s="8">
        <v>0</v>
      </c>
      <c r="H9" s="8">
        <v>0</v>
      </c>
      <c r="I9" s="8">
        <v>129</v>
      </c>
      <c r="J9" s="8">
        <v>0</v>
      </c>
      <c r="K9" s="8">
        <v>0</v>
      </c>
      <c r="L9" s="8">
        <v>0</v>
      </c>
      <c r="M9" s="8">
        <v>220</v>
      </c>
      <c r="N9" s="8">
        <v>0</v>
      </c>
      <c r="O9" s="26">
        <f t="shared" si="0"/>
        <v>486</v>
      </c>
      <c r="P9" s="27" t="s">
        <v>16</v>
      </c>
      <c r="Q9" s="27">
        <v>2000</v>
      </c>
      <c r="S9" s="12" t="s">
        <v>10</v>
      </c>
      <c r="T9" s="4">
        <v>82</v>
      </c>
      <c r="U9" s="4">
        <v>59</v>
      </c>
      <c r="V9" s="4">
        <v>101</v>
      </c>
      <c r="W9" s="4">
        <v>27</v>
      </c>
      <c r="X9" s="4">
        <v>93</v>
      </c>
      <c r="Y9" s="4">
        <v>79</v>
      </c>
      <c r="Z9" s="4">
        <v>63</v>
      </c>
      <c r="AA9" s="4">
        <v>57</v>
      </c>
      <c r="AB9" s="4">
        <v>127</v>
      </c>
      <c r="AC9" s="4">
        <v>68</v>
      </c>
      <c r="AD9" s="4">
        <v>0</v>
      </c>
      <c r="AE9" s="5">
        <v>47</v>
      </c>
    </row>
    <row r="10" spans="1:31" ht="16.2" thickBot="1" x14ac:dyDescent="0.35">
      <c r="B10" s="15" t="s">
        <v>11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2.8421709430404007E-14</v>
      </c>
      <c r="O10" s="26">
        <f t="shared" si="0"/>
        <v>2.8421709430404007E-14</v>
      </c>
      <c r="P10" s="27" t="s">
        <v>16</v>
      </c>
      <c r="Q10" s="27">
        <v>2000</v>
      </c>
      <c r="S10" s="13" t="s">
        <v>11</v>
      </c>
      <c r="T10" s="6">
        <v>34</v>
      </c>
      <c r="U10" s="6">
        <v>68</v>
      </c>
      <c r="V10" s="6">
        <v>72</v>
      </c>
      <c r="W10" s="6">
        <v>66</v>
      </c>
      <c r="X10" s="6">
        <v>60</v>
      </c>
      <c r="Y10" s="6">
        <v>41</v>
      </c>
      <c r="Z10" s="6">
        <v>98</v>
      </c>
      <c r="AA10" s="6">
        <v>71</v>
      </c>
      <c r="AB10" s="6">
        <v>85</v>
      </c>
      <c r="AC10" s="6">
        <v>38</v>
      </c>
      <c r="AD10" s="6">
        <v>47</v>
      </c>
      <c r="AE10" s="7">
        <v>0</v>
      </c>
    </row>
    <row r="11" spans="1:31" x14ac:dyDescent="0.3">
      <c r="B11" s="18" t="s">
        <v>18</v>
      </c>
      <c r="C11" s="26">
        <f>SUM(C6:C10)</f>
        <v>425.00000000000006</v>
      </c>
      <c r="D11" s="26">
        <f t="shared" ref="D11:N11" si="1">SUM(D6:D10)</f>
        <v>12</v>
      </c>
      <c r="E11" s="26">
        <f t="shared" si="1"/>
        <v>43</v>
      </c>
      <c r="F11" s="26">
        <f t="shared" si="1"/>
        <v>125</v>
      </c>
      <c r="G11" s="26">
        <f t="shared" si="1"/>
        <v>110</v>
      </c>
      <c r="H11" s="26">
        <f t="shared" si="1"/>
        <v>86.000000000000014</v>
      </c>
      <c r="I11" s="26">
        <f t="shared" si="1"/>
        <v>129</v>
      </c>
      <c r="J11" s="26">
        <f t="shared" si="1"/>
        <v>28</v>
      </c>
      <c r="K11" s="26">
        <f t="shared" si="1"/>
        <v>66.000000000000014</v>
      </c>
      <c r="L11" s="26">
        <f t="shared" si="1"/>
        <v>320.00000000000011</v>
      </c>
      <c r="M11" s="26">
        <f t="shared" si="1"/>
        <v>220</v>
      </c>
      <c r="N11" s="26">
        <f t="shared" si="1"/>
        <v>182</v>
      </c>
      <c r="O11" s="23"/>
    </row>
    <row r="12" spans="1:31" x14ac:dyDescent="0.3">
      <c r="B12" s="20"/>
      <c r="C12" s="28" t="s">
        <v>28</v>
      </c>
      <c r="D12" s="28" t="s">
        <v>28</v>
      </c>
      <c r="E12" s="28" t="s">
        <v>28</v>
      </c>
      <c r="F12" s="28" t="s">
        <v>28</v>
      </c>
      <c r="G12" s="28" t="s">
        <v>28</v>
      </c>
      <c r="H12" s="28" t="s">
        <v>28</v>
      </c>
      <c r="I12" s="28" t="s">
        <v>28</v>
      </c>
      <c r="J12" s="28" t="s">
        <v>28</v>
      </c>
      <c r="K12" s="28" t="s">
        <v>28</v>
      </c>
      <c r="L12" s="28" t="s">
        <v>28</v>
      </c>
      <c r="M12" s="28" t="s">
        <v>28</v>
      </c>
      <c r="N12" s="28" t="s">
        <v>28</v>
      </c>
      <c r="O12" s="22"/>
    </row>
    <row r="13" spans="1:31" x14ac:dyDescent="0.3">
      <c r="B13" s="18" t="s">
        <v>17</v>
      </c>
      <c r="C13" s="27">
        <v>425</v>
      </c>
      <c r="D13" s="27">
        <v>12</v>
      </c>
      <c r="E13" s="27">
        <v>43</v>
      </c>
      <c r="F13" s="27">
        <v>125</v>
      </c>
      <c r="G13" s="27">
        <v>110</v>
      </c>
      <c r="H13" s="27">
        <v>86</v>
      </c>
      <c r="I13" s="27">
        <v>129</v>
      </c>
      <c r="J13" s="27">
        <v>28</v>
      </c>
      <c r="K13" s="27">
        <v>66</v>
      </c>
      <c r="L13" s="27">
        <v>320</v>
      </c>
      <c r="M13" s="27">
        <v>220</v>
      </c>
      <c r="N13" s="27">
        <v>182</v>
      </c>
      <c r="O13" s="22">
        <f>SUM(C13:N13)</f>
        <v>1746</v>
      </c>
    </row>
    <row r="16" spans="1:31" x14ac:dyDescent="0.3">
      <c r="B16" s="2" t="s">
        <v>20</v>
      </c>
      <c r="C16" s="2" t="s">
        <v>14</v>
      </c>
      <c r="D16" s="2" t="s">
        <v>21</v>
      </c>
      <c r="E16" s="37" t="s">
        <v>23</v>
      </c>
      <c r="F16" s="37"/>
      <c r="G16" s="37"/>
    </row>
    <row r="17" spans="2:18" x14ac:dyDescent="0.3">
      <c r="B17" s="15" t="s">
        <v>0</v>
      </c>
      <c r="C17" s="24">
        <v>1</v>
      </c>
      <c r="D17" s="3">
        <v>10000</v>
      </c>
      <c r="E17" s="29">
        <f>O6-$O$13*C17</f>
        <v>-1139</v>
      </c>
      <c r="F17" s="27" t="s">
        <v>16</v>
      </c>
      <c r="G17" s="27">
        <v>0</v>
      </c>
    </row>
    <row r="18" spans="2:18" x14ac:dyDescent="0.3">
      <c r="B18" s="15" t="s">
        <v>5</v>
      </c>
      <c r="C18" s="24">
        <v>1</v>
      </c>
      <c r="D18" s="3">
        <v>10000</v>
      </c>
      <c r="E18" s="29">
        <f t="shared" ref="E18:E21" si="2">O7-$O$13*C18</f>
        <v>-1441</v>
      </c>
      <c r="F18" s="27" t="s">
        <v>16</v>
      </c>
      <c r="G18" s="27">
        <v>0</v>
      </c>
    </row>
    <row r="19" spans="2:18" x14ac:dyDescent="0.3">
      <c r="B19" s="15" t="s">
        <v>9</v>
      </c>
      <c r="C19" s="24">
        <v>1</v>
      </c>
      <c r="D19" s="3">
        <v>10000</v>
      </c>
      <c r="E19" s="29">
        <f t="shared" si="2"/>
        <v>-1398</v>
      </c>
      <c r="F19" s="27" t="s">
        <v>16</v>
      </c>
      <c r="G19" s="27">
        <v>0</v>
      </c>
    </row>
    <row r="20" spans="2:18" x14ac:dyDescent="0.3">
      <c r="B20" s="15" t="s">
        <v>10</v>
      </c>
      <c r="C20" s="24">
        <v>1</v>
      </c>
      <c r="D20" s="3">
        <v>10000</v>
      </c>
      <c r="E20" s="29">
        <f t="shared" si="2"/>
        <v>-1260</v>
      </c>
      <c r="F20" s="27" t="s">
        <v>16</v>
      </c>
      <c r="G20" s="27">
        <v>0</v>
      </c>
    </row>
    <row r="21" spans="2:18" x14ac:dyDescent="0.3">
      <c r="B21" s="15" t="s">
        <v>11</v>
      </c>
      <c r="C21" s="24">
        <v>0</v>
      </c>
      <c r="D21" s="3">
        <v>10000</v>
      </c>
      <c r="E21" s="29">
        <f t="shared" si="2"/>
        <v>2.8421709430404007E-14</v>
      </c>
      <c r="F21" s="27" t="s">
        <v>16</v>
      </c>
      <c r="G21" s="27">
        <v>0</v>
      </c>
    </row>
    <row r="22" spans="2:18" x14ac:dyDescent="0.3">
      <c r="B22" s="16" t="s">
        <v>18</v>
      </c>
      <c r="C22" s="17">
        <f>SUM(C17:C21)</f>
        <v>4</v>
      </c>
    </row>
    <row r="24" spans="2:18" x14ac:dyDescent="0.3">
      <c r="B24" s="18" t="s">
        <v>24</v>
      </c>
      <c r="C24" s="17">
        <f>C22</f>
        <v>4</v>
      </c>
      <c r="D24" s="17" t="s">
        <v>19</v>
      </c>
      <c r="E24" s="17">
        <v>1</v>
      </c>
    </row>
    <row r="25" spans="2:18" x14ac:dyDescent="0.3">
      <c r="B25" s="18" t="s">
        <v>25</v>
      </c>
      <c r="C25" s="17">
        <f>C22</f>
        <v>4</v>
      </c>
      <c r="D25" s="17" t="s">
        <v>16</v>
      </c>
      <c r="E25" s="17">
        <v>5</v>
      </c>
    </row>
    <row r="27" spans="2:18" ht="15" thickBot="1" x14ac:dyDescent="0.35"/>
    <row r="28" spans="2:18" x14ac:dyDescent="0.3">
      <c r="B28" s="9" t="s">
        <v>27</v>
      </c>
      <c r="C28" s="10" t="s">
        <v>0</v>
      </c>
      <c r="D28" s="10" t="s">
        <v>1</v>
      </c>
      <c r="E28" s="10" t="s">
        <v>2</v>
      </c>
      <c r="F28" s="10" t="s">
        <v>3</v>
      </c>
      <c r="G28" s="10" t="s">
        <v>4</v>
      </c>
      <c r="H28" s="10" t="s">
        <v>5</v>
      </c>
      <c r="I28" s="10" t="s">
        <v>6</v>
      </c>
      <c r="J28" s="10" t="s">
        <v>7</v>
      </c>
      <c r="K28" s="10" t="s">
        <v>8</v>
      </c>
      <c r="L28" s="10" t="s">
        <v>9</v>
      </c>
      <c r="M28" s="10" t="s">
        <v>10</v>
      </c>
      <c r="N28" s="11" t="s">
        <v>11</v>
      </c>
      <c r="P28" s="37" t="s">
        <v>30</v>
      </c>
      <c r="Q28" s="37"/>
      <c r="R28" s="37"/>
    </row>
    <row r="29" spans="2:18" ht="15.6" x14ac:dyDescent="0.3">
      <c r="B29" s="12" t="s">
        <v>0</v>
      </c>
      <c r="C29" s="4">
        <f>IF(T6&lt;=50,1,0)</f>
        <v>1</v>
      </c>
      <c r="D29" s="4">
        <f t="shared" ref="D29:N29" si="3">IF(U6&lt;=50,1,0)</f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H29" s="4">
        <f t="shared" si="3"/>
        <v>1</v>
      </c>
      <c r="I29" s="4">
        <f t="shared" si="3"/>
        <v>0</v>
      </c>
      <c r="J29" s="4">
        <f t="shared" si="3"/>
        <v>0</v>
      </c>
      <c r="K29" s="4">
        <f t="shared" si="3"/>
        <v>0</v>
      </c>
      <c r="L29" s="4">
        <f t="shared" si="3"/>
        <v>1</v>
      </c>
      <c r="M29" s="4">
        <f t="shared" si="3"/>
        <v>0</v>
      </c>
      <c r="N29" s="5">
        <f t="shared" si="3"/>
        <v>1</v>
      </c>
      <c r="P29" s="30">
        <f>SUMPRODUCT(C6:N10,T6:AE10)/O13</f>
        <v>15.338487972508592</v>
      </c>
      <c r="Q29" s="27" t="s">
        <v>16</v>
      </c>
      <c r="R29" s="27">
        <v>60</v>
      </c>
    </row>
    <row r="30" spans="2:18" ht="15.6" x14ac:dyDescent="0.3">
      <c r="B30" s="12" t="s">
        <v>5</v>
      </c>
      <c r="C30" s="4">
        <f t="shared" ref="C30:N30" si="4">IF(T7&lt;=50,1,0)</f>
        <v>1</v>
      </c>
      <c r="D30" s="4">
        <f t="shared" si="4"/>
        <v>0</v>
      </c>
      <c r="E30" s="4">
        <f t="shared" si="4"/>
        <v>1</v>
      </c>
      <c r="F30" s="4">
        <f t="shared" si="4"/>
        <v>0</v>
      </c>
      <c r="G30" s="4">
        <f t="shared" si="4"/>
        <v>1</v>
      </c>
      <c r="H30" s="4">
        <f t="shared" si="4"/>
        <v>1</v>
      </c>
      <c r="I30" s="4">
        <f t="shared" si="4"/>
        <v>0</v>
      </c>
      <c r="J30" s="4">
        <f t="shared" si="4"/>
        <v>0</v>
      </c>
      <c r="K30" s="4">
        <f t="shared" si="4"/>
        <v>1</v>
      </c>
      <c r="L30" s="4">
        <f t="shared" si="4"/>
        <v>0</v>
      </c>
      <c r="M30" s="4">
        <f t="shared" si="4"/>
        <v>0</v>
      </c>
      <c r="N30" s="5">
        <f t="shared" si="4"/>
        <v>1</v>
      </c>
    </row>
    <row r="31" spans="2:18" ht="15.6" x14ac:dyDescent="0.3">
      <c r="B31" s="12" t="s">
        <v>9</v>
      </c>
      <c r="C31" s="4">
        <f t="shared" ref="C31:N31" si="5">IF(T8&lt;=50,1,0)</f>
        <v>1</v>
      </c>
      <c r="D31" s="4">
        <f t="shared" si="5"/>
        <v>0</v>
      </c>
      <c r="E31" s="4">
        <f t="shared" si="5"/>
        <v>0</v>
      </c>
      <c r="F31" s="4">
        <f t="shared" si="5"/>
        <v>0</v>
      </c>
      <c r="G31" s="4">
        <f t="shared" si="5"/>
        <v>0</v>
      </c>
      <c r="H31" s="4">
        <f t="shared" si="5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1</v>
      </c>
      <c r="M31" s="4">
        <f t="shared" si="5"/>
        <v>0</v>
      </c>
      <c r="N31" s="5">
        <f t="shared" si="5"/>
        <v>1</v>
      </c>
    </row>
    <row r="32" spans="2:18" ht="15.6" x14ac:dyDescent="0.3">
      <c r="B32" s="12" t="s">
        <v>10</v>
      </c>
      <c r="C32" s="4">
        <f t="shared" ref="C32:N32" si="6">IF(T9&lt;=50,1,0)</f>
        <v>0</v>
      </c>
      <c r="D32" s="4">
        <f t="shared" si="6"/>
        <v>0</v>
      </c>
      <c r="E32" s="4">
        <f t="shared" si="6"/>
        <v>0</v>
      </c>
      <c r="F32" s="4">
        <f t="shared" si="6"/>
        <v>1</v>
      </c>
      <c r="G32" s="4">
        <f t="shared" si="6"/>
        <v>0</v>
      </c>
      <c r="H32" s="4">
        <f t="shared" si="6"/>
        <v>0</v>
      </c>
      <c r="I32" s="4">
        <f t="shared" si="6"/>
        <v>0</v>
      </c>
      <c r="J32" s="4">
        <f t="shared" si="6"/>
        <v>0</v>
      </c>
      <c r="K32" s="4">
        <f t="shared" si="6"/>
        <v>0</v>
      </c>
      <c r="L32" s="4">
        <f t="shared" si="6"/>
        <v>0</v>
      </c>
      <c r="M32" s="4">
        <f t="shared" si="6"/>
        <v>1</v>
      </c>
      <c r="N32" s="5">
        <f t="shared" si="6"/>
        <v>1</v>
      </c>
      <c r="P32" s="37" t="s">
        <v>29</v>
      </c>
      <c r="Q32" s="37"/>
      <c r="R32" s="37"/>
    </row>
    <row r="33" spans="2:18" ht="16.2" thickBot="1" x14ac:dyDescent="0.35">
      <c r="B33" s="13" t="s">
        <v>11</v>
      </c>
      <c r="C33" s="6">
        <f t="shared" ref="C33:N33" si="7">IF(T10&lt;=50,1,0)</f>
        <v>1</v>
      </c>
      <c r="D33" s="6">
        <f t="shared" si="7"/>
        <v>0</v>
      </c>
      <c r="E33" s="6">
        <f t="shared" si="7"/>
        <v>0</v>
      </c>
      <c r="F33" s="6">
        <f t="shared" si="7"/>
        <v>0</v>
      </c>
      <c r="G33" s="6">
        <f t="shared" si="7"/>
        <v>0</v>
      </c>
      <c r="H33" s="6">
        <f t="shared" si="7"/>
        <v>1</v>
      </c>
      <c r="I33" s="6">
        <f t="shared" si="7"/>
        <v>0</v>
      </c>
      <c r="J33" s="6">
        <f t="shared" si="7"/>
        <v>0</v>
      </c>
      <c r="K33" s="6">
        <f t="shared" si="7"/>
        <v>0</v>
      </c>
      <c r="L33" s="6">
        <f t="shared" si="7"/>
        <v>1</v>
      </c>
      <c r="M33" s="6">
        <f t="shared" si="7"/>
        <v>1</v>
      </c>
      <c r="N33" s="7">
        <f t="shared" si="7"/>
        <v>1</v>
      </c>
      <c r="P33" s="30">
        <f>SUMPRODUCT(C29:N33,C6:N10)/O13</f>
        <v>0.9032073310423826</v>
      </c>
      <c r="Q33" s="27" t="s">
        <v>19</v>
      </c>
      <c r="R33" s="27">
        <v>0.8</v>
      </c>
    </row>
  </sheetData>
  <mergeCells count="3">
    <mergeCell ref="E16:G16"/>
    <mergeCell ref="P32:R32"/>
    <mergeCell ref="P28:R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NERD2</vt:lpstr>
      <vt:lpstr>NERD3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Allegue</dc:creator>
  <cp:lastModifiedBy>Barbosa, Caroline Cunha</cp:lastModifiedBy>
  <dcterms:created xsi:type="dcterms:W3CDTF">2021-06-24T20:49:39Z</dcterms:created>
  <dcterms:modified xsi:type="dcterms:W3CDTF">2023-07-02T23:21:00Z</dcterms:modified>
</cp:coreProperties>
</file>