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CM/SC2x - Supply Chain Designs/slides/w0/"/>
    </mc:Choice>
  </mc:AlternateContent>
  <xr:revisionPtr revIDLastSave="71" documentId="8_{65EDDA80-DD92-3F45-8E68-A02A9DB0528C}" xr6:coauthVersionLast="47" xr6:coauthVersionMax="47" xr10:uidLastSave="{20715476-22F5-42B3-B92C-3F081ACF36AE}"/>
  <bookViews>
    <workbookView xWindow="1536" yWindow="-468" windowWidth="19416" windowHeight="10620" tabRatio="5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12" i="2"/>
  <c r="E13" i="2"/>
  <c r="E14" i="2"/>
  <c r="E15" i="2"/>
  <c r="E16" i="2"/>
  <c r="E17" i="2"/>
  <c r="E18" i="2"/>
  <c r="E19" i="2"/>
  <c r="E20" i="2"/>
  <c r="E21" i="2"/>
  <c r="E22" i="2"/>
  <c r="B24" i="2"/>
  <c r="B23" i="2"/>
  <c r="C18" i="2"/>
  <c r="D18" i="2"/>
  <c r="C19" i="2"/>
  <c r="D19" i="2"/>
  <c r="C20" i="2"/>
  <c r="D20" i="2"/>
  <c r="C21" i="2"/>
  <c r="D21" i="2"/>
  <c r="C22" i="2"/>
  <c r="D22" i="2"/>
  <c r="B22" i="2"/>
  <c r="B21" i="2"/>
  <c r="B20" i="2"/>
  <c r="B19" i="2"/>
  <c r="B18" i="2"/>
  <c r="C15" i="2"/>
  <c r="D15" i="2"/>
  <c r="B15" i="2"/>
  <c r="C13" i="2"/>
  <c r="D13" i="2"/>
  <c r="C14" i="2"/>
  <c r="D14" i="2"/>
  <c r="C16" i="2"/>
  <c r="D16" i="2"/>
  <c r="C17" i="2"/>
  <c r="D17" i="2"/>
  <c r="B17" i="2"/>
  <c r="B16" i="2"/>
  <c r="B14" i="2"/>
  <c r="B13" i="2"/>
  <c r="C12" i="2"/>
  <c r="D12" i="2"/>
  <c r="B12" i="2"/>
</calcChain>
</file>

<file path=xl/sharedStrings.xml><?xml version="1.0" encoding="utf-8"?>
<sst xmlns="http://schemas.openxmlformats.org/spreadsheetml/2006/main" count="28" uniqueCount="28">
  <si>
    <t>Item ID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</si>
  <si>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</si>
  <si>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</si>
  <si>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</si>
  <si>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</si>
  <si>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</si>
  <si>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</si>
  <si>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</si>
  <si>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</si>
  <si>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</si>
  <si>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</si>
  <si>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Weight (lb)</t>
  </si>
  <si>
    <t>Quantity</t>
  </si>
  <si>
    <t>Unit Cost</t>
  </si>
  <si>
    <t>sum of</t>
  </si>
  <si>
    <t>average</t>
  </si>
  <si>
    <t>median</t>
  </si>
  <si>
    <t>std dev</t>
  </si>
  <si>
    <t>min</t>
  </si>
  <si>
    <t>max</t>
  </si>
  <si>
    <t>Q1</t>
  </si>
  <si>
    <t>Q2</t>
  </si>
  <si>
    <t>Q0</t>
  </si>
  <si>
    <t>Q3</t>
  </si>
  <si>
    <t>Q4</t>
  </si>
  <si>
    <t>total weight inv</t>
  </si>
  <si>
    <t>total cost value inventory</t>
  </si>
  <si>
    <t>weight_category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</si>
</sst>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3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" sqref="E2:E11"/>
    </sheetView>
  </sheetViews>
  <sheetFormatPr defaultColWidth="11.19921875" defaultRowHeight="15.6" x14ac:dyDescent="0.3"/>
  <cols>
    <col min="2" max="2" width="12.3984375" bestFit="1" customWidth="1"/>
    <col min="3" max="3" width="13.5" bestFit="1" customWidth="1"/>
    <col min="4" max="4" width="11.3984375" bestFit="1" customWidth="1"/>
  </cols>
  <sheetData>
    <row r="1" spans="1:5" x14ac:dyDescent="0.3">
      <c r="A1" t="s">
        <v>0</v>
      </c>
      <c r="B1" t="s">
        <v>11</v>
      </c>
      <c r="C1" s="3" t="s">
        <v>12</v>
      </c>
      <c r="D1" t="s">
        <v>13</v>
      </c>
      <c r="E1" t="s">
        <v>27</v>
      </c>
    </row>
    <row r="2" spans="1:5" x14ac:dyDescent="0.3">
      <c r="A2" t="s">
        <v>1</v>
      </c>
      <c r="B2" s="2">
        <v>2.2999999999999998</v>
      </c>
      <c r="C2" s="3">
        <v>120</v>
      </c>
      <c r="D2" s="1">
        <v>4.0431916293805168</v>
      </c>
      <c r="E2" t="str">
        <f>IF(B2&gt;AVERAGE(B$2:B$11), "Heavy", "Light")</f>
        <v>Light</v>
      </c>
    </row>
    <row r="3" spans="1:5" x14ac:dyDescent="0.3">
      <c r="A3" t="s">
        <v>2</v>
      </c>
      <c r="B3" s="2">
        <v>1.5</v>
      </c>
      <c r="C3" s="3">
        <v>175</v>
      </c>
      <c r="D3" s="1">
        <v>22.989910881380151</v>
      </c>
      <c r="E3" t="str">
        <f t="shared" ref="E3:E11" si="0">IF(B3&gt;AVERAGE(B$2:B$11), "Heavy", "Light")</f>
        <v>Light</v>
      </c>
    </row>
    <row r="4" spans="1:5" x14ac:dyDescent="0.3">
      <c r="A4" t="s">
        <v>3</v>
      </c>
      <c r="B4" s="2">
        <v>0.7</v>
      </c>
      <c r="C4" s="3">
        <v>2546</v>
      </c>
      <c r="D4" s="1">
        <v>7.156121339682918</v>
      </c>
      <c r="E4" t="str">
        <f t="shared" si="0"/>
        <v>Light</v>
      </c>
    </row>
    <row r="5" spans="1:5" x14ac:dyDescent="0.3">
      <c r="A5" t="s">
        <v>4</v>
      </c>
      <c r="B5" s="2">
        <v>1.1000000000000001</v>
      </c>
      <c r="C5" s="3">
        <v>24</v>
      </c>
      <c r="D5" s="1">
        <v>16.704245048663065</v>
      </c>
      <c r="E5" t="str">
        <f t="shared" si="0"/>
        <v>Light</v>
      </c>
    </row>
    <row r="6" spans="1:5" x14ac:dyDescent="0.3">
      <c r="A6" t="s">
        <v>5</v>
      </c>
      <c r="B6" s="2">
        <v>6.5</v>
      </c>
      <c r="C6" s="3">
        <v>4567</v>
      </c>
      <c r="D6" s="1">
        <v>10.382441039304403</v>
      </c>
      <c r="E6" t="str">
        <f t="shared" si="0"/>
        <v>Heavy</v>
      </c>
    </row>
    <row r="7" spans="1:5" x14ac:dyDescent="0.3">
      <c r="A7" t="s">
        <v>6</v>
      </c>
      <c r="B7" s="2">
        <v>2</v>
      </c>
      <c r="C7" s="3">
        <v>35</v>
      </c>
      <c r="D7" s="1">
        <v>16.631645808381233</v>
      </c>
      <c r="E7" t="str">
        <f t="shared" si="0"/>
        <v>Light</v>
      </c>
    </row>
    <row r="8" spans="1:5" x14ac:dyDescent="0.3">
      <c r="A8" t="s">
        <v>7</v>
      </c>
      <c r="B8" s="2">
        <v>8.1999999999999993</v>
      </c>
      <c r="C8" s="3">
        <v>145</v>
      </c>
      <c r="D8" s="1">
        <v>18.068460289689064</v>
      </c>
      <c r="E8" t="str">
        <f t="shared" si="0"/>
        <v>Heavy</v>
      </c>
    </row>
    <row r="9" spans="1:5" x14ac:dyDescent="0.3">
      <c r="A9" t="s">
        <v>8</v>
      </c>
      <c r="B9" s="2">
        <v>2.7</v>
      </c>
      <c r="C9" s="3">
        <v>208</v>
      </c>
      <c r="D9" s="1">
        <v>12.69901050653613</v>
      </c>
      <c r="E9" t="str">
        <f t="shared" si="0"/>
        <v>Light</v>
      </c>
    </row>
    <row r="10" spans="1:5" x14ac:dyDescent="0.3">
      <c r="A10" t="s">
        <v>9</v>
      </c>
      <c r="B10" s="2">
        <v>7.1</v>
      </c>
      <c r="C10" s="3">
        <v>95</v>
      </c>
      <c r="D10" s="1">
        <v>23.191545805293377</v>
      </c>
      <c r="E10" t="str">
        <f t="shared" si="0"/>
        <v>Heavy</v>
      </c>
    </row>
    <row r="11" spans="1:5" x14ac:dyDescent="0.3">
      <c r="A11" t="s">
        <v>10</v>
      </c>
      <c r="B11" s="2">
        <v>0.4</v>
      </c>
      <c r="C11" s="3">
        <v>350</v>
      </c>
      <c r="D11" s="1">
        <v>7.0274131265223296</v>
      </c>
      <c r="E11" t="str">
        <f t="shared" si="0"/>
        <v>Light</v>
      </c>
    </row>
    <row r="12" spans="1:5" hidden="1" x14ac:dyDescent="0.3">
      <c r="A12" t="s">
        <v>14</v>
      </c>
      <c r="B12" s="4">
        <f>SUM(B2:B11)</f>
        <v>32.499999999999993</v>
      </c>
      <c r="C12" s="4">
        <f t="shared" ref="C12:D12" si="1">SUM(C2:C11)</f>
        <v>8265</v>
      </c>
      <c r="D12" s="5">
        <f t="shared" si="1"/>
        <v>138.89398547483319</v>
      </c>
      <c r="E12" t="str">
        <f t="shared" ref="E3:E22" si="2">IF(B12&gt;AVERAGE(B12:B21), "Heavy", "Light")</f>
        <v>Heavy</v>
      </c>
    </row>
    <row r="13" spans="1:5" hidden="1" x14ac:dyDescent="0.3">
      <c r="A13" t="s">
        <v>15</v>
      </c>
      <c r="B13" s="5">
        <f>AVERAGE(B2:B11)</f>
        <v>3.2499999999999991</v>
      </c>
      <c r="C13" s="5">
        <f t="shared" ref="C13:D13" si="3">AVERAGE(C2:C11)</f>
        <v>826.5</v>
      </c>
      <c r="D13" s="5">
        <f t="shared" si="3"/>
        <v>13.889398547483319</v>
      </c>
      <c r="E13" t="str">
        <f t="shared" si="2"/>
        <v>Light</v>
      </c>
    </row>
    <row r="14" spans="1:5" hidden="1" x14ac:dyDescent="0.3">
      <c r="A14" t="s">
        <v>16</v>
      </c>
      <c r="B14" s="5">
        <f>MEDIAN(B2:B11)</f>
        <v>2.15</v>
      </c>
      <c r="C14" s="5">
        <f t="shared" ref="C14:D14" si="4">MEDIAN(C2:C11)</f>
        <v>160</v>
      </c>
      <c r="D14" s="5">
        <f t="shared" si="4"/>
        <v>14.665328157458681</v>
      </c>
      <c r="E14" t="str">
        <f t="shared" si="2"/>
        <v>Light</v>
      </c>
    </row>
    <row r="15" spans="1:5" hidden="1" x14ac:dyDescent="0.3">
      <c r="A15" t="s">
        <v>17</v>
      </c>
      <c r="B15" s="5">
        <f>_xlfn.STDEV.S(B2:B11)</f>
        <v>2.8860776920319462</v>
      </c>
      <c r="C15" s="5">
        <f t="shared" ref="C15:D15" si="5">_xlfn.STDEV.S(C2:C11)</f>
        <v>1518.4503248012063</v>
      </c>
      <c r="D15" s="5">
        <f t="shared" si="5"/>
        <v>6.7110566932201001</v>
      </c>
      <c r="E15" t="str">
        <f t="shared" si="2"/>
        <v>Light</v>
      </c>
    </row>
    <row r="16" spans="1:5" hidden="1" x14ac:dyDescent="0.3">
      <c r="A16" t="s">
        <v>18</v>
      </c>
      <c r="B16" s="5">
        <f>MIN(B2:B11)</f>
        <v>0.4</v>
      </c>
      <c r="C16" s="5">
        <f t="shared" ref="C16:D16" si="6">MIN(C2:C11)</f>
        <v>24</v>
      </c>
      <c r="D16" s="5">
        <f t="shared" si="6"/>
        <v>4.0431916293805168</v>
      </c>
      <c r="E16" t="str">
        <f t="shared" si="2"/>
        <v>Light</v>
      </c>
    </row>
    <row r="17" spans="1:5" hidden="1" x14ac:dyDescent="0.3">
      <c r="A17" t="s">
        <v>19</v>
      </c>
      <c r="B17" s="5">
        <f>MAX(B2:B11)</f>
        <v>8.1999999999999993</v>
      </c>
      <c r="C17" s="5">
        <f t="shared" ref="C17:D17" si="7">MAX(C2:C11)</f>
        <v>4567</v>
      </c>
      <c r="D17" s="5">
        <f t="shared" si="7"/>
        <v>23.191545805293377</v>
      </c>
      <c r="E17" t="str">
        <f t="shared" si="2"/>
        <v>Light</v>
      </c>
    </row>
    <row r="18" spans="1:5" s="6" customFormat="1" hidden="1" x14ac:dyDescent="0.3">
      <c r="A18" s="6" t="s">
        <v>22</v>
      </c>
      <c r="B18" s="7">
        <f>_xlfn.QUARTILE.INC(B2:B11,0)</f>
        <v>0.4</v>
      </c>
      <c r="C18" s="7">
        <f t="shared" ref="C18:D18" si="8">_xlfn.QUARTILE.INC(C2:C11,0)</f>
        <v>24</v>
      </c>
      <c r="D18" s="7">
        <f t="shared" si="8"/>
        <v>4.0431916293805168</v>
      </c>
      <c r="E18" t="str">
        <f t="shared" si="2"/>
        <v>Light</v>
      </c>
    </row>
    <row r="19" spans="1:5" hidden="1" x14ac:dyDescent="0.3">
      <c r="A19" t="s">
        <v>20</v>
      </c>
      <c r="B19" s="5">
        <f>_xlfn.QUARTILE.INC(B2:B11,1)</f>
        <v>1.2000000000000002</v>
      </c>
      <c r="C19" s="5">
        <f t="shared" ref="C19:D19" si="9">_xlfn.QUARTILE.INC(C2:C11,1)</f>
        <v>101.25</v>
      </c>
      <c r="D19" s="5">
        <f t="shared" si="9"/>
        <v>7.9627012645882891</v>
      </c>
      <c r="E19" t="str">
        <f t="shared" si="2"/>
        <v>Light</v>
      </c>
    </row>
    <row r="20" spans="1:5" s="6" customFormat="1" hidden="1" x14ac:dyDescent="0.3">
      <c r="A20" s="6" t="s">
        <v>21</v>
      </c>
      <c r="B20" s="7">
        <f>_xlfn.QUARTILE.INC(B2:B11,2)</f>
        <v>2.15</v>
      </c>
      <c r="C20" s="7">
        <f t="shared" ref="C20:D20" si="10">_xlfn.QUARTILE.INC(C2:C11,2)</f>
        <v>160</v>
      </c>
      <c r="D20" s="7">
        <f t="shared" si="10"/>
        <v>14.665328157458681</v>
      </c>
      <c r="E20" t="str">
        <f t="shared" si="2"/>
        <v>Light</v>
      </c>
    </row>
    <row r="21" spans="1:5" hidden="1" x14ac:dyDescent="0.3">
      <c r="A21" t="s">
        <v>23</v>
      </c>
      <c r="B21" s="5">
        <f>_xlfn.QUARTILE.INC(B2:B11,3)</f>
        <v>5.55</v>
      </c>
      <c r="C21" s="5">
        <f t="shared" ref="C21:D21" si="11">_xlfn.QUARTILE.INC(C2:C11,3)</f>
        <v>314.5</v>
      </c>
      <c r="D21" s="5">
        <f t="shared" si="11"/>
        <v>17.727406479432563</v>
      </c>
      <c r="E21" t="str">
        <f t="shared" si="2"/>
        <v>Light</v>
      </c>
    </row>
    <row r="22" spans="1:5" s="6" customFormat="1" hidden="1" x14ac:dyDescent="0.3">
      <c r="A22" s="6" t="s">
        <v>24</v>
      </c>
      <c r="B22" s="7">
        <f>_xlfn.QUARTILE.INC(B2:B11,4)</f>
        <v>8.1999999999999993</v>
      </c>
      <c r="C22" s="7">
        <f t="shared" ref="C22:D22" si="12">_xlfn.QUARTILE.INC(C2:C11,4)</f>
        <v>4567</v>
      </c>
      <c r="D22" s="7">
        <f t="shared" si="12"/>
        <v>23.191545805293377</v>
      </c>
      <c r="E22" t="str">
        <f t="shared" si="2"/>
        <v>Light</v>
      </c>
    </row>
    <row r="23" spans="1:5" x14ac:dyDescent="0.3">
      <c r="A23" t="s">
        <v>25</v>
      </c>
      <c r="B23">
        <f>SUMPRODUCT(B2:B11,C2:C11)</f>
        <v>34667.699999999997</v>
      </c>
    </row>
    <row r="24" spans="1:5" x14ac:dyDescent="0.3">
      <c r="A24" s="6" t="s">
        <v>26</v>
      </c>
      <c r="B24" s="5">
        <f>SUMPRODUCT(C2:C11,D2:D11)</f>
        <v>81051.632414714477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Barbosa, Caroline Cunha</cp:lastModifiedBy>
  <dcterms:created xsi:type="dcterms:W3CDTF">2014-09-24T16:51:48Z</dcterms:created>
  <dcterms:modified xsi:type="dcterms:W3CDTF">2023-06-24T21:07:19Z</dcterms:modified>
</cp:coreProperties>
</file>