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BaiduNetdiskDownload\计算机硬件系统设计\6.CPU设计实验\"/>
    </mc:Choice>
  </mc:AlternateContent>
  <xr:revisionPtr revIDLastSave="0" documentId="13_ncr:1_{B2B1A703-D452-4FC9-894A-6A399B8045EA}" xr6:coauthVersionLast="43" xr6:coauthVersionMax="43" xr10:uidLastSave="{00000000-0000-0000-0000-000000000000}"/>
  <bookViews>
    <workbookView xWindow="2616" yWindow="1560" windowWidth="19512" windowHeight="9864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2" l="1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I19" i="2" s="1"/>
  <c r="G19" i="2"/>
  <c r="F19" i="2"/>
  <c r="E19" i="2"/>
  <c r="D19" i="2"/>
  <c r="C19" i="2"/>
  <c r="B19" i="2"/>
  <c r="A19" i="2"/>
  <c r="H18" i="2"/>
  <c r="I18" i="2" s="1"/>
  <c r="G18" i="2"/>
  <c r="F18" i="2"/>
  <c r="E18" i="2"/>
  <c r="D18" i="2"/>
  <c r="C18" i="2"/>
  <c r="B18" i="2"/>
  <c r="A18" i="2"/>
  <c r="H17" i="2"/>
  <c r="I17" i="2" s="1"/>
  <c r="G17" i="2"/>
  <c r="F17" i="2"/>
  <c r="E17" i="2"/>
  <c r="D17" i="2"/>
  <c r="C17" i="2"/>
  <c r="B17" i="2"/>
  <c r="A17" i="2"/>
  <c r="H16" i="2"/>
  <c r="I16" i="2" s="1"/>
  <c r="G16" i="2"/>
  <c r="F16" i="2"/>
  <c r="E16" i="2"/>
  <c r="D16" i="2"/>
  <c r="C16" i="2"/>
  <c r="B16" i="2"/>
  <c r="A16" i="2"/>
  <c r="H15" i="2"/>
  <c r="I15" i="2" s="1"/>
  <c r="G15" i="2"/>
  <c r="F15" i="2"/>
  <c r="E15" i="2"/>
  <c r="D15" i="2"/>
  <c r="C15" i="2"/>
  <c r="B15" i="2"/>
  <c r="A15" i="2"/>
  <c r="H14" i="2"/>
  <c r="I14" i="2" s="1"/>
  <c r="G14" i="2"/>
  <c r="F14" i="2"/>
  <c r="E14" i="2"/>
  <c r="D14" i="2"/>
  <c r="C14" i="2"/>
  <c r="B14" i="2"/>
  <c r="A14" i="2"/>
  <c r="H13" i="2"/>
  <c r="I13" i="2" s="1"/>
  <c r="G13" i="2"/>
  <c r="F13" i="2"/>
  <c r="E13" i="2"/>
  <c r="D13" i="2"/>
  <c r="C13" i="2"/>
  <c r="B13" i="2"/>
  <c r="A13" i="2"/>
  <c r="H12" i="2"/>
  <c r="I12" i="2" s="1"/>
  <c r="G12" i="2"/>
  <c r="F12" i="2"/>
  <c r="E12" i="2"/>
  <c r="D12" i="2"/>
  <c r="C12" i="2"/>
  <c r="B12" i="2"/>
  <c r="A12" i="2"/>
  <c r="H11" i="2"/>
  <c r="I11" i="2" s="1"/>
  <c r="G11" i="2"/>
  <c r="F11" i="2"/>
  <c r="E11" i="2"/>
  <c r="D11" i="2"/>
  <c r="C11" i="2"/>
  <c r="B11" i="2"/>
  <c r="A11" i="2"/>
  <c r="H10" i="2"/>
  <c r="I10" i="2" s="1"/>
  <c r="G10" i="2"/>
  <c r="F10" i="2"/>
  <c r="E10" i="2"/>
  <c r="D10" i="2"/>
  <c r="C10" i="2"/>
  <c r="B10" i="2"/>
  <c r="A10" i="2"/>
  <c r="H9" i="2"/>
  <c r="I9" i="2" s="1"/>
  <c r="G9" i="2"/>
  <c r="F9" i="2"/>
  <c r="E9" i="2"/>
  <c r="D9" i="2"/>
  <c r="C9" i="2"/>
  <c r="B9" i="2"/>
  <c r="A9" i="2"/>
  <c r="H8" i="2"/>
  <c r="I8" i="2" s="1"/>
  <c r="G8" i="2"/>
  <c r="F8" i="2"/>
  <c r="E8" i="2"/>
  <c r="D8" i="2"/>
  <c r="C8" i="2"/>
  <c r="B8" i="2"/>
  <c r="A8" i="2"/>
  <c r="H7" i="2"/>
  <c r="I7" i="2" s="1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I4" i="2" s="1"/>
  <c r="G4" i="2"/>
  <c r="F4" i="2"/>
  <c r="E4" i="2"/>
  <c r="D4" i="2"/>
  <c r="C4" i="2"/>
  <c r="B4" i="2"/>
  <c r="A4" i="2"/>
  <c r="H3" i="2"/>
  <c r="I3" i="2" s="1"/>
  <c r="G3" i="2"/>
  <c r="F3" i="2"/>
  <c r="E3" i="2"/>
  <c r="D3" i="2"/>
  <c r="C3" i="2"/>
  <c r="B3" i="2"/>
  <c r="A3" i="2"/>
  <c r="H2" i="2"/>
  <c r="I2" i="2" s="1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M4" i="2" l="1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J4" i="2"/>
  <c r="M2" i="2"/>
  <c r="M3" i="2"/>
  <c r="L3" i="2" l="1"/>
  <c r="L2" i="2"/>
  <c r="K2" i="2"/>
  <c r="K32" i="2" s="1"/>
  <c r="K31" i="2" s="1"/>
  <c r="J3" i="2"/>
  <c r="J32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<sst xmlns="http://schemas.openxmlformats.org/spreadsheetml/2006/main" count="17" uniqueCount="17">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</sst>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I9" sqref="I9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2</v>
      </c>
      <c r="J3" s="10">
        <f>IF(ISNUMBER($I3),IF(MOD($I3,16)/8&gt;=1,1,0),"")</f>
        <v>0</v>
      </c>
      <c r="K3" s="10">
        <f>IF(ISNUMBER($I3),IF(MOD($I3,8)/4&gt;=1,1,0),"")</f>
        <v>0</v>
      </c>
      <c r="L3" s="10">
        <f>IF(ISNUMBER($I3),IF(MOD($I3,4)/2&gt;=1,1,0),"")</f>
        <v>1</v>
      </c>
      <c r="M3" s="11">
        <f>IF(ISNUMBER($I3),MOD($I3,2),"")</f>
        <v>0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4</v>
      </c>
      <c r="J4" s="14">
        <f t="shared" ref="J4:J31" si="0">IF(ISNUMBER($I4),IF(MOD($I4,16)/8&gt;=1,1,0),"")</f>
        <v>0</v>
      </c>
      <c r="K4" s="14">
        <f t="shared" ref="K4:K31" si="1">IF(ISNUMBER($I4),IF(MOD($I4,8)/4&gt;=1,1,0),"")</f>
        <v>1</v>
      </c>
      <c r="L4" s="14">
        <f t="shared" ref="L4:L31" si="2">IF(ISNUMBER($I4),IF(MOD($I4,4)/2&gt;=1,1,0),"")</f>
        <v>0</v>
      </c>
      <c r="M4" s="15">
        <f t="shared" ref="M4:M31" si="3">IF(ISNUMBER($I4),MOD($I4,2),"")</f>
        <v>0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6</v>
      </c>
      <c r="J5" s="10">
        <f t="shared" si="0"/>
        <v>0</v>
      </c>
      <c r="K5" s="10">
        <f t="shared" si="1"/>
        <v>1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9</v>
      </c>
      <c r="J6" s="14">
        <f t="shared" si="0"/>
        <v>1</v>
      </c>
      <c r="K6" s="14">
        <f t="shared" si="1"/>
        <v>0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11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1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12</v>
      </c>
      <c r="J8" s="14">
        <f t="shared" si="0"/>
        <v>1</v>
      </c>
      <c r="K8" s="14">
        <f t="shared" si="1"/>
        <v>1</v>
      </c>
      <c r="L8" s="14">
        <f t="shared" si="2"/>
        <v>0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6"/>
  <sheetViews>
    <sheetView tabSelected="1" zoomScale="130" zoomScaleNormal="130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R_Type+</v>
      </c>
      <c r="M2" s="1" t="str">
        <f>IF(微程序地址入口表!M3=1,$I2&amp;"+","")</f>
        <v/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/>
      </c>
      <c r="K3" s="2" t="str">
        <f>IF(微程序地址入口表!K4=1,$I3&amp;"+","")</f>
        <v>ADDI+</v>
      </c>
      <c r="L3" s="2" t="str">
        <f>IF(微程序地址入口表!L4=1,$I3&amp;"+","")</f>
        <v/>
      </c>
      <c r="M3" s="2" t="str">
        <f>IF(微程序地址入口表!M4=1,$I3&amp;"+","")</f>
        <v/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>LW+</v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>SW+</v>
      </c>
      <c r="K5" s="2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>BEQ+</v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>BNE+</v>
      </c>
      <c r="L7" s="2" t="str">
        <f>IF(微程序地址入口表!L8=1,$I7&amp;"+","")</f>
        <v/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SW+BEQ+BNE+SYSCALL</v>
      </c>
      <c r="K31" s="47" t="str">
        <f>IF(LEN(K32)&gt;1,LEFT(K32,LEN(K32)-1),"")</f>
        <v>ADDI+LW+BNE+SYSCALL</v>
      </c>
      <c r="L31" s="47" t="str">
        <f>IF(LEN(L32)&gt;1,LEFT(L32,LEN(L32)-1),"")</f>
        <v>R_Type+LW+BEQ</v>
      </c>
      <c r="M31" s="48" t="str">
        <f>IF(LEN(M32)&gt;1,LEFT(M32,LEN(M32)-1),"")</f>
        <v>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SW+BEQ+BNE+SYSCALL+</v>
      </c>
      <c r="K32" s="4" t="str">
        <f t="shared" ref="K32:M32" si="1">CONCATENATE(K2,K3,K4,K5,K6,K7,K8,K9,K10,K11,K12,K13,K14,K15,K16,K17,K18,K19,K20,K21,K22,K23,K24,K25,K26,K27,K28,K29,K30)</f>
        <v>ADDI+LW+BNE+SYSCALL+</v>
      </c>
      <c r="L32" s="4" t="str">
        <f t="shared" ref="L32" si="2">CONCATENATE(L2,L3,L4,L5,L6,L7,L8,L9,L10,L11,L12,L13,L14,L15,L16,L17,L18,L19,L20,L21,L22,L23,L24,L25,L26,L27,L28,L29,L30)</f>
        <v>R_Type+LW+BEQ+</v>
      </c>
      <c r="M32" s="4" t="str">
        <f t="shared" si="1"/>
        <v>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J32:L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</cp:lastModifiedBy>
  <cp:lastPrinted>2019-03-05T06:30:00Z</cp:lastPrinted>
  <dcterms:created xsi:type="dcterms:W3CDTF">2018-06-11T03:29:00Z</dcterms:created>
  <dcterms:modified xsi:type="dcterms:W3CDTF">2019-10-23T12:27:40Z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