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18195" windowHeight="10920" activeTab="1"/>
  </bookViews>
  <sheets>
    <sheet name="安全库存量预警" sheetId="1" r:id="rId1"/>
    <sheet name="商品短缺表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5" i="1"/>
  <c r="F5" i="2" l="1" a="1"/>
  <c r="F5" i="2" s="1"/>
  <c r="E5" i="2" a="1"/>
  <c r="E5" i="2" s="1"/>
  <c r="D5" i="2" a="1"/>
  <c r="D5" i="2" s="1"/>
  <c r="C5" i="2" a="1"/>
  <c r="C5" i="2" s="1"/>
  <c r="B5" i="2" a="1"/>
  <c r="B5" i="2" s="1"/>
  <c r="A5" i="2" a="1"/>
  <c r="A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F20" i="2" a="1"/>
  <c r="F20" i="2" s="1"/>
  <c r="F22" i="2" a="1"/>
  <c r="F22" i="2" s="1"/>
  <c r="F24" i="2" a="1"/>
  <c r="F24" i="2" s="1"/>
  <c r="F26" i="2" a="1"/>
  <c r="F26" i="2" s="1"/>
  <c r="E7" i="2" a="1"/>
  <c r="E7" i="2" s="1"/>
  <c r="G7" i="2" s="1"/>
  <c r="E9" i="2" a="1"/>
  <c r="E9" i="2" s="1"/>
  <c r="G9" i="2" s="1"/>
  <c r="E11" i="2" a="1"/>
  <c r="E11" i="2" s="1"/>
  <c r="E13" i="2" a="1"/>
  <c r="E13" i="2" s="1"/>
  <c r="E15" i="2" a="1"/>
  <c r="E15" i="2" s="1"/>
  <c r="E17" i="2" a="1"/>
  <c r="E17" i="2" s="1"/>
  <c r="E19" i="2" a="1"/>
  <c r="E19" i="2" s="1"/>
  <c r="E21" i="2" a="1"/>
  <c r="E21" i="2" s="1"/>
  <c r="E23" i="2" a="1"/>
  <c r="E23" i="2" s="1"/>
  <c r="E25" i="2" a="1"/>
  <c r="E25" i="2" s="1"/>
  <c r="D6" i="2" a="1"/>
  <c r="D6" i="2" s="1"/>
  <c r="D8" i="2" a="1"/>
  <c r="D8" i="2" s="1"/>
  <c r="D10" i="2" a="1"/>
  <c r="D10" i="2" s="1"/>
  <c r="D12" i="2" a="1"/>
  <c r="D12" i="2" s="1"/>
  <c r="D14" i="2" a="1"/>
  <c r="D14" i="2" s="1"/>
  <c r="D16" i="2" a="1"/>
  <c r="D16" i="2" s="1"/>
  <c r="D18" i="2" a="1"/>
  <c r="D18" i="2" s="1"/>
  <c r="D20" i="2" a="1"/>
  <c r="D20" i="2" s="1"/>
  <c r="D22" i="2" a="1"/>
  <c r="D22" i="2" s="1"/>
  <c r="D24" i="2" a="1"/>
  <c r="D24" i="2" s="1"/>
  <c r="D26" i="2" a="1"/>
  <c r="D26" i="2" s="1"/>
  <c r="C7" i="2" a="1"/>
  <c r="C7" i="2" s="1"/>
  <c r="C9" i="2" a="1"/>
  <c r="C9" i="2" s="1"/>
  <c r="C11" i="2" a="1"/>
  <c r="C11" i="2" s="1"/>
  <c r="C13" i="2" a="1"/>
  <c r="C13" i="2" s="1"/>
  <c r="C15" i="2" a="1"/>
  <c r="C15" i="2" s="1"/>
  <c r="C17" i="2" a="1"/>
  <c r="C17" i="2" s="1"/>
  <c r="C19" i="2" a="1"/>
  <c r="C19" i="2" s="1"/>
  <c r="C21" i="2" a="1"/>
  <c r="C21" i="2" s="1"/>
  <c r="C23" i="2" a="1"/>
  <c r="C23" i="2" s="1"/>
  <c r="C25" i="2" a="1"/>
  <c r="C25" i="2" s="1"/>
  <c r="B6" i="2" a="1"/>
  <c r="B6" i="2" s="1"/>
  <c r="F11" i="2" a="1"/>
  <c r="F11" i="2" s="1"/>
  <c r="F13" i="2" a="1"/>
  <c r="F13" i="2" s="1"/>
  <c r="F15" i="2" a="1"/>
  <c r="F15" i="2" s="1"/>
  <c r="F17" i="2" a="1"/>
  <c r="F17" i="2" s="1"/>
  <c r="F19" i="2" a="1"/>
  <c r="F19" i="2" s="1"/>
  <c r="F21" i="2" a="1"/>
  <c r="F21" i="2" s="1"/>
  <c r="F23" i="2" a="1"/>
  <c r="F23" i="2" s="1"/>
  <c r="F25" i="2" a="1"/>
  <c r="F25" i="2" s="1"/>
  <c r="E6" i="2" a="1"/>
  <c r="E6" i="2" s="1"/>
  <c r="E8" i="2" a="1"/>
  <c r="E8" i="2" s="1"/>
  <c r="G8" i="2" s="1"/>
  <c r="E10" i="2" a="1"/>
  <c r="E10" i="2" s="1"/>
  <c r="E12" i="2" a="1"/>
  <c r="E12" i="2" s="1"/>
  <c r="G12" i="2" s="1"/>
  <c r="E14" i="2" a="1"/>
  <c r="E14" i="2" s="1"/>
  <c r="E16" i="2" a="1"/>
  <c r="E16" i="2" s="1"/>
  <c r="G16" i="2" s="1"/>
  <c r="E18" i="2" a="1"/>
  <c r="E18" i="2" s="1"/>
  <c r="E20" i="2" a="1"/>
  <c r="E20" i="2" s="1"/>
  <c r="G20" i="2" s="1"/>
  <c r="E22" i="2" a="1"/>
  <c r="E22" i="2" s="1"/>
  <c r="E24" i="2" a="1"/>
  <c r="E24" i="2" s="1"/>
  <c r="G24" i="2" s="1"/>
  <c r="E26" i="2" a="1"/>
  <c r="E26" i="2" s="1"/>
  <c r="D7" i="2" a="1"/>
  <c r="D7" i="2" s="1"/>
  <c r="D9" i="2" a="1"/>
  <c r="D9" i="2" s="1"/>
  <c r="D11" i="2" a="1"/>
  <c r="D11" i="2" s="1"/>
  <c r="D13" i="2" a="1"/>
  <c r="D13" i="2" s="1"/>
  <c r="D15" i="2" a="1"/>
  <c r="D15" i="2" s="1"/>
  <c r="D17" i="2" a="1"/>
  <c r="D17" i="2" s="1"/>
  <c r="D19" i="2" a="1"/>
  <c r="D19" i="2" s="1"/>
  <c r="D21" i="2" a="1"/>
  <c r="D21" i="2" s="1"/>
  <c r="D23" i="2" a="1"/>
  <c r="D23" i="2" s="1"/>
  <c r="D25" i="2" a="1"/>
  <c r="D25" i="2" s="1"/>
  <c r="C6" i="2" a="1"/>
  <c r="C6" i="2" s="1"/>
  <c r="C8" i="2" a="1"/>
  <c r="C8" i="2" s="1"/>
  <c r="C10" i="2" a="1"/>
  <c r="C10" i="2" s="1"/>
  <c r="C12" i="2" a="1"/>
  <c r="C12" i="2" s="1"/>
  <c r="C14" i="2" a="1"/>
  <c r="C14" i="2" s="1"/>
  <c r="C16" i="2" a="1"/>
  <c r="C16" i="2" s="1"/>
  <c r="C18" i="2" a="1"/>
  <c r="C18" i="2" s="1"/>
  <c r="C20" i="2" a="1"/>
  <c r="C20" i="2" s="1"/>
  <c r="C22" i="2" a="1"/>
  <c r="C22" i="2" s="1"/>
  <c r="C24" i="2" a="1"/>
  <c r="C24" i="2" s="1"/>
  <c r="C26" i="2" a="1"/>
  <c r="C26" i="2" s="1"/>
  <c r="B7" i="2" a="1"/>
  <c r="B7" i="2" s="1"/>
  <c r="B8" i="2" a="1"/>
  <c r="B8" i="2" s="1"/>
  <c r="B9" i="2" a="1"/>
  <c r="B9" i="2" s="1"/>
  <c r="B10" i="2" a="1"/>
  <c r="B10" i="2" s="1"/>
  <c r="B12" i="2" a="1"/>
  <c r="B12" i="2" s="1"/>
  <c r="B14" i="2" a="1"/>
  <c r="B14" i="2" s="1"/>
  <c r="B16" i="2" a="1"/>
  <c r="B16" i="2" s="1"/>
  <c r="B18" i="2" a="1"/>
  <c r="B18" i="2" s="1"/>
  <c r="B20" i="2" a="1"/>
  <c r="B20" i="2" s="1"/>
  <c r="B22" i="2" a="1"/>
  <c r="B22" i="2" s="1"/>
  <c r="B24" i="2" a="1"/>
  <c r="B24" i="2" s="1"/>
  <c r="B26" i="2" a="1"/>
  <c r="B26" i="2" s="1"/>
  <c r="A7" i="2" a="1"/>
  <c r="A7" i="2" s="1"/>
  <c r="A9" i="2" a="1"/>
  <c r="A9" i="2" s="1"/>
  <c r="A11" i="2" a="1"/>
  <c r="A11" i="2" s="1"/>
  <c r="A13" i="2" a="1"/>
  <c r="A13" i="2" s="1"/>
  <c r="A15" i="2" a="1"/>
  <c r="A15" i="2" s="1"/>
  <c r="A17" i="2" a="1"/>
  <c r="A17" i="2" s="1"/>
  <c r="A19" i="2" a="1"/>
  <c r="A19" i="2" s="1"/>
  <c r="A21" i="2" a="1"/>
  <c r="A21" i="2" s="1"/>
  <c r="A23" i="2" a="1"/>
  <c r="A23" i="2" s="1"/>
  <c r="A25" i="2" a="1"/>
  <c r="A25" i="2" s="1"/>
  <c r="B11" i="2" a="1"/>
  <c r="B11" i="2" s="1"/>
  <c r="B13" i="2" a="1"/>
  <c r="B13" i="2" s="1"/>
  <c r="B15" i="2" a="1"/>
  <c r="B15" i="2" s="1"/>
  <c r="B17" i="2" a="1"/>
  <c r="B17" i="2" s="1"/>
  <c r="B19" i="2" a="1"/>
  <c r="B19" i="2" s="1"/>
  <c r="B21" i="2" a="1"/>
  <c r="B21" i="2" s="1"/>
  <c r="B23" i="2" a="1"/>
  <c r="B23" i="2" s="1"/>
  <c r="B25" i="2" a="1"/>
  <c r="B25" i="2" s="1"/>
  <c r="A6" i="2" a="1"/>
  <c r="A6" i="2" s="1"/>
  <c r="A8" i="2" a="1"/>
  <c r="A8" i="2" s="1"/>
  <c r="A10" i="2" a="1"/>
  <c r="A10" i="2" s="1"/>
  <c r="A12" i="2" a="1"/>
  <c r="A12" i="2" s="1"/>
  <c r="A14" i="2" a="1"/>
  <c r="A14" i="2" s="1"/>
  <c r="A16" i="2" a="1"/>
  <c r="A16" i="2" s="1"/>
  <c r="A18" i="2" a="1"/>
  <c r="A18" i="2" s="1"/>
  <c r="A20" i="2" a="1"/>
  <c r="A20" i="2" s="1"/>
  <c r="A22" i="2" a="1"/>
  <c r="A22" i="2" s="1"/>
  <c r="A24" i="2" a="1"/>
  <c r="A24" i="2" s="1"/>
  <c r="A26" i="2" a="1"/>
  <c r="A26" i="2" s="1"/>
  <c r="G26" i="2" l="1"/>
  <c r="G22" i="2"/>
  <c r="G18" i="2"/>
  <c r="G14" i="2"/>
  <c r="G10" i="2"/>
  <c r="G6" i="2"/>
  <c r="G5" i="2"/>
  <c r="G23" i="2"/>
  <c r="G19" i="2"/>
  <c r="G15" i="2"/>
  <c r="G11" i="2"/>
  <c r="G25" i="2"/>
  <c r="G21" i="2"/>
  <c r="G17" i="2"/>
  <c r="G13" i="2"/>
</calcChain>
</file>

<file path=xl/sharedStrings.xml><?xml version="1.0" encoding="utf-8"?>
<sst xmlns="http://schemas.openxmlformats.org/spreadsheetml/2006/main" count="174" uniqueCount="100">
  <si>
    <t>规格型号</t>
    <phoneticPr fontId="1" type="noConversion"/>
  </si>
  <si>
    <t>单位</t>
    <phoneticPr fontId="1" type="noConversion"/>
  </si>
  <si>
    <t>DZ0001</t>
  </si>
  <si>
    <t>DZ0002</t>
  </si>
  <si>
    <t>DZ0003</t>
  </si>
  <si>
    <t>DZ0004</t>
  </si>
  <si>
    <t>DZ0005</t>
  </si>
  <si>
    <t>DZ0006</t>
  </si>
  <si>
    <t>DZ0007</t>
  </si>
  <si>
    <t>DZ0008</t>
  </si>
  <si>
    <t>DZ0009</t>
  </si>
  <si>
    <t>DZ0010</t>
  </si>
  <si>
    <t>DZ0011</t>
  </si>
  <si>
    <t>DZ0012</t>
  </si>
  <si>
    <r>
      <t>26Ω</t>
    </r>
    <r>
      <rPr>
        <sz val="11"/>
        <color theme="1"/>
        <rFont val="宋体"/>
        <family val="3"/>
        <charset val="134"/>
      </rPr>
      <t/>
    </r>
  </si>
  <si>
    <r>
      <t>27Ω</t>
    </r>
    <r>
      <rPr>
        <sz val="11"/>
        <color theme="1"/>
        <rFont val="宋体"/>
        <family val="3"/>
        <charset val="134"/>
      </rPr>
      <t/>
    </r>
  </si>
  <si>
    <r>
      <t>28Ω</t>
    </r>
    <r>
      <rPr>
        <sz val="11"/>
        <color theme="1"/>
        <rFont val="宋体"/>
        <family val="3"/>
        <charset val="134"/>
      </rPr>
      <t/>
    </r>
  </si>
  <si>
    <r>
      <t>29Ω</t>
    </r>
    <r>
      <rPr>
        <sz val="11"/>
        <color theme="1"/>
        <rFont val="宋体"/>
        <family val="3"/>
        <charset val="134"/>
      </rPr>
      <t/>
    </r>
  </si>
  <si>
    <r>
      <t>30Ω</t>
    </r>
    <r>
      <rPr>
        <sz val="11"/>
        <color theme="1"/>
        <rFont val="宋体"/>
        <family val="3"/>
        <charset val="134"/>
      </rPr>
      <t/>
    </r>
  </si>
  <si>
    <r>
      <t>31Ω</t>
    </r>
    <r>
      <rPr>
        <sz val="11"/>
        <color theme="1"/>
        <rFont val="宋体"/>
        <family val="3"/>
        <charset val="134"/>
      </rPr>
      <t/>
    </r>
  </si>
  <si>
    <r>
      <t>32Ω</t>
    </r>
    <r>
      <rPr>
        <sz val="11"/>
        <color theme="1"/>
        <rFont val="宋体"/>
        <family val="3"/>
        <charset val="134"/>
      </rPr>
      <t/>
    </r>
  </si>
  <si>
    <r>
      <t>33Ω</t>
    </r>
    <r>
      <rPr>
        <sz val="11"/>
        <color theme="1"/>
        <rFont val="宋体"/>
        <family val="3"/>
        <charset val="134"/>
      </rPr>
      <t/>
    </r>
  </si>
  <si>
    <r>
      <t>34Ω</t>
    </r>
    <r>
      <rPr>
        <sz val="11"/>
        <color theme="1"/>
        <rFont val="宋体"/>
        <family val="3"/>
        <charset val="134"/>
      </rPr>
      <t/>
    </r>
  </si>
  <si>
    <r>
      <t>35Ω</t>
    </r>
    <r>
      <rPr>
        <sz val="11"/>
        <color theme="1"/>
        <rFont val="宋体"/>
        <family val="3"/>
        <charset val="134"/>
      </rPr>
      <t/>
    </r>
  </si>
  <si>
    <r>
      <t>36Ω</t>
    </r>
    <r>
      <rPr>
        <sz val="11"/>
        <color theme="1"/>
        <rFont val="宋体"/>
        <family val="3"/>
        <charset val="134"/>
      </rPr>
      <t/>
    </r>
  </si>
  <si>
    <t>DR0001</t>
    <phoneticPr fontId="1" type="noConversion"/>
  </si>
  <si>
    <t>10F</t>
    <phoneticPr fontId="1" type="noConversion"/>
  </si>
  <si>
    <t>DR0002</t>
  </si>
  <si>
    <t>DR0003</t>
  </si>
  <si>
    <t>DR0004</t>
  </si>
  <si>
    <t>DR0005</t>
  </si>
  <si>
    <t>DR0006</t>
  </si>
  <si>
    <t>DR0007</t>
  </si>
  <si>
    <t>DR0008</t>
  </si>
  <si>
    <t>DR0009</t>
  </si>
  <si>
    <t>DR0010</t>
  </si>
  <si>
    <t>DR0011</t>
  </si>
  <si>
    <t>DR0012</t>
  </si>
  <si>
    <t>DR0013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</si>
  <si>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</si>
  <si>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</si>
  <si>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</si>
  <si>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</si>
  <si>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</si>
  <si>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</si>
  <si>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</si>
  <si>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</si>
  <si>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</si>
  <si>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</si>
  <si>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</si>
  <si>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</si>
  <si>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JCK001</t>
    <phoneticPr fontId="1" type="noConversion"/>
  </si>
  <si>
    <t>JCK002</t>
  </si>
  <si>
    <t>JCK003</t>
  </si>
  <si>
    <t>JCK004</t>
  </si>
  <si>
    <t>JCK005</t>
  </si>
  <si>
    <t>JCK006</t>
  </si>
  <si>
    <t>JCK007</t>
  </si>
  <si>
    <t>JCK008</t>
  </si>
  <si>
    <t>JCK009</t>
  </si>
  <si>
    <t>JCK010</t>
  </si>
  <si>
    <t>JCK011</t>
  </si>
  <si>
    <t>JCK012</t>
  </si>
  <si>
    <t>JCK013</t>
  </si>
  <si>
    <t>AEu8139</t>
  </si>
  <si>
    <t>AEu8140</t>
  </si>
  <si>
    <t>AEu8141</t>
  </si>
  <si>
    <t>AEu8142</t>
  </si>
  <si>
    <t>AEu8143</t>
  </si>
  <si>
    <t>AEu8144</t>
  </si>
  <si>
    <t>AEu8145</t>
  </si>
  <si>
    <t>AEu8146</t>
  </si>
  <si>
    <t>AEu8147</t>
  </si>
  <si>
    <t>AEu8148</t>
  </si>
  <si>
    <t>AEu8149</t>
  </si>
  <si>
    <t>AEu8150</t>
  </si>
  <si>
    <t>AEu8151</t>
  </si>
  <si>
    <t>支</t>
    <phoneticPr fontId="1" type="noConversion"/>
  </si>
  <si>
    <t>本月入库数</t>
    <phoneticPr fontId="1" type="noConversion"/>
  </si>
  <si>
    <t>本月出库数</t>
    <phoneticPr fontId="1" type="noConversion"/>
  </si>
  <si>
    <t>月末结余数</t>
    <phoneticPr fontId="1" type="noConversion"/>
  </si>
  <si>
    <t>月初余额</t>
    <phoneticPr fontId="1" type="noConversion"/>
  </si>
  <si>
    <t>最低安全库存量</t>
    <phoneticPr fontId="1" type="noConversion"/>
  </si>
  <si>
    <t>进货预警</t>
    <phoneticPr fontId="1" type="noConversion"/>
  </si>
  <si>
    <r>
      <t>25</t>
    </r>
    <r>
      <rPr>
        <sz val="10"/>
        <color theme="1"/>
        <rFont val="宋体"/>
        <family val="3"/>
        <charset val="134"/>
      </rPr>
      <t>Ω</t>
    </r>
    <phoneticPr fontId="1" type="noConversion"/>
  </si>
  <si>
    <t>安全库存量预警报表</t>
    <phoneticPr fontId="1" type="noConversion"/>
  </si>
  <si>
    <t>统计日期：</t>
    <phoneticPr fontId="1" type="noConversion"/>
  </si>
  <si>
    <t>现有库存量</t>
    <phoneticPr fontId="1" type="noConversion"/>
  </si>
  <si>
    <t>安全库存量</t>
    <phoneticPr fontId="1" type="noConversion"/>
  </si>
  <si>
    <t>统计日期：</t>
    <phoneticPr fontId="1" type="noConversion"/>
  </si>
  <si>
    <t>最小采购量</t>
    <phoneticPr fontId="1" type="noConversion"/>
  </si>
  <si>
    <t>计划采购量</t>
    <phoneticPr fontId="1" type="noConversion"/>
  </si>
  <si>
    <t>名称</t>
    <phoneticPr fontId="1" type="noConversion"/>
  </si>
  <si>
    <t>编码</t>
    <phoneticPr fontId="1" type="noConversion"/>
  </si>
  <si>
    <t>商品短缺表</t>
    <phoneticPr fontId="1" type="noConversion"/>
  </si>
  <si>
    <t>编码</t>
    <phoneticPr fontId="1" type="noConversion"/>
  </si>
  <si>
    <t>名称</t>
    <phoneticPr fontId="1" type="noConversion"/>
  </si>
  <si>
    <t>电位器</t>
  </si>
  <si>
    <t>电感</t>
  </si>
  <si>
    <t>滤波器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</si>
</sst>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华文中宋"/>
      <family val="3"/>
      <charset val="134"/>
    </font>
    <font>
      <sz val="26"/>
      <color theme="1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31" fontId="0" fillId="0" borderId="0" xfId="0" applyNumberFormat="1">
      <alignment vertical="center"/>
    </xf>
    <xf numFmtId="31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0" fillId="0" borderId="13" xfId="0" applyBorder="1">
      <alignment vertical="center"/>
    </xf>
    <xf numFmtId="0" fontId="6" fillId="0" borderId="14" xfId="0" applyFont="1" applyFill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ont>
        <color rgb="FFFFFF0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2"/>
  <sheetViews>
    <sheetView topLeftCell="A5" zoomScale="96" zoomScaleNormal="96" workbookViewId="0">
      <selection activeCell="O35" sqref="O35"/>
    </sheetView>
  </sheetViews>
  <sheetFormatPr defaultRowHeight="13.5" x14ac:dyDescent="0.15"/>
  <cols>
    <col min="4" max="4" width="5.25" bestFit="1" customWidth="1"/>
    <col min="5" max="5" width="9" bestFit="1" customWidth="1"/>
    <col min="6" max="7" width="11" bestFit="1" customWidth="1"/>
    <col min="8" max="8" width="11.375" customWidth="1"/>
    <col min="9" max="9" width="15.25" customWidth="1"/>
  </cols>
  <sheetData>
    <row r="1" spans="1:10" ht="40.5" customHeight="1" x14ac:dyDescent="0.15">
      <c r="A1" s="27" t="s">
        <v>85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" customHeight="1" x14ac:dyDescent="0.15">
      <c r="H2" s="3" t="s">
        <v>86</v>
      </c>
      <c r="I2" s="19">
        <v>40481</v>
      </c>
    </row>
    <row r="3" spans="1:10" ht="9.75" customHeight="1" thickBot="1" x14ac:dyDescent="0.2"/>
    <row r="4" spans="1:10" ht="24.75" customHeight="1" x14ac:dyDescent="0.15">
      <c r="A4" s="4" t="s">
        <v>93</v>
      </c>
      <c r="B4" s="5" t="s">
        <v>92</v>
      </c>
      <c r="C4" s="5" t="s">
        <v>0</v>
      </c>
      <c r="D4" s="5" t="s">
        <v>1</v>
      </c>
      <c r="E4" s="5" t="s">
        <v>81</v>
      </c>
      <c r="F4" s="5" t="s">
        <v>78</v>
      </c>
      <c r="G4" s="5" t="s">
        <v>79</v>
      </c>
      <c r="H4" s="5" t="s">
        <v>80</v>
      </c>
      <c r="I4" s="5" t="s">
        <v>82</v>
      </c>
      <c r="J4" s="6" t="s">
        <v>83</v>
      </c>
    </row>
    <row r="5" spans="1:10" s="1" customFormat="1" ht="12" x14ac:dyDescent="0.15">
      <c r="A5" s="7" t="s">
        <v>2</v>
      </c>
      <c r="B5" s="8" t="s">
        <v>97</v>
      </c>
      <c r="C5" s="8" t="s">
        <v>84</v>
      </c>
      <c r="D5" s="8" t="s">
        <v>77</v>
      </c>
      <c r="E5" s="8">
        <v>100</v>
      </c>
      <c r="F5" s="8">
        <v>5000</v>
      </c>
      <c r="G5" s="8">
        <v>3000</v>
      </c>
      <c r="H5" s="8">
        <f>E5+F5-G5</f>
        <v>2100</v>
      </c>
      <c r="I5" s="8">
        <v>1500</v>
      </c>
      <c r="J5" s="9">
        <f>IF(H5&lt;=I5,1,0)</f>
        <v>0</v>
      </c>
    </row>
    <row r="6" spans="1:10" s="1" customFormat="1" x14ac:dyDescent="0.15">
      <c r="A6" s="7" t="s">
        <v>3</v>
      </c>
      <c r="B6" s="8" t="s">
        <v>97</v>
      </c>
      <c r="C6" s="8" t="s">
        <v>14</v>
      </c>
      <c r="D6" s="8" t="s">
        <v>77</v>
      </c>
      <c r="E6" s="8">
        <v>20</v>
      </c>
      <c r="F6" s="8">
        <v>10000</v>
      </c>
      <c r="G6" s="8">
        <v>3000</v>
      </c>
      <c r="H6" s="8">
        <f t="shared" ref="H6:H42" si="0">E6+F6-G6</f>
        <v>7020</v>
      </c>
      <c r="I6" s="8">
        <v>5000</v>
      </c>
      <c r="J6" s="9">
        <f t="shared" ref="J6:J42" si="1">IF(H6&lt;=I6,1,0)</f>
        <v>0</v>
      </c>
    </row>
    <row r="7" spans="1:10" s="1" customFormat="1" x14ac:dyDescent="0.15">
      <c r="A7" s="7" t="s">
        <v>4</v>
      </c>
      <c r="B7" s="8" t="s">
        <v>97</v>
      </c>
      <c r="C7" s="8" t="s">
        <v>15</v>
      </c>
      <c r="D7" s="8" t="s">
        <v>77</v>
      </c>
      <c r="E7" s="8">
        <v>30</v>
      </c>
      <c r="F7" s="8">
        <v>12000</v>
      </c>
      <c r="G7" s="8">
        <v>12000</v>
      </c>
      <c r="H7" s="8">
        <f t="shared" si="0"/>
        <v>30</v>
      </c>
      <c r="I7" s="8">
        <v>1000</v>
      </c>
      <c r="J7" s="9">
        <f t="shared" si="1"/>
        <v>1</v>
      </c>
    </row>
    <row r="8" spans="1:10" s="1" customFormat="1" x14ac:dyDescent="0.15">
      <c r="A8" s="7" t="s">
        <v>5</v>
      </c>
      <c r="B8" s="8" t="s">
        <v>97</v>
      </c>
      <c r="C8" s="8" t="s">
        <v>16</v>
      </c>
      <c r="D8" s="8" t="s">
        <v>77</v>
      </c>
      <c r="E8" s="8">
        <v>50</v>
      </c>
      <c r="F8" s="8">
        <v>30000</v>
      </c>
      <c r="G8" s="8">
        <v>7800</v>
      </c>
      <c r="H8" s="8">
        <f t="shared" si="0"/>
        <v>22250</v>
      </c>
      <c r="I8" s="8">
        <v>1000</v>
      </c>
      <c r="J8" s="9">
        <f t="shared" si="1"/>
        <v>0</v>
      </c>
    </row>
    <row r="9" spans="1:10" s="1" customFormat="1" x14ac:dyDescent="0.15">
      <c r="A9" s="7" t="s">
        <v>6</v>
      </c>
      <c r="B9" s="8" t="s">
        <v>97</v>
      </c>
      <c r="C9" s="8" t="s">
        <v>17</v>
      </c>
      <c r="D9" s="8" t="s">
        <v>77</v>
      </c>
      <c r="E9" s="8">
        <v>20</v>
      </c>
      <c r="F9" s="8">
        <v>80000</v>
      </c>
      <c r="G9" s="8">
        <v>50000</v>
      </c>
      <c r="H9" s="8">
        <f t="shared" si="0"/>
        <v>30020</v>
      </c>
      <c r="I9" s="8">
        <v>1000</v>
      </c>
      <c r="J9" s="9">
        <f t="shared" si="1"/>
        <v>0</v>
      </c>
    </row>
    <row r="10" spans="1:10" s="1" customFormat="1" x14ac:dyDescent="0.15">
      <c r="A10" s="7" t="s">
        <v>7</v>
      </c>
      <c r="B10" s="8" t="s">
        <v>97</v>
      </c>
      <c r="C10" s="8" t="s">
        <v>18</v>
      </c>
      <c r="D10" s="8" t="s">
        <v>77</v>
      </c>
      <c r="E10" s="8">
        <v>100</v>
      </c>
      <c r="F10" s="8">
        <v>7500</v>
      </c>
      <c r="G10" s="8">
        <v>7000</v>
      </c>
      <c r="H10" s="8">
        <f t="shared" si="0"/>
        <v>600</v>
      </c>
      <c r="I10" s="8">
        <v>1000</v>
      </c>
      <c r="J10" s="9">
        <f t="shared" si="1"/>
        <v>1</v>
      </c>
    </row>
    <row r="11" spans="1:10" s="1" customFormat="1" x14ac:dyDescent="0.15">
      <c r="A11" s="7" t="s">
        <v>8</v>
      </c>
      <c r="B11" s="8" t="s">
        <v>97</v>
      </c>
      <c r="C11" s="8" t="s">
        <v>19</v>
      </c>
      <c r="D11" s="8" t="s">
        <v>77</v>
      </c>
      <c r="E11" s="8">
        <v>200</v>
      </c>
      <c r="F11" s="8">
        <v>64000</v>
      </c>
      <c r="G11" s="8">
        <v>50000</v>
      </c>
      <c r="H11" s="8">
        <f t="shared" si="0"/>
        <v>14200</v>
      </c>
      <c r="I11" s="8">
        <v>1000</v>
      </c>
      <c r="J11" s="9">
        <f t="shared" si="1"/>
        <v>0</v>
      </c>
    </row>
    <row r="12" spans="1:10" s="1" customFormat="1" x14ac:dyDescent="0.15">
      <c r="A12" s="7" t="s">
        <v>9</v>
      </c>
      <c r="B12" s="8" t="s">
        <v>97</v>
      </c>
      <c r="C12" s="8" t="s">
        <v>20</v>
      </c>
      <c r="D12" s="8" t="s">
        <v>77</v>
      </c>
      <c r="E12" s="8">
        <v>300</v>
      </c>
      <c r="F12" s="8">
        <v>77800</v>
      </c>
      <c r="G12" s="8">
        <v>72000</v>
      </c>
      <c r="H12" s="8">
        <f t="shared" si="0"/>
        <v>6100</v>
      </c>
      <c r="I12" s="8">
        <v>1200</v>
      </c>
      <c r="J12" s="9">
        <f t="shared" si="1"/>
        <v>0</v>
      </c>
    </row>
    <row r="13" spans="1:10" s="1" customFormat="1" x14ac:dyDescent="0.15">
      <c r="A13" s="7" t="s">
        <v>10</v>
      </c>
      <c r="B13" s="8" t="s">
        <v>97</v>
      </c>
      <c r="C13" s="8" t="s">
        <v>21</v>
      </c>
      <c r="D13" s="8" t="s">
        <v>77</v>
      </c>
      <c r="E13" s="8">
        <v>500</v>
      </c>
      <c r="F13" s="8">
        <v>25520</v>
      </c>
      <c r="G13" s="8">
        <v>22500</v>
      </c>
      <c r="H13" s="8">
        <f t="shared" si="0"/>
        <v>3520</v>
      </c>
      <c r="I13" s="8">
        <v>3000</v>
      </c>
      <c r="J13" s="9">
        <f t="shared" si="1"/>
        <v>0</v>
      </c>
    </row>
    <row r="14" spans="1:10" s="1" customFormat="1" x14ac:dyDescent="0.15">
      <c r="A14" s="7" t="s">
        <v>11</v>
      </c>
      <c r="B14" s="8" t="s">
        <v>97</v>
      </c>
      <c r="C14" s="8" t="s">
        <v>22</v>
      </c>
      <c r="D14" s="8" t="s">
        <v>77</v>
      </c>
      <c r="E14" s="8">
        <v>400</v>
      </c>
      <c r="F14" s="8">
        <v>22220</v>
      </c>
      <c r="G14" s="8">
        <v>20000</v>
      </c>
      <c r="H14" s="8">
        <f t="shared" si="0"/>
        <v>2620</v>
      </c>
      <c r="I14" s="8">
        <v>3000</v>
      </c>
      <c r="J14" s="9">
        <f t="shared" si="1"/>
        <v>1</v>
      </c>
    </row>
    <row r="15" spans="1:10" s="1" customFormat="1" x14ac:dyDescent="0.15">
      <c r="A15" s="7" t="s">
        <v>12</v>
      </c>
      <c r="B15" s="8" t="s">
        <v>97</v>
      </c>
      <c r="C15" s="8" t="s">
        <v>23</v>
      </c>
      <c r="D15" s="8" t="s">
        <v>77</v>
      </c>
      <c r="E15" s="8">
        <v>500</v>
      </c>
      <c r="F15" s="8">
        <v>500</v>
      </c>
      <c r="G15" s="8">
        <v>800</v>
      </c>
      <c r="H15" s="8">
        <f t="shared" si="0"/>
        <v>200</v>
      </c>
      <c r="I15" s="8">
        <v>500</v>
      </c>
      <c r="J15" s="9">
        <f t="shared" si="1"/>
        <v>1</v>
      </c>
    </row>
    <row r="16" spans="1:10" s="1" customFormat="1" x14ac:dyDescent="0.15">
      <c r="A16" s="7" t="s">
        <v>13</v>
      </c>
      <c r="B16" s="8" t="s">
        <v>97</v>
      </c>
      <c r="C16" s="8" t="s">
        <v>24</v>
      </c>
      <c r="D16" s="8" t="s">
        <v>77</v>
      </c>
      <c r="E16" s="8">
        <v>600</v>
      </c>
      <c r="F16" s="8">
        <v>700</v>
      </c>
      <c r="G16" s="8">
        <v>1200</v>
      </c>
      <c r="H16" s="8">
        <f t="shared" si="0"/>
        <v>100</v>
      </c>
      <c r="I16" s="8">
        <v>500</v>
      </c>
      <c r="J16" s="9">
        <f t="shared" si="1"/>
        <v>1</v>
      </c>
    </row>
    <row r="17" spans="1:10" s="1" customFormat="1" ht="12" x14ac:dyDescent="0.15">
      <c r="A17" s="10" t="s">
        <v>25</v>
      </c>
      <c r="B17" s="8" t="s">
        <v>98</v>
      </c>
      <c r="C17" s="8" t="s">
        <v>26</v>
      </c>
      <c r="D17" s="8" t="s">
        <v>77</v>
      </c>
      <c r="E17" s="8">
        <v>700</v>
      </c>
      <c r="F17" s="8">
        <v>12000</v>
      </c>
      <c r="G17" s="8">
        <v>12680</v>
      </c>
      <c r="H17" s="8">
        <f t="shared" si="0"/>
        <v>20</v>
      </c>
      <c r="I17" s="8">
        <v>500</v>
      </c>
      <c r="J17" s="9">
        <f t="shared" si="1"/>
        <v>1</v>
      </c>
    </row>
    <row r="18" spans="1:10" s="1" customFormat="1" ht="12" x14ac:dyDescent="0.15">
      <c r="A18" s="10" t="s">
        <v>27</v>
      </c>
      <c r="B18" s="8" t="s">
        <v>98</v>
      </c>
      <c r="C18" s="8" t="s">
        <v>39</v>
      </c>
      <c r="D18" s="8" t="s">
        <v>77</v>
      </c>
      <c r="E18" s="8">
        <v>520</v>
      </c>
      <c r="F18" s="8">
        <v>3000</v>
      </c>
      <c r="G18" s="8">
        <v>500</v>
      </c>
      <c r="H18" s="8">
        <f t="shared" si="0"/>
        <v>3020</v>
      </c>
      <c r="I18" s="8">
        <v>3000</v>
      </c>
      <c r="J18" s="9">
        <f t="shared" si="1"/>
        <v>0</v>
      </c>
    </row>
    <row r="19" spans="1:10" s="1" customFormat="1" ht="12" x14ac:dyDescent="0.15">
      <c r="A19" s="10" t="s">
        <v>28</v>
      </c>
      <c r="B19" s="8" t="s">
        <v>98</v>
      </c>
      <c r="C19" s="8" t="s">
        <v>40</v>
      </c>
      <c r="D19" s="8" t="s">
        <v>77</v>
      </c>
      <c r="E19" s="8">
        <v>1258</v>
      </c>
      <c r="F19" s="8">
        <v>5000</v>
      </c>
      <c r="G19" s="8">
        <v>200</v>
      </c>
      <c r="H19" s="8">
        <f t="shared" si="0"/>
        <v>6058</v>
      </c>
      <c r="I19" s="8">
        <v>7000</v>
      </c>
      <c r="J19" s="9">
        <f t="shared" si="1"/>
        <v>1</v>
      </c>
    </row>
    <row r="20" spans="1:10" s="1" customFormat="1" ht="12" x14ac:dyDescent="0.15">
      <c r="A20" s="10" t="s">
        <v>29</v>
      </c>
      <c r="B20" s="8" t="s">
        <v>98</v>
      </c>
      <c r="C20" s="8" t="s">
        <v>41</v>
      </c>
      <c r="D20" s="8" t="s">
        <v>77</v>
      </c>
      <c r="E20" s="8">
        <v>6324</v>
      </c>
      <c r="F20" s="8">
        <v>5000</v>
      </c>
      <c r="G20" s="8">
        <v>1520</v>
      </c>
      <c r="H20" s="8">
        <f t="shared" si="0"/>
        <v>9804</v>
      </c>
      <c r="I20" s="8">
        <v>7000</v>
      </c>
      <c r="J20" s="9">
        <f t="shared" si="1"/>
        <v>0</v>
      </c>
    </row>
    <row r="21" spans="1:10" s="1" customFormat="1" ht="12" x14ac:dyDescent="0.15">
      <c r="A21" s="10" t="s">
        <v>30</v>
      </c>
      <c r="B21" s="8" t="s">
        <v>98</v>
      </c>
      <c r="C21" s="8" t="s">
        <v>42</v>
      </c>
      <c r="D21" s="8" t="s">
        <v>77</v>
      </c>
      <c r="E21" s="8">
        <v>2220</v>
      </c>
      <c r="F21" s="8">
        <v>2000</v>
      </c>
      <c r="G21" s="8">
        <v>4000</v>
      </c>
      <c r="H21" s="8">
        <f t="shared" si="0"/>
        <v>220</v>
      </c>
      <c r="I21" s="8">
        <v>500</v>
      </c>
      <c r="J21" s="9">
        <f t="shared" si="1"/>
        <v>1</v>
      </c>
    </row>
    <row r="22" spans="1:10" s="1" customFormat="1" ht="12" x14ac:dyDescent="0.15">
      <c r="A22" s="10" t="s">
        <v>31</v>
      </c>
      <c r="B22" s="8" t="s">
        <v>98</v>
      </c>
      <c r="C22" s="8" t="s">
        <v>43</v>
      </c>
      <c r="D22" s="8" t="s">
        <v>77</v>
      </c>
      <c r="E22" s="8">
        <v>2555</v>
      </c>
      <c r="F22" s="8">
        <v>2000</v>
      </c>
      <c r="G22" s="8">
        <v>4200</v>
      </c>
      <c r="H22" s="8">
        <f t="shared" si="0"/>
        <v>355</v>
      </c>
      <c r="I22" s="8">
        <v>500</v>
      </c>
      <c r="J22" s="9">
        <f t="shared" si="1"/>
        <v>1</v>
      </c>
    </row>
    <row r="23" spans="1:10" s="1" customFormat="1" ht="12" x14ac:dyDescent="0.15">
      <c r="A23" s="10" t="s">
        <v>32</v>
      </c>
      <c r="B23" s="8" t="s">
        <v>98</v>
      </c>
      <c r="C23" s="8" t="s">
        <v>44</v>
      </c>
      <c r="D23" s="8" t="s">
        <v>77</v>
      </c>
      <c r="E23" s="8">
        <v>3652</v>
      </c>
      <c r="F23" s="8">
        <v>8500</v>
      </c>
      <c r="G23" s="8">
        <v>7485</v>
      </c>
      <c r="H23" s="8">
        <f t="shared" si="0"/>
        <v>4667</v>
      </c>
      <c r="I23" s="8">
        <v>7000</v>
      </c>
      <c r="J23" s="9">
        <f t="shared" si="1"/>
        <v>1</v>
      </c>
    </row>
    <row r="24" spans="1:10" s="1" customFormat="1" ht="12" x14ac:dyDescent="0.15">
      <c r="A24" s="10" t="s">
        <v>33</v>
      </c>
      <c r="B24" s="8" t="s">
        <v>98</v>
      </c>
      <c r="C24" s="8" t="s">
        <v>45</v>
      </c>
      <c r="D24" s="8" t="s">
        <v>77</v>
      </c>
      <c r="E24" s="8">
        <v>1441</v>
      </c>
      <c r="F24" s="8">
        <v>6000</v>
      </c>
      <c r="G24" s="8">
        <v>7000</v>
      </c>
      <c r="H24" s="8">
        <f t="shared" si="0"/>
        <v>441</v>
      </c>
      <c r="I24" s="8">
        <v>500</v>
      </c>
      <c r="J24" s="9">
        <f t="shared" si="1"/>
        <v>1</v>
      </c>
    </row>
    <row r="25" spans="1:10" s="1" customFormat="1" ht="12" x14ac:dyDescent="0.15">
      <c r="A25" s="10" t="s">
        <v>34</v>
      </c>
      <c r="B25" s="8" t="s">
        <v>98</v>
      </c>
      <c r="C25" s="8" t="s">
        <v>46</v>
      </c>
      <c r="D25" s="8" t="s">
        <v>77</v>
      </c>
      <c r="E25" s="8">
        <v>2000</v>
      </c>
      <c r="F25" s="8">
        <v>7000</v>
      </c>
      <c r="G25" s="8">
        <v>8962</v>
      </c>
      <c r="H25" s="8">
        <f t="shared" si="0"/>
        <v>38</v>
      </c>
      <c r="I25" s="8">
        <v>200</v>
      </c>
      <c r="J25" s="9">
        <f t="shared" si="1"/>
        <v>1</v>
      </c>
    </row>
    <row r="26" spans="1:10" s="1" customFormat="1" ht="12" x14ac:dyDescent="0.15">
      <c r="A26" s="10" t="s">
        <v>35</v>
      </c>
      <c r="B26" s="8" t="s">
        <v>98</v>
      </c>
      <c r="C26" s="8" t="s">
        <v>47</v>
      </c>
      <c r="D26" s="8" t="s">
        <v>77</v>
      </c>
      <c r="E26" s="8">
        <v>2325</v>
      </c>
      <c r="F26" s="8">
        <v>55000</v>
      </c>
      <c r="G26" s="8">
        <v>11422</v>
      </c>
      <c r="H26" s="8">
        <f t="shared" si="0"/>
        <v>45903</v>
      </c>
      <c r="I26" s="8">
        <v>7000</v>
      </c>
      <c r="J26" s="9">
        <f t="shared" si="1"/>
        <v>0</v>
      </c>
    </row>
    <row r="27" spans="1:10" s="1" customFormat="1" ht="12" x14ac:dyDescent="0.15">
      <c r="A27" s="10" t="s">
        <v>36</v>
      </c>
      <c r="B27" s="8" t="s">
        <v>98</v>
      </c>
      <c r="C27" s="8" t="s">
        <v>48</v>
      </c>
      <c r="D27" s="8" t="s">
        <v>77</v>
      </c>
      <c r="E27" s="8">
        <v>15</v>
      </c>
      <c r="F27" s="8">
        <v>600</v>
      </c>
      <c r="G27" s="8">
        <v>610</v>
      </c>
      <c r="H27" s="8">
        <f t="shared" si="0"/>
        <v>5</v>
      </c>
      <c r="I27" s="8">
        <v>500</v>
      </c>
      <c r="J27" s="9">
        <f t="shared" si="1"/>
        <v>1</v>
      </c>
    </row>
    <row r="28" spans="1:10" s="1" customFormat="1" ht="12" x14ac:dyDescent="0.15">
      <c r="A28" s="10" t="s">
        <v>37</v>
      </c>
      <c r="B28" s="8" t="s">
        <v>98</v>
      </c>
      <c r="C28" s="8" t="s">
        <v>49</v>
      </c>
      <c r="D28" s="8" t="s">
        <v>77</v>
      </c>
      <c r="E28" s="8">
        <v>28</v>
      </c>
      <c r="F28" s="8">
        <v>200</v>
      </c>
      <c r="G28" s="8">
        <v>0</v>
      </c>
      <c r="H28" s="8">
        <f t="shared" si="0"/>
        <v>228</v>
      </c>
      <c r="I28" s="8">
        <v>500</v>
      </c>
      <c r="J28" s="9">
        <f t="shared" si="1"/>
        <v>1</v>
      </c>
    </row>
    <row r="29" spans="1:10" s="1" customFormat="1" ht="12" x14ac:dyDescent="0.15">
      <c r="A29" s="10" t="s">
        <v>38</v>
      </c>
      <c r="B29" s="8" t="s">
        <v>98</v>
      </c>
      <c r="C29" s="8" t="s">
        <v>50</v>
      </c>
      <c r="D29" s="8" t="s">
        <v>77</v>
      </c>
      <c r="E29" s="8">
        <v>92</v>
      </c>
      <c r="F29" s="8">
        <v>8520</v>
      </c>
      <c r="G29" s="8">
        <v>8000</v>
      </c>
      <c r="H29" s="8">
        <f t="shared" si="0"/>
        <v>612</v>
      </c>
      <c r="I29" s="8">
        <v>500</v>
      </c>
      <c r="J29" s="9">
        <f t="shared" si="1"/>
        <v>0</v>
      </c>
    </row>
    <row r="30" spans="1:10" s="1" customFormat="1" ht="12" x14ac:dyDescent="0.15">
      <c r="A30" s="10" t="s">
        <v>51</v>
      </c>
      <c r="B30" s="8" t="s">
        <v>99</v>
      </c>
      <c r="C30" s="8" t="s">
        <v>64</v>
      </c>
      <c r="D30" s="8" t="s">
        <v>77</v>
      </c>
      <c r="E30" s="8">
        <v>50</v>
      </c>
      <c r="F30" s="8">
        <v>500</v>
      </c>
      <c r="G30" s="8">
        <v>0</v>
      </c>
      <c r="H30" s="8">
        <f t="shared" si="0"/>
        <v>550</v>
      </c>
      <c r="I30" s="8">
        <v>185</v>
      </c>
      <c r="J30" s="9">
        <f t="shared" si="1"/>
        <v>0</v>
      </c>
    </row>
    <row r="31" spans="1:10" s="1" customFormat="1" ht="12" x14ac:dyDescent="0.15">
      <c r="A31" s="10" t="s">
        <v>52</v>
      </c>
      <c r="B31" s="8" t="s">
        <v>99</v>
      </c>
      <c r="C31" s="8" t="s">
        <v>65</v>
      </c>
      <c r="D31" s="8" t="s">
        <v>77</v>
      </c>
      <c r="E31" s="8">
        <v>12</v>
      </c>
      <c r="F31" s="8">
        <v>500</v>
      </c>
      <c r="G31" s="8">
        <v>0</v>
      </c>
      <c r="H31" s="8">
        <f t="shared" si="0"/>
        <v>512</v>
      </c>
      <c r="I31" s="8">
        <v>500</v>
      </c>
      <c r="J31" s="9">
        <f t="shared" si="1"/>
        <v>0</v>
      </c>
    </row>
    <row r="32" spans="1:10" s="1" customFormat="1" ht="12" x14ac:dyDescent="0.15">
      <c r="A32" s="10" t="s">
        <v>53</v>
      </c>
      <c r="B32" s="8" t="s">
        <v>99</v>
      </c>
      <c r="C32" s="8" t="s">
        <v>66</v>
      </c>
      <c r="D32" s="8" t="s">
        <v>77</v>
      </c>
      <c r="E32" s="8">
        <v>3</v>
      </c>
      <c r="F32" s="8">
        <v>500</v>
      </c>
      <c r="G32" s="8">
        <v>452</v>
      </c>
      <c r="H32" s="8">
        <f t="shared" si="0"/>
        <v>51</v>
      </c>
      <c r="I32" s="8">
        <v>100</v>
      </c>
      <c r="J32" s="9">
        <f t="shared" si="1"/>
        <v>1</v>
      </c>
    </row>
    <row r="33" spans="1:10" s="1" customFormat="1" ht="12" x14ac:dyDescent="0.15">
      <c r="A33" s="10" t="s">
        <v>54</v>
      </c>
      <c r="B33" s="8" t="s">
        <v>99</v>
      </c>
      <c r="C33" s="8" t="s">
        <v>67</v>
      </c>
      <c r="D33" s="8" t="s">
        <v>77</v>
      </c>
      <c r="E33" s="8">
        <v>5</v>
      </c>
      <c r="F33" s="8">
        <v>500</v>
      </c>
      <c r="G33" s="8">
        <v>145</v>
      </c>
      <c r="H33" s="8">
        <f t="shared" si="0"/>
        <v>360</v>
      </c>
      <c r="I33" s="8">
        <v>500</v>
      </c>
      <c r="J33" s="9">
        <f t="shared" si="1"/>
        <v>1</v>
      </c>
    </row>
    <row r="34" spans="1:10" s="1" customFormat="1" ht="12" x14ac:dyDescent="0.15">
      <c r="A34" s="10" t="s">
        <v>55</v>
      </c>
      <c r="B34" s="8" t="s">
        <v>99</v>
      </c>
      <c r="C34" s="8" t="s">
        <v>68</v>
      </c>
      <c r="D34" s="8" t="s">
        <v>77</v>
      </c>
      <c r="E34" s="8">
        <v>8</v>
      </c>
      <c r="F34" s="8">
        <v>500</v>
      </c>
      <c r="G34" s="8">
        <v>335</v>
      </c>
      <c r="H34" s="8">
        <f t="shared" si="0"/>
        <v>173</v>
      </c>
      <c r="I34" s="8">
        <v>100</v>
      </c>
      <c r="J34" s="9">
        <f t="shared" si="1"/>
        <v>0</v>
      </c>
    </row>
    <row r="35" spans="1:10" s="1" customFormat="1" ht="12" x14ac:dyDescent="0.15">
      <c r="A35" s="10" t="s">
        <v>56</v>
      </c>
      <c r="B35" s="8" t="s">
        <v>99</v>
      </c>
      <c r="C35" s="8" t="s">
        <v>69</v>
      </c>
      <c r="D35" s="8" t="s">
        <v>77</v>
      </c>
      <c r="E35" s="8">
        <v>12</v>
      </c>
      <c r="F35" s="8">
        <v>500</v>
      </c>
      <c r="G35" s="8">
        <v>508</v>
      </c>
      <c r="H35" s="8">
        <f t="shared" si="0"/>
        <v>4</v>
      </c>
      <c r="I35" s="8">
        <v>100</v>
      </c>
      <c r="J35" s="9">
        <f t="shared" si="1"/>
        <v>1</v>
      </c>
    </row>
    <row r="36" spans="1:10" s="1" customFormat="1" ht="12" x14ac:dyDescent="0.15">
      <c r="A36" s="10" t="s">
        <v>57</v>
      </c>
      <c r="B36" s="8" t="s">
        <v>99</v>
      </c>
      <c r="C36" s="8" t="s">
        <v>70</v>
      </c>
      <c r="D36" s="8" t="s">
        <v>77</v>
      </c>
      <c r="E36" s="8">
        <v>63</v>
      </c>
      <c r="F36" s="8">
        <v>500</v>
      </c>
      <c r="G36" s="8">
        <v>214</v>
      </c>
      <c r="H36" s="8">
        <f t="shared" si="0"/>
        <v>349</v>
      </c>
      <c r="I36" s="8">
        <v>100</v>
      </c>
      <c r="J36" s="9">
        <f t="shared" si="1"/>
        <v>0</v>
      </c>
    </row>
    <row r="37" spans="1:10" s="1" customFormat="1" ht="12" x14ac:dyDescent="0.15">
      <c r="A37" s="10" t="s">
        <v>58</v>
      </c>
      <c r="B37" s="8" t="s">
        <v>99</v>
      </c>
      <c r="C37" s="8" t="s">
        <v>71</v>
      </c>
      <c r="D37" s="8" t="s">
        <v>77</v>
      </c>
      <c r="E37" s="8">
        <v>21</v>
      </c>
      <c r="F37" s="8">
        <v>500</v>
      </c>
      <c r="G37" s="8">
        <v>520</v>
      </c>
      <c r="H37" s="8">
        <f t="shared" si="0"/>
        <v>1</v>
      </c>
      <c r="I37" s="8">
        <v>100</v>
      </c>
      <c r="J37" s="9">
        <f t="shared" si="1"/>
        <v>1</v>
      </c>
    </row>
    <row r="38" spans="1:10" s="1" customFormat="1" ht="12" x14ac:dyDescent="0.15">
      <c r="A38" s="10" t="s">
        <v>59</v>
      </c>
      <c r="B38" s="8" t="s">
        <v>99</v>
      </c>
      <c r="C38" s="8" t="s">
        <v>72</v>
      </c>
      <c r="D38" s="8" t="s">
        <v>77</v>
      </c>
      <c r="E38" s="8">
        <v>44</v>
      </c>
      <c r="F38" s="8">
        <v>500</v>
      </c>
      <c r="G38" s="8">
        <v>530</v>
      </c>
      <c r="H38" s="8">
        <f t="shared" si="0"/>
        <v>14</v>
      </c>
      <c r="I38" s="8">
        <v>100</v>
      </c>
      <c r="J38" s="9">
        <f t="shared" si="1"/>
        <v>1</v>
      </c>
    </row>
    <row r="39" spans="1:10" s="1" customFormat="1" ht="12" x14ac:dyDescent="0.15">
      <c r="A39" s="10" t="s">
        <v>60</v>
      </c>
      <c r="B39" s="8" t="s">
        <v>99</v>
      </c>
      <c r="C39" s="8" t="s">
        <v>73</v>
      </c>
      <c r="D39" s="8" t="s">
        <v>77</v>
      </c>
      <c r="E39" s="8">
        <v>25</v>
      </c>
      <c r="F39" s="8">
        <v>500</v>
      </c>
      <c r="G39" s="8">
        <v>515</v>
      </c>
      <c r="H39" s="8">
        <f t="shared" si="0"/>
        <v>10</v>
      </c>
      <c r="I39" s="8">
        <v>100</v>
      </c>
      <c r="J39" s="9">
        <f t="shared" si="1"/>
        <v>1</v>
      </c>
    </row>
    <row r="40" spans="1:10" s="1" customFormat="1" ht="12" x14ac:dyDescent="0.15">
      <c r="A40" s="10" t="s">
        <v>61</v>
      </c>
      <c r="B40" s="8" t="s">
        <v>99</v>
      </c>
      <c r="C40" s="8" t="s">
        <v>74</v>
      </c>
      <c r="D40" s="8" t="s">
        <v>77</v>
      </c>
      <c r="E40" s="8">
        <v>10</v>
      </c>
      <c r="F40" s="8">
        <v>500</v>
      </c>
      <c r="G40" s="8">
        <v>500</v>
      </c>
      <c r="H40" s="8">
        <f t="shared" si="0"/>
        <v>10</v>
      </c>
      <c r="I40" s="8">
        <v>100</v>
      </c>
      <c r="J40" s="9">
        <f t="shared" si="1"/>
        <v>1</v>
      </c>
    </row>
    <row r="41" spans="1:10" s="1" customFormat="1" ht="12" x14ac:dyDescent="0.15">
      <c r="A41" s="10" t="s">
        <v>62</v>
      </c>
      <c r="B41" s="8" t="s">
        <v>99</v>
      </c>
      <c r="C41" s="8" t="s">
        <v>75</v>
      </c>
      <c r="D41" s="8" t="s">
        <v>77</v>
      </c>
      <c r="E41" s="8">
        <v>20</v>
      </c>
      <c r="F41" s="8">
        <v>500</v>
      </c>
      <c r="G41" s="8">
        <v>505</v>
      </c>
      <c r="H41" s="8">
        <f t="shared" si="0"/>
        <v>15</v>
      </c>
      <c r="I41" s="8">
        <v>100</v>
      </c>
      <c r="J41" s="9">
        <f t="shared" si="1"/>
        <v>1</v>
      </c>
    </row>
    <row r="42" spans="1:10" s="1" customFormat="1" ht="12.75" thickBot="1" x14ac:dyDescent="0.2">
      <c r="A42" s="11" t="s">
        <v>63</v>
      </c>
      <c r="B42" s="12" t="s">
        <v>99</v>
      </c>
      <c r="C42" s="12" t="s">
        <v>76</v>
      </c>
      <c r="D42" s="12" t="s">
        <v>77</v>
      </c>
      <c r="E42" s="12">
        <v>0</v>
      </c>
      <c r="F42" s="12">
        <v>1000</v>
      </c>
      <c r="G42" s="12">
        <v>899</v>
      </c>
      <c r="H42" s="12">
        <f t="shared" si="0"/>
        <v>101</v>
      </c>
      <c r="I42" s="12">
        <v>100</v>
      </c>
      <c r="J42" s="13">
        <f t="shared" si="1"/>
        <v>0</v>
      </c>
    </row>
  </sheetData>
  <mergeCells count="1">
    <mergeCell ref="A1:J1"/>
  </mergeCells>
  <phoneticPr fontId="1" type="noConversion"/>
  <conditionalFormatting sqref="H5:I42">
    <cfRule type="expression" dxfId="3" priority="4" stopIfTrue="1">
      <formula>"H4-I4&gt;=0"</formula>
    </cfRule>
  </conditionalFormatting>
  <conditionalFormatting sqref="H5">
    <cfRule type="expression" dxfId="2" priority="3">
      <formula>"H2&gt;500"</formula>
    </cfRule>
  </conditionalFormatting>
  <conditionalFormatting sqref="H5:H42">
    <cfRule type="expression" dxfId="1" priority="2" stopIfTrue="1">
      <formula>"H2&gt;500"</formula>
    </cfRule>
  </conditionalFormatting>
  <conditionalFormatting sqref="J5:J4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7"/>
  <sheetViews>
    <sheetView tabSelected="1" workbookViewId="0">
      <selection activeCell="O34" sqref="O34"/>
    </sheetView>
  </sheetViews>
  <sheetFormatPr defaultRowHeight="13.5" x14ac:dyDescent="0.15"/>
  <cols>
    <col min="5" max="5" width="12.875" customWidth="1"/>
    <col min="6" max="6" width="12.5" customWidth="1"/>
    <col min="7" max="7" width="14.625" customWidth="1"/>
    <col min="8" max="8" width="11.625" customWidth="1"/>
  </cols>
  <sheetData>
    <row r="1" spans="1:8" ht="35.25" customHeight="1" x14ac:dyDescent="0.15">
      <c r="A1" s="28" t="s">
        <v>94</v>
      </c>
      <c r="B1" s="28"/>
      <c r="C1" s="28"/>
      <c r="D1" s="28"/>
      <c r="E1" s="28"/>
      <c r="F1" s="28"/>
      <c r="G1" s="28"/>
    </row>
    <row r="2" spans="1:8" x14ac:dyDescent="0.15">
      <c r="F2" s="18" t="s">
        <v>89</v>
      </c>
      <c r="G2" s="20">
        <v>41151</v>
      </c>
    </row>
    <row r="3" spans="1:8" ht="14.25" thickBot="1" x14ac:dyDescent="0.2">
      <c r="A3" s="22"/>
      <c r="B3" s="22"/>
      <c r="C3" s="22"/>
      <c r="D3" s="22"/>
      <c r="E3" s="22"/>
      <c r="F3" s="22"/>
      <c r="G3" s="22"/>
      <c r="H3" s="22"/>
    </row>
    <row r="4" spans="1:8" s="2" customFormat="1" ht="22.5" customHeight="1" thickBot="1" x14ac:dyDescent="0.2">
      <c r="A4" s="14" t="s">
        <v>95</v>
      </c>
      <c r="B4" s="15" t="s">
        <v>96</v>
      </c>
      <c r="C4" s="15" t="s">
        <v>0</v>
      </c>
      <c r="D4" s="15" t="s">
        <v>1</v>
      </c>
      <c r="E4" s="16" t="s">
        <v>87</v>
      </c>
      <c r="F4" s="16" t="s">
        <v>88</v>
      </c>
      <c r="G4" s="23" t="s">
        <v>90</v>
      </c>
      <c r="H4" s="23" t="s">
        <v>91</v>
      </c>
    </row>
    <row r="5" spans="1:8" s="17" customFormat="1" ht="12" x14ac:dyDescent="0.15">
      <c r="A5" s="21" t="str">
        <f t="array" aca="1" ref="A5" ca="1">OFFSET(安全库存量预警!$A$5,SMALL(IF(安全库存量预警!$J$5:$J$42=1,ROW(安全库存量预警!$J$5:$J$42)-5),ROW(A1)),,,)</f>
        <v>DZ0003</v>
      </c>
      <c r="B5" s="21" t="str">
        <f t="array" aca="1" ref="B5" ca="1">OFFSET(安全库存量预警!$A$5,SMALL(IF(安全库存量预警!$J$5:$J$42=1,ROW(安全库存量预警!$J$5:$J$42)-5),ROW(B1)),1,,)</f>
        <v>电位器</v>
      </c>
      <c r="C5" s="21" t="str">
        <f t="array" aca="1" ref="C5" ca="1">OFFSET(安全库存量预警!$A$5,SMALL(IF(安全库存量预警!$J$5:$J$42=1,ROW(安全库存量预警!$J$5:$J$42)-5),ROW(C1)),2,,)</f>
        <v>27Ω</v>
      </c>
      <c r="D5" s="21" t="str">
        <f t="array" aca="1" ref="D5" ca="1">OFFSET(安全库存量预警!$A$5,SMALL(IF(安全库存量预警!$J$5:$J$42=1,ROW(安全库存量预警!$J$5:$J$42)-5),ROW(D1)),3,,)</f>
        <v>支</v>
      </c>
      <c r="E5" s="21">
        <f t="array" aca="1" ref="E5" ca="1">OFFSET(安全库存量预警!$A$5,SMALL(IF(安全库存量预警!$J$5:$J$42=1,ROW(安全库存量预警!$J$5:$J$42)-5),ROW(E1)),7,,)</f>
        <v>30</v>
      </c>
      <c r="F5" s="25">
        <f t="array" aca="1" ref="F5" ca="1">OFFSET(安全库存量预警!$A$5,SMALL(IF(安全库存量预警!$J$5:$J$42=1,ROW(安全库存量预警!$J$5:$J$42)-5),ROW(F1)),8,,)</f>
        <v>1000</v>
      </c>
      <c r="G5" s="21">
        <f ca="1">E5+F5</f>
        <v>1030</v>
      </c>
      <c r="H5" s="21"/>
    </row>
    <row r="6" spans="1:8" s="17" customFormat="1" ht="12" x14ac:dyDescent="0.15">
      <c r="A6" s="21" t="str">
        <f t="array" aca="1" ref="A6" ca="1">OFFSET(安全库存量预警!$A$5,SMALL(IF(安全库存量预警!$J$5:$J$42=1,ROW(安全库存量预警!$J$5:$J$42)-5),ROW(A2)),,,)</f>
        <v>DZ0006</v>
      </c>
      <c r="B6" s="21" t="str">
        <f t="array" aca="1" ref="B6" ca="1">OFFSET(安全库存量预警!$A$5,SMALL(IF(安全库存量预警!$J$5:$J$42=1,ROW(安全库存量预警!$J$5:$J$42)-5),ROW(B2)),1,,)</f>
        <v>电位器</v>
      </c>
      <c r="C6" s="21" t="str">
        <f t="array" aca="1" ref="C6" ca="1">OFFSET(安全库存量预警!$A$5,SMALL(IF(安全库存量预警!$J$5:$J$42=1,ROW(安全库存量预警!$J$5:$J$42)-5),ROW(C2)),2,,)</f>
        <v>30Ω</v>
      </c>
      <c r="D6" s="21" t="str">
        <f t="array" aca="1" ref="D6" ca="1">OFFSET(安全库存量预警!$A$5,SMALL(IF(安全库存量预警!$J$5:$J$42=1,ROW(安全库存量预警!$J$5:$J$42)-5),ROW(D2)),3,,)</f>
        <v>支</v>
      </c>
      <c r="E6" s="21">
        <f t="array" aca="1" ref="E6" ca="1">OFFSET(安全库存量预警!$A$5,SMALL(IF(安全库存量预警!$J$5:$J$42=1,ROW(安全库存量预警!$J$5:$J$42)-5),ROW(E2)),7,,)</f>
        <v>600</v>
      </c>
      <c r="F6" s="25">
        <f t="array" aca="1" ref="F6" ca="1">OFFSET(安全库存量预警!$A$5,SMALL(IF(安全库存量预警!$J$5:$J$42=1,ROW(安全库存量预警!$J$5:$J$42)-5),ROW(F2)),8,,)</f>
        <v>1000</v>
      </c>
      <c r="G6" s="21">
        <f t="shared" ref="G6:G26" ca="1" si="0">E6+F6</f>
        <v>1600</v>
      </c>
      <c r="H6" s="21"/>
    </row>
    <row r="7" spans="1:8" s="17" customFormat="1" ht="12" x14ac:dyDescent="0.15">
      <c r="A7" s="21" t="str">
        <f t="array" aca="1" ref="A7" ca="1">OFFSET(安全库存量预警!$A$5,SMALL(IF(安全库存量预警!$J$5:$J$42=1,ROW(安全库存量预警!$J$5:$J$42)-5),ROW(A3)),,,)</f>
        <v>DZ0010</v>
      </c>
      <c r="B7" s="21" t="str">
        <f t="array" aca="1" ref="B7" ca="1">OFFSET(安全库存量预警!$A$5,SMALL(IF(安全库存量预警!$J$5:$J$42=1,ROW(安全库存量预警!$J$5:$J$42)-5),ROW(B3)),1,,)</f>
        <v>电位器</v>
      </c>
      <c r="C7" s="21" t="str">
        <f t="array" aca="1" ref="C7" ca="1">OFFSET(安全库存量预警!$A$5,SMALL(IF(安全库存量预警!$J$5:$J$42=1,ROW(安全库存量预警!$J$5:$J$42)-5),ROW(C3)),2,,)</f>
        <v>34Ω</v>
      </c>
      <c r="D7" s="21" t="str">
        <f t="array" aca="1" ref="D7" ca="1">OFFSET(安全库存量预警!$A$5,SMALL(IF(安全库存量预警!$J$5:$J$42=1,ROW(安全库存量预警!$J$5:$J$42)-5),ROW(D3)),3,,)</f>
        <v>支</v>
      </c>
      <c r="E7" s="21">
        <f t="array" aca="1" ref="E7" ca="1">OFFSET(安全库存量预警!$A$5,SMALL(IF(安全库存量预警!$J$5:$J$42=1,ROW(安全库存量预警!$J$5:$J$42)-5),ROW(E3)),7,,)</f>
        <v>2620</v>
      </c>
      <c r="F7" s="25">
        <f t="array" aca="1" ref="F7" ca="1">OFFSET(安全库存量预警!$A$5,SMALL(IF(安全库存量预警!$J$5:$J$42=1,ROW(安全库存量预警!$J$5:$J$42)-5),ROW(F3)),8,,)</f>
        <v>3000</v>
      </c>
      <c r="G7" s="21">
        <f t="shared" ca="1" si="0"/>
        <v>5620</v>
      </c>
      <c r="H7" s="21"/>
    </row>
    <row r="8" spans="1:8" s="17" customFormat="1" ht="12" x14ac:dyDescent="0.15">
      <c r="A8" s="21" t="str">
        <f t="array" aca="1" ref="A8" ca="1">OFFSET(安全库存量预警!$A$5,SMALL(IF(安全库存量预警!$J$5:$J$42=1,ROW(安全库存量预警!$J$5:$J$42)-5),ROW(A4)),,,)</f>
        <v>DZ0011</v>
      </c>
      <c r="B8" s="21" t="str">
        <f t="array" aca="1" ref="B8" ca="1">OFFSET(安全库存量预警!$A$5,SMALL(IF(安全库存量预警!$J$5:$J$42=1,ROW(安全库存量预警!$J$5:$J$42)-5),ROW(B4)),1,,)</f>
        <v>电位器</v>
      </c>
      <c r="C8" s="21" t="str">
        <f t="array" aca="1" ref="C8" ca="1">OFFSET(安全库存量预警!$A$5,SMALL(IF(安全库存量预警!$J$5:$J$42=1,ROW(安全库存量预警!$J$5:$J$42)-5),ROW(C4)),2,,)</f>
        <v>35Ω</v>
      </c>
      <c r="D8" s="21" t="str">
        <f t="array" aca="1" ref="D8" ca="1">OFFSET(安全库存量预警!$A$5,SMALL(IF(安全库存量预警!$J$5:$J$42=1,ROW(安全库存量预警!$J$5:$J$42)-5),ROW(D4)),3,,)</f>
        <v>支</v>
      </c>
      <c r="E8" s="21">
        <f t="array" aca="1" ref="E8" ca="1">OFFSET(安全库存量预警!$A$5,SMALL(IF(安全库存量预警!$J$5:$J$42=1,ROW(安全库存量预警!$J$5:$J$42)-5),ROW(E4)),7,,)</f>
        <v>200</v>
      </c>
      <c r="F8" s="25">
        <f t="array" aca="1" ref="F8" ca="1">OFFSET(安全库存量预警!$A$5,SMALL(IF(安全库存量预警!$J$5:$J$42=1,ROW(安全库存量预警!$J$5:$J$42)-5),ROW(F4)),8,,)</f>
        <v>500</v>
      </c>
      <c r="G8" s="21">
        <f t="shared" ca="1" si="0"/>
        <v>700</v>
      </c>
      <c r="H8" s="21"/>
    </row>
    <row r="9" spans="1:8" s="17" customFormat="1" ht="12" x14ac:dyDescent="0.15">
      <c r="A9" s="21" t="str">
        <f t="array" aca="1" ref="A9" ca="1">OFFSET(安全库存量预警!$A$5,SMALL(IF(安全库存量预警!$J$5:$J$42=1,ROW(安全库存量预警!$J$5:$J$42)-5),ROW(A5)),,,)</f>
        <v>DZ0012</v>
      </c>
      <c r="B9" s="21" t="str">
        <f t="array" aca="1" ref="B9" ca="1">OFFSET(安全库存量预警!$A$5,SMALL(IF(安全库存量预警!$J$5:$J$42=1,ROW(安全库存量预警!$J$5:$J$42)-5),ROW(B5)),1,,)</f>
        <v>电位器</v>
      </c>
      <c r="C9" s="21" t="str">
        <f t="array" aca="1" ref="C9" ca="1">OFFSET(安全库存量预警!$A$5,SMALL(IF(安全库存量预警!$J$5:$J$42=1,ROW(安全库存量预警!$J$5:$J$42)-5),ROW(C5)),2,,)</f>
        <v>36Ω</v>
      </c>
      <c r="D9" s="21" t="str">
        <f t="array" aca="1" ref="D9" ca="1">OFFSET(安全库存量预警!$A$5,SMALL(IF(安全库存量预警!$J$5:$J$42=1,ROW(安全库存量预警!$J$5:$J$42)-5),ROW(D5)),3,,)</f>
        <v>支</v>
      </c>
      <c r="E9" s="21">
        <f t="array" aca="1" ref="E9" ca="1">OFFSET(安全库存量预警!$A$5,SMALL(IF(安全库存量预警!$J$5:$J$42=1,ROW(安全库存量预警!$J$5:$J$42)-5),ROW(E5)),7,,)</f>
        <v>100</v>
      </c>
      <c r="F9" s="25">
        <f t="array" aca="1" ref="F9" ca="1">OFFSET(安全库存量预警!$A$5,SMALL(IF(安全库存量预警!$J$5:$J$42=1,ROW(安全库存量预警!$J$5:$J$42)-5),ROW(F5)),8,,)</f>
        <v>500</v>
      </c>
      <c r="G9" s="21">
        <f t="shared" ca="1" si="0"/>
        <v>600</v>
      </c>
      <c r="H9" s="21"/>
    </row>
    <row r="10" spans="1:8" s="17" customFormat="1" ht="12" x14ac:dyDescent="0.15">
      <c r="A10" s="21" t="str">
        <f t="array" aca="1" ref="A10" ca="1">OFFSET(安全库存量预警!$A$5,SMALL(IF(安全库存量预警!$J$5:$J$42=1,ROW(安全库存量预警!$J$5:$J$42)-5),ROW(A6)),,,)</f>
        <v>DR0001</v>
      </c>
      <c r="B10" s="21" t="str">
        <f t="array" aca="1" ref="B10" ca="1">OFFSET(安全库存量预警!$A$5,SMALL(IF(安全库存量预警!$J$5:$J$42=1,ROW(安全库存量预警!$J$5:$J$42)-5),ROW(B6)),1,,)</f>
        <v>电感</v>
      </c>
      <c r="C10" s="21" t="str">
        <f t="array" aca="1" ref="C10" ca="1">OFFSET(安全库存量预警!$A$5,SMALL(IF(安全库存量预警!$J$5:$J$42=1,ROW(安全库存量预警!$J$5:$J$42)-5),ROW(C6)),2,,)</f>
        <v>10F</v>
      </c>
      <c r="D10" s="21" t="str">
        <f t="array" aca="1" ref="D10" ca="1">OFFSET(安全库存量预警!$A$5,SMALL(IF(安全库存量预警!$J$5:$J$42=1,ROW(安全库存量预警!$J$5:$J$42)-5),ROW(D6)),3,,)</f>
        <v>支</v>
      </c>
      <c r="E10" s="21">
        <f t="array" aca="1" ref="E10" ca="1">OFFSET(安全库存量预警!$A$5,SMALL(IF(安全库存量预警!$J$5:$J$42=1,ROW(安全库存量预警!$J$5:$J$42)-5),ROW(E6)),7,,)</f>
        <v>20</v>
      </c>
      <c r="F10" s="25">
        <f t="array" aca="1" ref="F10" ca="1">OFFSET(安全库存量预警!$A$5,SMALL(IF(安全库存量预警!$J$5:$J$42=1,ROW(安全库存量预警!$J$5:$J$42)-5),ROW(F6)),8,,)</f>
        <v>500</v>
      </c>
      <c r="G10" s="21">
        <f t="shared" ca="1" si="0"/>
        <v>520</v>
      </c>
      <c r="H10" s="21"/>
    </row>
    <row r="11" spans="1:8" s="17" customFormat="1" ht="12" x14ac:dyDescent="0.15">
      <c r="A11" s="21" t="str">
        <f t="array" aca="1" ref="A11" ca="1">OFFSET(安全库存量预警!$A$5,SMALL(IF(安全库存量预警!$J$5:$J$42=1,ROW(安全库存量预警!$J$5:$J$42)-5),ROW(A7)),,,)</f>
        <v>DR0003</v>
      </c>
      <c r="B11" s="21" t="str">
        <f t="array" aca="1" ref="B11" ca="1">OFFSET(安全库存量预警!$A$5,SMALL(IF(安全库存量预警!$J$5:$J$42=1,ROW(安全库存量预警!$J$5:$J$42)-5),ROW(B7)),1,,)</f>
        <v>电感</v>
      </c>
      <c r="C11" s="21" t="str">
        <f t="array" aca="1" ref="C11" ca="1">OFFSET(安全库存量预警!$A$5,SMALL(IF(安全库存量预警!$J$5:$J$42=1,ROW(安全库存量预警!$J$5:$J$42)-5),ROW(C7)),2,,)</f>
        <v>12F</v>
      </c>
      <c r="D11" s="21" t="str">
        <f t="array" aca="1" ref="D11" ca="1">OFFSET(安全库存量预警!$A$5,SMALL(IF(安全库存量预警!$J$5:$J$42=1,ROW(安全库存量预警!$J$5:$J$42)-5),ROW(D7)),3,,)</f>
        <v>支</v>
      </c>
      <c r="E11" s="21">
        <f t="array" aca="1" ref="E11" ca="1">OFFSET(安全库存量预警!$A$5,SMALL(IF(安全库存量预警!$J$5:$J$42=1,ROW(安全库存量预警!$J$5:$J$42)-5),ROW(E7)),7,,)</f>
        <v>6058</v>
      </c>
      <c r="F11" s="25">
        <f t="array" aca="1" ref="F11" ca="1">OFFSET(安全库存量预警!$A$5,SMALL(IF(安全库存量预警!$J$5:$J$42=1,ROW(安全库存量预警!$J$5:$J$42)-5),ROW(F7)),8,,)</f>
        <v>7000</v>
      </c>
      <c r="G11" s="21">
        <f t="shared" ca="1" si="0"/>
        <v>13058</v>
      </c>
      <c r="H11" s="21"/>
    </row>
    <row r="12" spans="1:8" s="17" customFormat="1" ht="12" x14ac:dyDescent="0.15">
      <c r="A12" s="21" t="str">
        <f t="array" aca="1" ref="A12" ca="1">OFFSET(安全库存量预警!$A$5,SMALL(IF(安全库存量预警!$J$5:$J$42=1,ROW(安全库存量预警!$J$5:$J$42)-5),ROW(A8)),,,)</f>
        <v>DR0005</v>
      </c>
      <c r="B12" s="21" t="str">
        <f t="array" aca="1" ref="B12" ca="1">OFFSET(安全库存量预警!$A$5,SMALL(IF(安全库存量预警!$J$5:$J$42=1,ROW(安全库存量预警!$J$5:$J$42)-5),ROW(B8)),1,,)</f>
        <v>电感</v>
      </c>
      <c r="C12" s="21" t="str">
        <f t="array" aca="1" ref="C12" ca="1">OFFSET(安全库存量预警!$A$5,SMALL(IF(安全库存量预警!$J$5:$J$42=1,ROW(安全库存量预警!$J$5:$J$42)-5),ROW(C8)),2,,)</f>
        <v>14F</v>
      </c>
      <c r="D12" s="21" t="str">
        <f t="array" aca="1" ref="D12" ca="1">OFFSET(安全库存量预警!$A$5,SMALL(IF(安全库存量预警!$J$5:$J$42=1,ROW(安全库存量预警!$J$5:$J$42)-5),ROW(D8)),3,,)</f>
        <v>支</v>
      </c>
      <c r="E12" s="21">
        <f t="array" aca="1" ref="E12" ca="1">OFFSET(安全库存量预警!$A$5,SMALL(IF(安全库存量预警!$J$5:$J$42=1,ROW(安全库存量预警!$J$5:$J$42)-5),ROW(E8)),7,,)</f>
        <v>220</v>
      </c>
      <c r="F12" s="25">
        <f t="array" aca="1" ref="F12" ca="1">OFFSET(安全库存量预警!$A$5,SMALL(IF(安全库存量预警!$J$5:$J$42=1,ROW(安全库存量预警!$J$5:$J$42)-5),ROW(F8)),8,,)</f>
        <v>500</v>
      </c>
      <c r="G12" s="21">
        <f t="shared" ca="1" si="0"/>
        <v>720</v>
      </c>
      <c r="H12" s="21"/>
    </row>
    <row r="13" spans="1:8" s="17" customFormat="1" ht="12" x14ac:dyDescent="0.15">
      <c r="A13" s="21" t="str">
        <f t="array" aca="1" ref="A13" ca="1">OFFSET(安全库存量预警!$A$5,SMALL(IF(安全库存量预警!$J$5:$J$42=1,ROW(安全库存量预警!$J$5:$J$42)-5),ROW(A9)),,,)</f>
        <v>DR0006</v>
      </c>
      <c r="B13" s="21" t="str">
        <f t="array" aca="1" ref="B13" ca="1">OFFSET(安全库存量预警!$A$5,SMALL(IF(安全库存量预警!$J$5:$J$42=1,ROW(安全库存量预警!$J$5:$J$42)-5),ROW(B9)),1,,)</f>
        <v>电感</v>
      </c>
      <c r="C13" s="21" t="str">
        <f t="array" aca="1" ref="C13" ca="1">OFFSET(安全库存量预警!$A$5,SMALL(IF(安全库存量预警!$J$5:$J$42=1,ROW(安全库存量预警!$J$5:$J$42)-5),ROW(C9)),2,,)</f>
        <v>15F</v>
      </c>
      <c r="D13" s="21" t="str">
        <f t="array" aca="1" ref="D13" ca="1">OFFSET(安全库存量预警!$A$5,SMALL(IF(安全库存量预警!$J$5:$J$42=1,ROW(安全库存量预警!$J$5:$J$42)-5),ROW(D9)),3,,)</f>
        <v>支</v>
      </c>
      <c r="E13" s="21">
        <f t="array" aca="1" ref="E13" ca="1">OFFSET(安全库存量预警!$A$5,SMALL(IF(安全库存量预警!$J$5:$J$42=1,ROW(安全库存量预警!$J$5:$J$42)-5),ROW(E9)),7,,)</f>
        <v>355</v>
      </c>
      <c r="F13" s="25">
        <f t="array" aca="1" ref="F13" ca="1">OFFSET(安全库存量预警!$A$5,SMALL(IF(安全库存量预警!$J$5:$J$42=1,ROW(安全库存量预警!$J$5:$J$42)-5),ROW(F9)),8,,)</f>
        <v>500</v>
      </c>
      <c r="G13" s="21">
        <f t="shared" ca="1" si="0"/>
        <v>855</v>
      </c>
      <c r="H13" s="21"/>
    </row>
    <row r="14" spans="1:8" s="17" customFormat="1" ht="12" x14ac:dyDescent="0.15">
      <c r="A14" s="21" t="str">
        <f t="array" aca="1" ref="A14" ca="1">OFFSET(安全库存量预警!$A$5,SMALL(IF(安全库存量预警!$J$5:$J$42=1,ROW(安全库存量预警!$J$5:$J$42)-5),ROW(A10)),,,)</f>
        <v>DR0007</v>
      </c>
      <c r="B14" s="21" t="str">
        <f t="array" aca="1" ref="B14" ca="1">OFFSET(安全库存量预警!$A$5,SMALL(IF(安全库存量预警!$J$5:$J$42=1,ROW(安全库存量预警!$J$5:$J$42)-5),ROW(B10)),1,,)</f>
        <v>电感</v>
      </c>
      <c r="C14" s="21" t="str">
        <f t="array" aca="1" ref="C14" ca="1">OFFSET(安全库存量预警!$A$5,SMALL(IF(安全库存量预警!$J$5:$J$42=1,ROW(安全库存量预警!$J$5:$J$42)-5),ROW(C10)),2,,)</f>
        <v>16F</v>
      </c>
      <c r="D14" s="21" t="str">
        <f t="array" aca="1" ref="D14" ca="1">OFFSET(安全库存量预警!$A$5,SMALL(IF(安全库存量预警!$J$5:$J$42=1,ROW(安全库存量预警!$J$5:$J$42)-5),ROW(D10)),3,,)</f>
        <v>支</v>
      </c>
      <c r="E14" s="21">
        <f t="array" aca="1" ref="E14" ca="1">OFFSET(安全库存量预警!$A$5,SMALL(IF(安全库存量预警!$J$5:$J$42=1,ROW(安全库存量预警!$J$5:$J$42)-5),ROW(E10)),7,,)</f>
        <v>4667</v>
      </c>
      <c r="F14" s="25">
        <f t="array" aca="1" ref="F14" ca="1">OFFSET(安全库存量预警!$A$5,SMALL(IF(安全库存量预警!$J$5:$J$42=1,ROW(安全库存量预警!$J$5:$J$42)-5),ROW(F10)),8,,)</f>
        <v>7000</v>
      </c>
      <c r="G14" s="21">
        <f t="shared" ca="1" si="0"/>
        <v>11667</v>
      </c>
      <c r="H14" s="21"/>
    </row>
    <row r="15" spans="1:8" s="17" customFormat="1" ht="12" x14ac:dyDescent="0.15">
      <c r="A15" s="21" t="str">
        <f t="array" aca="1" ref="A15" ca="1">OFFSET(安全库存量预警!$A$5,SMALL(IF(安全库存量预警!$J$5:$J$42=1,ROW(安全库存量预警!$J$5:$J$42)-5),ROW(A11)),,,)</f>
        <v>DR0008</v>
      </c>
      <c r="B15" s="21" t="str">
        <f t="array" aca="1" ref="B15" ca="1">OFFSET(安全库存量预警!$A$5,SMALL(IF(安全库存量预警!$J$5:$J$42=1,ROW(安全库存量预警!$J$5:$J$42)-5),ROW(B11)),1,,)</f>
        <v>电感</v>
      </c>
      <c r="C15" s="21" t="str">
        <f t="array" aca="1" ref="C15" ca="1">OFFSET(安全库存量预警!$A$5,SMALL(IF(安全库存量预警!$J$5:$J$42=1,ROW(安全库存量预警!$J$5:$J$42)-5),ROW(C11)),2,,)</f>
        <v>17F</v>
      </c>
      <c r="D15" s="21" t="str">
        <f t="array" aca="1" ref="D15" ca="1">OFFSET(安全库存量预警!$A$5,SMALL(IF(安全库存量预警!$J$5:$J$42=1,ROW(安全库存量预警!$J$5:$J$42)-5),ROW(D11)),3,,)</f>
        <v>支</v>
      </c>
      <c r="E15" s="21">
        <f t="array" aca="1" ref="E15" ca="1">OFFSET(安全库存量预警!$A$5,SMALL(IF(安全库存量预警!$J$5:$J$42=1,ROW(安全库存量预警!$J$5:$J$42)-5),ROW(E11)),7,,)</f>
        <v>441</v>
      </c>
      <c r="F15" s="25">
        <f t="array" aca="1" ref="F15" ca="1">OFFSET(安全库存量预警!$A$5,SMALL(IF(安全库存量预警!$J$5:$J$42=1,ROW(安全库存量预警!$J$5:$J$42)-5),ROW(F11)),8,,)</f>
        <v>500</v>
      </c>
      <c r="G15" s="21">
        <f t="shared" ca="1" si="0"/>
        <v>941</v>
      </c>
      <c r="H15" s="21"/>
    </row>
    <row r="16" spans="1:8" s="17" customFormat="1" ht="12" x14ac:dyDescent="0.15">
      <c r="A16" s="21" t="str">
        <f t="array" aca="1" ref="A16" ca="1">OFFSET(安全库存量预警!$A$5,SMALL(IF(安全库存量预警!$J$5:$J$42=1,ROW(安全库存量预警!$J$5:$J$42)-5),ROW(A12)),,,)</f>
        <v>DR0009</v>
      </c>
      <c r="B16" s="21" t="str">
        <f t="array" aca="1" ref="B16" ca="1">OFFSET(安全库存量预警!$A$5,SMALL(IF(安全库存量预警!$J$5:$J$42=1,ROW(安全库存量预警!$J$5:$J$42)-5),ROW(B12)),1,,)</f>
        <v>电感</v>
      </c>
      <c r="C16" s="21" t="str">
        <f t="array" aca="1" ref="C16" ca="1">OFFSET(安全库存量预警!$A$5,SMALL(IF(安全库存量预警!$J$5:$J$42=1,ROW(安全库存量预警!$J$5:$J$42)-5),ROW(C12)),2,,)</f>
        <v>18F</v>
      </c>
      <c r="D16" s="21" t="str">
        <f t="array" aca="1" ref="D16" ca="1">OFFSET(安全库存量预警!$A$5,SMALL(IF(安全库存量预警!$J$5:$J$42=1,ROW(安全库存量预警!$J$5:$J$42)-5),ROW(D12)),3,,)</f>
        <v>支</v>
      </c>
      <c r="E16" s="21">
        <f t="array" aca="1" ref="E16" ca="1">OFFSET(安全库存量预警!$A$5,SMALL(IF(安全库存量预警!$J$5:$J$42=1,ROW(安全库存量预警!$J$5:$J$42)-5),ROW(E12)),7,,)</f>
        <v>38</v>
      </c>
      <c r="F16" s="25">
        <f t="array" aca="1" ref="F16" ca="1">OFFSET(安全库存量预警!$A$5,SMALL(IF(安全库存量预警!$J$5:$J$42=1,ROW(安全库存量预警!$J$5:$J$42)-5),ROW(F12)),8,,)</f>
        <v>200</v>
      </c>
      <c r="G16" s="21">
        <f t="shared" ca="1" si="0"/>
        <v>238</v>
      </c>
      <c r="H16" s="21"/>
    </row>
    <row r="17" spans="1:8" s="17" customFormat="1" ht="12" x14ac:dyDescent="0.15">
      <c r="A17" s="21" t="str">
        <f t="array" aca="1" ref="A17" ca="1">OFFSET(安全库存量预警!$A$5,SMALL(IF(安全库存量预警!$J$5:$J$42=1,ROW(安全库存量预警!$J$5:$J$42)-5),ROW(A13)),,,)</f>
        <v>DR0011</v>
      </c>
      <c r="B17" s="21" t="str">
        <f t="array" aca="1" ref="B17" ca="1">OFFSET(安全库存量预警!$A$5,SMALL(IF(安全库存量预警!$J$5:$J$42=1,ROW(安全库存量预警!$J$5:$J$42)-5),ROW(B13)),1,,)</f>
        <v>电感</v>
      </c>
      <c r="C17" s="21" t="str">
        <f t="array" aca="1" ref="C17" ca="1">OFFSET(安全库存量预警!$A$5,SMALL(IF(安全库存量预警!$J$5:$J$42=1,ROW(安全库存量预警!$J$5:$J$42)-5),ROW(C13)),2,,)</f>
        <v>20F</v>
      </c>
      <c r="D17" s="21" t="str">
        <f t="array" aca="1" ref="D17" ca="1">OFFSET(安全库存量预警!$A$5,SMALL(IF(安全库存量预警!$J$5:$J$42=1,ROW(安全库存量预警!$J$5:$J$42)-5),ROW(D13)),3,,)</f>
        <v>支</v>
      </c>
      <c r="E17" s="21">
        <f t="array" aca="1" ref="E17" ca="1">OFFSET(安全库存量预警!$A$5,SMALL(IF(安全库存量预警!$J$5:$J$42=1,ROW(安全库存量预警!$J$5:$J$42)-5),ROW(E13)),7,,)</f>
        <v>5</v>
      </c>
      <c r="F17" s="25">
        <f t="array" aca="1" ref="F17" ca="1">OFFSET(安全库存量预警!$A$5,SMALL(IF(安全库存量预警!$J$5:$J$42=1,ROW(安全库存量预警!$J$5:$J$42)-5),ROW(F13)),8,,)</f>
        <v>500</v>
      </c>
      <c r="G17" s="21">
        <f t="shared" ca="1" si="0"/>
        <v>505</v>
      </c>
      <c r="H17" s="21"/>
    </row>
    <row r="18" spans="1:8" s="17" customFormat="1" ht="12" x14ac:dyDescent="0.15">
      <c r="A18" s="21" t="str">
        <f t="array" aca="1" ref="A18" ca="1">OFFSET(安全库存量预警!$A$5,SMALL(IF(安全库存量预警!$J$5:$J$42=1,ROW(安全库存量预警!$J$5:$J$42)-5),ROW(A14)),,,)</f>
        <v>DR0012</v>
      </c>
      <c r="B18" s="21" t="str">
        <f t="array" aca="1" ref="B18" ca="1">OFFSET(安全库存量预警!$A$5,SMALL(IF(安全库存量预警!$J$5:$J$42=1,ROW(安全库存量预警!$J$5:$J$42)-5),ROW(B14)),1,,)</f>
        <v>电感</v>
      </c>
      <c r="C18" s="21" t="str">
        <f t="array" aca="1" ref="C18" ca="1">OFFSET(安全库存量预警!$A$5,SMALL(IF(安全库存量预警!$J$5:$J$42=1,ROW(安全库存量预警!$J$5:$J$42)-5),ROW(C14)),2,,)</f>
        <v>21F</v>
      </c>
      <c r="D18" s="21" t="str">
        <f t="array" aca="1" ref="D18" ca="1">OFFSET(安全库存量预警!$A$5,SMALL(IF(安全库存量预警!$J$5:$J$42=1,ROW(安全库存量预警!$J$5:$J$42)-5),ROW(D14)),3,,)</f>
        <v>支</v>
      </c>
      <c r="E18" s="21">
        <f t="array" aca="1" ref="E18" ca="1">OFFSET(安全库存量预警!$A$5,SMALL(IF(安全库存量预警!$J$5:$J$42=1,ROW(安全库存量预警!$J$5:$J$42)-5),ROW(E14)),7,,)</f>
        <v>228</v>
      </c>
      <c r="F18" s="25">
        <f t="array" aca="1" ref="F18" ca="1">OFFSET(安全库存量预警!$A$5,SMALL(IF(安全库存量预警!$J$5:$J$42=1,ROW(安全库存量预警!$J$5:$J$42)-5),ROW(F14)),8,,)</f>
        <v>500</v>
      </c>
      <c r="G18" s="21">
        <f t="shared" ca="1" si="0"/>
        <v>728</v>
      </c>
      <c r="H18" s="21"/>
    </row>
    <row r="19" spans="1:8" s="17" customFormat="1" ht="12" x14ac:dyDescent="0.15">
      <c r="A19" s="21" t="str">
        <f t="array" aca="1" ref="A19" ca="1">OFFSET(安全库存量预警!$A$5,SMALL(IF(安全库存量预警!$J$5:$J$42=1,ROW(安全库存量预警!$J$5:$J$42)-5),ROW(A15)),,,)</f>
        <v>JCK003</v>
      </c>
      <c r="B19" s="21" t="str">
        <f t="array" aca="1" ref="B19" ca="1">OFFSET(安全库存量预警!$A$5,SMALL(IF(安全库存量预警!$J$5:$J$42=1,ROW(安全库存量预警!$J$5:$J$42)-5),ROW(B15)),1,,)</f>
        <v>滤波器</v>
      </c>
      <c r="C19" s="21" t="str">
        <f t="array" aca="1" ref="C19" ca="1">OFFSET(安全库存量预警!$A$5,SMALL(IF(安全库存量预警!$J$5:$J$42=1,ROW(安全库存量预警!$J$5:$J$42)-5),ROW(C15)),2,,)</f>
        <v>AEu8141</v>
      </c>
      <c r="D19" s="21" t="str">
        <f t="array" aca="1" ref="D19" ca="1">OFFSET(安全库存量预警!$A$5,SMALL(IF(安全库存量预警!$J$5:$J$42=1,ROW(安全库存量预警!$J$5:$J$42)-5),ROW(D15)),3,,)</f>
        <v>支</v>
      </c>
      <c r="E19" s="21">
        <f t="array" aca="1" ref="E19" ca="1">OFFSET(安全库存量预警!$A$5,SMALL(IF(安全库存量预警!$J$5:$J$42=1,ROW(安全库存量预警!$J$5:$J$42)-5),ROW(E15)),7,,)</f>
        <v>51</v>
      </c>
      <c r="F19" s="25">
        <f t="array" aca="1" ref="F19" ca="1">OFFSET(安全库存量预警!$A$5,SMALL(IF(安全库存量预警!$J$5:$J$42=1,ROW(安全库存量预警!$J$5:$J$42)-5),ROW(F15)),8,,)</f>
        <v>100</v>
      </c>
      <c r="G19" s="21">
        <f t="shared" ca="1" si="0"/>
        <v>151</v>
      </c>
      <c r="H19" s="21"/>
    </row>
    <row r="20" spans="1:8" s="17" customFormat="1" ht="12" x14ac:dyDescent="0.15">
      <c r="A20" s="21" t="str">
        <f t="array" aca="1" ref="A20" ca="1">OFFSET(安全库存量预警!$A$5,SMALL(IF(安全库存量预警!$J$5:$J$42=1,ROW(安全库存量预警!$J$5:$J$42)-5),ROW(A16)),,,)</f>
        <v>JCK004</v>
      </c>
      <c r="B20" s="21" t="str">
        <f t="array" aca="1" ref="B20" ca="1">OFFSET(安全库存量预警!$A$5,SMALL(IF(安全库存量预警!$J$5:$J$42=1,ROW(安全库存量预警!$J$5:$J$42)-5),ROW(B16)),1,,)</f>
        <v>滤波器</v>
      </c>
      <c r="C20" s="21" t="str">
        <f t="array" aca="1" ref="C20" ca="1">OFFSET(安全库存量预警!$A$5,SMALL(IF(安全库存量预警!$J$5:$J$42=1,ROW(安全库存量预警!$J$5:$J$42)-5),ROW(C16)),2,,)</f>
        <v>AEu8142</v>
      </c>
      <c r="D20" s="21" t="str">
        <f t="array" aca="1" ref="D20" ca="1">OFFSET(安全库存量预警!$A$5,SMALL(IF(安全库存量预警!$J$5:$J$42=1,ROW(安全库存量预警!$J$5:$J$42)-5),ROW(D16)),3,,)</f>
        <v>支</v>
      </c>
      <c r="E20" s="21">
        <f t="array" aca="1" ref="E20" ca="1">OFFSET(安全库存量预警!$A$5,SMALL(IF(安全库存量预警!$J$5:$J$42=1,ROW(安全库存量预警!$J$5:$J$42)-5),ROW(E16)),7,,)</f>
        <v>360</v>
      </c>
      <c r="F20" s="25">
        <f t="array" aca="1" ref="F20" ca="1">OFFSET(安全库存量预警!$A$5,SMALL(IF(安全库存量预警!$J$5:$J$42=1,ROW(安全库存量预警!$J$5:$J$42)-5),ROW(F16)),8,,)</f>
        <v>500</v>
      </c>
      <c r="G20" s="21">
        <f t="shared" ca="1" si="0"/>
        <v>860</v>
      </c>
      <c r="H20" s="21"/>
    </row>
    <row r="21" spans="1:8" s="17" customFormat="1" ht="12" x14ac:dyDescent="0.15">
      <c r="A21" s="21" t="str">
        <f t="array" aca="1" ref="A21" ca="1">OFFSET(安全库存量预警!$A$5,SMALL(IF(安全库存量预警!$J$5:$J$42=1,ROW(安全库存量预警!$J$5:$J$42)-5),ROW(A17)),,,)</f>
        <v>JCK006</v>
      </c>
      <c r="B21" s="21" t="str">
        <f t="array" aca="1" ref="B21" ca="1">OFFSET(安全库存量预警!$A$5,SMALL(IF(安全库存量预警!$J$5:$J$42=1,ROW(安全库存量预警!$J$5:$J$42)-5),ROW(B17)),1,,)</f>
        <v>滤波器</v>
      </c>
      <c r="C21" s="21" t="str">
        <f t="array" aca="1" ref="C21" ca="1">OFFSET(安全库存量预警!$A$5,SMALL(IF(安全库存量预警!$J$5:$J$42=1,ROW(安全库存量预警!$J$5:$J$42)-5),ROW(C17)),2,,)</f>
        <v>AEu8144</v>
      </c>
      <c r="D21" s="21" t="str">
        <f t="array" aca="1" ref="D21" ca="1">OFFSET(安全库存量预警!$A$5,SMALL(IF(安全库存量预警!$J$5:$J$42=1,ROW(安全库存量预警!$J$5:$J$42)-5),ROW(D17)),3,,)</f>
        <v>支</v>
      </c>
      <c r="E21" s="21">
        <f t="array" aca="1" ref="E21" ca="1">OFFSET(安全库存量预警!$A$5,SMALL(IF(安全库存量预警!$J$5:$J$42=1,ROW(安全库存量预警!$J$5:$J$42)-5),ROW(E17)),7,,)</f>
        <v>4</v>
      </c>
      <c r="F21" s="25">
        <f t="array" aca="1" ref="F21" ca="1">OFFSET(安全库存量预警!$A$5,SMALL(IF(安全库存量预警!$J$5:$J$42=1,ROW(安全库存量预警!$J$5:$J$42)-5),ROW(F17)),8,,)</f>
        <v>100</v>
      </c>
      <c r="G21" s="21">
        <f t="shared" ca="1" si="0"/>
        <v>104</v>
      </c>
      <c r="H21" s="21"/>
    </row>
    <row r="22" spans="1:8" s="17" customFormat="1" ht="12" x14ac:dyDescent="0.15">
      <c r="A22" s="21" t="str">
        <f t="array" aca="1" ref="A22" ca="1">OFFSET(安全库存量预警!$A$5,SMALL(IF(安全库存量预警!$J$5:$J$42=1,ROW(安全库存量预警!$J$5:$J$42)-5),ROW(A18)),,,)</f>
        <v>JCK008</v>
      </c>
      <c r="B22" s="21" t="str">
        <f t="array" aca="1" ref="B22" ca="1">OFFSET(安全库存量预警!$A$5,SMALL(IF(安全库存量预警!$J$5:$J$42=1,ROW(安全库存量预警!$J$5:$J$42)-5),ROW(B18)),1,,)</f>
        <v>滤波器</v>
      </c>
      <c r="C22" s="21" t="str">
        <f t="array" aca="1" ref="C22" ca="1">OFFSET(安全库存量预警!$A$5,SMALL(IF(安全库存量预警!$J$5:$J$42=1,ROW(安全库存量预警!$J$5:$J$42)-5),ROW(C18)),2,,)</f>
        <v>AEu8146</v>
      </c>
      <c r="D22" s="21" t="str">
        <f t="array" aca="1" ref="D22" ca="1">OFFSET(安全库存量预警!$A$5,SMALL(IF(安全库存量预警!$J$5:$J$42=1,ROW(安全库存量预警!$J$5:$J$42)-5),ROW(D18)),3,,)</f>
        <v>支</v>
      </c>
      <c r="E22" s="21">
        <f t="array" aca="1" ref="E22" ca="1">OFFSET(安全库存量预警!$A$5,SMALL(IF(安全库存量预警!$J$5:$J$42=1,ROW(安全库存量预警!$J$5:$J$42)-5),ROW(E18)),7,,)</f>
        <v>1</v>
      </c>
      <c r="F22" s="25">
        <f t="array" aca="1" ref="F22" ca="1">OFFSET(安全库存量预警!$A$5,SMALL(IF(安全库存量预警!$J$5:$J$42=1,ROW(安全库存量预警!$J$5:$J$42)-5),ROW(F18)),8,,)</f>
        <v>100</v>
      </c>
      <c r="G22" s="21">
        <f t="shared" ca="1" si="0"/>
        <v>101</v>
      </c>
      <c r="H22" s="21"/>
    </row>
    <row r="23" spans="1:8" s="17" customFormat="1" ht="12" x14ac:dyDescent="0.15">
      <c r="A23" s="21" t="str">
        <f t="array" aca="1" ref="A23" ca="1">OFFSET(安全库存量预警!$A$5,SMALL(IF(安全库存量预警!$J$5:$J$42=1,ROW(安全库存量预警!$J$5:$J$42)-5),ROW(A19)),,,)</f>
        <v>JCK009</v>
      </c>
      <c r="B23" s="21" t="str">
        <f t="array" aca="1" ref="B23" ca="1">OFFSET(安全库存量预警!$A$5,SMALL(IF(安全库存量预警!$J$5:$J$42=1,ROW(安全库存量预警!$J$5:$J$42)-5),ROW(B19)),1,,)</f>
        <v>滤波器</v>
      </c>
      <c r="C23" s="21" t="str">
        <f t="array" aca="1" ref="C23" ca="1">OFFSET(安全库存量预警!$A$5,SMALL(IF(安全库存量预警!$J$5:$J$42=1,ROW(安全库存量预警!$J$5:$J$42)-5),ROW(C19)),2,,)</f>
        <v>AEu8147</v>
      </c>
      <c r="D23" s="21" t="str">
        <f t="array" aca="1" ref="D23" ca="1">OFFSET(安全库存量预警!$A$5,SMALL(IF(安全库存量预警!$J$5:$J$42=1,ROW(安全库存量预警!$J$5:$J$42)-5),ROW(D19)),3,,)</f>
        <v>支</v>
      </c>
      <c r="E23" s="21">
        <f t="array" aca="1" ref="E23" ca="1">OFFSET(安全库存量预警!$A$5,SMALL(IF(安全库存量预警!$J$5:$J$42=1,ROW(安全库存量预警!$J$5:$J$42)-5),ROW(E19)),7,,)</f>
        <v>14</v>
      </c>
      <c r="F23" s="25">
        <f t="array" aca="1" ref="F23" ca="1">OFFSET(安全库存量预警!$A$5,SMALL(IF(安全库存量预警!$J$5:$J$42=1,ROW(安全库存量预警!$J$5:$J$42)-5),ROW(F19)),8,,)</f>
        <v>100</v>
      </c>
      <c r="G23" s="21">
        <f t="shared" ca="1" si="0"/>
        <v>114</v>
      </c>
      <c r="H23" s="21"/>
    </row>
    <row r="24" spans="1:8" s="17" customFormat="1" ht="12" x14ac:dyDescent="0.15">
      <c r="A24" s="21" t="str">
        <f t="array" aca="1" ref="A24" ca="1">OFFSET(安全库存量预警!$A$5,SMALL(IF(安全库存量预警!$J$5:$J$42=1,ROW(安全库存量预警!$J$5:$J$42)-5),ROW(A20)),,,)</f>
        <v>JCK010</v>
      </c>
      <c r="B24" s="21" t="str">
        <f t="array" aca="1" ref="B24" ca="1">OFFSET(安全库存量预警!$A$5,SMALL(IF(安全库存量预警!$J$5:$J$42=1,ROW(安全库存量预警!$J$5:$J$42)-5),ROW(B20)),1,,)</f>
        <v>滤波器</v>
      </c>
      <c r="C24" s="21" t="str">
        <f t="array" aca="1" ref="C24" ca="1">OFFSET(安全库存量预警!$A$5,SMALL(IF(安全库存量预警!$J$5:$J$42=1,ROW(安全库存量预警!$J$5:$J$42)-5),ROW(C20)),2,,)</f>
        <v>AEu8148</v>
      </c>
      <c r="D24" s="21" t="str">
        <f t="array" aca="1" ref="D24" ca="1">OFFSET(安全库存量预警!$A$5,SMALL(IF(安全库存量预警!$J$5:$J$42=1,ROW(安全库存量预警!$J$5:$J$42)-5),ROW(D20)),3,,)</f>
        <v>支</v>
      </c>
      <c r="E24" s="21">
        <f t="array" aca="1" ref="E24" ca="1">OFFSET(安全库存量预警!$A$5,SMALL(IF(安全库存量预警!$J$5:$J$42=1,ROW(安全库存量预警!$J$5:$J$42)-5),ROW(E20)),7,,)</f>
        <v>10</v>
      </c>
      <c r="F24" s="25">
        <f t="array" aca="1" ref="F24" ca="1">OFFSET(安全库存量预警!$A$5,SMALL(IF(安全库存量预警!$J$5:$J$42=1,ROW(安全库存量预警!$J$5:$J$42)-5),ROW(F20)),8,,)</f>
        <v>100</v>
      </c>
      <c r="G24" s="21">
        <f t="shared" ca="1" si="0"/>
        <v>110</v>
      </c>
      <c r="H24" s="21"/>
    </row>
    <row r="25" spans="1:8" s="17" customFormat="1" ht="12" x14ac:dyDescent="0.15">
      <c r="A25" s="21" t="str">
        <f t="array" aca="1" ref="A25" ca="1">OFFSET(安全库存量预警!$A$5,SMALL(IF(安全库存量预警!$J$5:$J$42=1,ROW(安全库存量预警!$J$5:$J$42)-5),ROW(A21)),,,)</f>
        <v>JCK011</v>
      </c>
      <c r="B25" s="21" t="str">
        <f t="array" aca="1" ref="B25" ca="1">OFFSET(安全库存量预警!$A$5,SMALL(IF(安全库存量预警!$J$5:$J$42=1,ROW(安全库存量预警!$J$5:$J$42)-5),ROW(B21)),1,,)</f>
        <v>滤波器</v>
      </c>
      <c r="C25" s="21" t="str">
        <f t="array" aca="1" ref="C25" ca="1">OFFSET(安全库存量预警!$A$5,SMALL(IF(安全库存量预警!$J$5:$J$42=1,ROW(安全库存量预警!$J$5:$J$42)-5),ROW(C21)),2,,)</f>
        <v>AEu8149</v>
      </c>
      <c r="D25" s="21" t="str">
        <f t="array" aca="1" ref="D25" ca="1">OFFSET(安全库存量预警!$A$5,SMALL(IF(安全库存量预警!$J$5:$J$42=1,ROW(安全库存量预警!$J$5:$J$42)-5),ROW(D21)),3,,)</f>
        <v>支</v>
      </c>
      <c r="E25" s="21">
        <f t="array" aca="1" ref="E25" ca="1">OFFSET(安全库存量预警!$A$5,SMALL(IF(安全库存量预警!$J$5:$J$42=1,ROW(安全库存量预警!$J$5:$J$42)-5),ROW(E21)),7,,)</f>
        <v>10</v>
      </c>
      <c r="F25" s="25">
        <f t="array" aca="1" ref="F25" ca="1">OFFSET(安全库存量预警!$A$5,SMALL(IF(安全库存量预警!$J$5:$J$42=1,ROW(安全库存量预警!$J$5:$J$42)-5),ROW(F21)),8,,)</f>
        <v>100</v>
      </c>
      <c r="G25" s="21">
        <f t="shared" ca="1" si="0"/>
        <v>110</v>
      </c>
      <c r="H25" s="21"/>
    </row>
    <row r="26" spans="1:8" s="17" customFormat="1" ht="12.75" thickBot="1" x14ac:dyDescent="0.2">
      <c r="A26" s="24" t="str">
        <f t="array" aca="1" ref="A26" ca="1">OFFSET(安全库存量预警!$A$5,SMALL(IF(安全库存量预警!$J$5:$J$42=1,ROW(安全库存量预警!$J$5:$J$42)-5),ROW(A22)),,,)</f>
        <v>JCK012</v>
      </c>
      <c r="B26" s="24" t="str">
        <f t="array" aca="1" ref="B26" ca="1">OFFSET(安全库存量预警!$A$5,SMALL(IF(安全库存量预警!$J$5:$J$42=1,ROW(安全库存量预警!$J$5:$J$42)-5),ROW(B22)),1,,)</f>
        <v>滤波器</v>
      </c>
      <c r="C26" s="24" t="str">
        <f t="array" aca="1" ref="C26" ca="1">OFFSET(安全库存量预警!$A$5,SMALL(IF(安全库存量预警!$J$5:$J$42=1,ROW(安全库存量预警!$J$5:$J$42)-5),ROW(C22)),2,,)</f>
        <v>AEu8150</v>
      </c>
      <c r="D26" s="24" t="str">
        <f t="array" aca="1" ref="D26" ca="1">OFFSET(安全库存量预警!$A$5,SMALL(IF(安全库存量预警!$J$5:$J$42=1,ROW(安全库存量预警!$J$5:$J$42)-5),ROW(D22)),3,,)</f>
        <v>支</v>
      </c>
      <c r="E26" s="24">
        <f t="array" aca="1" ref="E26" ca="1">OFFSET(安全库存量预警!$A$5,SMALL(IF(安全库存量预警!$J$5:$J$42=1,ROW(安全库存量预警!$J$5:$J$42)-5),ROW(E22)),7,,)</f>
        <v>15</v>
      </c>
      <c r="F26" s="26">
        <f t="array" aca="1" ref="F26" ca="1">OFFSET(安全库存量预警!$A$5,SMALL(IF(安全库存量预警!$J$5:$J$42=1,ROW(安全库存量预警!$J$5:$J$42)-5),ROW(F22)),8,,)</f>
        <v>100</v>
      </c>
      <c r="G26" s="24">
        <f t="shared" ca="1" si="0"/>
        <v>115</v>
      </c>
      <c r="H26" s="24"/>
    </row>
    <row r="27" spans="1:8" x14ac:dyDescent="0.15">
      <c r="C27" s="17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安全库存量预警</vt:lpstr>
      <vt:lpstr>商品短缺表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2010-11-26T06:57:09Z</dcterms:created>
  <dcterms:modified xsi:type="dcterms:W3CDTF">2012-07-29T08:24:10Z</dcterms:modified>
</cp:coreProperties>
</file>