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80" firstSheet="1" activeTab="2"/>
  </bookViews>
  <sheets>
    <sheet name="凭证记录表 " sheetId="6" r:id="rId1"/>
    <sheet name="明细科目汇总表1" sheetId="4" r:id="rId2"/>
    <sheet name="明细科目汇总表" sheetId="1" r:id="rId3"/>
    <sheet name="Sheet2" sheetId="2" r:id="rId4"/>
    <sheet name="Sheet3" sheetId="3" r:id="rId5"/>
  </sheets>
  <definedNames>
    <definedName name="代码">'凭证记录表 '!$B$3:$B$22</definedName>
    <definedName name="贷方">'凭证记录表 '!$G$3:$G$22</definedName>
    <definedName name="借方">'凭证记录表 '!$F$3:$F$22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<sst xmlns="http://schemas.openxmlformats.org/spreadsheetml/2006/main" count="242" uniqueCount="81">
  <si>
    <t>凭证记录表</t>
  </si>
  <si>
    <t>凭证号</t>
  </si>
  <si>
    <t>代码</t>
  </si>
  <si>
    <t>科目名称</t>
  </si>
  <si>
    <t>单位代码</t>
  </si>
  <si>
    <t>单位</t>
  </si>
  <si>
    <t>借方</t>
  </si>
  <si>
    <t>贷方</t>
  </si>
  <si>
    <t>摘要</t>
  </si>
  <si>
    <t>日期</t>
  </si>
  <si>
    <t>一级名称</t>
  </si>
  <si>
    <t>二级名称</t>
  </si>
  <si>
    <t>金额</t>
  </si>
  <si>
    <t>N001</t>
  </si>
  <si>
    <t>B550201</t>
  </si>
  <si>
    <t>管理费用/办公费</t>
  </si>
  <si>
    <t>R01</t>
  </si>
  <si>
    <t>库贷</t>
  </si>
  <si>
    <t>办公费</t>
  </si>
  <si>
    <t>管理费用</t>
  </si>
  <si>
    <t>B100201</t>
  </si>
  <si>
    <t>银行存款/人民币</t>
  </si>
  <si>
    <t>R02</t>
  </si>
  <si>
    <t>中国银行</t>
  </si>
  <si>
    <t>人民币</t>
  </si>
  <si>
    <t>银行存款</t>
  </si>
  <si>
    <t>人民币/中国银行</t>
  </si>
  <si>
    <t>N002</t>
  </si>
  <si>
    <t>B550202</t>
  </si>
  <si>
    <t>管理费用/邮寄费</t>
  </si>
  <si>
    <t>无代码</t>
  </si>
  <si>
    <t>邮寄费</t>
  </si>
  <si>
    <t>B100101</t>
  </si>
  <si>
    <t>现金/人民币</t>
  </si>
  <si>
    <t>现金</t>
  </si>
  <si>
    <t>N003</t>
  </si>
  <si>
    <t>B410501</t>
  </si>
  <si>
    <t>制造费用/折旧费</t>
  </si>
  <si>
    <t>折旧费</t>
  </si>
  <si>
    <t>制造费用</t>
  </si>
  <si>
    <t>N004</t>
  </si>
  <si>
    <t>B100204</t>
  </si>
  <si>
    <t>R03</t>
  </si>
  <si>
    <t>工商银行</t>
  </si>
  <si>
    <t>人民币/工商银行</t>
  </si>
  <si>
    <t>B212101</t>
  </si>
  <si>
    <t>应付账款/A企业</t>
  </si>
  <si>
    <t>R05</t>
  </si>
  <si>
    <t>A企业</t>
  </si>
  <si>
    <t>应收账款</t>
  </si>
  <si>
    <t>N005</t>
  </si>
  <si>
    <t>B212102</t>
  </si>
  <si>
    <t>应付账款/C企业</t>
  </si>
  <si>
    <t>R04</t>
  </si>
  <si>
    <t>C企业</t>
  </si>
  <si>
    <t>应付账款</t>
  </si>
  <si>
    <t>B100203</t>
  </si>
  <si>
    <t>农业银行</t>
  </si>
  <si>
    <t>人民币/农业银行</t>
  </si>
  <si>
    <t>N006</t>
  </si>
  <si>
    <t>B550204</t>
  </si>
  <si>
    <t>管理费用/水电费</t>
  </si>
  <si>
    <t>水电费</t>
  </si>
  <si>
    <t>建设银行</t>
  </si>
  <si>
    <t>人民币/建设银行</t>
  </si>
  <si>
    <t>N007</t>
  </si>
  <si>
    <t>明细科目汇总表</t>
  </si>
  <si>
    <t>期初余额</t>
  </si>
  <si>
    <t>期末余额</t>
  </si>
  <si>
    <t>A1001*</t>
  </si>
  <si>
    <t>B100102</t>
  </si>
  <si>
    <t>现金/外币户</t>
  </si>
  <si>
    <t>A1002*</t>
  </si>
  <si>
    <t>银行存款/人民币/中国银行</t>
  </si>
  <si>
    <t>B100202</t>
  </si>
  <si>
    <t>银行存款/人民币/中国工商银行</t>
  </si>
  <si>
    <t>银行存款/人民币/中国农业银行</t>
  </si>
  <si>
    <t>银行存款/人民币/中国建设银行</t>
  </si>
  <si>
    <t>A5502*</t>
  </si>
  <si>
    <t>B550203</t>
  </si>
  <si>
    <t>A2121*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</si>
</sst>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￥&quot;#,##0.00_);[Red]\(&quot;￥&quot;#,##0.00\)"/>
  </numFmts>
  <fonts count="23">
    <font>
      <sz val="11"/>
      <color theme="1"/>
      <name val="宋体"/>
      <charset val="134"/>
      <scheme val="minor"/>
    </font>
    <font>
      <b/>
      <sz val="36"/>
      <color theme="9" tint="-0.249977111117893"/>
      <name val="华文行楷"/>
      <charset val="134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-0.249946592608417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6" tint="-0.499984740745262"/>
      </bottom>
      <diagonal/>
    </border>
    <border>
      <left style="thick">
        <color theme="6" tint="-0.499984740745262"/>
      </left>
      <right style="double">
        <color theme="6" tint="-0.499984740745262"/>
      </right>
      <top style="thick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thick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ouble">
        <color theme="6" tint="-0.499984740745262"/>
      </bottom>
      <diagonal/>
    </border>
    <border>
      <left style="thick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thick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thick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thick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 style="double">
        <color theme="6" tint="-0.499984740745262"/>
      </top>
      <bottom style="thick">
        <color theme="6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4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7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3"/>
  <sheetViews>
    <sheetView topLeftCell="B15" workbookViewId="0">
      <selection activeCell="G3" sqref="G3:G22"/>
    </sheetView>
  </sheetViews>
  <sheetFormatPr defaultColWidth="9" defaultRowHeight="14"/>
  <cols>
    <col min="3" max="3" width="16.3727272727273" customWidth="1"/>
    <col min="6" max="7" width="12.6272727272727" customWidth="1"/>
    <col min="8" max="8" width="7.25454545454545" customWidth="1"/>
    <col min="9" max="9" width="10.5" customWidth="1"/>
    <col min="10" max="10" width="10.2545454545455" customWidth="1"/>
    <col min="11" max="11" width="16.2545454545455" customWidth="1"/>
    <col min="12" max="12" width="13.7545454545455" customWidth="1"/>
  </cols>
  <sheetData>
    <row r="1" ht="48.75" spans="1:1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ht="16.5" spans="1:1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</row>
    <row r="3" ht="15.5" spans="1:12">
      <c r="A3" s="6" t="s">
        <v>13</v>
      </c>
      <c r="B3" s="6" t="s">
        <v>14</v>
      </c>
      <c r="C3" s="6" t="s">
        <v>15</v>
      </c>
      <c r="D3" s="6" t="s">
        <v>16</v>
      </c>
      <c r="E3" s="6" t="s">
        <v>17</v>
      </c>
      <c r="F3" s="7">
        <v>100</v>
      </c>
      <c r="G3" s="7"/>
      <c r="H3" s="6" t="s">
        <v>18</v>
      </c>
      <c r="I3" s="14">
        <v>39295</v>
      </c>
      <c r="J3" s="6" t="s">
        <v>19</v>
      </c>
      <c r="K3" s="6" t="s">
        <v>18</v>
      </c>
      <c r="L3" s="7">
        <v>-100</v>
      </c>
    </row>
    <row r="4" ht="15.5" spans="1:12">
      <c r="A4" s="6" t="s">
        <v>13</v>
      </c>
      <c r="B4" s="6" t="s">
        <v>20</v>
      </c>
      <c r="C4" s="6" t="s">
        <v>21</v>
      </c>
      <c r="D4" s="6" t="s">
        <v>22</v>
      </c>
      <c r="E4" s="6" t="s">
        <v>23</v>
      </c>
      <c r="F4" s="7"/>
      <c r="G4" s="7">
        <v>100</v>
      </c>
      <c r="H4" s="6" t="s">
        <v>24</v>
      </c>
      <c r="I4" s="14">
        <v>39296</v>
      </c>
      <c r="J4" s="6" t="s">
        <v>25</v>
      </c>
      <c r="K4" s="6" t="s">
        <v>26</v>
      </c>
      <c r="L4" s="7">
        <v>100</v>
      </c>
    </row>
    <row r="5" ht="15.5" spans="1:12">
      <c r="A5" s="6" t="s">
        <v>27</v>
      </c>
      <c r="B5" s="6" t="s">
        <v>28</v>
      </c>
      <c r="C5" s="6" t="s">
        <v>29</v>
      </c>
      <c r="D5" s="6" t="s">
        <v>30</v>
      </c>
      <c r="E5" s="6"/>
      <c r="F5" s="7">
        <v>300</v>
      </c>
      <c r="G5" s="7"/>
      <c r="H5" s="6" t="s">
        <v>31</v>
      </c>
      <c r="I5" s="14">
        <v>39298</v>
      </c>
      <c r="J5" s="6" t="s">
        <v>19</v>
      </c>
      <c r="K5" s="6" t="s">
        <v>31</v>
      </c>
      <c r="L5" s="7">
        <v>-300</v>
      </c>
    </row>
    <row r="6" ht="15.5" spans="1:12">
      <c r="A6" s="6" t="s">
        <v>27</v>
      </c>
      <c r="B6" s="6" t="s">
        <v>32</v>
      </c>
      <c r="C6" s="6" t="s">
        <v>33</v>
      </c>
      <c r="D6" s="6" t="s">
        <v>30</v>
      </c>
      <c r="E6" s="6"/>
      <c r="F6" s="7"/>
      <c r="G6" s="7">
        <v>300</v>
      </c>
      <c r="H6" s="6" t="s">
        <v>24</v>
      </c>
      <c r="I6" s="14">
        <v>39300</v>
      </c>
      <c r="J6" s="6" t="s">
        <v>34</v>
      </c>
      <c r="K6" s="6" t="s">
        <v>24</v>
      </c>
      <c r="L6" s="7">
        <v>300</v>
      </c>
    </row>
    <row r="7" ht="15.5" spans="1:12">
      <c r="A7" s="6" t="s">
        <v>35</v>
      </c>
      <c r="B7" s="6" t="s">
        <v>36</v>
      </c>
      <c r="C7" s="6" t="s">
        <v>37</v>
      </c>
      <c r="D7" s="6" t="s">
        <v>16</v>
      </c>
      <c r="E7" s="6" t="s">
        <v>17</v>
      </c>
      <c r="F7" s="7">
        <v>220</v>
      </c>
      <c r="G7" s="7"/>
      <c r="H7" s="6" t="s">
        <v>38</v>
      </c>
      <c r="I7" s="14">
        <v>39304</v>
      </c>
      <c r="J7" s="6" t="s">
        <v>39</v>
      </c>
      <c r="K7" s="6" t="s">
        <v>38</v>
      </c>
      <c r="L7" s="7">
        <v>-220</v>
      </c>
    </row>
    <row r="8" ht="15.5" spans="1:12">
      <c r="A8" s="6" t="s">
        <v>35</v>
      </c>
      <c r="B8" s="6" t="s">
        <v>32</v>
      </c>
      <c r="C8" s="6" t="s">
        <v>33</v>
      </c>
      <c r="D8" s="6" t="s">
        <v>30</v>
      </c>
      <c r="E8" s="6"/>
      <c r="F8" s="7"/>
      <c r="G8" s="7">
        <v>220</v>
      </c>
      <c r="H8" s="6" t="s">
        <v>24</v>
      </c>
      <c r="I8" s="14">
        <v>39305</v>
      </c>
      <c r="J8" s="6" t="s">
        <v>34</v>
      </c>
      <c r="K8" s="6" t="s">
        <v>24</v>
      </c>
      <c r="L8" s="7">
        <v>220</v>
      </c>
    </row>
    <row r="9" ht="15.5" spans="1:12">
      <c r="A9" s="6" t="s">
        <v>40</v>
      </c>
      <c r="B9" s="6" t="s">
        <v>41</v>
      </c>
      <c r="C9" s="6" t="s">
        <v>21</v>
      </c>
      <c r="D9" s="6" t="s">
        <v>42</v>
      </c>
      <c r="E9" s="6" t="s">
        <v>43</v>
      </c>
      <c r="F9" s="7">
        <v>1500</v>
      </c>
      <c r="G9" s="7"/>
      <c r="H9" s="6" t="s">
        <v>24</v>
      </c>
      <c r="I9" s="14">
        <v>39306</v>
      </c>
      <c r="J9" s="6" t="s">
        <v>25</v>
      </c>
      <c r="K9" s="6" t="s">
        <v>44</v>
      </c>
      <c r="L9" s="7">
        <v>-1500</v>
      </c>
    </row>
    <row r="10" ht="15.5" spans="1:12">
      <c r="A10" s="6" t="s">
        <v>40</v>
      </c>
      <c r="B10" s="6" t="s">
        <v>45</v>
      </c>
      <c r="C10" s="6" t="s">
        <v>46</v>
      </c>
      <c r="D10" s="6" t="s">
        <v>47</v>
      </c>
      <c r="E10" s="6" t="s">
        <v>48</v>
      </c>
      <c r="F10" s="7"/>
      <c r="G10" s="7">
        <v>1500</v>
      </c>
      <c r="H10" s="6" t="s">
        <v>48</v>
      </c>
      <c r="I10" s="14">
        <v>39307</v>
      </c>
      <c r="J10" s="6" t="s">
        <v>49</v>
      </c>
      <c r="K10" s="6" t="s">
        <v>48</v>
      </c>
      <c r="L10" s="7">
        <v>1500</v>
      </c>
    </row>
    <row r="11" ht="15.5" spans="1:12">
      <c r="A11" s="6" t="s">
        <v>50</v>
      </c>
      <c r="B11" s="6" t="s">
        <v>51</v>
      </c>
      <c r="C11" s="6" t="s">
        <v>52</v>
      </c>
      <c r="D11" s="6" t="s">
        <v>53</v>
      </c>
      <c r="E11" s="6" t="s">
        <v>54</v>
      </c>
      <c r="F11" s="7">
        <v>2000</v>
      </c>
      <c r="G11" s="7"/>
      <c r="H11" s="6" t="s">
        <v>54</v>
      </c>
      <c r="I11" s="14">
        <v>39308</v>
      </c>
      <c r="J11" s="6" t="s">
        <v>55</v>
      </c>
      <c r="K11" s="6" t="s">
        <v>54</v>
      </c>
      <c r="L11" s="7">
        <v>-2000</v>
      </c>
    </row>
    <row r="12" ht="15.5" spans="1:12">
      <c r="A12" s="6" t="s">
        <v>50</v>
      </c>
      <c r="B12" s="6" t="s">
        <v>56</v>
      </c>
      <c r="C12" s="6" t="s">
        <v>21</v>
      </c>
      <c r="D12" s="6" t="s">
        <v>22</v>
      </c>
      <c r="E12" s="6" t="s">
        <v>57</v>
      </c>
      <c r="F12" s="7"/>
      <c r="G12" s="7">
        <v>2000</v>
      </c>
      <c r="H12" s="6" t="s">
        <v>24</v>
      </c>
      <c r="I12" s="14">
        <v>39309</v>
      </c>
      <c r="J12" s="6" t="s">
        <v>25</v>
      </c>
      <c r="K12" s="6" t="s">
        <v>58</v>
      </c>
      <c r="L12" s="7">
        <v>2000</v>
      </c>
    </row>
    <row r="13" ht="15.5" spans="1:12">
      <c r="A13" s="6" t="s">
        <v>59</v>
      </c>
      <c r="B13" s="6" t="s">
        <v>60</v>
      </c>
      <c r="C13" s="6" t="s">
        <v>61</v>
      </c>
      <c r="D13" s="6" t="s">
        <v>16</v>
      </c>
      <c r="E13" s="6" t="s">
        <v>17</v>
      </c>
      <c r="F13" s="7">
        <v>500</v>
      </c>
      <c r="G13" s="7"/>
      <c r="H13" s="6" t="s">
        <v>62</v>
      </c>
      <c r="I13" s="14">
        <v>39313</v>
      </c>
      <c r="J13" s="6" t="s">
        <v>19</v>
      </c>
      <c r="K13" s="6" t="s">
        <v>62</v>
      </c>
      <c r="L13" s="7">
        <v>-500</v>
      </c>
    </row>
    <row r="14" ht="15.5" spans="1:12">
      <c r="A14" s="6" t="s">
        <v>59</v>
      </c>
      <c r="B14" s="6" t="s">
        <v>20</v>
      </c>
      <c r="C14" s="6" t="s">
        <v>21</v>
      </c>
      <c r="D14" s="6" t="s">
        <v>22</v>
      </c>
      <c r="E14" s="6" t="s">
        <v>23</v>
      </c>
      <c r="F14" s="7"/>
      <c r="G14" s="7">
        <v>500</v>
      </c>
      <c r="H14" s="6" t="s">
        <v>24</v>
      </c>
      <c r="I14" s="14">
        <v>39314</v>
      </c>
      <c r="J14" s="6" t="s">
        <v>25</v>
      </c>
      <c r="K14" s="6" t="s">
        <v>26</v>
      </c>
      <c r="L14" s="7">
        <v>500</v>
      </c>
    </row>
    <row r="15" ht="15.5" spans="1:12">
      <c r="A15" s="6" t="s">
        <v>27</v>
      </c>
      <c r="B15" s="6" t="s">
        <v>51</v>
      </c>
      <c r="C15" s="6" t="s">
        <v>52</v>
      </c>
      <c r="D15" s="6" t="s">
        <v>53</v>
      </c>
      <c r="E15" s="6" t="s">
        <v>54</v>
      </c>
      <c r="F15" s="7">
        <v>8000</v>
      </c>
      <c r="G15" s="7"/>
      <c r="H15" s="6" t="s">
        <v>54</v>
      </c>
      <c r="I15" s="14">
        <v>39315</v>
      </c>
      <c r="J15" s="6" t="s">
        <v>55</v>
      </c>
      <c r="K15" s="6" t="s">
        <v>54</v>
      </c>
      <c r="L15" s="7">
        <v>-8000</v>
      </c>
    </row>
    <row r="16" ht="15.5" spans="1:12">
      <c r="A16" s="6" t="s">
        <v>35</v>
      </c>
      <c r="B16" s="6" t="s">
        <v>14</v>
      </c>
      <c r="C16" s="6" t="s">
        <v>15</v>
      </c>
      <c r="D16" s="6" t="s">
        <v>16</v>
      </c>
      <c r="E16" s="6" t="s">
        <v>17</v>
      </c>
      <c r="F16" s="7">
        <v>500</v>
      </c>
      <c r="G16" s="7"/>
      <c r="H16" s="6" t="s">
        <v>18</v>
      </c>
      <c r="I16" s="14">
        <v>39316</v>
      </c>
      <c r="J16" s="6" t="s">
        <v>19</v>
      </c>
      <c r="K16" s="6" t="s">
        <v>18</v>
      </c>
      <c r="L16" s="7">
        <v>-500</v>
      </c>
    </row>
    <row r="17" ht="15.5" spans="1:12">
      <c r="A17" s="6" t="s">
        <v>35</v>
      </c>
      <c r="B17" s="6" t="s">
        <v>56</v>
      </c>
      <c r="C17" s="6" t="s">
        <v>21</v>
      </c>
      <c r="D17" s="6" t="s">
        <v>22</v>
      </c>
      <c r="E17" s="6" t="s">
        <v>23</v>
      </c>
      <c r="F17" s="7"/>
      <c r="G17" s="7">
        <v>500</v>
      </c>
      <c r="H17" s="6" t="s">
        <v>24</v>
      </c>
      <c r="I17" s="14">
        <v>39319</v>
      </c>
      <c r="J17" s="6" t="s">
        <v>25</v>
      </c>
      <c r="K17" s="6" t="s">
        <v>26</v>
      </c>
      <c r="L17" s="7">
        <v>500</v>
      </c>
    </row>
    <row r="18" ht="15.5" spans="1:12">
      <c r="A18" s="6" t="s">
        <v>40</v>
      </c>
      <c r="B18" s="6" t="s">
        <v>32</v>
      </c>
      <c r="C18" s="6" t="s">
        <v>33</v>
      </c>
      <c r="D18" s="6" t="s">
        <v>30</v>
      </c>
      <c r="E18" s="6"/>
      <c r="F18" s="7"/>
      <c r="G18" s="7">
        <v>220</v>
      </c>
      <c r="H18" s="6" t="s">
        <v>24</v>
      </c>
      <c r="I18" s="14">
        <v>39320</v>
      </c>
      <c r="J18" s="6" t="s">
        <v>34</v>
      </c>
      <c r="K18" s="6" t="s">
        <v>24</v>
      </c>
      <c r="L18" s="7">
        <v>220</v>
      </c>
    </row>
    <row r="19" ht="15.5" spans="1:12">
      <c r="A19" s="6" t="s">
        <v>59</v>
      </c>
      <c r="B19" s="6" t="s">
        <v>41</v>
      </c>
      <c r="C19" s="6" t="s">
        <v>21</v>
      </c>
      <c r="D19" s="6" t="s">
        <v>42</v>
      </c>
      <c r="E19" s="6" t="s">
        <v>63</v>
      </c>
      <c r="F19" s="7">
        <v>1500</v>
      </c>
      <c r="G19" s="7"/>
      <c r="H19" s="6" t="s">
        <v>24</v>
      </c>
      <c r="I19" s="14">
        <v>39321</v>
      </c>
      <c r="J19" s="6" t="s">
        <v>25</v>
      </c>
      <c r="K19" s="6" t="s">
        <v>64</v>
      </c>
      <c r="L19" s="7">
        <v>-1500</v>
      </c>
    </row>
    <row r="20" ht="15.5" spans="1:12">
      <c r="A20" s="6" t="s">
        <v>59</v>
      </c>
      <c r="B20" s="6" t="s">
        <v>45</v>
      </c>
      <c r="C20" s="6" t="s">
        <v>46</v>
      </c>
      <c r="D20" s="6" t="s">
        <v>47</v>
      </c>
      <c r="E20" s="6" t="s">
        <v>48</v>
      </c>
      <c r="F20" s="7"/>
      <c r="G20" s="7">
        <v>1500</v>
      </c>
      <c r="H20" s="6" t="s">
        <v>48</v>
      </c>
      <c r="I20" s="14">
        <v>39323</v>
      </c>
      <c r="J20" s="6" t="s">
        <v>49</v>
      </c>
      <c r="K20" s="6" t="s">
        <v>48</v>
      </c>
      <c r="L20" s="7">
        <v>1500</v>
      </c>
    </row>
    <row r="21" ht="15.5" spans="1:12">
      <c r="A21" s="6" t="s">
        <v>65</v>
      </c>
      <c r="B21" s="6" t="s">
        <v>60</v>
      </c>
      <c r="C21" s="6" t="s">
        <v>61</v>
      </c>
      <c r="D21" s="6" t="s">
        <v>16</v>
      </c>
      <c r="E21" s="6" t="s">
        <v>17</v>
      </c>
      <c r="F21" s="7">
        <v>300</v>
      </c>
      <c r="G21" s="7"/>
      <c r="H21" s="6" t="s">
        <v>62</v>
      </c>
      <c r="I21" s="14">
        <v>39324</v>
      </c>
      <c r="J21" s="6" t="s">
        <v>19</v>
      </c>
      <c r="K21" s="6" t="s">
        <v>62</v>
      </c>
      <c r="L21" s="7">
        <v>-300</v>
      </c>
    </row>
    <row r="22" ht="15.5" spans="1:12">
      <c r="A22" s="6" t="s">
        <v>65</v>
      </c>
      <c r="B22" s="6" t="s">
        <v>32</v>
      </c>
      <c r="C22" s="6" t="s">
        <v>33</v>
      </c>
      <c r="D22" s="6" t="s">
        <v>30</v>
      </c>
      <c r="E22" s="6"/>
      <c r="F22" s="7"/>
      <c r="G22" s="7">
        <v>300</v>
      </c>
      <c r="H22" s="6" t="s">
        <v>24</v>
      </c>
      <c r="I22" s="14">
        <v>39325</v>
      </c>
      <c r="J22" s="6" t="s">
        <v>34</v>
      </c>
      <c r="K22" s="6" t="s">
        <v>24</v>
      </c>
      <c r="L22" s="7">
        <v>300</v>
      </c>
    </row>
    <row r="23" ht="14.75"/>
  </sheetData>
  <mergeCells count="1">
    <mergeCell ref="A1:L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B38" sqref="B38"/>
    </sheetView>
  </sheetViews>
  <sheetFormatPr defaultColWidth="9" defaultRowHeight="14" outlineLevelCol="5"/>
  <cols>
    <col min="2" max="2" width="29.8727272727273" customWidth="1"/>
    <col min="6" max="6" width="13.7545454545455" customWidth="1"/>
  </cols>
  <sheetData>
    <row r="1" ht="48.75" spans="1:6">
      <c r="A1" s="1" t="s">
        <v>66</v>
      </c>
      <c r="B1" s="1"/>
      <c r="C1" s="1"/>
      <c r="D1" s="1"/>
      <c r="E1" s="1"/>
      <c r="F1" s="1"/>
    </row>
    <row r="2" ht="16.5" spans="1:6">
      <c r="A2" s="2" t="s">
        <v>2</v>
      </c>
      <c r="B2" s="3" t="s">
        <v>3</v>
      </c>
      <c r="C2" s="3" t="s">
        <v>67</v>
      </c>
      <c r="D2" s="3" t="s">
        <v>6</v>
      </c>
      <c r="E2" s="3" t="s">
        <v>7</v>
      </c>
      <c r="F2" s="4" t="s">
        <v>68</v>
      </c>
    </row>
    <row r="3" ht="15.5" spans="1:6">
      <c r="A3" s="5" t="s">
        <v>69</v>
      </c>
      <c r="B3" s="6" t="s">
        <v>34</v>
      </c>
      <c r="C3" s="6"/>
      <c r="D3" s="6"/>
      <c r="E3" s="6"/>
      <c r="F3" s="8">
        <v>7500</v>
      </c>
    </row>
    <row r="4" ht="15.5" spans="1:6">
      <c r="A4" s="5" t="s">
        <v>32</v>
      </c>
      <c r="B4" s="6" t="s">
        <v>33</v>
      </c>
      <c r="C4" s="6"/>
      <c r="D4" s="6"/>
      <c r="E4" s="6"/>
      <c r="F4" s="8">
        <v>2000</v>
      </c>
    </row>
    <row r="5" ht="15.5" spans="1:6">
      <c r="A5" s="5" t="s">
        <v>70</v>
      </c>
      <c r="B5" s="6" t="s">
        <v>71</v>
      </c>
      <c r="C5" s="6"/>
      <c r="D5" s="6"/>
      <c r="E5" s="6"/>
      <c r="F5" s="8">
        <v>3200</v>
      </c>
    </row>
    <row r="6" ht="15.5" spans="1:6">
      <c r="A6" s="5" t="s">
        <v>72</v>
      </c>
      <c r="B6" s="6" t="s">
        <v>25</v>
      </c>
      <c r="C6" s="6"/>
      <c r="D6" s="6"/>
      <c r="E6" s="6"/>
      <c r="F6" s="8">
        <v>15100</v>
      </c>
    </row>
    <row r="7" ht="15.5" spans="1:6">
      <c r="A7" s="5" t="s">
        <v>20</v>
      </c>
      <c r="B7" s="6" t="s">
        <v>73</v>
      </c>
      <c r="C7" s="6"/>
      <c r="D7" s="6"/>
      <c r="E7" s="6"/>
      <c r="F7" s="8">
        <v>5000</v>
      </c>
    </row>
    <row r="8" ht="15.5" spans="1:6">
      <c r="A8" s="5" t="s">
        <v>74</v>
      </c>
      <c r="B8" s="6" t="s">
        <v>75</v>
      </c>
      <c r="C8" s="6"/>
      <c r="D8" s="6"/>
      <c r="E8" s="6"/>
      <c r="F8" s="8">
        <v>700</v>
      </c>
    </row>
    <row r="9" ht="15.5" spans="1:6">
      <c r="A9" s="5" t="s">
        <v>56</v>
      </c>
      <c r="B9" s="6" t="s">
        <v>76</v>
      </c>
      <c r="C9" s="6"/>
      <c r="D9" s="6"/>
      <c r="E9" s="6"/>
      <c r="F9" s="8">
        <v>650</v>
      </c>
    </row>
    <row r="10" ht="15.5" spans="1:6">
      <c r="A10" s="5" t="s">
        <v>41</v>
      </c>
      <c r="B10" s="6" t="s">
        <v>77</v>
      </c>
      <c r="C10" s="6"/>
      <c r="D10" s="6"/>
      <c r="E10" s="6"/>
      <c r="F10" s="8">
        <v>1200</v>
      </c>
    </row>
    <row r="11" ht="15.5" spans="1:6">
      <c r="A11" s="5" t="s">
        <v>78</v>
      </c>
      <c r="B11" s="6" t="s">
        <v>19</v>
      </c>
      <c r="C11" s="6"/>
      <c r="D11" s="6"/>
      <c r="E11" s="6"/>
      <c r="F11" s="8">
        <v>2000</v>
      </c>
    </row>
    <row r="12" ht="15.5" spans="1:6">
      <c r="A12" s="5" t="s">
        <v>14</v>
      </c>
      <c r="B12" s="6" t="s">
        <v>15</v>
      </c>
      <c r="C12" s="6"/>
      <c r="D12" s="6"/>
      <c r="E12" s="6"/>
      <c r="F12" s="8">
        <v>100</v>
      </c>
    </row>
    <row r="13" ht="15.5" spans="1:6">
      <c r="A13" s="5" t="s">
        <v>28</v>
      </c>
      <c r="B13" s="6" t="s">
        <v>29</v>
      </c>
      <c r="C13" s="6"/>
      <c r="D13" s="6"/>
      <c r="E13" s="6"/>
      <c r="F13" s="8">
        <v>200</v>
      </c>
    </row>
    <row r="14" ht="15.5" spans="1:6">
      <c r="A14" s="5" t="s">
        <v>79</v>
      </c>
      <c r="B14" s="6" t="s">
        <v>61</v>
      </c>
      <c r="C14" s="6"/>
      <c r="D14" s="6"/>
      <c r="E14" s="6"/>
      <c r="F14" s="8">
        <v>1400</v>
      </c>
    </row>
    <row r="15" ht="15.5" spans="1:6">
      <c r="A15" s="5" t="s">
        <v>80</v>
      </c>
      <c r="B15" s="6" t="s">
        <v>55</v>
      </c>
      <c r="C15" s="6"/>
      <c r="D15" s="6"/>
      <c r="E15" s="6"/>
      <c r="F15" s="8">
        <v>2100</v>
      </c>
    </row>
    <row r="16" ht="15.5" spans="1:6">
      <c r="A16" s="5" t="s">
        <v>45</v>
      </c>
      <c r="B16" s="6" t="s">
        <v>46</v>
      </c>
      <c r="C16" s="6"/>
      <c r="D16" s="6"/>
      <c r="E16" s="6"/>
      <c r="F16" s="8">
        <v>850</v>
      </c>
    </row>
    <row r="17" ht="15.5" spans="1:6">
      <c r="A17" s="9" t="s">
        <v>51</v>
      </c>
      <c r="B17" s="10" t="s">
        <v>52</v>
      </c>
      <c r="C17" s="10"/>
      <c r="D17" s="10"/>
      <c r="E17" s="10"/>
      <c r="F17" s="12">
        <v>1450</v>
      </c>
    </row>
    <row r="18" ht="14.75"/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F18" sqref="F18"/>
    </sheetView>
  </sheetViews>
  <sheetFormatPr defaultColWidth="9" defaultRowHeight="14" outlineLevelCol="5"/>
  <cols>
    <col min="2" max="2" width="29.8727272727273" customWidth="1"/>
    <col min="3" max="3" width="12.6272727272727" customWidth="1"/>
    <col min="6" max="6" width="13.7545454545455" customWidth="1"/>
  </cols>
  <sheetData>
    <row r="1" ht="48.75" spans="1:6">
      <c r="A1" s="1" t="s">
        <v>66</v>
      </c>
      <c r="B1" s="1"/>
      <c r="C1" s="1"/>
      <c r="D1" s="1"/>
      <c r="E1" s="1"/>
      <c r="F1" s="1"/>
    </row>
    <row r="2" ht="16.5" spans="1:6">
      <c r="A2" s="2" t="s">
        <v>2</v>
      </c>
      <c r="B2" s="3" t="s">
        <v>3</v>
      </c>
      <c r="C2" s="3" t="s">
        <v>67</v>
      </c>
      <c r="D2" s="3" t="s">
        <v>6</v>
      </c>
      <c r="E2" s="3" t="s">
        <v>7</v>
      </c>
      <c r="F2" s="4" t="s">
        <v>68</v>
      </c>
    </row>
    <row r="3" ht="15.5" spans="1:6">
      <c r="A3" s="5" t="s">
        <v>69</v>
      </c>
      <c r="B3" s="6" t="s">
        <v>34</v>
      </c>
      <c r="C3" s="7">
        <f>明细科目汇总表1!F3</f>
        <v>7500</v>
      </c>
      <c r="D3" s="6">
        <f>D4+D5</f>
        <v>0</v>
      </c>
      <c r="E3" s="6">
        <f>E4+E5</f>
        <v>1040</v>
      </c>
      <c r="F3" s="8">
        <f>IF(OR(MID(A3,1,1)="1",MID(A3,1,1)="4"),C3+D3-E3,C3+E3-D3)</f>
        <v>8540</v>
      </c>
    </row>
    <row r="4" ht="15.5" spans="1:6">
      <c r="A4" s="5" t="s">
        <v>32</v>
      </c>
      <c r="B4" s="6" t="s">
        <v>33</v>
      </c>
      <c r="C4" s="7">
        <v>2000</v>
      </c>
      <c r="D4" s="6">
        <f>SUMIF(代码,A4,借方)</f>
        <v>0</v>
      </c>
      <c r="E4" s="6">
        <f>SUMIF(代码,A4,贷方)</f>
        <v>1040</v>
      </c>
      <c r="F4" s="8">
        <f t="shared" ref="F4:F17" si="0">IF(OR(MID(A4,1,1)="1",MID(A4,1,1)="4"),C4+D4-E4,C4+E4-D4)</f>
        <v>3040</v>
      </c>
    </row>
    <row r="5" ht="15.5" spans="1:6">
      <c r="A5" s="5" t="s">
        <v>70</v>
      </c>
      <c r="B5" s="6" t="s">
        <v>71</v>
      </c>
      <c r="C5" s="7">
        <v>3200</v>
      </c>
      <c r="D5" s="6">
        <f>SUMIF(代码,A5,借方)</f>
        <v>0</v>
      </c>
      <c r="E5" s="6">
        <f>SUMIF(代码,A5,贷方)</f>
        <v>0</v>
      </c>
      <c r="F5" s="8">
        <f t="shared" si="0"/>
        <v>3200</v>
      </c>
    </row>
    <row r="6" ht="15.5" spans="1:6">
      <c r="A6" s="5" t="s">
        <v>72</v>
      </c>
      <c r="B6" s="6" t="s">
        <v>25</v>
      </c>
      <c r="C6" s="7">
        <v>15100</v>
      </c>
      <c r="D6" s="6">
        <f>D7+D8+D9+D10</f>
        <v>3000</v>
      </c>
      <c r="E6" s="6">
        <f>E7+E8+E9+E10</f>
        <v>3100</v>
      </c>
      <c r="F6" s="8">
        <f t="shared" si="0"/>
        <v>15200</v>
      </c>
    </row>
    <row r="7" ht="15.5" spans="1:6">
      <c r="A7" s="5" t="s">
        <v>20</v>
      </c>
      <c r="B7" s="6" t="s">
        <v>73</v>
      </c>
      <c r="C7" s="7">
        <v>5000</v>
      </c>
      <c r="D7" s="6">
        <f>SUMIF(代码,A7,借方)</f>
        <v>0</v>
      </c>
      <c r="E7" s="6">
        <f>SUMIF(代码,A7,贷方)</f>
        <v>600</v>
      </c>
      <c r="F7" s="8">
        <f t="shared" si="0"/>
        <v>5600</v>
      </c>
    </row>
    <row r="8" ht="15.5" spans="1:6">
      <c r="A8" s="5" t="s">
        <v>74</v>
      </c>
      <c r="B8" s="6" t="s">
        <v>75</v>
      </c>
      <c r="C8" s="7">
        <v>700</v>
      </c>
      <c r="D8" s="6">
        <f>SUMIF(代码,A8,借方)</f>
        <v>0</v>
      </c>
      <c r="E8" s="6">
        <f>SUMIF(代码,A8,贷方)</f>
        <v>0</v>
      </c>
      <c r="F8" s="8">
        <f t="shared" si="0"/>
        <v>700</v>
      </c>
    </row>
    <row r="9" ht="15.5" spans="1:6">
      <c r="A9" s="5" t="s">
        <v>56</v>
      </c>
      <c r="B9" s="6" t="s">
        <v>76</v>
      </c>
      <c r="C9" s="7">
        <v>650</v>
      </c>
      <c r="D9" s="6">
        <f>SUMIF(代码,A9,借方)</f>
        <v>0</v>
      </c>
      <c r="E9" s="6">
        <f>SUMIF(代码,A9,贷方)</f>
        <v>2500</v>
      </c>
      <c r="F9" s="8">
        <f t="shared" si="0"/>
        <v>3150</v>
      </c>
    </row>
    <row r="10" ht="15.5" spans="1:6">
      <c r="A10" s="5" t="s">
        <v>41</v>
      </c>
      <c r="B10" s="6" t="s">
        <v>77</v>
      </c>
      <c r="C10" s="7">
        <v>1200</v>
      </c>
      <c r="D10" s="6">
        <f>SUMIF(代码,A10,借方)</f>
        <v>3000</v>
      </c>
      <c r="E10" s="6">
        <f>SUMIF(代码,A10,贷方)</f>
        <v>0</v>
      </c>
      <c r="F10" s="8">
        <f t="shared" si="0"/>
        <v>-1800</v>
      </c>
    </row>
    <row r="11" ht="15.5" spans="1:6">
      <c r="A11" s="5" t="s">
        <v>78</v>
      </c>
      <c r="B11" s="6" t="s">
        <v>19</v>
      </c>
      <c r="C11" s="7">
        <v>2000</v>
      </c>
      <c r="D11" s="6">
        <f>D12+D13+D14</f>
        <v>900</v>
      </c>
      <c r="E11" s="6">
        <f>E12+E13+E14</f>
        <v>0</v>
      </c>
      <c r="F11" s="8">
        <f t="shared" si="0"/>
        <v>1100</v>
      </c>
    </row>
    <row r="12" ht="15.5" spans="1:6">
      <c r="A12" s="5" t="s">
        <v>14</v>
      </c>
      <c r="B12" s="6" t="s">
        <v>15</v>
      </c>
      <c r="C12" s="7">
        <v>100</v>
      </c>
      <c r="D12" s="6">
        <f>SUMIF(代码,A12,借方)</f>
        <v>600</v>
      </c>
      <c r="E12" s="6">
        <f>SUMIF(代码,A12,贷方)</f>
        <v>0</v>
      </c>
      <c r="F12" s="8">
        <f t="shared" si="0"/>
        <v>-500</v>
      </c>
    </row>
    <row r="13" ht="15.5" spans="1:6">
      <c r="A13" s="5" t="s">
        <v>28</v>
      </c>
      <c r="B13" s="6" t="s">
        <v>29</v>
      </c>
      <c r="C13" s="7">
        <v>200</v>
      </c>
      <c r="D13" s="6">
        <f>SUMIF(代码,A13,借方)</f>
        <v>300</v>
      </c>
      <c r="E13" s="6">
        <f>SUMIF(代码,A13,贷方)</f>
        <v>0</v>
      </c>
      <c r="F13" s="8">
        <f t="shared" si="0"/>
        <v>-100</v>
      </c>
    </row>
    <row r="14" ht="15.5" spans="1:6">
      <c r="A14" s="5" t="s">
        <v>79</v>
      </c>
      <c r="B14" s="6" t="s">
        <v>61</v>
      </c>
      <c r="C14" s="7">
        <v>1400</v>
      </c>
      <c r="D14" s="6">
        <f>SUMIF(代码,A14,借方)</f>
        <v>0</v>
      </c>
      <c r="E14" s="6">
        <f>SUMIF(代码,A14,贷方)</f>
        <v>0</v>
      </c>
      <c r="F14" s="8">
        <f t="shared" si="0"/>
        <v>1400</v>
      </c>
    </row>
    <row r="15" ht="15.5" spans="1:6">
      <c r="A15" s="5" t="s">
        <v>80</v>
      </c>
      <c r="B15" s="6" t="s">
        <v>55</v>
      </c>
      <c r="C15" s="7">
        <v>2100</v>
      </c>
      <c r="D15" s="6">
        <f>D16+D17</f>
        <v>10000</v>
      </c>
      <c r="E15" s="6">
        <f>E16+E17</f>
        <v>3000</v>
      </c>
      <c r="F15" s="8">
        <f t="shared" si="0"/>
        <v>-4900</v>
      </c>
    </row>
    <row r="16" ht="15.5" spans="1:6">
      <c r="A16" s="5" t="s">
        <v>45</v>
      </c>
      <c r="B16" s="6" t="s">
        <v>46</v>
      </c>
      <c r="C16" s="7">
        <v>850</v>
      </c>
      <c r="D16" s="6">
        <f>SUMIF(代码,A16,借方)</f>
        <v>0</v>
      </c>
      <c r="E16" s="6">
        <f>SUMIF(代码,A16,贷方)</f>
        <v>3000</v>
      </c>
      <c r="F16" s="8">
        <f t="shared" si="0"/>
        <v>3850</v>
      </c>
    </row>
    <row r="17" ht="15.5" spans="1:6">
      <c r="A17" s="9" t="s">
        <v>51</v>
      </c>
      <c r="B17" s="10" t="s">
        <v>52</v>
      </c>
      <c r="C17" s="11">
        <v>1450</v>
      </c>
      <c r="D17" s="6">
        <f>SUMIF(代码,A17,借方)</f>
        <v>10000</v>
      </c>
      <c r="E17" s="6">
        <f>SUMIF(代码,A17,贷方)</f>
        <v>0</v>
      </c>
      <c r="F17" s="8">
        <f t="shared" si="0"/>
        <v>-8550</v>
      </c>
    </row>
    <row r="18" ht="14.75"/>
  </sheetData>
  <mergeCells count="1">
    <mergeCell ref="A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番茄花园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凭证记录表 </vt:lpstr>
      <vt:lpstr>明细科目汇总表1</vt:lpstr>
      <vt:lpstr>明细科目汇总表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江南烟雨</cp:lastModifiedBy>
  <dcterms:created xsi:type="dcterms:W3CDTF">2007-09-10T02:35:00Z</dcterms:created>
  <dcterms:modified xsi:type="dcterms:W3CDTF">2024-09-02T03:55:44Z</dcterms:modified>
  <cp:category>qq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90D8EE551D96434FA481762BD9A0FB5E_13</vt:lpwstr>
  </property>
  <property fmtid="{D5CDD505-2E9C-101B-9397-08002B2CF9AE}" pid="3" name="KSOProductBuildVer">
    <vt:lpwstr>2052-12.1.0.17133</vt:lpwstr>
  </property>
</Properties>
</file>