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doliveira_sptech_school/Documents/AirGuard/Documentação/"/>
    </mc:Choice>
  </mc:AlternateContent>
  <xr:revisionPtr revIDLastSave="0" documentId="8_{AED2A580-27BC-486C-B836-8E78961818A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roduct Backlog" sheetId="2" r:id="rId1"/>
    <sheet name="Sprint Backlog" sheetId="3" r:id="rId2"/>
    <sheet name="5W2H" sheetId="4" r:id="rId3"/>
  </sheets>
  <definedNames>
    <definedName name="_xlnm._FilterDatabase" localSheetId="0" hidden="1">'Product Backlog'!$K$16:$K$19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16" i="2"/>
  <c r="K17" i="2"/>
  <c r="K8" i="3"/>
  <c r="J8" i="3"/>
  <c r="L6" i="2"/>
  <c r="F7" i="2"/>
  <c r="F8" i="2"/>
  <c r="F9" i="2"/>
  <c r="F10" i="2"/>
  <c r="F11" i="2"/>
  <c r="F12" i="2"/>
  <c r="F13" i="2"/>
  <c r="F14" i="2"/>
  <c r="F15" i="2"/>
  <c r="F33" i="2"/>
  <c r="F34" i="2"/>
  <c r="F35" i="2"/>
  <c r="F36" i="2"/>
  <c r="F16" i="2"/>
  <c r="F38" i="2"/>
  <c r="F17" i="2"/>
  <c r="F18" i="2"/>
  <c r="F19" i="2"/>
  <c r="F20" i="2"/>
  <c r="F21" i="2"/>
  <c r="F22" i="2"/>
  <c r="F23" i="2"/>
  <c r="F24" i="2"/>
  <c r="F25" i="2"/>
  <c r="F26" i="2"/>
  <c r="L5" i="2" s="1"/>
  <c r="F27" i="2"/>
  <c r="F28" i="2"/>
  <c r="F29" i="2"/>
  <c r="F30" i="2"/>
  <c r="F31" i="2"/>
  <c r="F32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37" i="2"/>
  <c r="L4" i="2" l="1"/>
  <c r="L3" i="2" s="1"/>
  <c r="L7" i="2" l="1"/>
</calcChain>
</file>

<file path=xl/sharedStrings.xml><?xml version="1.0" encoding="utf-8"?>
<sst xmlns="http://schemas.openxmlformats.org/spreadsheetml/2006/main" count="445" uniqueCount="141">
  <si>
    <t>Status</t>
  </si>
  <si>
    <t>Requisito</t>
  </si>
  <si>
    <t>Descrição</t>
  </si>
  <si>
    <t>Classificação</t>
  </si>
  <si>
    <t>Tamanho (PP, P, M, G, GG)</t>
  </si>
  <si>
    <t>Tam (#)</t>
  </si>
  <si>
    <t>Prioridade</t>
  </si>
  <si>
    <t>SPRINT</t>
  </si>
  <si>
    <t>Feito</t>
  </si>
  <si>
    <t>Tela de simulador financeiro</t>
  </si>
  <si>
    <t>Desenvolvimento de uma interface interativa que permita demonstrar ao cliente os ganhos financeiros simulados com a utilização do sistema, utilizando dados reais ou fictícios do projeto.</t>
  </si>
  <si>
    <t>Essencial</t>
  </si>
  <si>
    <t>p</t>
  </si>
  <si>
    <t>SP1</t>
  </si>
  <si>
    <t>Total</t>
  </si>
  <si>
    <t>Tabelas criadas no MySQL</t>
  </si>
  <si>
    <t>Criação das tabelas principais no banco de dados MySQL para estruturar o armazenamento de dados de sensores, usuários e demais informações da aplicação.</t>
  </si>
  <si>
    <t>pp</t>
  </si>
  <si>
    <t>Setup de Client de Virtualização</t>
  </si>
  <si>
    <t>Configuração inicial de um ambiente virtualizado para execução e testes do sistema em um ambiente isolado, incluindo rede e recursos.</t>
  </si>
  <si>
    <t>SP2</t>
  </si>
  <si>
    <t>Rodar Código Arduino</t>
  </si>
  <si>
    <t>Upload e execução de scripts no Arduino para que ele leia dados dos sensores conectados e envie essas informações para a aplicação.</t>
  </si>
  <si>
    <t>SP3</t>
  </si>
  <si>
    <t>Protótipo do site institucional</t>
  </si>
  <si>
    <t>Criação da primeira versão visual do site da empresa ou projeto, com foco apenas em layout, identidade visual e estrutura de páginas, sem funcionalidades implementadas.</t>
  </si>
  <si>
    <t>g</t>
  </si>
  <si>
    <t>Média</t>
  </si>
  <si>
    <t>Linux instalado em VM local</t>
  </si>
  <si>
    <t>Instalação da distribuição Linux Lubuntu dentro de uma máquina virtual para simular o ambiente de produção e executar o backend do sistema.</t>
  </si>
  <si>
    <t>Ligar Arduino</t>
  </si>
  <si>
    <t>Configuração e testes iniciais do hardware, incluindo a alimentação do Arduino e a correta conexão dos sensores, garantindo que tudo funcione conforme o projeto.</t>
  </si>
  <si>
    <t>Justificativa do projeto</t>
  </si>
  <si>
    <t>Elaboração de um texto explicativo, detalhando os motivos pelos quais o projeto está sendo desenvolvido, o problema que resolve e o impacto esperado.</t>
  </si>
  <si>
    <t>m</t>
  </si>
  <si>
    <t>Execução de Script de inserção de Registros</t>
  </si>
  <si>
    <t>Testes de inserção de dados no banco de dados através de scripts SQL automatizados para validar a estrutura e integridade dos dados.</t>
  </si>
  <si>
    <t>Execução de Script de Consulta de Dados</t>
  </si>
  <si>
    <t>Execução de comandos SQL para consultar os dados inseridos no banco, verificando se estão sendo armazenados corretamente e se as informações podem ser recuperadas conforme o esperado.</t>
  </si>
  <si>
    <t>Documentação inicial do projeto</t>
  </si>
  <si>
    <t>Criação de documentos contendo o escopo inicial, objetivos e planejamento geral do projeto, servindo como base para os próximos passos.</t>
  </si>
  <si>
    <t>Contexto de Negócio</t>
  </si>
  <si>
    <t>Descrição detalhada do problema real que o projeto pretende resolver, incluindo informações sobre o ambiente em que será aplicado e as necessidades dos usuários.</t>
  </si>
  <si>
    <t>Ferramenta de gestão de projeto</t>
  </si>
  <si>
    <t>Escolha e configuração do Trello para organização das tarefas, sprints, entregas e acompanhamento do progresso do time.</t>
  </si>
  <si>
    <t>Diagrama de Visão de Negócio</t>
  </si>
  <si>
    <t>Criação de um diagrama representando os processos de negócio envolvidos no projeto, mostrando como os dados fluem entre as partes interessadas e a solução.</t>
  </si>
  <si>
    <t>Importante</t>
  </si>
  <si>
    <t xml:space="preserve">Feitos: </t>
  </si>
  <si>
    <t>Pendente</t>
  </si>
  <si>
    <t>Validar a solução técnica</t>
  </si>
  <si>
    <t>Execução de testes iniciais para garantir que a solução tecnológica (hardware + software) escolhida atende às necessidades funcionais e técnicas propostas no projeto.</t>
  </si>
  <si>
    <t xml:space="preserve">Pendentes: </t>
  </si>
  <si>
    <t>Utilizar o sensor com API local</t>
  </si>
  <si>
    <t>Conexão do sensor físico a uma API desenvolvida localmente, testando se os dados do sensor são corretamente captados e transmitidos pela API.</t>
  </si>
  <si>
    <t>Usar API Local / Sensor</t>
  </si>
  <si>
    <t>Integração da API com o sensor real, garantindo que a API receba os dados do sensor em tempo real e esteja apta a responder requisições corretamente.</t>
  </si>
  <si>
    <t>Site Estático Institucional</t>
  </si>
  <si>
    <t>Criação de uma versão estática do site da empresa ou do projeto com HTML, CSS e JavaScript, contendo informações institucionais, como missão, visão e contatos.</t>
  </si>
  <si>
    <t>Site Estático Dashboard</t>
  </si>
  <si>
    <t>Implementação de uma interface de dashboard em HTML + CSS + JS, utilizando bibliotecas como Chart.js para exibição de gráficos baseados em dados estáticos.</t>
  </si>
  <si>
    <t>gg</t>
  </si>
  <si>
    <t>Site Estático Cadastro e Login</t>
  </si>
  <si>
    <t>Criação de páginas estáticas simulando formulários de login e cadastro de usuários, para prototipação da navegação e experiência do usuário.</t>
  </si>
  <si>
    <t>Simular utilização do sensor + gráfico</t>
  </si>
  <si>
    <t>Teste da leitura de dados de sensores com exibição gráfica desses dados em tempo real ou simulado, com uso de bibliotecas JS como Chart.js.</t>
  </si>
  <si>
    <t>Script de criação do Banco</t>
  </si>
  <si>
    <t>Desenvolvimento de um script SQL para gerar as tabelas e relacionamentos iniciais do banco de dados do sistema, de forma automatizada.</t>
  </si>
  <si>
    <t>Planilha Sprint Backlog</t>
  </si>
  <si>
    <t>Planilha estruturada com a descrição de tarefas por sprint, contendo status de cada atividade para acompanhamento do projeto.</t>
  </si>
  <si>
    <t>Planilha Product Backlog</t>
  </si>
  <si>
    <t>Planilha que consolida todas as funcionalidades previstas do sistema, priorizadas por valor de entrega.</t>
  </si>
  <si>
    <t>Planilha de Riscos do Projeto</t>
  </si>
  <si>
    <t>Documentação que identifica riscos potenciais do projeto, categorizando sua probabilidade, impacto e estratégias de mitigação.</t>
  </si>
  <si>
    <t>Modelagem Lógica v1</t>
  </si>
  <si>
    <t>Primeira versão da modelagem lógica do banco de dados, com definição das entidades, atributos e relacionamentos, representados graficamente.</t>
  </si>
  <si>
    <t>Especificação da Dashboard</t>
  </si>
  <si>
    <t>Documentação detalhada com as funcionalidades e elementos visuais que devem compor o dashboard do sistema, como tipos de gráficos e métricas.</t>
  </si>
  <si>
    <t>Documentação do Projeto Atualizada</t>
  </si>
  <si>
    <t>Versão atualizada da documentação do projeto com todas as decisões, alterações e funcionalidades implementadas até o momento.</t>
  </si>
  <si>
    <t>Diagrama de solução</t>
  </si>
  <si>
    <t>Representação visual do funcionamento da solução tecnológica, mostrando integração entre sensores, APIs, banco de dados e interfaces.</t>
  </si>
  <si>
    <t>Simular a integração do Sistema</t>
  </si>
  <si>
    <t>Testes de ponta a ponta simulando o funcionamento completo do sistema, desde a leitura do sensor até a exibição dos dados na interface.</t>
  </si>
  <si>
    <t>Tabelas criadas em BD local</t>
  </si>
  <si>
    <t>Criação de um banco de dados local para testes, replicando a estrutura do banco principal e permitindo desenvolvimento isolado.</t>
  </si>
  <si>
    <t>Projetos atualizado no GitHub</t>
  </si>
  <si>
    <t>Configuração e uso de repositório GitHub para controle de versão, com commits frequentes e sincronização entre os membros da equipe.</t>
  </si>
  <si>
    <t>Atividades organizadas na ferramenta de Gestão</t>
  </si>
  <si>
    <t>Planejamento e registro das tarefas dentro da ferramenta de gestão escolhida, com organização por sprint e por responsável.</t>
  </si>
  <si>
    <t>Instalar MYSQL na VMLinux</t>
  </si>
  <si>
    <t>Instalação e configuração do MySQL dentro de uma máquina virtual Linux para testes de persistência e acesso a dados em ambiente isolado.</t>
  </si>
  <si>
    <t>Modo dark</t>
  </si>
  <si>
    <t>Implementação de um modo escuro na interface do sistema, com CSS customizado, visando acessibilidade e conforto visual.</t>
  </si>
  <si>
    <t>Desejável</t>
  </si>
  <si>
    <t>Login com o Google</t>
  </si>
  <si>
    <t>Implementação da autenticação de usuários por meio do Google, permitindo login seguro e simplificado com contas Google.</t>
  </si>
  <si>
    <t>Recuperação de senha</t>
  </si>
  <si>
    <t>Funcionalidade que permite ao usuário redefinir sua senha por e-mail, com envio de link seguro e validação de token temporário.</t>
  </si>
  <si>
    <t>Fluxograma do suporte</t>
  </si>
  <si>
    <t>Desenho do fluxo de atendimento ao usuário para suporte técnico, incluindo abertura de chamados, triagem e resolução.</t>
  </si>
  <si>
    <t>Ferramenta de Help Desk</t>
  </si>
  <si>
    <t>Escolha, configuração e integração de uma ferramenta para atendimento e gerenciamento de suporte técnico.</t>
  </si>
  <si>
    <t>Documento de mudanças</t>
  </si>
  <si>
    <t>Registro formal das alterações realizadas no projeto (requisitos, funcionalidades, mudanças de escopo), com justificativas e datas.</t>
  </si>
  <si>
    <t>Teste integrado dashboard</t>
  </si>
  <si>
    <t>Teste funcional da integração entre os dados coletados e a exibição gráfica no dashboard, validando a comunicação entre backend e frontend.</t>
  </si>
  <si>
    <t>Teste integrado da solução de IoT</t>
  </si>
  <si>
    <t>Teste completo de toda a solução de IoT, validando a comunicação entre sensores físicos, API, banco de dados e visualização final.</t>
  </si>
  <si>
    <t>Teste integrado (Arduíno + DB)</t>
  </si>
  <si>
    <t>Verificação da integração entre o Arduino (com sensores) e o banco de dados, assegurando que os dados coletados são transmitidos e armazenados corretamente.</t>
  </si>
  <si>
    <t>Data Acqu Ino + BobIA (N3)</t>
  </si>
  <si>
    <t>Teste avançado de aquisição de dados com Arduino integrado à IA BobIA, validando envio, processamento e retorno inteligente dos dados.</t>
  </si>
  <si>
    <t>Modelagem Lógica</t>
  </si>
  <si>
    <t>Modelagem lógica final do banco de dados, com refinamentos nas entidades, relacionamentos, normalizações e adequações às regras do sistema.</t>
  </si>
  <si>
    <t>Script MYSQL Server</t>
  </si>
  <si>
    <t>Criação de scripts específicos para MYSQL Server, estruturando tabelas, chaves primárias, índices e relacionamentos do sistema de forma compatível com essa plataforma.</t>
  </si>
  <si>
    <t>5W</t>
  </si>
  <si>
    <t>2H</t>
  </si>
  <si>
    <t>WHAT</t>
  </si>
  <si>
    <t>WHY</t>
  </si>
  <si>
    <t>WHERE</t>
  </si>
  <si>
    <t>WHO</t>
  </si>
  <si>
    <t>WHEN</t>
  </si>
  <si>
    <t>HOW</t>
  </si>
  <si>
    <t>HOW MUCH</t>
  </si>
  <si>
    <t>O que será feito?</t>
  </si>
  <si>
    <t xml:space="preserve">Por que será feito?	</t>
  </si>
  <si>
    <t xml:space="preserve">Onde será feito?	</t>
  </si>
  <si>
    <t>Quem será responsável?</t>
  </si>
  <si>
    <t>Quando será feito?</t>
  </si>
  <si>
    <t>Como será feito?</t>
  </si>
  <si>
    <t>Quanto custará?</t>
  </si>
  <si>
    <t>Desenvolvimento de um sistema de monitoramento de monóxido de carbono.</t>
  </si>
  <si>
    <t>Redução de absenteísmo e prevenção de processos trabalhistas, visando diminuir gastos com doenças respiratórias e custos jurídicos.</t>
  </si>
  <si>
    <t>O projeto está sendo desenvolvido na faculdade e será implementado em metalúrgicas de soldagem.</t>
  </si>
  <si>
    <t>O projeto será desenvolvido por um grupo de estudantes da faculdade, com a colaboração de todos os membros.</t>
  </si>
  <si>
    <t>O projeto teve início em janeiro e será concluído até o final de junho, dividido em 3 sprints ao longo do período.</t>
  </si>
  <si>
    <t>O projeto será desenvolvido integrando sensores com Arduino, API, banco de dados na VM e um site com dashboard interativo.</t>
  </si>
  <si>
    <t>O custo estimado do projeto inclui a aquisição de sensores, Arduino, infraestrutura para a máquina virtual e desenvolvimento do site.</t>
  </si>
  <si>
    <t>Estimativa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</si>
</sst>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sz val="8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7" tint="0.3999755851924192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vertical="center" textRotation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469816272965895E-2"/>
          <c:y val="0.13004629629629633"/>
          <c:w val="0.90297462817147855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Backlog'!$K$3:$K$6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'Product Backlog'!$L$3:$L$6</c:f>
              <c:numCache>
                <c:formatCode>General</c:formatCode>
                <c:ptCount val="4"/>
                <c:pt idx="0">
                  <c:v>148</c:v>
                </c:pt>
                <c:pt idx="1">
                  <c:v>73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2A-A623-B521CA37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648127"/>
        <c:axId val="949648607"/>
      </c:lineChart>
      <c:catAx>
        <c:axId val="9496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648607"/>
        <c:crosses val="autoZero"/>
        <c:auto val="1"/>
        <c:lblAlgn val="ctr"/>
        <c:lblOffset val="100"/>
        <c:noMultiLvlLbl val="0"/>
      </c:catAx>
      <c:valAx>
        <c:axId val="9496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64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9-4509-AA59-841BD0E59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9-4509-AA59-841BD0E5953D}"/>
              </c:ext>
            </c:extLst>
          </c:dPt>
          <c:cat>
            <c:strRef>
              <c:f>('Product Backlog'!$J$16:$J$17,'Product Backlog'!$K$16:$K$17)</c:f>
              <c:strCache>
                <c:ptCount val="4"/>
                <c:pt idx="0">
                  <c:v>Feitos: </c:v>
                </c:pt>
                <c:pt idx="1">
                  <c:v>Pendentes: </c:v>
                </c:pt>
                <c:pt idx="2">
                  <c:v>26</c:v>
                </c:pt>
                <c:pt idx="3">
                  <c:v>20</c:v>
                </c:pt>
              </c:strCache>
            </c:strRef>
          </c:cat>
          <c:val>
            <c:numRef>
              <c:f>'Product Backlog'!$K$16:$K$17</c:f>
              <c:numCache>
                <c:formatCode>General</c:formatCode>
                <c:ptCount val="2"/>
                <c:pt idx="0">
                  <c:v>26</c:v>
                </c:pt>
                <c:pt idx="1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{"Status"}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1F-4211-BA4F-9ACAEF23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A-45CF-9E7E-AD3CB489A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A-45CF-9E7E-AD3CB489A3B0}"/>
              </c:ext>
            </c:extLst>
          </c:dPt>
          <c:cat>
            <c:strRef>
              <c:f>('Sprint Backlog'!$J$7:$K$7,'Sprint Backlog'!$J$8:$K$8)</c:f>
              <c:strCache>
                <c:ptCount val="4"/>
                <c:pt idx="0">
                  <c:v>Feitos: </c:v>
                </c:pt>
                <c:pt idx="1">
                  <c:v>Pendentes: </c:v>
                </c:pt>
                <c:pt idx="2">
                  <c:v>5</c:v>
                </c:pt>
                <c:pt idx="3">
                  <c:v>15</c:v>
                </c:pt>
              </c:strCache>
            </c:strRef>
          </c:cat>
          <c:val>
            <c:numRef>
              <c:f>'Sprint Backlog'!$J$8:$K$8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D-431C-AEF4-4B7859F8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7</xdr:row>
      <xdr:rowOff>204787</xdr:rowOff>
    </xdr:from>
    <xdr:to>
      <xdr:col>17</xdr:col>
      <xdr:colOff>95250</xdr:colOff>
      <xdr:row>12</xdr:row>
      <xdr:rowOff>376237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B7FCC0-DA2B-06EC-9EA0-DA1A13E6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17</xdr:row>
      <xdr:rowOff>66675</xdr:rowOff>
    </xdr:from>
    <xdr:to>
      <xdr:col>17</xdr:col>
      <xdr:colOff>428625</xdr:colOff>
      <xdr:row>22</xdr:row>
      <xdr:rowOff>428625</xdr:rowOff>
    </xdr:to>
    <xdr:graphicFrame macro="">
      <xdr:nvGraphicFramePr>
        <xdr:cNvPr id="21" name="Gráfico 39">
          <a:extLst>
            <a:ext uri="{FF2B5EF4-FFF2-40B4-BE49-F238E27FC236}">
              <a16:creationId xmlns:a16="http://schemas.microsoft.com/office/drawing/2014/main" id="{04FF2A53-23A7-79B3-1853-66A029CB8A7F}"/>
            </a:ext>
            <a:ext uri="{147F2762-F138-4A5C-976F-8EAC2B608ADB}">
              <a16:predDERef xmlns:a16="http://schemas.microsoft.com/office/drawing/2014/main" pred="{5EB7FCC0-DA2B-06EC-9EA0-DA1A13E6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428625</xdr:rowOff>
    </xdr:from>
    <xdr:to>
      <xdr:col>15</xdr:col>
      <xdr:colOff>371475</xdr:colOff>
      <xdr:row>9</xdr:row>
      <xdr:rowOff>85725</xdr:rowOff>
    </xdr:to>
    <xdr:graphicFrame macro="">
      <xdr:nvGraphicFramePr>
        <xdr:cNvPr id="50" name="Gráfico 2">
          <a:extLst>
            <a:ext uri="{FF2B5EF4-FFF2-40B4-BE49-F238E27FC236}">
              <a16:creationId xmlns:a16="http://schemas.microsoft.com/office/drawing/2014/main" id="{6185944A-FDA2-DAAD-6AA4-FE046432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2B568-7964-400B-93A1-FDED5F64832B}" name="Tabela2" displayName="Tabela2" ref="A2:I48" totalsRowShown="0" headerRowDxfId="13" dataDxfId="11" headerRowBorderDxfId="12" tableBorderDxfId="10" totalsRowBorderDxfId="9">
  <autoFilter ref="A2:I48" xr:uid="{B772B568-7964-400B-93A1-FDED5F64832B}"/>
  <sortState xmlns:xlrd2="http://schemas.microsoft.com/office/spreadsheetml/2017/richdata2" ref="A3:H48">
    <sortCondition ref="H2:H48"/>
  </sortState>
  <tableColumns count="9">
    <tableColumn id="8" xr3:uid="{AC2AB257-0D73-467E-9977-B4C5EF58D1EF}" name="Status" dataDxfId="8"/>
    <tableColumn id="1" xr3:uid="{4B102D96-CCE3-488C-B558-40AD42A1750F}" name="Requisito" dataDxfId="7"/>
    <tableColumn id="2" xr3:uid="{F0AE47D2-7F80-48DC-90DF-FEE0F69114CD}" name="Descrição" dataDxfId="6"/>
    <tableColumn id="3" xr3:uid="{F60858BD-BFB4-44A3-8485-601FE78E761F}" name="Classificação" dataDxfId="5"/>
    <tableColumn id="4" xr3:uid="{6BC1F903-48B6-47D8-98C0-649C1693254B}" name="Tamanho (PP, P, M, G, GG)" dataDxfId="4"/>
    <tableColumn id="5" xr3:uid="{9AAAAF1A-D1F7-4925-BA25-353B6E3EE48E}" name="Tam (#)" dataDxfId="3">
      <calculatedColumnFormula>IF(E3="PP", 3, IF(E3="P", 5, IF(E3="M", 8, IF(E3="G", 13, IF(E3="GG", 21, "")))))</calculatedColumnFormula>
    </tableColumn>
    <tableColumn id="6" xr3:uid="{624610F0-AE26-4352-BC7A-7F1623827900}" name="Prioridade" dataDxfId="2"/>
    <tableColumn id="7" xr3:uid="{61CEA645-90A6-48D1-8010-8741C008C0D5}" name="SPRINT" dataDxfId="1"/>
    <tableColumn id="9" xr3:uid="{AA6E782A-DE46-4B04-A8C4-909930A4E895}" name="Estimativ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1519-2D3C-4AEF-AD18-290FC829BB4D}">
  <dimension ref="A1:L50"/>
  <sheetViews>
    <sheetView showGridLines="0" tabSelected="1" topLeftCell="A2" zoomScaleNormal="100" workbookViewId="0">
      <selection activeCell="A31" sqref="A31"/>
    </sheetView>
  </sheetViews>
  <sheetFormatPr defaultRowHeight="30.75" customHeight="1" x14ac:dyDescent="0.25"/>
  <cols>
    <col min="1" max="1" width="13.85546875" customWidth="1"/>
    <col min="2" max="2" width="44.7109375" bestFit="1" customWidth="1"/>
    <col min="3" max="3" width="85.140625" bestFit="1" customWidth="1"/>
    <col min="4" max="4" width="21.140625" bestFit="1" customWidth="1"/>
    <col min="5" max="5" width="15.42578125" customWidth="1"/>
    <col min="6" max="8" width="16.42578125" bestFit="1" customWidth="1"/>
    <col min="9" max="9" width="16.140625" customWidth="1"/>
    <col min="10" max="10" width="10.85546875" bestFit="1" customWidth="1"/>
    <col min="11" max="11" width="16.5703125" customWidth="1"/>
    <col min="12" max="12" width="6.42578125" customWidth="1"/>
  </cols>
  <sheetData>
    <row r="1" spans="1:12" ht="15" hidden="1" x14ac:dyDescent="0.25"/>
    <row r="2" spans="1:12" ht="57.75" customHeight="1" thickBot="1" x14ac:dyDescent="0.3">
      <c r="A2" s="14" t="s">
        <v>0</v>
      </c>
      <c r="B2" s="15" t="s">
        <v>1</v>
      </c>
      <c r="C2" s="15" t="s">
        <v>2</v>
      </c>
      <c r="D2" s="15" t="s">
        <v>3</v>
      </c>
      <c r="E2" s="17" t="s">
        <v>4</v>
      </c>
      <c r="F2" s="15" t="s">
        <v>5</v>
      </c>
      <c r="G2" s="15" t="s">
        <v>6</v>
      </c>
      <c r="H2" s="16" t="s">
        <v>7</v>
      </c>
      <c r="I2" s="50" t="s">
        <v>140</v>
      </c>
    </row>
    <row r="3" spans="1:12" s="1" customFormat="1" ht="55.5" customHeight="1" thickBot="1" x14ac:dyDescent="0.3">
      <c r="A3" s="10" t="s">
        <v>8</v>
      </c>
      <c r="B3" s="2" t="s">
        <v>9</v>
      </c>
      <c r="C3" s="5" t="s">
        <v>10</v>
      </c>
      <c r="D3" s="7" t="s">
        <v>11</v>
      </c>
      <c r="E3" s="20" t="s">
        <v>12</v>
      </c>
      <c r="F3" s="21">
        <f t="shared" ref="F3:F48" si="0">IF(E3="PP", 3, IF(E3="P", 5, IF(E3="M", 8, IF(E3="G", 13, IF(E3="GG", 21, "")))))</f>
        <v>5</v>
      </c>
      <c r="G3" s="20">
        <v>1</v>
      </c>
      <c r="H3" s="12" t="s">
        <v>13</v>
      </c>
      <c r="I3" s="52">
        <v>45716</v>
      </c>
      <c r="K3" s="30" t="s">
        <v>14</v>
      </c>
      <c r="L3" s="31">
        <f>SUM(L4:L6)</f>
        <v>148</v>
      </c>
    </row>
    <row r="4" spans="1:12" s="1" customFormat="1" ht="55.5" customHeight="1" x14ac:dyDescent="0.25">
      <c r="A4" s="10" t="s">
        <v>8</v>
      </c>
      <c r="B4" s="2" t="s">
        <v>15</v>
      </c>
      <c r="C4" s="5" t="s">
        <v>16</v>
      </c>
      <c r="D4" s="8" t="s">
        <v>11</v>
      </c>
      <c r="E4" s="20" t="s">
        <v>17</v>
      </c>
      <c r="F4" s="21">
        <f t="shared" si="0"/>
        <v>3</v>
      </c>
      <c r="G4" s="20">
        <v>1</v>
      </c>
      <c r="H4" s="12" t="s">
        <v>13</v>
      </c>
      <c r="I4" s="51">
        <v>45719</v>
      </c>
      <c r="K4" s="35" t="s">
        <v>13</v>
      </c>
      <c r="L4" s="34">
        <f>SUMIFS(F:F, H:H, K4, A:A, "feito")</f>
        <v>73</v>
      </c>
    </row>
    <row r="5" spans="1:12" s="1" customFormat="1" ht="55.5" customHeight="1" x14ac:dyDescent="0.25">
      <c r="A5" s="10" t="s">
        <v>8</v>
      </c>
      <c r="B5" s="2" t="s">
        <v>18</v>
      </c>
      <c r="C5" s="5" t="s">
        <v>19</v>
      </c>
      <c r="D5" s="8" t="s">
        <v>11</v>
      </c>
      <c r="E5" s="20" t="s">
        <v>17</v>
      </c>
      <c r="F5" s="21">
        <f t="shared" si="0"/>
        <v>3</v>
      </c>
      <c r="G5" s="20">
        <v>1</v>
      </c>
      <c r="H5" s="12" t="s">
        <v>13</v>
      </c>
      <c r="I5" s="51">
        <v>45719</v>
      </c>
      <c r="K5" s="33" t="s">
        <v>20</v>
      </c>
      <c r="L5" s="32">
        <f>SUMIFS(F:F, H:H, K5, A:A, "feito")</f>
        <v>75</v>
      </c>
    </row>
    <row r="6" spans="1:12" s="1" customFormat="1" ht="55.5" customHeight="1" thickBot="1" x14ac:dyDescent="0.3">
      <c r="A6" s="10" t="s">
        <v>8</v>
      </c>
      <c r="B6" s="2" t="s">
        <v>21</v>
      </c>
      <c r="C6" s="5" t="s">
        <v>22</v>
      </c>
      <c r="D6" s="8" t="s">
        <v>11</v>
      </c>
      <c r="E6" s="20" t="s">
        <v>17</v>
      </c>
      <c r="F6" s="21">
        <f t="shared" si="0"/>
        <v>3</v>
      </c>
      <c r="G6" s="20">
        <v>1</v>
      </c>
      <c r="H6" s="12" t="s">
        <v>13</v>
      </c>
      <c r="I6" s="51">
        <v>45719</v>
      </c>
      <c r="K6" s="36" t="s">
        <v>23</v>
      </c>
      <c r="L6" s="34">
        <f>SUMIFS(F:F, H:H, K6, A:A, "feito")</f>
        <v>0</v>
      </c>
    </row>
    <row r="7" spans="1:12" s="1" customFormat="1" ht="55.5" customHeight="1" thickBot="1" x14ac:dyDescent="0.3">
      <c r="A7" s="10" t="s">
        <v>8</v>
      </c>
      <c r="B7" s="3" t="s">
        <v>24</v>
      </c>
      <c r="C7" s="5" t="s">
        <v>25</v>
      </c>
      <c r="D7" s="8" t="s">
        <v>11</v>
      </c>
      <c r="E7" s="20" t="s">
        <v>26</v>
      </c>
      <c r="F7" s="21">
        <f t="shared" si="0"/>
        <v>13</v>
      </c>
      <c r="G7" s="20">
        <v>1</v>
      </c>
      <c r="H7" s="12" t="s">
        <v>13</v>
      </c>
      <c r="I7" s="51">
        <v>45726</v>
      </c>
      <c r="K7" s="30" t="s">
        <v>27</v>
      </c>
      <c r="L7" s="31">
        <f>(L4+L5+L6)/3</f>
        <v>49.333333333333336</v>
      </c>
    </row>
    <row r="8" spans="1:12" s="1" customFormat="1" ht="55.5" customHeight="1" x14ac:dyDescent="0.25">
      <c r="A8" s="10" t="s">
        <v>8</v>
      </c>
      <c r="B8" s="2" t="s">
        <v>28</v>
      </c>
      <c r="C8" s="5" t="s">
        <v>29</v>
      </c>
      <c r="D8" s="8" t="s">
        <v>11</v>
      </c>
      <c r="E8" s="20" t="s">
        <v>17</v>
      </c>
      <c r="F8" s="21">
        <f t="shared" si="0"/>
        <v>3</v>
      </c>
      <c r="G8" s="20">
        <v>1</v>
      </c>
      <c r="H8" s="12" t="s">
        <v>13</v>
      </c>
      <c r="I8" s="51">
        <v>45719</v>
      </c>
    </row>
    <row r="9" spans="1:12" s="1" customFormat="1" ht="55.5" customHeight="1" x14ac:dyDescent="0.25">
      <c r="A9" s="10" t="s">
        <v>8</v>
      </c>
      <c r="B9" s="2" t="s">
        <v>30</v>
      </c>
      <c r="C9" s="5" t="s">
        <v>31</v>
      </c>
      <c r="D9" s="8" t="s">
        <v>11</v>
      </c>
      <c r="E9" s="20" t="s">
        <v>17</v>
      </c>
      <c r="F9" s="21">
        <f t="shared" si="0"/>
        <v>3</v>
      </c>
      <c r="G9" s="20">
        <v>1</v>
      </c>
      <c r="H9" s="12" t="s">
        <v>13</v>
      </c>
      <c r="I9" s="51">
        <v>45721</v>
      </c>
    </row>
    <row r="10" spans="1:12" s="1" customFormat="1" ht="55.5" customHeight="1" x14ac:dyDescent="0.25">
      <c r="A10" s="10" t="s">
        <v>8</v>
      </c>
      <c r="B10" s="2" t="s">
        <v>32</v>
      </c>
      <c r="C10" s="5" t="s">
        <v>33</v>
      </c>
      <c r="D10" s="8" t="s">
        <v>11</v>
      </c>
      <c r="E10" s="20" t="s">
        <v>34</v>
      </c>
      <c r="F10" s="21">
        <f t="shared" si="0"/>
        <v>8</v>
      </c>
      <c r="G10" s="20">
        <v>2</v>
      </c>
      <c r="H10" s="12" t="s">
        <v>13</v>
      </c>
      <c r="I10" s="51">
        <v>45723</v>
      </c>
    </row>
    <row r="11" spans="1:12" s="1" customFormat="1" ht="55.5" customHeight="1" x14ac:dyDescent="0.25">
      <c r="A11" s="10" t="s">
        <v>8</v>
      </c>
      <c r="B11" s="2" t="s">
        <v>35</v>
      </c>
      <c r="C11" s="5" t="s">
        <v>36</v>
      </c>
      <c r="D11" s="8" t="s">
        <v>11</v>
      </c>
      <c r="E11" s="20" t="s">
        <v>17</v>
      </c>
      <c r="F11" s="21">
        <f t="shared" si="0"/>
        <v>3</v>
      </c>
      <c r="G11" s="20">
        <v>2</v>
      </c>
      <c r="H11" s="12" t="s">
        <v>13</v>
      </c>
      <c r="I11" s="51">
        <v>45719</v>
      </c>
    </row>
    <row r="12" spans="1:12" s="1" customFormat="1" ht="55.5" customHeight="1" x14ac:dyDescent="0.25">
      <c r="A12" s="10" t="s">
        <v>8</v>
      </c>
      <c r="B12" s="2" t="s">
        <v>37</v>
      </c>
      <c r="C12" s="5" t="s">
        <v>38</v>
      </c>
      <c r="D12" s="8" t="s">
        <v>11</v>
      </c>
      <c r="E12" s="20" t="s">
        <v>17</v>
      </c>
      <c r="F12" s="21">
        <f t="shared" si="0"/>
        <v>3</v>
      </c>
      <c r="G12" s="20">
        <v>2</v>
      </c>
      <c r="H12" s="12" t="s">
        <v>13</v>
      </c>
      <c r="I12" s="51">
        <v>45719</v>
      </c>
    </row>
    <row r="13" spans="1:12" s="1" customFormat="1" ht="55.5" customHeight="1" x14ac:dyDescent="0.25">
      <c r="A13" s="10" t="s">
        <v>8</v>
      </c>
      <c r="B13" s="2" t="s">
        <v>39</v>
      </c>
      <c r="C13" s="5" t="s">
        <v>40</v>
      </c>
      <c r="D13" s="8" t="s">
        <v>11</v>
      </c>
      <c r="E13" s="20" t="s">
        <v>34</v>
      </c>
      <c r="F13" s="21">
        <f t="shared" si="0"/>
        <v>8</v>
      </c>
      <c r="G13" s="20">
        <v>3</v>
      </c>
      <c r="H13" s="12" t="s">
        <v>13</v>
      </c>
      <c r="I13" s="51">
        <v>45723</v>
      </c>
    </row>
    <row r="14" spans="1:12" s="1" customFormat="1" ht="55.5" customHeight="1" x14ac:dyDescent="0.25">
      <c r="A14" s="10" t="s">
        <v>8</v>
      </c>
      <c r="B14" s="2" t="s">
        <v>41</v>
      </c>
      <c r="C14" s="5" t="s">
        <v>42</v>
      </c>
      <c r="D14" s="8" t="s">
        <v>11</v>
      </c>
      <c r="E14" s="20" t="s">
        <v>34</v>
      </c>
      <c r="F14" s="21">
        <f t="shared" si="0"/>
        <v>8</v>
      </c>
      <c r="G14" s="20">
        <v>3</v>
      </c>
      <c r="H14" s="12" t="s">
        <v>13</v>
      </c>
      <c r="I14" s="51">
        <v>45723</v>
      </c>
    </row>
    <row r="15" spans="1:12" s="1" customFormat="1" ht="55.5" customHeight="1" x14ac:dyDescent="0.25">
      <c r="A15" s="10" t="s">
        <v>8</v>
      </c>
      <c r="B15" s="2" t="s">
        <v>43</v>
      </c>
      <c r="C15" s="5" t="s">
        <v>44</v>
      </c>
      <c r="D15" s="8" t="s">
        <v>11</v>
      </c>
      <c r="E15" s="20" t="s">
        <v>12</v>
      </c>
      <c r="F15" s="21">
        <f t="shared" si="0"/>
        <v>5</v>
      </c>
      <c r="G15" s="20">
        <v>2</v>
      </c>
      <c r="H15" s="12" t="s">
        <v>13</v>
      </c>
      <c r="I15" s="51">
        <v>45723</v>
      </c>
    </row>
    <row r="16" spans="1:12" s="1" customFormat="1" ht="55.5" customHeight="1" x14ac:dyDescent="0.25">
      <c r="A16" s="10" t="s">
        <v>8</v>
      </c>
      <c r="B16" s="2" t="s">
        <v>45</v>
      </c>
      <c r="C16" s="5" t="s">
        <v>46</v>
      </c>
      <c r="D16" s="8" t="s">
        <v>47</v>
      </c>
      <c r="E16" s="20" t="s">
        <v>12</v>
      </c>
      <c r="F16" s="21">
        <f t="shared" si="0"/>
        <v>5</v>
      </c>
      <c r="G16" s="20">
        <v>3</v>
      </c>
      <c r="H16" s="12" t="s">
        <v>13</v>
      </c>
      <c r="I16" s="51">
        <v>45730</v>
      </c>
      <c r="J16" s="44" t="s">
        <v>48</v>
      </c>
      <c r="K16" s="43">
        <f>COUNTIF(Tabela2[[#All],[Status]], "feito")</f>
        <v>26</v>
      </c>
    </row>
    <row r="17" spans="1:11" s="1" customFormat="1" ht="55.5" customHeight="1" x14ac:dyDescent="0.25">
      <c r="A17" s="10" t="s">
        <v>49</v>
      </c>
      <c r="B17" s="2" t="s">
        <v>50</v>
      </c>
      <c r="C17" s="5" t="s">
        <v>51</v>
      </c>
      <c r="D17" s="7" t="s">
        <v>11</v>
      </c>
      <c r="E17" s="20" t="s">
        <v>12</v>
      </c>
      <c r="F17" s="21">
        <f t="shared" si="0"/>
        <v>5</v>
      </c>
      <c r="G17" s="20">
        <v>2</v>
      </c>
      <c r="H17" s="12" t="s">
        <v>20</v>
      </c>
      <c r="I17" s="51">
        <v>45766</v>
      </c>
      <c r="J17" s="44" t="s">
        <v>52</v>
      </c>
      <c r="K17" s="43">
        <f>COUNTIF(Tabela2[[#All],[Status]], "pendente")</f>
        <v>20</v>
      </c>
    </row>
    <row r="18" spans="1:11" s="1" customFormat="1" ht="55.5" customHeight="1" x14ac:dyDescent="0.25">
      <c r="A18" s="10" t="s">
        <v>8</v>
      </c>
      <c r="B18" s="2" t="s">
        <v>53</v>
      </c>
      <c r="C18" s="5" t="s">
        <v>54</v>
      </c>
      <c r="D18" s="8" t="s">
        <v>11</v>
      </c>
      <c r="E18" s="20" t="s">
        <v>12</v>
      </c>
      <c r="F18" s="21">
        <f t="shared" si="0"/>
        <v>5</v>
      </c>
      <c r="G18" s="20">
        <v>1</v>
      </c>
      <c r="H18" s="12" t="s">
        <v>20</v>
      </c>
      <c r="I18" s="51">
        <v>45755</v>
      </c>
    </row>
    <row r="19" spans="1:11" s="1" customFormat="1" ht="55.5" customHeight="1" x14ac:dyDescent="0.25">
      <c r="A19" s="10" t="s">
        <v>8</v>
      </c>
      <c r="B19" s="2" t="s">
        <v>55</v>
      </c>
      <c r="C19" s="5" t="s">
        <v>56</v>
      </c>
      <c r="D19" s="7" t="s">
        <v>11</v>
      </c>
      <c r="E19" s="20" t="s">
        <v>12</v>
      </c>
      <c r="F19" s="21">
        <f t="shared" si="0"/>
        <v>5</v>
      </c>
      <c r="G19" s="20">
        <v>1</v>
      </c>
      <c r="H19" s="12" t="s">
        <v>20</v>
      </c>
      <c r="I19" s="51">
        <v>45755</v>
      </c>
    </row>
    <row r="20" spans="1:11" s="1" customFormat="1" ht="55.5" customHeight="1" x14ac:dyDescent="0.25">
      <c r="A20" s="10" t="s">
        <v>49</v>
      </c>
      <c r="B20" s="2" t="s">
        <v>57</v>
      </c>
      <c r="C20" s="5" t="s">
        <v>58</v>
      </c>
      <c r="D20" s="7" t="s">
        <v>11</v>
      </c>
      <c r="E20" s="20" t="s">
        <v>26</v>
      </c>
      <c r="F20" s="21">
        <f t="shared" si="0"/>
        <v>13</v>
      </c>
      <c r="G20" s="20">
        <v>1</v>
      </c>
      <c r="H20" s="12" t="s">
        <v>20</v>
      </c>
      <c r="I20" s="51">
        <v>45763</v>
      </c>
    </row>
    <row r="21" spans="1:11" s="1" customFormat="1" ht="55.5" customHeight="1" x14ac:dyDescent="0.25">
      <c r="A21" s="10" t="s">
        <v>49</v>
      </c>
      <c r="B21" s="2" t="s">
        <v>59</v>
      </c>
      <c r="C21" s="41" t="s">
        <v>60</v>
      </c>
      <c r="D21" s="7" t="s">
        <v>11</v>
      </c>
      <c r="E21" s="20" t="s">
        <v>61</v>
      </c>
      <c r="F21" s="21">
        <f t="shared" si="0"/>
        <v>21</v>
      </c>
      <c r="G21" s="20">
        <v>2</v>
      </c>
      <c r="H21" s="12" t="s">
        <v>20</v>
      </c>
      <c r="I21" s="51">
        <v>45763</v>
      </c>
    </row>
    <row r="22" spans="1:11" s="1" customFormat="1" ht="55.5" customHeight="1" x14ac:dyDescent="0.25">
      <c r="A22" s="10" t="s">
        <v>49</v>
      </c>
      <c r="B22" s="2" t="s">
        <v>62</v>
      </c>
      <c r="C22" s="41" t="s">
        <v>63</v>
      </c>
      <c r="D22" s="7" t="s">
        <v>11</v>
      </c>
      <c r="E22" s="20" t="s">
        <v>34</v>
      </c>
      <c r="F22" s="21">
        <f t="shared" si="0"/>
        <v>8</v>
      </c>
      <c r="G22" s="20">
        <v>2</v>
      </c>
      <c r="H22" s="12" t="s">
        <v>20</v>
      </c>
      <c r="I22" s="51">
        <v>45763</v>
      </c>
    </row>
    <row r="23" spans="1:11" s="1" customFormat="1" ht="55.5" customHeight="1" x14ac:dyDescent="0.25">
      <c r="A23" s="10" t="s">
        <v>8</v>
      </c>
      <c r="B23" s="2" t="s">
        <v>64</v>
      </c>
      <c r="C23" s="5" t="s">
        <v>65</v>
      </c>
      <c r="D23" s="8" t="s">
        <v>11</v>
      </c>
      <c r="E23" s="20" t="s">
        <v>12</v>
      </c>
      <c r="F23" s="21">
        <f t="shared" si="0"/>
        <v>5</v>
      </c>
      <c r="G23" s="20">
        <v>3</v>
      </c>
      <c r="H23" s="12" t="s">
        <v>20</v>
      </c>
      <c r="I23" s="51">
        <v>45755</v>
      </c>
    </row>
    <row r="24" spans="1:11" s="1" customFormat="1" ht="55.5" customHeight="1" x14ac:dyDescent="0.25">
      <c r="A24" s="10" t="s">
        <v>8</v>
      </c>
      <c r="B24" s="2" t="s">
        <v>66</v>
      </c>
      <c r="C24" s="5" t="s">
        <v>67</v>
      </c>
      <c r="D24" s="7" t="s">
        <v>11</v>
      </c>
      <c r="E24" s="20" t="s">
        <v>34</v>
      </c>
      <c r="F24" s="21">
        <f t="shared" si="0"/>
        <v>8</v>
      </c>
      <c r="G24" s="20">
        <v>1</v>
      </c>
      <c r="H24" s="12" t="s">
        <v>20</v>
      </c>
      <c r="I24" s="51">
        <v>45752</v>
      </c>
    </row>
    <row r="25" spans="1:11" s="1" customFormat="1" ht="55.5" customHeight="1" x14ac:dyDescent="0.25">
      <c r="A25" s="10" t="s">
        <v>8</v>
      </c>
      <c r="B25" s="2" t="s">
        <v>68</v>
      </c>
      <c r="C25" s="5" t="s">
        <v>69</v>
      </c>
      <c r="D25" s="8" t="s">
        <v>11</v>
      </c>
      <c r="E25" s="20" t="s">
        <v>17</v>
      </c>
      <c r="F25" s="21">
        <f t="shared" si="0"/>
        <v>3</v>
      </c>
      <c r="G25" s="20">
        <v>3</v>
      </c>
      <c r="H25" s="12" t="s">
        <v>20</v>
      </c>
      <c r="I25" s="51">
        <v>45757</v>
      </c>
    </row>
    <row r="26" spans="1:11" s="1" customFormat="1" ht="55.5" customHeight="1" x14ac:dyDescent="0.25">
      <c r="A26" s="10" t="s">
        <v>8</v>
      </c>
      <c r="B26" s="2" t="s">
        <v>70</v>
      </c>
      <c r="C26" s="5" t="s">
        <v>71</v>
      </c>
      <c r="D26" s="8" t="s">
        <v>11</v>
      </c>
      <c r="E26" s="20" t="s">
        <v>12</v>
      </c>
      <c r="F26" s="21">
        <f t="shared" si="0"/>
        <v>5</v>
      </c>
      <c r="G26" s="20">
        <v>3</v>
      </c>
      <c r="H26" s="12" t="s">
        <v>20</v>
      </c>
      <c r="I26" s="51">
        <v>45757</v>
      </c>
    </row>
    <row r="27" spans="1:11" s="1" customFormat="1" ht="55.5" customHeight="1" x14ac:dyDescent="0.25">
      <c r="A27" s="10" t="s">
        <v>49</v>
      </c>
      <c r="B27" s="2" t="s">
        <v>72</v>
      </c>
      <c r="C27" s="5" t="s">
        <v>73</v>
      </c>
      <c r="D27" s="8" t="s">
        <v>11</v>
      </c>
      <c r="E27" s="20" t="s">
        <v>12</v>
      </c>
      <c r="F27" s="21">
        <f t="shared" si="0"/>
        <v>5</v>
      </c>
      <c r="G27" s="20">
        <v>3</v>
      </c>
      <c r="H27" s="12" t="s">
        <v>20</v>
      </c>
      <c r="I27" s="51">
        <v>45761</v>
      </c>
    </row>
    <row r="28" spans="1:11" s="1" customFormat="1" ht="55.5" customHeight="1" x14ac:dyDescent="0.25">
      <c r="A28" s="10" t="s">
        <v>8</v>
      </c>
      <c r="B28" s="2" t="s">
        <v>74</v>
      </c>
      <c r="C28" s="5" t="s">
        <v>75</v>
      </c>
      <c r="D28" s="8" t="s">
        <v>11</v>
      </c>
      <c r="E28" s="20" t="s">
        <v>12</v>
      </c>
      <c r="F28" s="21">
        <f t="shared" si="0"/>
        <v>5</v>
      </c>
      <c r="G28" s="20">
        <v>1</v>
      </c>
      <c r="H28" s="12" t="s">
        <v>20</v>
      </c>
      <c r="I28" s="51">
        <v>45749</v>
      </c>
    </row>
    <row r="29" spans="1:11" s="1" customFormat="1" ht="55.5" customHeight="1" x14ac:dyDescent="0.25">
      <c r="A29" s="10" t="s">
        <v>49</v>
      </c>
      <c r="B29" s="2" t="s">
        <v>76</v>
      </c>
      <c r="C29" s="5" t="s">
        <v>77</v>
      </c>
      <c r="D29" s="7" t="s">
        <v>11</v>
      </c>
      <c r="E29" s="20" t="s">
        <v>34</v>
      </c>
      <c r="F29" s="21">
        <f t="shared" si="0"/>
        <v>8</v>
      </c>
      <c r="G29" s="20">
        <v>2</v>
      </c>
      <c r="H29" s="12" t="s">
        <v>20</v>
      </c>
      <c r="I29" s="51">
        <v>45765</v>
      </c>
    </row>
    <row r="30" spans="1:11" s="1" customFormat="1" ht="55.5" customHeight="1" x14ac:dyDescent="0.25">
      <c r="A30" s="10" t="s">
        <v>8</v>
      </c>
      <c r="B30" s="2" t="s">
        <v>78</v>
      </c>
      <c r="C30" s="5" t="s">
        <v>79</v>
      </c>
      <c r="D30" s="7" t="s">
        <v>11</v>
      </c>
      <c r="E30" s="20" t="s">
        <v>61</v>
      </c>
      <c r="F30" s="21">
        <f t="shared" si="0"/>
        <v>21</v>
      </c>
      <c r="G30" s="20">
        <v>3</v>
      </c>
      <c r="H30" s="12" t="s">
        <v>20</v>
      </c>
      <c r="I30" s="51">
        <v>45759</v>
      </c>
    </row>
    <row r="31" spans="1:11" s="1" customFormat="1" ht="55.5" customHeight="1" x14ac:dyDescent="0.25">
      <c r="A31" s="10" t="s">
        <v>49</v>
      </c>
      <c r="B31" s="2" t="s">
        <v>80</v>
      </c>
      <c r="C31" s="5" t="s">
        <v>81</v>
      </c>
      <c r="D31" s="8" t="s">
        <v>11</v>
      </c>
      <c r="E31" s="20" t="s">
        <v>26</v>
      </c>
      <c r="F31" s="21">
        <f t="shared" si="0"/>
        <v>13</v>
      </c>
      <c r="G31" s="20">
        <v>2</v>
      </c>
      <c r="H31" s="12" t="s">
        <v>20</v>
      </c>
      <c r="I31" s="51">
        <v>45762</v>
      </c>
    </row>
    <row r="32" spans="1:11" s="1" customFormat="1" ht="55.5" customHeight="1" x14ac:dyDescent="0.25">
      <c r="A32" s="10" t="s">
        <v>49</v>
      </c>
      <c r="B32" s="2" t="s">
        <v>82</v>
      </c>
      <c r="C32" s="41" t="s">
        <v>83</v>
      </c>
      <c r="D32" s="7" t="s">
        <v>47</v>
      </c>
      <c r="E32" s="20" t="s">
        <v>12</v>
      </c>
      <c r="F32" s="21">
        <f t="shared" si="0"/>
        <v>5</v>
      </c>
      <c r="G32" s="20">
        <v>3</v>
      </c>
      <c r="H32" s="12" t="s">
        <v>20</v>
      </c>
      <c r="I32" s="51">
        <v>45762</v>
      </c>
    </row>
    <row r="33" spans="1:9" s="1" customFormat="1" ht="55.5" customHeight="1" x14ac:dyDescent="0.25">
      <c r="A33" s="10" t="s">
        <v>8</v>
      </c>
      <c r="B33" s="6" t="s">
        <v>84</v>
      </c>
      <c r="C33" s="5" t="s">
        <v>85</v>
      </c>
      <c r="D33" s="7" t="s">
        <v>11</v>
      </c>
      <c r="E33" s="20" t="s">
        <v>12</v>
      </c>
      <c r="F33" s="21">
        <f t="shared" si="0"/>
        <v>5</v>
      </c>
      <c r="G33" s="20">
        <v>1</v>
      </c>
      <c r="H33" s="12" t="s">
        <v>20</v>
      </c>
      <c r="I33" s="51">
        <v>45757</v>
      </c>
    </row>
    <row r="34" spans="1:9" s="1" customFormat="1" ht="55.5" customHeight="1" x14ac:dyDescent="0.25">
      <c r="A34" s="10" t="s">
        <v>8</v>
      </c>
      <c r="B34" s="2" t="s">
        <v>86</v>
      </c>
      <c r="C34" s="5" t="s">
        <v>87</v>
      </c>
      <c r="D34" s="7" t="s">
        <v>11</v>
      </c>
      <c r="E34" s="20" t="s">
        <v>12</v>
      </c>
      <c r="F34" s="21">
        <f t="shared" si="0"/>
        <v>5</v>
      </c>
      <c r="G34" s="20">
        <v>2</v>
      </c>
      <c r="H34" s="12" t="s">
        <v>20</v>
      </c>
      <c r="I34" s="51">
        <v>45748</v>
      </c>
    </row>
    <row r="35" spans="1:9" s="1" customFormat="1" ht="55.5" customHeight="1" x14ac:dyDescent="0.25">
      <c r="A35" s="10" t="s">
        <v>8</v>
      </c>
      <c r="B35" s="2" t="s">
        <v>88</v>
      </c>
      <c r="C35" s="41" t="s">
        <v>89</v>
      </c>
      <c r="D35" s="7" t="s">
        <v>11</v>
      </c>
      <c r="E35" s="20" t="s">
        <v>12</v>
      </c>
      <c r="F35" s="21">
        <f t="shared" si="0"/>
        <v>5</v>
      </c>
      <c r="G35" s="20">
        <v>2</v>
      </c>
      <c r="H35" s="12" t="s">
        <v>20</v>
      </c>
      <c r="I35" s="51">
        <v>45748</v>
      </c>
    </row>
    <row r="36" spans="1:9" s="1" customFormat="1" ht="55.5" customHeight="1" x14ac:dyDescent="0.25">
      <c r="A36" s="10" t="s">
        <v>8</v>
      </c>
      <c r="B36" s="2" t="s">
        <v>90</v>
      </c>
      <c r="C36" s="41" t="s">
        <v>91</v>
      </c>
      <c r="D36" s="7" t="s">
        <v>11</v>
      </c>
      <c r="E36" s="20" t="s">
        <v>17</v>
      </c>
      <c r="F36" s="21">
        <f t="shared" si="0"/>
        <v>3</v>
      </c>
      <c r="G36" s="20">
        <v>1</v>
      </c>
      <c r="H36" s="12" t="s">
        <v>20</v>
      </c>
      <c r="I36" s="51">
        <v>45756</v>
      </c>
    </row>
    <row r="37" spans="1:9" s="1" customFormat="1" ht="55.5" customHeight="1" x14ac:dyDescent="0.25">
      <c r="A37" s="10" t="s">
        <v>49</v>
      </c>
      <c r="B37" s="2" t="s">
        <v>92</v>
      </c>
      <c r="C37" s="5" t="s">
        <v>93</v>
      </c>
      <c r="D37" s="18" t="s">
        <v>94</v>
      </c>
      <c r="E37" s="20" t="s">
        <v>61</v>
      </c>
      <c r="F37" s="21">
        <f t="shared" si="0"/>
        <v>21</v>
      </c>
      <c r="G37" s="20">
        <v>3</v>
      </c>
      <c r="H37" s="12" t="s">
        <v>23</v>
      </c>
      <c r="I37" s="51">
        <v>45807</v>
      </c>
    </row>
    <row r="38" spans="1:9" s="1" customFormat="1" ht="55.5" customHeight="1" x14ac:dyDescent="0.25">
      <c r="A38" s="10" t="s">
        <v>49</v>
      </c>
      <c r="B38" s="2" t="s">
        <v>95</v>
      </c>
      <c r="C38" s="5" t="s">
        <v>96</v>
      </c>
      <c r="D38" s="7" t="s">
        <v>94</v>
      </c>
      <c r="E38" s="20" t="s">
        <v>61</v>
      </c>
      <c r="F38" s="21">
        <f t="shared" si="0"/>
        <v>21</v>
      </c>
      <c r="G38" s="20">
        <v>3</v>
      </c>
      <c r="H38" s="12" t="s">
        <v>23</v>
      </c>
      <c r="I38" s="51">
        <v>45807</v>
      </c>
    </row>
    <row r="39" spans="1:9" s="1" customFormat="1" ht="55.5" customHeight="1" x14ac:dyDescent="0.25">
      <c r="A39" s="10" t="s">
        <v>49</v>
      </c>
      <c r="B39" s="2" t="s">
        <v>97</v>
      </c>
      <c r="C39" s="5" t="s">
        <v>98</v>
      </c>
      <c r="D39" s="7" t="s">
        <v>47</v>
      </c>
      <c r="E39" s="20" t="s">
        <v>61</v>
      </c>
      <c r="F39" s="21">
        <f t="shared" si="0"/>
        <v>21</v>
      </c>
      <c r="G39" s="20">
        <v>3</v>
      </c>
      <c r="H39" s="12" t="s">
        <v>23</v>
      </c>
      <c r="I39" s="51">
        <v>45807</v>
      </c>
    </row>
    <row r="40" spans="1:9" s="1" customFormat="1" ht="55.5" customHeight="1" x14ac:dyDescent="0.25">
      <c r="A40" s="10" t="s">
        <v>49</v>
      </c>
      <c r="B40" s="2" t="s">
        <v>99</v>
      </c>
      <c r="C40" s="5" t="s">
        <v>100</v>
      </c>
      <c r="D40" s="7" t="s">
        <v>47</v>
      </c>
      <c r="E40" s="20" t="s">
        <v>26</v>
      </c>
      <c r="F40" s="21">
        <f t="shared" si="0"/>
        <v>13</v>
      </c>
      <c r="G40" s="20">
        <v>3</v>
      </c>
      <c r="H40" s="12" t="s">
        <v>23</v>
      </c>
      <c r="I40" s="51">
        <v>45810</v>
      </c>
    </row>
    <row r="41" spans="1:9" s="1" customFormat="1" ht="55.5" customHeight="1" x14ac:dyDescent="0.25">
      <c r="A41" s="11" t="s">
        <v>49</v>
      </c>
      <c r="B41" s="4" t="s">
        <v>101</v>
      </c>
      <c r="C41" s="42" t="s">
        <v>102</v>
      </c>
      <c r="D41" s="9" t="s">
        <v>47</v>
      </c>
      <c r="E41" s="22" t="s">
        <v>26</v>
      </c>
      <c r="F41" s="21">
        <f t="shared" si="0"/>
        <v>13</v>
      </c>
      <c r="G41" s="22">
        <v>3</v>
      </c>
      <c r="H41" s="13" t="s">
        <v>23</v>
      </c>
      <c r="I41" s="51">
        <v>45810</v>
      </c>
    </row>
    <row r="42" spans="1:9" s="1" customFormat="1" ht="55.5" customHeight="1" x14ac:dyDescent="0.25">
      <c r="A42" s="10" t="s">
        <v>49</v>
      </c>
      <c r="B42" s="19" t="s">
        <v>103</v>
      </c>
      <c r="C42" s="5" t="s">
        <v>104</v>
      </c>
      <c r="D42" s="7" t="s">
        <v>11</v>
      </c>
      <c r="E42" s="20" t="s">
        <v>26</v>
      </c>
      <c r="F42" s="21">
        <f t="shared" si="0"/>
        <v>13</v>
      </c>
      <c r="G42" s="20">
        <v>3</v>
      </c>
      <c r="H42" s="13" t="s">
        <v>23</v>
      </c>
      <c r="I42" s="51">
        <v>45813</v>
      </c>
    </row>
    <row r="43" spans="1:9" s="1" customFormat="1" ht="55.5" customHeight="1" x14ac:dyDescent="0.25">
      <c r="A43" s="10" t="s">
        <v>49</v>
      </c>
      <c r="B43" s="19" t="s">
        <v>105</v>
      </c>
      <c r="C43" s="5" t="s">
        <v>106</v>
      </c>
      <c r="D43" s="7" t="s">
        <v>11</v>
      </c>
      <c r="E43" s="20" t="s">
        <v>26</v>
      </c>
      <c r="F43" s="21">
        <f t="shared" si="0"/>
        <v>13</v>
      </c>
      <c r="G43" s="20">
        <v>2</v>
      </c>
      <c r="H43" s="13" t="s">
        <v>23</v>
      </c>
      <c r="I43" s="51">
        <v>45815</v>
      </c>
    </row>
    <row r="44" spans="1:9" ht="55.5" customHeight="1" x14ac:dyDescent="0.25">
      <c r="A44" s="10" t="s">
        <v>49</v>
      </c>
      <c r="B44" s="19" t="s">
        <v>107</v>
      </c>
      <c r="C44" s="5" t="s">
        <v>108</v>
      </c>
      <c r="D44" s="7" t="s">
        <v>11</v>
      </c>
      <c r="E44" s="20" t="s">
        <v>26</v>
      </c>
      <c r="F44" s="21">
        <f t="shared" si="0"/>
        <v>13</v>
      </c>
      <c r="G44" s="20">
        <v>2</v>
      </c>
      <c r="H44" s="13" t="s">
        <v>23</v>
      </c>
      <c r="I44" s="51">
        <v>45818</v>
      </c>
    </row>
    <row r="45" spans="1:9" ht="55.5" customHeight="1" x14ac:dyDescent="0.25">
      <c r="A45" s="10" t="s">
        <v>49</v>
      </c>
      <c r="B45" s="19" t="s">
        <v>109</v>
      </c>
      <c r="C45" s="5" t="s">
        <v>110</v>
      </c>
      <c r="D45" s="7" t="s">
        <v>11</v>
      </c>
      <c r="E45" s="20" t="s">
        <v>26</v>
      </c>
      <c r="F45" s="21">
        <f t="shared" si="0"/>
        <v>13</v>
      </c>
      <c r="G45" s="20">
        <v>1</v>
      </c>
      <c r="H45" s="13" t="s">
        <v>23</v>
      </c>
      <c r="I45" s="51">
        <v>45818</v>
      </c>
    </row>
    <row r="46" spans="1:9" ht="55.5" customHeight="1" x14ac:dyDescent="0.25">
      <c r="A46" s="10" t="s">
        <v>49</v>
      </c>
      <c r="B46" s="19" t="s">
        <v>111</v>
      </c>
      <c r="C46" s="5" t="s">
        <v>112</v>
      </c>
      <c r="D46" s="7" t="s">
        <v>11</v>
      </c>
      <c r="E46" s="20" t="s">
        <v>26</v>
      </c>
      <c r="F46" s="21">
        <f t="shared" si="0"/>
        <v>13</v>
      </c>
      <c r="G46" s="20">
        <v>1</v>
      </c>
      <c r="H46" s="13" t="s">
        <v>23</v>
      </c>
      <c r="I46" s="51">
        <v>45819</v>
      </c>
    </row>
    <row r="47" spans="1:9" ht="55.5" customHeight="1" x14ac:dyDescent="0.25">
      <c r="A47" s="10" t="s">
        <v>49</v>
      </c>
      <c r="B47" s="19" t="s">
        <v>113</v>
      </c>
      <c r="C47" s="5" t="s">
        <v>114</v>
      </c>
      <c r="D47" s="7" t="s">
        <v>11</v>
      </c>
      <c r="E47" s="20" t="s">
        <v>26</v>
      </c>
      <c r="F47" s="21">
        <f t="shared" si="0"/>
        <v>13</v>
      </c>
      <c r="G47" s="20">
        <v>1</v>
      </c>
      <c r="H47" s="13" t="s">
        <v>23</v>
      </c>
      <c r="I47" s="51">
        <v>45820</v>
      </c>
    </row>
    <row r="48" spans="1:9" ht="55.5" customHeight="1" x14ac:dyDescent="0.25">
      <c r="A48" s="10" t="s">
        <v>49</v>
      </c>
      <c r="B48" s="19" t="s">
        <v>115</v>
      </c>
      <c r="C48" s="5" t="s">
        <v>116</v>
      </c>
      <c r="D48" s="7" t="s">
        <v>47</v>
      </c>
      <c r="E48" s="20" t="s">
        <v>26</v>
      </c>
      <c r="F48" s="21">
        <f t="shared" si="0"/>
        <v>13</v>
      </c>
      <c r="G48" s="20">
        <v>1</v>
      </c>
      <c r="H48" s="13" t="s">
        <v>23</v>
      </c>
      <c r="I48" s="51">
        <v>45821</v>
      </c>
    </row>
    <row r="49" ht="41.25" customHeight="1" x14ac:dyDescent="0.25"/>
    <row r="50" ht="41.25" customHeight="1" x14ac:dyDescent="0.25"/>
  </sheetData>
  <phoneticPr fontId="4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472-EBF9-4EFF-8F77-870563C89589}">
  <dimension ref="A1:K21"/>
  <sheetViews>
    <sheetView showGridLines="0" workbookViewId="0">
      <selection activeCell="C3" sqref="C3"/>
    </sheetView>
  </sheetViews>
  <sheetFormatPr defaultRowHeight="15" x14ac:dyDescent="0.25"/>
  <cols>
    <col min="1" max="1" width="17.28515625" customWidth="1"/>
    <col min="2" max="2" width="41.7109375" bestFit="1" customWidth="1"/>
    <col min="3" max="3" width="55.85546875" bestFit="1" customWidth="1"/>
    <col min="4" max="4" width="16.42578125" bestFit="1" customWidth="1"/>
    <col min="5" max="5" width="15.28515625" customWidth="1"/>
    <col min="6" max="6" width="12.42578125" customWidth="1"/>
    <col min="7" max="7" width="14.85546875" customWidth="1"/>
    <col min="11" max="11" width="10.85546875" bestFit="1" customWidth="1"/>
  </cols>
  <sheetData>
    <row r="1" spans="1:11" ht="56.25" x14ac:dyDescent="0.25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8" t="s">
        <v>5</v>
      </c>
      <c r="G1" s="28" t="s">
        <v>6</v>
      </c>
      <c r="H1" s="28" t="s">
        <v>7</v>
      </c>
    </row>
    <row r="2" spans="1:11" ht="76.5" customHeight="1" x14ac:dyDescent="0.25">
      <c r="A2" s="23" t="s">
        <v>49</v>
      </c>
      <c r="B2" s="24" t="s">
        <v>50</v>
      </c>
      <c r="C2" s="45" t="s">
        <v>51</v>
      </c>
      <c r="D2" s="48" t="s">
        <v>11</v>
      </c>
      <c r="E2" s="25" t="s">
        <v>12</v>
      </c>
      <c r="F2" s="26">
        <f t="shared" ref="F2:F21" si="0">IF(E2="PP", 3, IF(E2="P", 5, IF(E2="M", 8, IF(E2="G", 13, IF(E2="GG", 21, "")))))</f>
        <v>5</v>
      </c>
      <c r="G2" s="25">
        <v>2</v>
      </c>
      <c r="H2" s="25" t="s">
        <v>20</v>
      </c>
    </row>
    <row r="3" spans="1:11" ht="76.5" customHeight="1" x14ac:dyDescent="0.25">
      <c r="A3" s="8" t="s">
        <v>49</v>
      </c>
      <c r="B3" s="2" t="s">
        <v>53</v>
      </c>
      <c r="C3" s="5" t="s">
        <v>54</v>
      </c>
      <c r="D3" s="8" t="s">
        <v>11</v>
      </c>
      <c r="E3" s="20" t="s">
        <v>12</v>
      </c>
      <c r="F3" s="27">
        <f t="shared" si="0"/>
        <v>5</v>
      </c>
      <c r="G3" s="20">
        <v>1</v>
      </c>
      <c r="H3" s="20" t="s">
        <v>20</v>
      </c>
    </row>
    <row r="4" spans="1:11" ht="76.5" customHeight="1" x14ac:dyDescent="0.25">
      <c r="A4" s="23" t="s">
        <v>49</v>
      </c>
      <c r="B4" s="24" t="s">
        <v>55</v>
      </c>
      <c r="C4" s="45" t="s">
        <v>56</v>
      </c>
      <c r="D4" s="48" t="s">
        <v>11</v>
      </c>
      <c r="E4" s="25" t="s">
        <v>12</v>
      </c>
      <c r="F4" s="26">
        <f t="shared" si="0"/>
        <v>5</v>
      </c>
      <c r="G4" s="25">
        <v>1</v>
      </c>
      <c r="H4" s="25" t="s">
        <v>20</v>
      </c>
    </row>
    <row r="5" spans="1:11" ht="76.5" customHeight="1" x14ac:dyDescent="0.25">
      <c r="A5" s="8" t="s">
        <v>49</v>
      </c>
      <c r="B5" s="2" t="s">
        <v>57</v>
      </c>
      <c r="C5" s="5" t="s">
        <v>58</v>
      </c>
      <c r="D5" s="7" t="s">
        <v>11</v>
      </c>
      <c r="E5" s="20" t="s">
        <v>26</v>
      </c>
      <c r="F5" s="27">
        <f t="shared" si="0"/>
        <v>13</v>
      </c>
      <c r="G5" s="20">
        <v>1</v>
      </c>
      <c r="H5" s="20" t="s">
        <v>20</v>
      </c>
    </row>
    <row r="6" spans="1:11" ht="76.5" customHeight="1" x14ac:dyDescent="0.25">
      <c r="A6" s="23" t="s">
        <v>49</v>
      </c>
      <c r="B6" s="24" t="s">
        <v>59</v>
      </c>
      <c r="C6" s="46" t="s">
        <v>60</v>
      </c>
      <c r="D6" s="48" t="s">
        <v>11</v>
      </c>
      <c r="E6" s="25" t="s">
        <v>61</v>
      </c>
      <c r="F6" s="26">
        <f t="shared" si="0"/>
        <v>21</v>
      </c>
      <c r="G6" s="25">
        <v>2</v>
      </c>
      <c r="H6" s="25" t="s">
        <v>20</v>
      </c>
    </row>
    <row r="7" spans="1:11" ht="76.5" customHeight="1" x14ac:dyDescent="0.25">
      <c r="A7" s="8" t="s">
        <v>49</v>
      </c>
      <c r="B7" s="2" t="s">
        <v>62</v>
      </c>
      <c r="C7" s="41" t="s">
        <v>63</v>
      </c>
      <c r="D7" s="7" t="s">
        <v>11</v>
      </c>
      <c r="E7" s="20" t="s">
        <v>34</v>
      </c>
      <c r="F7" s="27">
        <f t="shared" si="0"/>
        <v>8</v>
      </c>
      <c r="G7" s="20">
        <v>2</v>
      </c>
      <c r="H7" s="20" t="s">
        <v>20</v>
      </c>
      <c r="J7" t="s">
        <v>48</v>
      </c>
      <c r="K7" t="s">
        <v>52</v>
      </c>
    </row>
    <row r="8" spans="1:11" ht="76.5" customHeight="1" x14ac:dyDescent="0.25">
      <c r="A8" s="23" t="s">
        <v>49</v>
      </c>
      <c r="B8" s="24" t="s">
        <v>64</v>
      </c>
      <c r="C8" s="45" t="s">
        <v>65</v>
      </c>
      <c r="D8" s="23" t="s">
        <v>11</v>
      </c>
      <c r="E8" s="25" t="s">
        <v>12</v>
      </c>
      <c r="F8" s="26">
        <f t="shared" si="0"/>
        <v>5</v>
      </c>
      <c r="G8" s="25">
        <v>3</v>
      </c>
      <c r="H8" s="25" t="s">
        <v>20</v>
      </c>
      <c r="J8">
        <f>COUNTIF(A1:A21, "feito")</f>
        <v>5</v>
      </c>
      <c r="K8">
        <f>COUNTIF(A1:A21, "pendente")</f>
        <v>15</v>
      </c>
    </row>
    <row r="9" spans="1:11" ht="76.5" customHeight="1" x14ac:dyDescent="0.25">
      <c r="A9" s="8" t="s">
        <v>49</v>
      </c>
      <c r="B9" s="2" t="s">
        <v>66</v>
      </c>
      <c r="C9" s="5" t="s">
        <v>67</v>
      </c>
      <c r="D9" s="7" t="s">
        <v>11</v>
      </c>
      <c r="E9" s="20" t="s">
        <v>34</v>
      </c>
      <c r="F9" s="27">
        <f t="shared" si="0"/>
        <v>8</v>
      </c>
      <c r="G9" s="20">
        <v>1</v>
      </c>
      <c r="H9" s="20" t="s">
        <v>20</v>
      </c>
    </row>
    <row r="10" spans="1:11" ht="76.5" customHeight="1" x14ac:dyDescent="0.25">
      <c r="A10" s="23" t="s">
        <v>49</v>
      </c>
      <c r="B10" s="24" t="s">
        <v>68</v>
      </c>
      <c r="C10" s="45" t="s">
        <v>69</v>
      </c>
      <c r="D10" s="23" t="s">
        <v>11</v>
      </c>
      <c r="E10" s="25" t="s">
        <v>17</v>
      </c>
      <c r="F10" s="26">
        <f t="shared" si="0"/>
        <v>3</v>
      </c>
      <c r="G10" s="25">
        <v>3</v>
      </c>
      <c r="H10" s="25" t="s">
        <v>20</v>
      </c>
    </row>
    <row r="11" spans="1:11" ht="76.5" customHeight="1" x14ac:dyDescent="0.25">
      <c r="A11" s="8" t="s">
        <v>8</v>
      </c>
      <c r="B11" s="2" t="s">
        <v>70</v>
      </c>
      <c r="C11" s="5" t="s">
        <v>71</v>
      </c>
      <c r="D11" s="8" t="s">
        <v>11</v>
      </c>
      <c r="E11" s="20" t="s">
        <v>12</v>
      </c>
      <c r="F11" s="27">
        <f t="shared" si="0"/>
        <v>5</v>
      </c>
      <c r="G11" s="20">
        <v>3</v>
      </c>
      <c r="H11" s="20" t="s">
        <v>20</v>
      </c>
    </row>
    <row r="12" spans="1:11" ht="76.5" customHeight="1" x14ac:dyDescent="0.25">
      <c r="A12" s="23" t="s">
        <v>49</v>
      </c>
      <c r="B12" s="24" t="s">
        <v>72</v>
      </c>
      <c r="C12" s="45" t="s">
        <v>73</v>
      </c>
      <c r="D12" s="23" t="s">
        <v>11</v>
      </c>
      <c r="E12" s="25" t="s">
        <v>12</v>
      </c>
      <c r="F12" s="26">
        <f t="shared" si="0"/>
        <v>5</v>
      </c>
      <c r="G12" s="25">
        <v>3</v>
      </c>
      <c r="H12" s="25" t="s">
        <v>20</v>
      </c>
    </row>
    <row r="13" spans="1:11" ht="76.5" customHeight="1" x14ac:dyDescent="0.25">
      <c r="A13" s="8" t="s">
        <v>49</v>
      </c>
      <c r="B13" s="2" t="s">
        <v>74</v>
      </c>
      <c r="C13" s="5" t="s">
        <v>75</v>
      </c>
      <c r="D13" s="8" t="s">
        <v>11</v>
      </c>
      <c r="E13" s="20" t="s">
        <v>12</v>
      </c>
      <c r="F13" s="27">
        <f t="shared" si="0"/>
        <v>5</v>
      </c>
      <c r="G13" s="20">
        <v>1</v>
      </c>
      <c r="H13" s="20" t="s">
        <v>20</v>
      </c>
    </row>
    <row r="14" spans="1:11" ht="76.5" customHeight="1" x14ac:dyDescent="0.25">
      <c r="A14" s="23" t="s">
        <v>49</v>
      </c>
      <c r="B14" s="24" t="s">
        <v>76</v>
      </c>
      <c r="C14" s="45" t="s">
        <v>77</v>
      </c>
      <c r="D14" s="48" t="s">
        <v>11</v>
      </c>
      <c r="E14" s="25" t="s">
        <v>34</v>
      </c>
      <c r="F14" s="26">
        <f t="shared" si="0"/>
        <v>8</v>
      </c>
      <c r="G14" s="25">
        <v>2</v>
      </c>
      <c r="H14" s="25" t="s">
        <v>20</v>
      </c>
    </row>
    <row r="15" spans="1:11" ht="76.5" customHeight="1" x14ac:dyDescent="0.25">
      <c r="A15" s="8" t="s">
        <v>49</v>
      </c>
      <c r="B15" s="2" t="s">
        <v>78</v>
      </c>
      <c r="C15" s="5" t="s">
        <v>79</v>
      </c>
      <c r="D15" s="7" t="s">
        <v>11</v>
      </c>
      <c r="E15" s="20" t="s">
        <v>61</v>
      </c>
      <c r="F15" s="27">
        <f t="shared" si="0"/>
        <v>21</v>
      </c>
      <c r="G15" s="20">
        <v>3</v>
      </c>
      <c r="H15" s="20" t="s">
        <v>20</v>
      </c>
    </row>
    <row r="16" spans="1:11" ht="76.5" customHeight="1" x14ac:dyDescent="0.25">
      <c r="A16" s="23" t="s">
        <v>49</v>
      </c>
      <c r="B16" s="24" t="s">
        <v>80</v>
      </c>
      <c r="C16" s="45" t="s">
        <v>81</v>
      </c>
      <c r="D16" s="23" t="s">
        <v>11</v>
      </c>
      <c r="E16" s="25" t="s">
        <v>26</v>
      </c>
      <c r="F16" s="26">
        <f t="shared" si="0"/>
        <v>13</v>
      </c>
      <c r="G16" s="25">
        <v>2</v>
      </c>
      <c r="H16" s="25" t="s">
        <v>20</v>
      </c>
    </row>
    <row r="17" spans="1:8" ht="76.5" customHeight="1" x14ac:dyDescent="0.25">
      <c r="A17" s="8" t="s">
        <v>49</v>
      </c>
      <c r="B17" s="2" t="s">
        <v>82</v>
      </c>
      <c r="C17" s="41" t="s">
        <v>83</v>
      </c>
      <c r="D17" s="7" t="s">
        <v>47</v>
      </c>
      <c r="E17" s="20" t="s">
        <v>12</v>
      </c>
      <c r="F17" s="27">
        <f t="shared" si="0"/>
        <v>5</v>
      </c>
      <c r="G17" s="20">
        <v>3</v>
      </c>
      <c r="H17" s="20" t="s">
        <v>20</v>
      </c>
    </row>
    <row r="18" spans="1:8" ht="76.5" customHeight="1" x14ac:dyDescent="0.25">
      <c r="A18" s="23" t="s">
        <v>8</v>
      </c>
      <c r="B18" s="47" t="s">
        <v>84</v>
      </c>
      <c r="C18" s="45" t="s">
        <v>85</v>
      </c>
      <c r="D18" s="48" t="s">
        <v>11</v>
      </c>
      <c r="E18" s="25" t="s">
        <v>12</v>
      </c>
      <c r="F18" s="26">
        <f t="shared" si="0"/>
        <v>5</v>
      </c>
      <c r="G18" s="25">
        <v>1</v>
      </c>
      <c r="H18" s="25" t="s">
        <v>20</v>
      </c>
    </row>
    <row r="19" spans="1:8" ht="76.5" customHeight="1" x14ac:dyDescent="0.25">
      <c r="A19" s="8" t="s">
        <v>8</v>
      </c>
      <c r="B19" s="2" t="s">
        <v>86</v>
      </c>
      <c r="C19" s="5" t="s">
        <v>87</v>
      </c>
      <c r="D19" s="7" t="s">
        <v>11</v>
      </c>
      <c r="E19" s="20" t="s">
        <v>12</v>
      </c>
      <c r="F19" s="27">
        <f t="shared" si="0"/>
        <v>5</v>
      </c>
      <c r="G19" s="20">
        <v>2</v>
      </c>
      <c r="H19" s="20" t="s">
        <v>20</v>
      </c>
    </row>
    <row r="20" spans="1:8" ht="76.5" customHeight="1" x14ac:dyDescent="0.25">
      <c r="A20" s="23" t="s">
        <v>8</v>
      </c>
      <c r="B20" s="24" t="s">
        <v>88</v>
      </c>
      <c r="C20" s="46" t="s">
        <v>89</v>
      </c>
      <c r="D20" s="48" t="s">
        <v>11</v>
      </c>
      <c r="E20" s="25" t="s">
        <v>12</v>
      </c>
      <c r="F20" s="26">
        <f t="shared" si="0"/>
        <v>5</v>
      </c>
      <c r="G20" s="25">
        <v>2</v>
      </c>
      <c r="H20" s="25" t="s">
        <v>20</v>
      </c>
    </row>
    <row r="21" spans="1:8" ht="76.5" customHeight="1" x14ac:dyDescent="0.25">
      <c r="A21" s="8" t="s">
        <v>8</v>
      </c>
      <c r="B21" s="2" t="s">
        <v>90</v>
      </c>
      <c r="C21" s="41" t="s">
        <v>91</v>
      </c>
      <c r="D21" s="7" t="s">
        <v>11</v>
      </c>
      <c r="E21" s="20" t="s">
        <v>17</v>
      </c>
      <c r="F21" s="27">
        <f t="shared" si="0"/>
        <v>3</v>
      </c>
      <c r="G21" s="20">
        <v>1</v>
      </c>
      <c r="H21" s="20" t="s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39F-A27B-4720-9E3A-80DF01992987}">
  <dimension ref="A1:G4"/>
  <sheetViews>
    <sheetView workbookViewId="0">
      <selection sqref="A1:E1"/>
    </sheetView>
  </sheetViews>
  <sheetFormatPr defaultRowHeight="15" x14ac:dyDescent="0.25"/>
  <cols>
    <col min="1" max="7" width="36.5703125" bestFit="1" customWidth="1"/>
  </cols>
  <sheetData>
    <row r="1" spans="1:7" x14ac:dyDescent="0.25">
      <c r="A1" s="49" t="s">
        <v>117</v>
      </c>
      <c r="B1" s="49"/>
      <c r="C1" s="49"/>
      <c r="D1" s="49"/>
      <c r="E1" s="49"/>
      <c r="F1" s="49" t="s">
        <v>118</v>
      </c>
      <c r="G1" s="49"/>
    </row>
    <row r="2" spans="1:7" x14ac:dyDescent="0.25">
      <c r="A2" s="37" t="s">
        <v>119</v>
      </c>
      <c r="B2" s="37" t="s">
        <v>120</v>
      </c>
      <c r="C2" s="37" t="s">
        <v>121</v>
      </c>
      <c r="D2" s="37" t="s">
        <v>122</v>
      </c>
      <c r="E2" s="37" t="s">
        <v>123</v>
      </c>
      <c r="F2" s="37" t="s">
        <v>124</v>
      </c>
      <c r="G2" s="37" t="s">
        <v>125</v>
      </c>
    </row>
    <row r="3" spans="1:7" x14ac:dyDescent="0.25">
      <c r="A3" s="37" t="s">
        <v>126</v>
      </c>
      <c r="B3" s="37" t="s">
        <v>127</v>
      </c>
      <c r="C3" s="37" t="s">
        <v>128</v>
      </c>
      <c r="D3" s="37" t="s">
        <v>129</v>
      </c>
      <c r="E3" s="37" t="s">
        <v>130</v>
      </c>
      <c r="F3" s="38" t="s">
        <v>131</v>
      </c>
      <c r="G3" s="38" t="s">
        <v>132</v>
      </c>
    </row>
    <row r="4" spans="1:7" ht="60" x14ac:dyDescent="0.25">
      <c r="A4" s="39" t="s">
        <v>133</v>
      </c>
      <c r="B4" s="39" t="s">
        <v>134</v>
      </c>
      <c r="C4" s="39" t="s">
        <v>135</v>
      </c>
      <c r="D4" s="39" t="s">
        <v>136</v>
      </c>
      <c r="E4" s="39" t="s">
        <v>137</v>
      </c>
      <c r="F4" s="40" t="s">
        <v>138</v>
      </c>
      <c r="G4" s="40" t="s">
        <v>139</v>
      </c>
    </row>
  </sheetData>
  <mergeCells count="2">
    <mergeCell ref="A1:E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17fbaa8b78f929e9c1b60b452d801ff5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98d66f644378763448046a9d467192f6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7DF0E4B6-F289-4603-9B40-4B4593294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53624-7FFF-45CC-98E3-4055FC26ED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4FA08-4910-4958-8231-425E1FEB5D81}">
  <ds:schemaRefs>
    <ds:schemaRef ds:uri="http://www.w3.org/XML/1998/namespace"/>
    <ds:schemaRef ds:uri="http://purl.org/dc/elements/1.1/"/>
    <ds:schemaRef ds:uri="http://schemas.microsoft.com/office/2006/documentManagement/types"/>
    <ds:schemaRef ds:uri="1dc861b8-2196-455d-b291-a999da8cffb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SILVA DE OLIVEIRA</cp:lastModifiedBy>
  <cp:revision/>
  <dcterms:created xsi:type="dcterms:W3CDTF">2025-02-24T23:01:15Z</dcterms:created>
  <dcterms:modified xsi:type="dcterms:W3CDTF">2025-04-14T02:34:24Z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