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holgate/Desktop/"/>
    </mc:Choice>
  </mc:AlternateContent>
  <xr:revisionPtr revIDLastSave="0" documentId="13_ncr:1_{E02A373E-3D24-D54D-9B28-F2FABB2A1E32}" xr6:coauthVersionLast="47" xr6:coauthVersionMax="47" xr10:uidLastSave="{00000000-0000-0000-0000-000000000000}"/>
  <bookViews>
    <workbookView xWindow="0" yWindow="500" windowWidth="28800" windowHeight="16140" xr2:uid="{C11AC3FA-1702-7649-9393-E1DD13363E50}"/>
  </bookViews>
  <sheets>
    <sheet name="LINE CHART" sheetId="5" r:id="rId1"/>
    <sheet name="NAIIVE" sheetId="2" r:id="rId2"/>
    <sheet name="MOVING AVERAGE" sheetId="4" r:id="rId3"/>
    <sheet name="LINEAR REGRESSION" sheetId="3" r:id="rId4"/>
    <sheet name="EXPONENTIAL " sheetId="1" r:id="rId5"/>
  </sheets>
  <definedNames>
    <definedName name="Alpha">'EXPONENTIAL 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" l="1"/>
  <c r="D57" i="2"/>
  <c r="H57" i="2"/>
  <c r="G57" i="2"/>
  <c r="F57" i="2"/>
  <c r="E57" i="2"/>
  <c r="D57" i="4"/>
  <c r="H57" i="4"/>
  <c r="G57" i="4"/>
  <c r="F57" i="4"/>
  <c r="E57" i="4"/>
  <c r="D56" i="3"/>
  <c r="E57" i="3"/>
  <c r="I57" i="3"/>
  <c r="H57" i="3"/>
  <c r="G57" i="3"/>
  <c r="F57" i="3"/>
  <c r="H55" i="4"/>
  <c r="G55" i="4"/>
  <c r="F55" i="4"/>
  <c r="F54" i="4"/>
  <c r="E55" i="4"/>
  <c r="D55" i="4"/>
  <c r="G54" i="4"/>
  <c r="E54" i="4"/>
  <c r="H54" i="4" s="1"/>
  <c r="D54" i="4"/>
  <c r="D53" i="4"/>
  <c r="F53" i="4" s="1"/>
  <c r="D52" i="4"/>
  <c r="G52" i="4" s="1"/>
  <c r="F51" i="4"/>
  <c r="E51" i="4"/>
  <c r="H51" i="4" s="1"/>
  <c r="D51" i="4"/>
  <c r="G51" i="4" s="1"/>
  <c r="G50" i="4"/>
  <c r="F50" i="4"/>
  <c r="E50" i="4"/>
  <c r="H50" i="4" s="1"/>
  <c r="D50" i="4"/>
  <c r="D49" i="4"/>
  <c r="F49" i="4" s="1"/>
  <c r="E48" i="4"/>
  <c r="H48" i="4" s="1"/>
  <c r="D48" i="4"/>
  <c r="G48" i="4" s="1"/>
  <c r="F47" i="4"/>
  <c r="E47" i="4"/>
  <c r="H47" i="4" s="1"/>
  <c r="D47" i="4"/>
  <c r="G47" i="4" s="1"/>
  <c r="G46" i="4"/>
  <c r="F46" i="4"/>
  <c r="E46" i="4"/>
  <c r="H46" i="4" s="1"/>
  <c r="D46" i="4"/>
  <c r="D45" i="4"/>
  <c r="F45" i="4" s="1"/>
  <c r="D44" i="4"/>
  <c r="G44" i="4" s="1"/>
  <c r="F43" i="4"/>
  <c r="E43" i="4"/>
  <c r="H43" i="4" s="1"/>
  <c r="D43" i="4"/>
  <c r="G43" i="4" s="1"/>
  <c r="G42" i="4"/>
  <c r="D42" i="4"/>
  <c r="E42" i="4" s="1"/>
  <c r="H42" i="4" s="1"/>
  <c r="D41" i="4"/>
  <c r="F41" i="4" s="1"/>
  <c r="F40" i="4"/>
  <c r="E40" i="4"/>
  <c r="H40" i="4" s="1"/>
  <c r="D40" i="4"/>
  <c r="G40" i="4" s="1"/>
  <c r="G39" i="4"/>
  <c r="F39" i="4"/>
  <c r="E39" i="4"/>
  <c r="H39" i="4" s="1"/>
  <c r="D39" i="4"/>
  <c r="G38" i="4"/>
  <c r="D38" i="4"/>
  <c r="E38" i="4" s="1"/>
  <c r="H38" i="4" s="1"/>
  <c r="D37" i="4"/>
  <c r="F37" i="4" s="1"/>
  <c r="F36" i="4"/>
  <c r="E36" i="4"/>
  <c r="H36" i="4" s="1"/>
  <c r="D36" i="4"/>
  <c r="G36" i="4" s="1"/>
  <c r="G35" i="4"/>
  <c r="F35" i="4"/>
  <c r="E35" i="4"/>
  <c r="H35" i="4" s="1"/>
  <c r="D35" i="4"/>
  <c r="G34" i="4"/>
  <c r="D34" i="4"/>
  <c r="E34" i="4" s="1"/>
  <c r="H34" i="4" s="1"/>
  <c r="D33" i="4"/>
  <c r="F33" i="4" s="1"/>
  <c r="F32" i="4"/>
  <c r="E32" i="4"/>
  <c r="H32" i="4" s="1"/>
  <c r="D32" i="4"/>
  <c r="G32" i="4" s="1"/>
  <c r="F31" i="4"/>
  <c r="D31" i="4"/>
  <c r="G31" i="4" s="1"/>
  <c r="G30" i="4"/>
  <c r="E30" i="4"/>
  <c r="H30" i="4" s="1"/>
  <c r="D30" i="4"/>
  <c r="F30" i="4" s="1"/>
  <c r="D29" i="4"/>
  <c r="E29" i="4" s="1"/>
  <c r="H29" i="4" s="1"/>
  <c r="G28" i="4"/>
  <c r="F28" i="4"/>
  <c r="E28" i="4"/>
  <c r="H28" i="4" s="1"/>
  <c r="D28" i="4"/>
  <c r="F27" i="4"/>
  <c r="D27" i="4"/>
  <c r="G27" i="4" s="1"/>
  <c r="G26" i="4"/>
  <c r="E26" i="4"/>
  <c r="H26" i="4" s="1"/>
  <c r="D26" i="4"/>
  <c r="F26" i="4" s="1"/>
  <c r="D25" i="4"/>
  <c r="F25" i="4" s="1"/>
  <c r="G24" i="4"/>
  <c r="F24" i="4"/>
  <c r="E24" i="4"/>
  <c r="H24" i="4" s="1"/>
  <c r="D24" i="4"/>
  <c r="F23" i="4"/>
  <c r="D23" i="4"/>
  <c r="G23" i="4" s="1"/>
  <c r="G22" i="4"/>
  <c r="E22" i="4"/>
  <c r="H22" i="4" s="1"/>
  <c r="D22" i="4"/>
  <c r="F22" i="4" s="1"/>
  <c r="D21" i="4"/>
  <c r="E21" i="4" s="1"/>
  <c r="H21" i="4" s="1"/>
  <c r="G20" i="4"/>
  <c r="F20" i="4"/>
  <c r="E20" i="4"/>
  <c r="H20" i="4" s="1"/>
  <c r="D20" i="4"/>
  <c r="F19" i="4"/>
  <c r="D19" i="4"/>
  <c r="G19" i="4" s="1"/>
  <c r="G18" i="4"/>
  <c r="E18" i="4"/>
  <c r="H18" i="4" s="1"/>
  <c r="D18" i="4"/>
  <c r="F18" i="4" s="1"/>
  <c r="D17" i="4"/>
  <c r="E17" i="4" s="1"/>
  <c r="H17" i="4" s="1"/>
  <c r="G16" i="4"/>
  <c r="F16" i="4"/>
  <c r="E16" i="4"/>
  <c r="H16" i="4" s="1"/>
  <c r="D16" i="4"/>
  <c r="F15" i="4"/>
  <c r="D15" i="4"/>
  <c r="G15" i="4" s="1"/>
  <c r="G14" i="4"/>
  <c r="E14" i="4"/>
  <c r="H14" i="4" s="1"/>
  <c r="D14" i="4"/>
  <c r="F14" i="4" s="1"/>
  <c r="D13" i="4"/>
  <c r="F13" i="4" s="1"/>
  <c r="G12" i="4"/>
  <c r="F12" i="4"/>
  <c r="E12" i="4"/>
  <c r="H12" i="4" s="1"/>
  <c r="D12" i="4"/>
  <c r="F11" i="4"/>
  <c r="D11" i="4"/>
  <c r="G11" i="4" s="1"/>
  <c r="G10" i="4"/>
  <c r="E10" i="4"/>
  <c r="H10" i="4" s="1"/>
  <c r="D10" i="4"/>
  <c r="F10" i="4" s="1"/>
  <c r="D9" i="4"/>
  <c r="E9" i="4" s="1"/>
  <c r="H9" i="4" s="1"/>
  <c r="G8" i="4"/>
  <c r="F8" i="4"/>
  <c r="E8" i="4"/>
  <c r="H8" i="4" s="1"/>
  <c r="D8" i="4"/>
  <c r="F7" i="4"/>
  <c r="D7" i="4"/>
  <c r="G7" i="4" s="1"/>
  <c r="G6" i="4"/>
  <c r="D6" i="4"/>
  <c r="F6" i="4" s="1"/>
  <c r="D5" i="4"/>
  <c r="E5" i="4" s="1"/>
  <c r="H5" i="4" s="1"/>
  <c r="G4" i="4"/>
  <c r="F4" i="4"/>
  <c r="E4" i="4"/>
  <c r="H4" i="4" s="1"/>
  <c r="D4" i="4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H4" i="2"/>
  <c r="G4" i="2"/>
  <c r="F4" i="2"/>
  <c r="E4" i="2"/>
  <c r="D4" i="2"/>
  <c r="F11" i="2"/>
  <c r="E11" i="2"/>
  <c r="H11" i="2" s="1"/>
  <c r="D11" i="2"/>
  <c r="G11" i="2" s="1"/>
  <c r="G10" i="2"/>
  <c r="F10" i="2"/>
  <c r="E10" i="2"/>
  <c r="H10" i="2" s="1"/>
  <c r="D10" i="2"/>
  <c r="G9" i="2"/>
  <c r="D9" i="2"/>
  <c r="F9" i="2" s="1"/>
  <c r="D8" i="2"/>
  <c r="G8" i="2" s="1"/>
  <c r="F7" i="2"/>
  <c r="E7" i="2"/>
  <c r="H7" i="2" s="1"/>
  <c r="D7" i="2"/>
  <c r="G7" i="2" s="1"/>
  <c r="G6" i="2"/>
  <c r="F6" i="2"/>
  <c r="E6" i="2"/>
  <c r="H6" i="2" s="1"/>
  <c r="D6" i="2"/>
  <c r="G5" i="2"/>
  <c r="D5" i="2"/>
  <c r="F5" i="2" s="1"/>
  <c r="C12" i="4"/>
  <c r="F4" i="3"/>
  <c r="G4" i="3"/>
  <c r="H4" i="3"/>
  <c r="I53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4" i="3"/>
  <c r="I55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11" i="3"/>
  <c r="I11" i="3"/>
  <c r="I7" i="3"/>
  <c r="I4" i="3"/>
  <c r="E10" i="3"/>
  <c r="H10" i="3" s="1"/>
  <c r="E5" i="3"/>
  <c r="G5" i="3" s="1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4" i="3"/>
  <c r="E4" i="3" s="1"/>
  <c r="D5" i="3"/>
  <c r="D6" i="3"/>
  <c r="E6" i="3" s="1"/>
  <c r="D7" i="3"/>
  <c r="E7" i="3" s="1"/>
  <c r="D8" i="3"/>
  <c r="E8" i="3" s="1"/>
  <c r="H8" i="3" s="1"/>
  <c r="D9" i="3"/>
  <c r="E9" i="3" s="1"/>
  <c r="D3" i="3"/>
  <c r="C56" i="4"/>
  <c r="C8" i="4"/>
  <c r="C9" i="4"/>
  <c r="C10" i="4"/>
  <c r="C11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7" i="4"/>
  <c r="F5" i="4" l="1"/>
  <c r="E6" i="4"/>
  <c r="H6" i="4" s="1"/>
  <c r="F9" i="4"/>
  <c r="F17" i="4"/>
  <c r="F21" i="4"/>
  <c r="F29" i="4"/>
  <c r="G5" i="4"/>
  <c r="E7" i="4"/>
  <c r="H7" i="4" s="1"/>
  <c r="G9" i="4"/>
  <c r="E11" i="4"/>
  <c r="H11" i="4" s="1"/>
  <c r="G13" i="4"/>
  <c r="E15" i="4"/>
  <c r="H15" i="4" s="1"/>
  <c r="G17" i="4"/>
  <c r="E19" i="4"/>
  <c r="H19" i="4" s="1"/>
  <c r="G21" i="4"/>
  <c r="E23" i="4"/>
  <c r="H23" i="4" s="1"/>
  <c r="G25" i="4"/>
  <c r="E27" i="4"/>
  <c r="H27" i="4" s="1"/>
  <c r="G29" i="4"/>
  <c r="E31" i="4"/>
  <c r="H31" i="4" s="1"/>
  <c r="G33" i="4"/>
  <c r="F34" i="4"/>
  <c r="G37" i="4"/>
  <c r="F38" i="4"/>
  <c r="G41" i="4"/>
  <c r="F42" i="4"/>
  <c r="G45" i="4"/>
  <c r="G49" i="4"/>
  <c r="G53" i="4"/>
  <c r="E44" i="4"/>
  <c r="H44" i="4" s="1"/>
  <c r="E52" i="4"/>
  <c r="H52" i="4" s="1"/>
  <c r="E13" i="4"/>
  <c r="H13" i="4" s="1"/>
  <c r="E25" i="4"/>
  <c r="H25" i="4" s="1"/>
  <c r="E33" i="4"/>
  <c r="H33" i="4" s="1"/>
  <c r="E37" i="4"/>
  <c r="H37" i="4" s="1"/>
  <c r="E41" i="4"/>
  <c r="H41" i="4" s="1"/>
  <c r="F44" i="4"/>
  <c r="E45" i="4"/>
  <c r="H45" i="4" s="1"/>
  <c r="F48" i="4"/>
  <c r="E49" i="4"/>
  <c r="H49" i="4" s="1"/>
  <c r="F52" i="4"/>
  <c r="E53" i="4"/>
  <c r="H53" i="4" s="1"/>
  <c r="E8" i="2"/>
  <c r="H8" i="2" s="1"/>
  <c r="E5" i="2"/>
  <c r="H5" i="2" s="1"/>
  <c r="F8" i="2"/>
  <c r="E9" i="2"/>
  <c r="H9" i="2" s="1"/>
  <c r="H7" i="3"/>
  <c r="G7" i="3"/>
  <c r="F7" i="3"/>
  <c r="G6" i="3"/>
  <c r="F6" i="3"/>
  <c r="I6" i="3" s="1"/>
  <c r="H6" i="3"/>
  <c r="G9" i="3"/>
  <c r="H9" i="3"/>
  <c r="H11" i="3"/>
  <c r="G11" i="3"/>
  <c r="F11" i="3"/>
  <c r="H5" i="3"/>
  <c r="F10" i="3"/>
  <c r="I10" i="3" s="1"/>
  <c r="G10" i="3"/>
  <c r="F5" i="3"/>
  <c r="I5" i="3" s="1"/>
  <c r="G8" i="3"/>
  <c r="F9" i="3"/>
  <c r="I9" i="3" s="1"/>
  <c r="F8" i="3"/>
  <c r="I8" i="3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4" i="2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D4" i="1" l="1"/>
  <c r="D39" i="1"/>
  <c r="G39" i="1" s="1"/>
  <c r="D23" i="1"/>
  <c r="G23" i="1" s="1"/>
  <c r="D11" i="1"/>
  <c r="G11" i="1" s="1"/>
  <c r="D50" i="1"/>
  <c r="G50" i="1" s="1"/>
  <c r="D38" i="1"/>
  <c r="G38" i="1" s="1"/>
  <c r="D26" i="1"/>
  <c r="G26" i="1" s="1"/>
  <c r="D18" i="1"/>
  <c r="G18" i="1" s="1"/>
  <c r="D6" i="1"/>
  <c r="G6" i="1" s="1"/>
  <c r="D53" i="1"/>
  <c r="G53" i="1" s="1"/>
  <c r="D49" i="1"/>
  <c r="G49" i="1" s="1"/>
  <c r="D45" i="1"/>
  <c r="G45" i="1" s="1"/>
  <c r="D41" i="1"/>
  <c r="G41" i="1" s="1"/>
  <c r="D37" i="1"/>
  <c r="G37" i="1" s="1"/>
  <c r="D33" i="1"/>
  <c r="G33" i="1" s="1"/>
  <c r="D29" i="1"/>
  <c r="G29" i="1" s="1"/>
  <c r="D25" i="1"/>
  <c r="G25" i="1" s="1"/>
  <c r="D21" i="1"/>
  <c r="G21" i="1" s="1"/>
  <c r="D17" i="1"/>
  <c r="G17" i="1" s="1"/>
  <c r="D13" i="1"/>
  <c r="G13" i="1" s="1"/>
  <c r="D9" i="1"/>
  <c r="G9" i="1" s="1"/>
  <c r="D5" i="1"/>
  <c r="G5" i="1" s="1"/>
  <c r="D43" i="1"/>
  <c r="G43" i="1" s="1"/>
  <c r="D27" i="1"/>
  <c r="G27" i="1" s="1"/>
  <c r="D15" i="1"/>
  <c r="G15" i="1" s="1"/>
  <c r="D54" i="1"/>
  <c r="G54" i="1" s="1"/>
  <c r="D42" i="1"/>
  <c r="G42" i="1" s="1"/>
  <c r="D34" i="1"/>
  <c r="G34" i="1" s="1"/>
  <c r="D22" i="1"/>
  <c r="G22" i="1" s="1"/>
  <c r="D10" i="1"/>
  <c r="G10" i="1" s="1"/>
  <c r="D52" i="1"/>
  <c r="G52" i="1" s="1"/>
  <c r="D48" i="1"/>
  <c r="G48" i="1" s="1"/>
  <c r="D44" i="1"/>
  <c r="G44" i="1" s="1"/>
  <c r="D40" i="1"/>
  <c r="G40" i="1" s="1"/>
  <c r="D36" i="1"/>
  <c r="G36" i="1" s="1"/>
  <c r="D32" i="1"/>
  <c r="G32" i="1" s="1"/>
  <c r="D28" i="1"/>
  <c r="G28" i="1" s="1"/>
  <c r="D24" i="1"/>
  <c r="G24" i="1" s="1"/>
  <c r="D20" i="1"/>
  <c r="G20" i="1" s="1"/>
  <c r="D16" i="1"/>
  <c r="G16" i="1" s="1"/>
  <c r="D12" i="1"/>
  <c r="G12" i="1" s="1"/>
  <c r="D8" i="1"/>
  <c r="G8" i="1" s="1"/>
  <c r="D55" i="1"/>
  <c r="D51" i="1"/>
  <c r="G51" i="1" s="1"/>
  <c r="D31" i="1"/>
  <c r="G31" i="1" s="1"/>
  <c r="D7" i="1"/>
  <c r="G7" i="1" s="1"/>
  <c r="D47" i="1"/>
  <c r="G47" i="1" s="1"/>
  <c r="D35" i="1"/>
  <c r="G35" i="1" s="1"/>
  <c r="D19" i="1"/>
  <c r="G19" i="1" s="1"/>
  <c r="D46" i="1"/>
  <c r="G46" i="1" s="1"/>
  <c r="D30" i="1"/>
  <c r="G30" i="1" s="1"/>
  <c r="D14" i="1"/>
  <c r="G14" i="1" s="1"/>
  <c r="F55" i="1" l="1"/>
  <c r="G55" i="1"/>
  <c r="F4" i="1"/>
  <c r="G4" i="1"/>
  <c r="G57" i="1" s="1"/>
  <c r="E4" i="1"/>
  <c r="H4" i="1" s="1"/>
  <c r="F31" i="1"/>
  <c r="E31" i="1"/>
  <c r="H31" i="1" s="1"/>
  <c r="E28" i="1"/>
  <c r="H28" i="1" s="1"/>
  <c r="F28" i="1"/>
  <c r="F22" i="1"/>
  <c r="E22" i="1"/>
  <c r="H22" i="1" s="1"/>
  <c r="F9" i="1"/>
  <c r="E9" i="1"/>
  <c r="H9" i="1" s="1"/>
  <c r="E41" i="1"/>
  <c r="H41" i="1" s="1"/>
  <c r="F41" i="1"/>
  <c r="E50" i="1"/>
  <c r="H50" i="1" s="1"/>
  <c r="F50" i="1"/>
  <c r="F35" i="1"/>
  <c r="E35" i="1"/>
  <c r="H35" i="1" s="1"/>
  <c r="E16" i="1"/>
  <c r="H16" i="1" s="1"/>
  <c r="F16" i="1"/>
  <c r="F48" i="1"/>
  <c r="E48" i="1"/>
  <c r="H48" i="1" s="1"/>
  <c r="F27" i="1"/>
  <c r="E27" i="1"/>
  <c r="H27" i="1" s="1"/>
  <c r="F29" i="1"/>
  <c r="E29" i="1"/>
  <c r="H29" i="1" s="1"/>
  <c r="F18" i="1"/>
  <c r="E18" i="1"/>
  <c r="H18" i="1" s="1"/>
  <c r="F47" i="1"/>
  <c r="E47" i="1"/>
  <c r="H47" i="1" s="1"/>
  <c r="E55" i="1"/>
  <c r="H55" i="1" s="1"/>
  <c r="F20" i="1"/>
  <c r="E20" i="1"/>
  <c r="H20" i="1" s="1"/>
  <c r="F36" i="1"/>
  <c r="E36" i="1"/>
  <c r="H36" i="1" s="1"/>
  <c r="E52" i="1"/>
  <c r="H52" i="1" s="1"/>
  <c r="F52" i="1"/>
  <c r="F42" i="1"/>
  <c r="E42" i="1"/>
  <c r="H42" i="1" s="1"/>
  <c r="F43" i="1"/>
  <c r="E43" i="1"/>
  <c r="H43" i="1" s="1"/>
  <c r="F17" i="1"/>
  <c r="E17" i="1"/>
  <c r="H17" i="1" s="1"/>
  <c r="F33" i="1"/>
  <c r="E33" i="1"/>
  <c r="H33" i="1" s="1"/>
  <c r="F49" i="1"/>
  <c r="E49" i="1"/>
  <c r="H49" i="1" s="1"/>
  <c r="F26" i="1"/>
  <c r="E26" i="1"/>
  <c r="H26" i="1" s="1"/>
  <c r="F23" i="1"/>
  <c r="E23" i="1"/>
  <c r="H23" i="1" s="1"/>
  <c r="F19" i="1"/>
  <c r="E19" i="1"/>
  <c r="H19" i="1" s="1"/>
  <c r="E12" i="1"/>
  <c r="H12" i="1" s="1"/>
  <c r="F12" i="1"/>
  <c r="E44" i="1"/>
  <c r="H44" i="1" s="1"/>
  <c r="F44" i="1"/>
  <c r="F15" i="1"/>
  <c r="E15" i="1"/>
  <c r="H15" i="1" s="1"/>
  <c r="F25" i="1"/>
  <c r="E25" i="1"/>
  <c r="H25" i="1" s="1"/>
  <c r="F6" i="1"/>
  <c r="E6" i="1"/>
  <c r="H6" i="1" s="1"/>
  <c r="F14" i="1"/>
  <c r="E14" i="1"/>
  <c r="H14" i="1" s="1"/>
  <c r="F51" i="1"/>
  <c r="E51" i="1"/>
  <c r="H51" i="1" s="1"/>
  <c r="E32" i="1"/>
  <c r="H32" i="1" s="1"/>
  <c r="F32" i="1"/>
  <c r="F34" i="1"/>
  <c r="E34" i="1"/>
  <c r="H34" i="1" s="1"/>
  <c r="F13" i="1"/>
  <c r="E13" i="1"/>
  <c r="H13" i="1" s="1"/>
  <c r="F45" i="1"/>
  <c r="E45" i="1"/>
  <c r="H45" i="1" s="1"/>
  <c r="F11" i="1"/>
  <c r="E11" i="1"/>
  <c r="H11" i="1" s="1"/>
  <c r="F30" i="1"/>
  <c r="E30" i="1"/>
  <c r="H30" i="1" s="1"/>
  <c r="F46" i="1"/>
  <c r="E46" i="1"/>
  <c r="H46" i="1" s="1"/>
  <c r="F7" i="1"/>
  <c r="E7" i="1"/>
  <c r="H7" i="1" s="1"/>
  <c r="F8" i="1"/>
  <c r="E8" i="1"/>
  <c r="H8" i="1" s="1"/>
  <c r="E24" i="1"/>
  <c r="H24" i="1" s="1"/>
  <c r="F24" i="1"/>
  <c r="E40" i="1"/>
  <c r="H40" i="1" s="1"/>
  <c r="F40" i="1"/>
  <c r="F10" i="1"/>
  <c r="E10" i="1"/>
  <c r="H10" i="1" s="1"/>
  <c r="E54" i="1"/>
  <c r="H54" i="1" s="1"/>
  <c r="F54" i="1"/>
  <c r="F5" i="1"/>
  <c r="E5" i="1"/>
  <c r="D57" i="1"/>
  <c r="F21" i="1"/>
  <c r="E21" i="1"/>
  <c r="H21" i="1" s="1"/>
  <c r="F37" i="1"/>
  <c r="E37" i="1"/>
  <c r="H37" i="1" s="1"/>
  <c r="F53" i="1"/>
  <c r="E53" i="1"/>
  <c r="H53" i="1" s="1"/>
  <c r="F38" i="1"/>
  <c r="E38" i="1"/>
  <c r="H38" i="1" s="1"/>
  <c r="F39" i="1"/>
  <c r="E39" i="1"/>
  <c r="H39" i="1" s="1"/>
  <c r="F57" i="1" l="1"/>
  <c r="E57" i="1"/>
  <c r="H5" i="1"/>
  <c r="H57" i="1" s="1"/>
  <c r="K4" i="1" l="1"/>
</calcChain>
</file>

<file path=xl/sharedStrings.xml><?xml version="1.0" encoding="utf-8"?>
<sst xmlns="http://schemas.openxmlformats.org/spreadsheetml/2006/main" count="65" uniqueCount="41">
  <si>
    <t>Date</t>
  </si>
  <si>
    <t>Adj Close</t>
  </si>
  <si>
    <t>Exponential Smoothing Forecast</t>
  </si>
  <si>
    <t>Alpha</t>
  </si>
  <si>
    <t>xxx</t>
  </si>
  <si>
    <t>Error</t>
  </si>
  <si>
    <t>Error ^2</t>
  </si>
  <si>
    <t>MAD</t>
  </si>
  <si>
    <t>MAPE</t>
  </si>
  <si>
    <t>RMSE</t>
  </si>
  <si>
    <t>Data Table</t>
  </si>
  <si>
    <t>Naïve Forcast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</si>
  <si>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</si>
  <si>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</si>
  <si>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</si>
  <si>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</si>
  <si>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</si>
  <si>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</si>
  <si>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</si>
  <si>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</si>
  <si>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</si>
  <si>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</si>
  <si>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</si>
  <si>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</si>
  <si>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</si>
  <si>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</si>
  <si>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</si>
  <si>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</si>
  <si>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</si>
  <si>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</si>
  <si>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</si>
  <si>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</si>
  <si>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</si>
  <si>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</si>
  <si>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</si>
  <si>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</si>
  <si>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 Using 4 Period Moving Average</t>
  </si>
  <si>
    <t>X Variable 1</t>
  </si>
  <si>
    <t>y=mx+b</t>
  </si>
  <si>
    <t xml:space="preserve">In this study I would continue forecasting with the niave method due to the fact it has the lowest RMSE (Root Mean Square Error). If I were to do this analusis/forecast again in the future I would look to increase my data size </t>
  </si>
  <si>
    <t>An interesting observation esspecially since this is a defense stock is how outside market factors such as the new war between Israel and Hamas effects pricing on specific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</si>
</sst>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FF0000"/>
      <name val="Helvetica Neue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2" fillId="0" borderId="1" xfId="0" applyFont="1" applyBorder="1"/>
    <xf numFmtId="0" fontId="3" fillId="0" borderId="0" xfId="0" applyFont="1" applyAlignment="1">
      <alignment wrapText="1"/>
    </xf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2" fontId="2" fillId="0" borderId="0" xfId="0" applyNumberFormat="1" applyFont="1"/>
    <xf numFmtId="2" fontId="0" fillId="0" borderId="0" xfId="0" applyNumberFormat="1"/>
    <xf numFmtId="2" fontId="2" fillId="2" borderId="0" xfId="0" applyNumberFormat="1" applyFont="1" applyFill="1"/>
    <xf numFmtId="2" fontId="2" fillId="3" borderId="0" xfId="0" applyNumberFormat="1" applyFont="1" applyFill="1"/>
    <xf numFmtId="2" fontId="0" fillId="3" borderId="0" xfId="0" applyNumberFormat="1" applyFill="1"/>
    <xf numFmtId="0" fontId="4" fillId="0" borderId="0" xfId="0" applyFont="1"/>
    <xf numFmtId="0" fontId="0" fillId="0" borderId="2" xfId="0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Raytheon</a:t>
            </a:r>
            <a:r>
              <a:rPr lang="en-US" baseline="0"/>
              <a:t> Stock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'!$B$2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'EXPONENTIAL '!$A$3:$A$55</c:f>
              <c:numCache>
                <c:formatCode>m/d/yy</c:formatCode>
                <c:ptCount val="53"/>
                <c:pt idx="0">
                  <c:v>44837</c:v>
                </c:pt>
                <c:pt idx="1">
                  <c:v>44844</c:v>
                </c:pt>
                <c:pt idx="2">
                  <c:v>44851</c:v>
                </c:pt>
                <c:pt idx="3">
                  <c:v>44858</c:v>
                </c:pt>
                <c:pt idx="4">
                  <c:v>44865</c:v>
                </c:pt>
                <c:pt idx="5">
                  <c:v>44872</c:v>
                </c:pt>
                <c:pt idx="6">
                  <c:v>44879</c:v>
                </c:pt>
                <c:pt idx="7">
                  <c:v>44886</c:v>
                </c:pt>
                <c:pt idx="8">
                  <c:v>44893</c:v>
                </c:pt>
                <c:pt idx="9">
                  <c:v>44900</c:v>
                </c:pt>
                <c:pt idx="10">
                  <c:v>44907</c:v>
                </c:pt>
                <c:pt idx="11">
                  <c:v>44914</c:v>
                </c:pt>
                <c:pt idx="12">
                  <c:v>44921</c:v>
                </c:pt>
                <c:pt idx="13">
                  <c:v>44928</c:v>
                </c:pt>
                <c:pt idx="14">
                  <c:v>44935</c:v>
                </c:pt>
                <c:pt idx="15">
                  <c:v>44942</c:v>
                </c:pt>
                <c:pt idx="16">
                  <c:v>44949</c:v>
                </c:pt>
                <c:pt idx="17">
                  <c:v>44956</c:v>
                </c:pt>
                <c:pt idx="18">
                  <c:v>44963</c:v>
                </c:pt>
                <c:pt idx="19">
                  <c:v>44970</c:v>
                </c:pt>
                <c:pt idx="20">
                  <c:v>44977</c:v>
                </c:pt>
                <c:pt idx="21">
                  <c:v>44984</c:v>
                </c:pt>
                <c:pt idx="22">
                  <c:v>44991</c:v>
                </c:pt>
                <c:pt idx="23">
                  <c:v>44998</c:v>
                </c:pt>
                <c:pt idx="24">
                  <c:v>45005</c:v>
                </c:pt>
                <c:pt idx="25">
                  <c:v>45012</c:v>
                </c:pt>
                <c:pt idx="26">
                  <c:v>45019</c:v>
                </c:pt>
                <c:pt idx="27">
                  <c:v>45026</c:v>
                </c:pt>
                <c:pt idx="28">
                  <c:v>45033</c:v>
                </c:pt>
                <c:pt idx="29">
                  <c:v>45040</c:v>
                </c:pt>
                <c:pt idx="30">
                  <c:v>45047</c:v>
                </c:pt>
                <c:pt idx="31">
                  <c:v>45054</c:v>
                </c:pt>
                <c:pt idx="32">
                  <c:v>45061</c:v>
                </c:pt>
                <c:pt idx="33">
                  <c:v>45068</c:v>
                </c:pt>
                <c:pt idx="34">
                  <c:v>45075</c:v>
                </c:pt>
                <c:pt idx="35">
                  <c:v>45082</c:v>
                </c:pt>
                <c:pt idx="36">
                  <c:v>45089</c:v>
                </c:pt>
                <c:pt idx="37">
                  <c:v>45096</c:v>
                </c:pt>
                <c:pt idx="38">
                  <c:v>45103</c:v>
                </c:pt>
                <c:pt idx="39">
                  <c:v>45110</c:v>
                </c:pt>
                <c:pt idx="40">
                  <c:v>45117</c:v>
                </c:pt>
                <c:pt idx="41">
                  <c:v>45124</c:v>
                </c:pt>
                <c:pt idx="42">
                  <c:v>45131</c:v>
                </c:pt>
                <c:pt idx="43">
                  <c:v>45138</c:v>
                </c:pt>
                <c:pt idx="44">
                  <c:v>45145</c:v>
                </c:pt>
                <c:pt idx="45">
                  <c:v>45152</c:v>
                </c:pt>
                <c:pt idx="46">
                  <c:v>45159</c:v>
                </c:pt>
                <c:pt idx="47">
                  <c:v>45166</c:v>
                </c:pt>
                <c:pt idx="48">
                  <c:v>45173</c:v>
                </c:pt>
                <c:pt idx="49">
                  <c:v>45180</c:v>
                </c:pt>
                <c:pt idx="50">
                  <c:v>45187</c:v>
                </c:pt>
                <c:pt idx="51">
                  <c:v>45194</c:v>
                </c:pt>
                <c:pt idx="52">
                  <c:v>45201</c:v>
                </c:pt>
              </c:numCache>
            </c:numRef>
          </c:cat>
          <c:val>
            <c:numRef>
              <c:f>'EXPONENTIAL '!$B$3:$B$55</c:f>
              <c:numCache>
                <c:formatCode>General</c:formatCode>
                <c:ptCount val="53"/>
                <c:pt idx="0">
                  <c:v>81.983681000000004</c:v>
                </c:pt>
                <c:pt idx="1">
                  <c:v>80.597922999999994</c:v>
                </c:pt>
                <c:pt idx="2">
                  <c:v>86.404419000000004</c:v>
                </c:pt>
                <c:pt idx="3">
                  <c:v>92.786674000000005</c:v>
                </c:pt>
                <c:pt idx="4">
                  <c:v>92.923302000000007</c:v>
                </c:pt>
                <c:pt idx="5">
                  <c:v>91.391174000000007</c:v>
                </c:pt>
                <c:pt idx="6">
                  <c:v>93.059921000000003</c:v>
                </c:pt>
                <c:pt idx="7">
                  <c:v>95.676758000000007</c:v>
                </c:pt>
                <c:pt idx="8">
                  <c:v>99.151627000000005</c:v>
                </c:pt>
                <c:pt idx="9">
                  <c:v>96.462029000000001</c:v>
                </c:pt>
                <c:pt idx="10">
                  <c:v>96.530745999999994</c:v>
                </c:pt>
                <c:pt idx="11">
                  <c:v>97.473099000000005</c:v>
                </c:pt>
                <c:pt idx="12">
                  <c:v>99.063286000000005</c:v>
                </c:pt>
                <c:pt idx="13">
                  <c:v>100.574951</c:v>
                </c:pt>
                <c:pt idx="14">
                  <c:v>96.864493999999993</c:v>
                </c:pt>
                <c:pt idx="15">
                  <c:v>92.623977999999994</c:v>
                </c:pt>
                <c:pt idx="16">
                  <c:v>97.767570000000006</c:v>
                </c:pt>
                <c:pt idx="17">
                  <c:v>94.704971</c:v>
                </c:pt>
                <c:pt idx="18">
                  <c:v>98.758987000000005</c:v>
                </c:pt>
                <c:pt idx="19">
                  <c:v>99.642432999999997</c:v>
                </c:pt>
                <c:pt idx="20">
                  <c:v>97.787209000000004</c:v>
                </c:pt>
                <c:pt idx="21">
                  <c:v>97.733031999999994</c:v>
                </c:pt>
                <c:pt idx="22">
                  <c:v>94.752296000000001</c:v>
                </c:pt>
                <c:pt idx="23">
                  <c:v>94.505547000000007</c:v>
                </c:pt>
                <c:pt idx="24">
                  <c:v>95.186577</c:v>
                </c:pt>
                <c:pt idx="25">
                  <c:v>96.657203999999993</c:v>
                </c:pt>
                <c:pt idx="26">
                  <c:v>96.933571000000001</c:v>
                </c:pt>
                <c:pt idx="27">
                  <c:v>100.358467</c:v>
                </c:pt>
                <c:pt idx="28">
                  <c:v>100.921066</c:v>
                </c:pt>
                <c:pt idx="29">
                  <c:v>98.601607999999999</c:v>
                </c:pt>
                <c:pt idx="30">
                  <c:v>95.324759999999998</c:v>
                </c:pt>
                <c:pt idx="31">
                  <c:v>94.742424</c:v>
                </c:pt>
                <c:pt idx="32">
                  <c:v>94.880600000000001</c:v>
                </c:pt>
                <c:pt idx="33">
                  <c:v>92.613731000000001</c:v>
                </c:pt>
                <c:pt idx="34">
                  <c:v>95.414192</c:v>
                </c:pt>
                <c:pt idx="35">
                  <c:v>98.651595999999998</c:v>
                </c:pt>
                <c:pt idx="36">
                  <c:v>97.062683000000007</c:v>
                </c:pt>
                <c:pt idx="37">
                  <c:v>96.238440999999995</c:v>
                </c:pt>
                <c:pt idx="38">
                  <c:v>97.281158000000005</c:v>
                </c:pt>
                <c:pt idx="39">
                  <c:v>96.744904000000005</c:v>
                </c:pt>
                <c:pt idx="40">
                  <c:v>95.503563</c:v>
                </c:pt>
                <c:pt idx="41">
                  <c:v>95.722037999999998</c:v>
                </c:pt>
                <c:pt idx="42">
                  <c:v>86.734748999999994</c:v>
                </c:pt>
                <c:pt idx="43">
                  <c:v>83.964088000000004</c:v>
                </c:pt>
                <c:pt idx="44">
                  <c:v>86.238219999999998</c:v>
                </c:pt>
                <c:pt idx="45">
                  <c:v>85.205428999999995</c:v>
                </c:pt>
                <c:pt idx="46">
                  <c:v>84.690002000000007</c:v>
                </c:pt>
                <c:pt idx="47">
                  <c:v>86.279999000000004</c:v>
                </c:pt>
                <c:pt idx="48">
                  <c:v>83.480002999999996</c:v>
                </c:pt>
                <c:pt idx="49">
                  <c:v>75.800003000000004</c:v>
                </c:pt>
                <c:pt idx="50">
                  <c:v>71.580001999999993</c:v>
                </c:pt>
                <c:pt idx="51">
                  <c:v>71.970000999999996</c:v>
                </c:pt>
                <c:pt idx="52">
                  <c:v>70.120002999999997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7-5042-86A5-9FBE73013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485456"/>
        <c:axId val="173592032"/>
      </c:lineChart>
      <c:dateAx>
        <c:axId val="17348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10/22</a:t>
                </a:r>
                <a:r>
                  <a:rPr lang="en-US" baseline="0"/>
                  <a:t> - 10/23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2032"/>
        <c:crosses val="autoZero"/>
        <c:auto val="1"/>
        <c:lblOffset val="100"/>
        <c:baseTimeUnit val="days"/>
      </c:dateAx>
      <c:valAx>
        <c:axId val="1735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Adj.</a:t>
                </a:r>
                <a:r>
                  <a:rPr lang="en-US" baseline="0"/>
                  <a:t> Close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8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444500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394C24-2184-1841-859E-D5CCCD520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7A9D-1497-4C42-8566-7ADE2EC02884}">
  <dimension ref="B20:C23"/>
  <sheetViews>
    <sheetView tabSelected="1" workbookViewId="0">
      <selection activeCell="G24" sqref="G24"/>
    </sheetView>
  </sheetViews>
  <sheetFormatPr baseColWidth="10" defaultRowHeight="16" x14ac:dyDescent="0.2"/>
  <sheetData>
    <row r="20" spans="2:3" x14ac:dyDescent="0.2">
      <c r="B20" t="s">
        <v>39</v>
      </c>
    </row>
    <row r="23" spans="2:3" x14ac:dyDescent="0.2">
      <c r="C23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6A46-5FC8-8B43-86C6-18D4643C7D04}">
  <dimension ref="A2:H57"/>
  <sheetViews>
    <sheetView topLeftCell="A28" workbookViewId="0">
      <selection activeCell="C61" sqref="C61"/>
    </sheetView>
  </sheetViews>
  <sheetFormatPr baseColWidth="10" defaultRowHeight="16" x14ac:dyDescent="0.2"/>
  <cols>
    <col min="3" max="3" width="12.33203125" bestFit="1" customWidth="1"/>
  </cols>
  <sheetData>
    <row r="2" spans="1:8" x14ac:dyDescent="0.2">
      <c r="A2" s="4" t="s">
        <v>0</v>
      </c>
      <c r="B2" s="4" t="s">
        <v>1</v>
      </c>
      <c r="C2" s="10" t="s">
        <v>11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5">
        <v>44837</v>
      </c>
      <c r="B3" s="6">
        <v>81.983681000000004</v>
      </c>
      <c r="D3" s="3"/>
      <c r="E3" s="3"/>
      <c r="F3" s="3"/>
    </row>
    <row r="4" spans="1:8" x14ac:dyDescent="0.2">
      <c r="A4" s="5">
        <v>44844</v>
      </c>
      <c r="B4" s="6">
        <v>80.597922999999994</v>
      </c>
      <c r="C4">
        <f>B3</f>
        <v>81.983681000000004</v>
      </c>
      <c r="D4" s="11">
        <f>B4-C4</f>
        <v>-1.3857580000000098</v>
      </c>
      <c r="E4" s="11">
        <f>D4^2</f>
        <v>1.9203252345640272</v>
      </c>
      <c r="F4" s="11">
        <f>ABS(D4)</f>
        <v>1.3857580000000098</v>
      </c>
      <c r="G4" s="12">
        <f>ABS(D4/B4)</f>
        <v>1.7193470357790858E-2</v>
      </c>
      <c r="H4" s="12">
        <f>E4</f>
        <v>1.9203252345640272</v>
      </c>
    </row>
    <row r="5" spans="1:8" x14ac:dyDescent="0.2">
      <c r="A5" s="5">
        <v>44851</v>
      </c>
      <c r="B5" s="6">
        <v>86.404419000000004</v>
      </c>
      <c r="C5">
        <f t="shared" ref="C5:C56" si="0">B4</f>
        <v>80.597922999999994</v>
      </c>
      <c r="D5" s="11">
        <f t="shared" ref="D4:D55" si="1">B5-C5</f>
        <v>5.8064960000000099</v>
      </c>
      <c r="E5" s="11">
        <f t="shared" ref="E5:E55" si="2">D5^2</f>
        <v>33.715395798016118</v>
      </c>
      <c r="F5" s="11">
        <f t="shared" ref="F5:F55" si="3">ABS(D5)</f>
        <v>5.8064960000000099</v>
      </c>
      <c r="G5" s="12">
        <f t="shared" ref="G5:G55" si="4">ABS(D5/B5)</f>
        <v>6.7201377744349047E-2</v>
      </c>
      <c r="H5" s="12">
        <f t="shared" ref="H5:H55" si="5">E5</f>
        <v>33.715395798016118</v>
      </c>
    </row>
    <row r="6" spans="1:8" x14ac:dyDescent="0.2">
      <c r="A6" s="5">
        <v>44858</v>
      </c>
      <c r="B6" s="6">
        <v>92.786674000000005</v>
      </c>
      <c r="C6">
        <f t="shared" si="0"/>
        <v>86.404419000000004</v>
      </c>
      <c r="D6" s="11">
        <f t="shared" si="1"/>
        <v>6.3822550000000007</v>
      </c>
      <c r="E6" s="11">
        <f t="shared" si="2"/>
        <v>40.733178885025012</v>
      </c>
      <c r="F6" s="11">
        <f t="shared" si="3"/>
        <v>6.3822550000000007</v>
      </c>
      <c r="G6" s="12">
        <f t="shared" si="4"/>
        <v>6.8784176917474169E-2</v>
      </c>
      <c r="H6" s="12">
        <f t="shared" si="5"/>
        <v>40.733178885025012</v>
      </c>
    </row>
    <row r="7" spans="1:8" x14ac:dyDescent="0.2">
      <c r="A7" s="5">
        <v>44865</v>
      </c>
      <c r="B7" s="6">
        <v>92.923302000000007</v>
      </c>
      <c r="C7">
        <f t="shared" si="0"/>
        <v>92.786674000000005</v>
      </c>
      <c r="D7" s="11">
        <f t="shared" si="1"/>
        <v>0.13662800000000175</v>
      </c>
      <c r="E7" s="11">
        <f t="shared" si="2"/>
        <v>1.8667210384000477E-2</v>
      </c>
      <c r="F7" s="11">
        <f t="shared" si="3"/>
        <v>0.13662800000000175</v>
      </c>
      <c r="G7" s="12">
        <f t="shared" si="4"/>
        <v>1.4703308756720864E-3</v>
      </c>
      <c r="H7" s="12">
        <f t="shared" si="5"/>
        <v>1.8667210384000477E-2</v>
      </c>
    </row>
    <row r="8" spans="1:8" x14ac:dyDescent="0.2">
      <c r="A8" s="5">
        <v>44872</v>
      </c>
      <c r="B8" s="6">
        <v>91.391174000000007</v>
      </c>
      <c r="C8">
        <f t="shared" si="0"/>
        <v>92.923302000000007</v>
      </c>
      <c r="D8" s="11">
        <f t="shared" si="1"/>
        <v>-1.5321280000000002</v>
      </c>
      <c r="E8" s="11">
        <f t="shared" si="2"/>
        <v>2.3474162083840007</v>
      </c>
      <c r="F8" s="11">
        <f t="shared" si="3"/>
        <v>1.5321280000000002</v>
      </c>
      <c r="G8" s="12">
        <f t="shared" si="4"/>
        <v>1.6764507259749175E-2</v>
      </c>
      <c r="H8" s="12">
        <f t="shared" si="5"/>
        <v>2.3474162083840007</v>
      </c>
    </row>
    <row r="9" spans="1:8" x14ac:dyDescent="0.2">
      <c r="A9" s="5">
        <v>44879</v>
      </c>
      <c r="B9" s="6">
        <v>93.059921000000003</v>
      </c>
      <c r="C9">
        <f t="shared" si="0"/>
        <v>91.391174000000007</v>
      </c>
      <c r="D9" s="11">
        <f t="shared" si="1"/>
        <v>1.6687469999999962</v>
      </c>
      <c r="E9" s="11">
        <f t="shared" si="2"/>
        <v>2.7847165500089872</v>
      </c>
      <c r="F9" s="11">
        <f t="shared" si="3"/>
        <v>1.6687469999999962</v>
      </c>
      <c r="G9" s="12">
        <f t="shared" si="4"/>
        <v>1.793196235358932E-2</v>
      </c>
      <c r="H9" s="12">
        <f t="shared" si="5"/>
        <v>2.7847165500089872</v>
      </c>
    </row>
    <row r="10" spans="1:8" x14ac:dyDescent="0.2">
      <c r="A10" s="5">
        <v>44886</v>
      </c>
      <c r="B10" s="6">
        <v>95.676758000000007</v>
      </c>
      <c r="C10">
        <f t="shared" si="0"/>
        <v>93.059921000000003</v>
      </c>
      <c r="D10" s="11">
        <f t="shared" si="1"/>
        <v>2.6168370000000039</v>
      </c>
      <c r="E10" s="11">
        <f t="shared" si="2"/>
        <v>6.8478358845690206</v>
      </c>
      <c r="F10" s="11">
        <f t="shared" si="3"/>
        <v>2.6168370000000039</v>
      </c>
      <c r="G10" s="12">
        <f t="shared" si="4"/>
        <v>2.7350811782313984E-2</v>
      </c>
      <c r="H10" s="12">
        <f t="shared" si="5"/>
        <v>6.8478358845690206</v>
      </c>
    </row>
    <row r="11" spans="1:8" x14ac:dyDescent="0.2">
      <c r="A11" s="5">
        <v>44893</v>
      </c>
      <c r="B11" s="6">
        <v>99.151627000000005</v>
      </c>
      <c r="C11">
        <f t="shared" si="0"/>
        <v>95.676758000000007</v>
      </c>
      <c r="D11" s="11">
        <f t="shared" si="1"/>
        <v>3.4748689999999982</v>
      </c>
      <c r="E11" s="11">
        <f t="shared" si="2"/>
        <v>12.074714567160987</v>
      </c>
      <c r="F11" s="11">
        <f t="shared" si="3"/>
        <v>3.4748689999999982</v>
      </c>
      <c r="G11" s="12">
        <f t="shared" si="4"/>
        <v>3.504601089400175E-2</v>
      </c>
      <c r="H11" s="12">
        <f t="shared" si="5"/>
        <v>12.074714567160987</v>
      </c>
    </row>
    <row r="12" spans="1:8" x14ac:dyDescent="0.2">
      <c r="A12" s="5">
        <v>44900</v>
      </c>
      <c r="B12" s="6">
        <v>96.462029000000001</v>
      </c>
      <c r="C12">
        <f t="shared" si="0"/>
        <v>99.151627000000005</v>
      </c>
      <c r="D12" s="11">
        <f t="shared" si="1"/>
        <v>-2.6895980000000037</v>
      </c>
      <c r="E12" s="11">
        <f t="shared" si="2"/>
        <v>7.2339374016040203</v>
      </c>
      <c r="F12" s="11">
        <f t="shared" si="3"/>
        <v>2.6895980000000037</v>
      </c>
      <c r="G12" s="12">
        <f t="shared" si="4"/>
        <v>2.7882453104941467E-2</v>
      </c>
      <c r="H12" s="12">
        <f t="shared" si="5"/>
        <v>7.2339374016040203</v>
      </c>
    </row>
    <row r="13" spans="1:8" x14ac:dyDescent="0.2">
      <c r="A13" s="5">
        <v>44907</v>
      </c>
      <c r="B13" s="6">
        <v>96.530745999999994</v>
      </c>
      <c r="C13">
        <f t="shared" si="0"/>
        <v>96.462029000000001</v>
      </c>
      <c r="D13" s="11">
        <f t="shared" si="1"/>
        <v>6.8716999999992368E-2</v>
      </c>
      <c r="E13" s="11">
        <f t="shared" si="2"/>
        <v>4.7220260889989513E-3</v>
      </c>
      <c r="F13" s="11">
        <f t="shared" si="3"/>
        <v>6.8716999999992368E-2</v>
      </c>
      <c r="G13" s="12">
        <f t="shared" si="4"/>
        <v>7.1186645548136933E-4</v>
      </c>
      <c r="H13" s="12">
        <f t="shared" si="5"/>
        <v>4.7220260889989513E-3</v>
      </c>
    </row>
    <row r="14" spans="1:8" x14ac:dyDescent="0.2">
      <c r="A14" s="5">
        <v>44914</v>
      </c>
      <c r="B14" s="6">
        <v>97.473099000000005</v>
      </c>
      <c r="C14">
        <f t="shared" si="0"/>
        <v>96.530745999999994</v>
      </c>
      <c r="D14" s="11">
        <f t="shared" si="1"/>
        <v>0.94235300000001132</v>
      </c>
      <c r="E14" s="11">
        <f t="shared" si="2"/>
        <v>0.88802917660902136</v>
      </c>
      <c r="F14" s="11">
        <f t="shared" si="3"/>
        <v>0.94235300000001132</v>
      </c>
      <c r="G14" s="12">
        <f t="shared" si="4"/>
        <v>9.667826402031305E-3</v>
      </c>
      <c r="H14" s="12">
        <f t="shared" si="5"/>
        <v>0.88802917660902136</v>
      </c>
    </row>
    <row r="15" spans="1:8" x14ac:dyDescent="0.2">
      <c r="A15" s="5">
        <v>44921</v>
      </c>
      <c r="B15" s="6">
        <v>99.063286000000005</v>
      </c>
      <c r="C15">
        <f t="shared" si="0"/>
        <v>97.473099000000005</v>
      </c>
      <c r="D15" s="11">
        <f t="shared" si="1"/>
        <v>1.5901870000000002</v>
      </c>
      <c r="E15" s="11">
        <f t="shared" si="2"/>
        <v>2.5286946949690008</v>
      </c>
      <c r="F15" s="11">
        <f t="shared" si="3"/>
        <v>1.5901870000000002</v>
      </c>
      <c r="G15" s="12">
        <f t="shared" si="4"/>
        <v>1.605223351868219E-2</v>
      </c>
      <c r="H15" s="12">
        <f t="shared" si="5"/>
        <v>2.5286946949690008</v>
      </c>
    </row>
    <row r="16" spans="1:8" x14ac:dyDescent="0.2">
      <c r="A16" s="5">
        <v>44928</v>
      </c>
      <c r="B16" s="6">
        <v>100.574951</v>
      </c>
      <c r="C16">
        <f t="shared" si="0"/>
        <v>99.063286000000005</v>
      </c>
      <c r="D16" s="11">
        <f t="shared" si="1"/>
        <v>1.5116649999999936</v>
      </c>
      <c r="E16" s="11">
        <f t="shared" si="2"/>
        <v>2.2851310722249805</v>
      </c>
      <c r="F16" s="11">
        <f t="shared" si="3"/>
        <v>1.5116649999999936</v>
      </c>
      <c r="G16" s="12">
        <f t="shared" si="4"/>
        <v>1.5030233522062503E-2</v>
      </c>
      <c r="H16" s="12">
        <f t="shared" si="5"/>
        <v>2.2851310722249805</v>
      </c>
    </row>
    <row r="17" spans="1:8" x14ac:dyDescent="0.2">
      <c r="A17" s="5">
        <v>44935</v>
      </c>
      <c r="B17" s="6">
        <v>96.864493999999993</v>
      </c>
      <c r="C17">
        <f t="shared" si="0"/>
        <v>100.574951</v>
      </c>
      <c r="D17" s="11">
        <f t="shared" si="1"/>
        <v>-3.7104570000000052</v>
      </c>
      <c r="E17" s="11">
        <f t="shared" si="2"/>
        <v>13.767491148849039</v>
      </c>
      <c r="F17" s="11">
        <f t="shared" si="3"/>
        <v>3.7104570000000052</v>
      </c>
      <c r="G17" s="12">
        <f t="shared" si="4"/>
        <v>3.8305645823122819E-2</v>
      </c>
      <c r="H17" s="12">
        <f t="shared" si="5"/>
        <v>13.767491148849039</v>
      </c>
    </row>
    <row r="18" spans="1:8" x14ac:dyDescent="0.2">
      <c r="A18" s="5">
        <v>44942</v>
      </c>
      <c r="B18" s="6">
        <v>92.623977999999994</v>
      </c>
      <c r="C18">
        <f t="shared" si="0"/>
        <v>96.864493999999993</v>
      </c>
      <c r="D18" s="11">
        <f t="shared" si="1"/>
        <v>-4.2405159999999995</v>
      </c>
      <c r="E18" s="11">
        <f t="shared" si="2"/>
        <v>17.981975946255996</v>
      </c>
      <c r="F18" s="11">
        <f t="shared" si="3"/>
        <v>4.2405159999999995</v>
      </c>
      <c r="G18" s="12">
        <f t="shared" si="4"/>
        <v>4.5782054404961962E-2</v>
      </c>
      <c r="H18" s="12">
        <f t="shared" si="5"/>
        <v>17.981975946255996</v>
      </c>
    </row>
    <row r="19" spans="1:8" x14ac:dyDescent="0.2">
      <c r="A19" s="5">
        <v>44949</v>
      </c>
      <c r="B19" s="6">
        <v>97.767570000000006</v>
      </c>
      <c r="C19">
        <f t="shared" si="0"/>
        <v>92.623977999999994</v>
      </c>
      <c r="D19" s="11">
        <f t="shared" si="1"/>
        <v>5.1435920000000124</v>
      </c>
      <c r="E19" s="11">
        <f t="shared" si="2"/>
        <v>26.456538662464126</v>
      </c>
      <c r="F19" s="11">
        <f t="shared" si="3"/>
        <v>5.1435920000000124</v>
      </c>
      <c r="G19" s="12">
        <f t="shared" si="4"/>
        <v>5.2610410589114691E-2</v>
      </c>
      <c r="H19" s="12">
        <f t="shared" si="5"/>
        <v>26.456538662464126</v>
      </c>
    </row>
    <row r="20" spans="1:8" x14ac:dyDescent="0.2">
      <c r="A20" s="5">
        <v>44956</v>
      </c>
      <c r="B20" s="6">
        <v>94.704971</v>
      </c>
      <c r="C20">
        <f t="shared" si="0"/>
        <v>97.767570000000006</v>
      </c>
      <c r="D20" s="11">
        <f t="shared" si="1"/>
        <v>-3.0625990000000058</v>
      </c>
      <c r="E20" s="11">
        <f t="shared" si="2"/>
        <v>9.3795126348010349</v>
      </c>
      <c r="F20" s="11">
        <f t="shared" si="3"/>
        <v>3.0625990000000058</v>
      </c>
      <c r="G20" s="12">
        <f t="shared" si="4"/>
        <v>3.2338313054338041E-2</v>
      </c>
      <c r="H20" s="12">
        <f t="shared" si="5"/>
        <v>9.3795126348010349</v>
      </c>
    </row>
    <row r="21" spans="1:8" x14ac:dyDescent="0.2">
      <c r="A21" s="5">
        <v>44963</v>
      </c>
      <c r="B21" s="6">
        <v>98.758987000000005</v>
      </c>
      <c r="C21">
        <f t="shared" si="0"/>
        <v>94.704971</v>
      </c>
      <c r="D21" s="11">
        <f t="shared" si="1"/>
        <v>4.0540160000000043</v>
      </c>
      <c r="E21" s="11">
        <f t="shared" si="2"/>
        <v>16.435045728256036</v>
      </c>
      <c r="F21" s="11">
        <f t="shared" si="3"/>
        <v>4.0540160000000043</v>
      </c>
      <c r="G21" s="12">
        <f t="shared" si="4"/>
        <v>4.1049590757750526E-2</v>
      </c>
      <c r="H21" s="12">
        <f t="shared" si="5"/>
        <v>16.435045728256036</v>
      </c>
    </row>
    <row r="22" spans="1:8" x14ac:dyDescent="0.2">
      <c r="A22" s="5">
        <v>44970</v>
      </c>
      <c r="B22" s="6">
        <v>99.642432999999997</v>
      </c>
      <c r="C22">
        <f t="shared" si="0"/>
        <v>98.758987000000005</v>
      </c>
      <c r="D22" s="11">
        <f t="shared" si="1"/>
        <v>0.88344599999999218</v>
      </c>
      <c r="E22" s="11">
        <f t="shared" si="2"/>
        <v>0.78047683491598618</v>
      </c>
      <c r="F22" s="11">
        <f t="shared" si="3"/>
        <v>0.88344599999999218</v>
      </c>
      <c r="G22" s="12">
        <f t="shared" si="4"/>
        <v>8.8661624711631869E-3</v>
      </c>
      <c r="H22" s="12">
        <f t="shared" si="5"/>
        <v>0.78047683491598618</v>
      </c>
    </row>
    <row r="23" spans="1:8" x14ac:dyDescent="0.2">
      <c r="A23" s="5">
        <v>44977</v>
      </c>
      <c r="B23" s="6">
        <v>97.787209000000004</v>
      </c>
      <c r="C23">
        <f t="shared" si="0"/>
        <v>99.642432999999997</v>
      </c>
      <c r="D23" s="11">
        <f t="shared" si="1"/>
        <v>-1.8552239999999927</v>
      </c>
      <c r="E23" s="11">
        <f t="shared" si="2"/>
        <v>3.4418560901759729</v>
      </c>
      <c r="F23" s="11">
        <f t="shared" si="3"/>
        <v>1.8552239999999927</v>
      </c>
      <c r="G23" s="12">
        <f t="shared" si="4"/>
        <v>1.8972051855984485E-2</v>
      </c>
      <c r="H23" s="12">
        <f t="shared" si="5"/>
        <v>3.4418560901759729</v>
      </c>
    </row>
    <row r="24" spans="1:8" x14ac:dyDescent="0.2">
      <c r="A24" s="5">
        <v>44984</v>
      </c>
      <c r="B24" s="6">
        <v>97.733031999999994</v>
      </c>
      <c r="C24">
        <f t="shared" si="0"/>
        <v>97.787209000000004</v>
      </c>
      <c r="D24" s="11">
        <f t="shared" si="1"/>
        <v>-5.4177000000009912E-2</v>
      </c>
      <c r="E24" s="11">
        <f t="shared" si="2"/>
        <v>2.9351473290010741E-3</v>
      </c>
      <c r="F24" s="11">
        <f t="shared" si="3"/>
        <v>5.4177000000009912E-2</v>
      </c>
      <c r="G24" s="12">
        <f t="shared" si="4"/>
        <v>5.5433663410759542E-4</v>
      </c>
      <c r="H24" s="12">
        <f t="shared" si="5"/>
        <v>2.9351473290010741E-3</v>
      </c>
    </row>
    <row r="25" spans="1:8" x14ac:dyDescent="0.2">
      <c r="A25" s="5">
        <v>44991</v>
      </c>
      <c r="B25" s="6">
        <v>94.752296000000001</v>
      </c>
      <c r="C25">
        <f t="shared" si="0"/>
        <v>97.733031999999994</v>
      </c>
      <c r="D25" s="11">
        <f t="shared" si="1"/>
        <v>-2.9807359999999932</v>
      </c>
      <c r="E25" s="11">
        <f t="shared" si="2"/>
        <v>8.8847871016959594</v>
      </c>
      <c r="F25" s="11">
        <f t="shared" si="3"/>
        <v>2.9807359999999932</v>
      </c>
      <c r="G25" s="12">
        <f t="shared" si="4"/>
        <v>3.1458192844213431E-2</v>
      </c>
      <c r="H25" s="12">
        <f t="shared" si="5"/>
        <v>8.8847871016959594</v>
      </c>
    </row>
    <row r="26" spans="1:8" x14ac:dyDescent="0.2">
      <c r="A26" s="5">
        <v>44998</v>
      </c>
      <c r="B26" s="6">
        <v>94.505547000000007</v>
      </c>
      <c r="C26">
        <f t="shared" si="0"/>
        <v>94.752296000000001</v>
      </c>
      <c r="D26" s="11">
        <f t="shared" si="1"/>
        <v>-0.24674899999999411</v>
      </c>
      <c r="E26" s="11">
        <f t="shared" si="2"/>
        <v>6.0885069000997091E-2</v>
      </c>
      <c r="F26" s="11">
        <f t="shared" si="3"/>
        <v>0.24674899999999411</v>
      </c>
      <c r="G26" s="12">
        <f t="shared" si="4"/>
        <v>2.6109472706400409E-3</v>
      </c>
      <c r="H26" s="12">
        <f t="shared" si="5"/>
        <v>6.0885069000997091E-2</v>
      </c>
    </row>
    <row r="27" spans="1:8" x14ac:dyDescent="0.2">
      <c r="A27" s="5">
        <v>45005</v>
      </c>
      <c r="B27" s="6">
        <v>95.186577</v>
      </c>
      <c r="C27">
        <f t="shared" si="0"/>
        <v>94.505547000000007</v>
      </c>
      <c r="D27" s="11">
        <f t="shared" si="1"/>
        <v>0.6810299999999927</v>
      </c>
      <c r="E27" s="11">
        <f t="shared" si="2"/>
        <v>0.46380186089999004</v>
      </c>
      <c r="F27" s="11">
        <f t="shared" si="3"/>
        <v>0.6810299999999927</v>
      </c>
      <c r="G27" s="12">
        <f t="shared" si="4"/>
        <v>7.1546852661798386E-3</v>
      </c>
      <c r="H27" s="12">
        <f t="shared" si="5"/>
        <v>0.46380186089999004</v>
      </c>
    </row>
    <row r="28" spans="1:8" x14ac:dyDescent="0.2">
      <c r="A28" s="5">
        <v>45012</v>
      </c>
      <c r="B28" s="6">
        <v>96.657203999999993</v>
      </c>
      <c r="C28">
        <f t="shared" si="0"/>
        <v>95.186577</v>
      </c>
      <c r="D28" s="11">
        <f t="shared" si="1"/>
        <v>1.4706269999999932</v>
      </c>
      <c r="E28" s="11">
        <f t="shared" si="2"/>
        <v>2.1627437731289803</v>
      </c>
      <c r="F28" s="11">
        <f t="shared" si="3"/>
        <v>1.4706269999999932</v>
      </c>
      <c r="G28" s="12">
        <f t="shared" si="4"/>
        <v>1.5214872137207625E-2</v>
      </c>
      <c r="H28" s="12">
        <f t="shared" si="5"/>
        <v>2.1627437731289803</v>
      </c>
    </row>
    <row r="29" spans="1:8" x14ac:dyDescent="0.2">
      <c r="A29" s="5">
        <v>45019</v>
      </c>
      <c r="B29" s="6">
        <v>96.933571000000001</v>
      </c>
      <c r="C29">
        <f t="shared" si="0"/>
        <v>96.657203999999993</v>
      </c>
      <c r="D29" s="11">
        <f t="shared" si="1"/>
        <v>0.27636700000000758</v>
      </c>
      <c r="E29" s="11">
        <f t="shared" si="2"/>
        <v>7.6378718689004185E-2</v>
      </c>
      <c r="F29" s="11">
        <f t="shared" si="3"/>
        <v>0.27636700000000758</v>
      </c>
      <c r="G29" s="12">
        <f t="shared" si="4"/>
        <v>2.8510968609627265E-3</v>
      </c>
      <c r="H29" s="12">
        <f t="shared" si="5"/>
        <v>7.6378718689004185E-2</v>
      </c>
    </row>
    <row r="30" spans="1:8" x14ac:dyDescent="0.2">
      <c r="A30" s="5">
        <v>45026</v>
      </c>
      <c r="B30" s="6">
        <v>100.358467</v>
      </c>
      <c r="C30">
        <f t="shared" si="0"/>
        <v>96.933571000000001</v>
      </c>
      <c r="D30" s="11">
        <f t="shared" si="1"/>
        <v>3.4248960000000039</v>
      </c>
      <c r="E30" s="11">
        <f t="shared" si="2"/>
        <v>11.729912610816028</v>
      </c>
      <c r="F30" s="11">
        <f t="shared" si="3"/>
        <v>3.4248960000000039</v>
      </c>
      <c r="G30" s="12">
        <f t="shared" si="4"/>
        <v>3.412662730290613E-2</v>
      </c>
      <c r="H30" s="12">
        <f t="shared" si="5"/>
        <v>11.729912610816028</v>
      </c>
    </row>
    <row r="31" spans="1:8" x14ac:dyDescent="0.2">
      <c r="A31" s="5">
        <v>45033</v>
      </c>
      <c r="B31" s="6">
        <v>100.921066</v>
      </c>
      <c r="C31">
        <f t="shared" si="0"/>
        <v>100.358467</v>
      </c>
      <c r="D31" s="11">
        <f t="shared" si="1"/>
        <v>0.56259899999999163</v>
      </c>
      <c r="E31" s="11">
        <f t="shared" si="2"/>
        <v>0.3165176348009906</v>
      </c>
      <c r="F31" s="11">
        <f t="shared" si="3"/>
        <v>0.56259899999999163</v>
      </c>
      <c r="G31" s="12">
        <f t="shared" si="4"/>
        <v>5.5746438508684762E-3</v>
      </c>
      <c r="H31" s="12">
        <f t="shared" si="5"/>
        <v>0.3165176348009906</v>
      </c>
    </row>
    <row r="32" spans="1:8" x14ac:dyDescent="0.2">
      <c r="A32" s="5">
        <v>45040</v>
      </c>
      <c r="B32" s="6">
        <v>98.601607999999999</v>
      </c>
      <c r="C32">
        <f t="shared" si="0"/>
        <v>100.921066</v>
      </c>
      <c r="D32" s="11">
        <f t="shared" si="1"/>
        <v>-2.3194579999999974</v>
      </c>
      <c r="E32" s="11">
        <f t="shared" si="2"/>
        <v>5.3798854137639873</v>
      </c>
      <c r="F32" s="11">
        <f t="shared" si="3"/>
        <v>2.3194579999999974</v>
      </c>
      <c r="G32" s="12">
        <f t="shared" si="4"/>
        <v>2.3523531178112199E-2</v>
      </c>
      <c r="H32" s="12">
        <f t="shared" si="5"/>
        <v>5.3798854137639873</v>
      </c>
    </row>
    <row r="33" spans="1:8" x14ac:dyDescent="0.2">
      <c r="A33" s="5">
        <v>45047</v>
      </c>
      <c r="B33" s="6">
        <v>95.324759999999998</v>
      </c>
      <c r="C33">
        <f t="shared" si="0"/>
        <v>98.601607999999999</v>
      </c>
      <c r="D33" s="11">
        <f t="shared" si="1"/>
        <v>-3.2768480000000011</v>
      </c>
      <c r="E33" s="11">
        <f t="shared" si="2"/>
        <v>10.737732815104007</v>
      </c>
      <c r="F33" s="11">
        <f t="shared" si="3"/>
        <v>3.2768480000000011</v>
      </c>
      <c r="G33" s="12">
        <f t="shared" si="4"/>
        <v>3.4375622870700132E-2</v>
      </c>
      <c r="H33" s="12">
        <f t="shared" si="5"/>
        <v>10.737732815104007</v>
      </c>
    </row>
    <row r="34" spans="1:8" x14ac:dyDescent="0.2">
      <c r="A34" s="5">
        <v>45054</v>
      </c>
      <c r="B34" s="6">
        <v>94.742424</v>
      </c>
      <c r="C34">
        <f t="shared" si="0"/>
        <v>95.324759999999998</v>
      </c>
      <c r="D34" s="11">
        <f t="shared" si="1"/>
        <v>-0.58233599999999797</v>
      </c>
      <c r="E34" s="11">
        <f t="shared" si="2"/>
        <v>0.33911521689599761</v>
      </c>
      <c r="F34" s="11">
        <f t="shared" si="3"/>
        <v>0.58233599999999797</v>
      </c>
      <c r="G34" s="12">
        <f t="shared" si="4"/>
        <v>6.1465178471684237E-3</v>
      </c>
      <c r="H34" s="12">
        <f t="shared" si="5"/>
        <v>0.33911521689599761</v>
      </c>
    </row>
    <row r="35" spans="1:8" x14ac:dyDescent="0.2">
      <c r="A35" s="5">
        <v>45061</v>
      </c>
      <c r="B35" s="6">
        <v>94.880600000000001</v>
      </c>
      <c r="C35">
        <f t="shared" si="0"/>
        <v>94.742424</v>
      </c>
      <c r="D35" s="11">
        <f t="shared" si="1"/>
        <v>0.13817600000000141</v>
      </c>
      <c r="E35" s="11">
        <f t="shared" si="2"/>
        <v>1.909260697600039E-2</v>
      </c>
      <c r="F35" s="11">
        <f t="shared" si="3"/>
        <v>0.13817600000000141</v>
      </c>
      <c r="G35" s="12">
        <f t="shared" si="4"/>
        <v>1.4563145679938935E-3</v>
      </c>
      <c r="H35" s="12">
        <f t="shared" si="5"/>
        <v>1.909260697600039E-2</v>
      </c>
    </row>
    <row r="36" spans="1:8" x14ac:dyDescent="0.2">
      <c r="A36" s="5">
        <v>45068</v>
      </c>
      <c r="B36" s="6">
        <v>92.613731000000001</v>
      </c>
      <c r="C36">
        <f t="shared" si="0"/>
        <v>94.880600000000001</v>
      </c>
      <c r="D36" s="11">
        <f t="shared" si="1"/>
        <v>-2.2668689999999998</v>
      </c>
      <c r="E36" s="11">
        <f t="shared" si="2"/>
        <v>5.1386950631609993</v>
      </c>
      <c r="F36" s="11">
        <f t="shared" si="3"/>
        <v>2.2668689999999998</v>
      </c>
      <c r="G36" s="12">
        <f t="shared" si="4"/>
        <v>2.4476597320110122E-2</v>
      </c>
      <c r="H36" s="12">
        <f t="shared" si="5"/>
        <v>5.1386950631609993</v>
      </c>
    </row>
    <row r="37" spans="1:8" x14ac:dyDescent="0.2">
      <c r="A37" s="5">
        <v>45075</v>
      </c>
      <c r="B37" s="6">
        <v>95.414192</v>
      </c>
      <c r="C37">
        <f t="shared" si="0"/>
        <v>92.613731000000001</v>
      </c>
      <c r="D37" s="11">
        <f t="shared" si="1"/>
        <v>2.8004609999999985</v>
      </c>
      <c r="E37" s="11">
        <f t="shared" si="2"/>
        <v>7.8425818125209918</v>
      </c>
      <c r="F37" s="11">
        <f t="shared" si="3"/>
        <v>2.8004609999999985</v>
      </c>
      <c r="G37" s="12">
        <f t="shared" si="4"/>
        <v>2.9350570824935546E-2</v>
      </c>
      <c r="H37" s="12">
        <f t="shared" si="5"/>
        <v>7.8425818125209918</v>
      </c>
    </row>
    <row r="38" spans="1:8" x14ac:dyDescent="0.2">
      <c r="A38" s="5">
        <v>45082</v>
      </c>
      <c r="B38" s="6">
        <v>98.651595999999998</v>
      </c>
      <c r="C38">
        <f t="shared" si="0"/>
        <v>95.414192</v>
      </c>
      <c r="D38" s="11">
        <f t="shared" si="1"/>
        <v>3.2374039999999979</v>
      </c>
      <c r="E38" s="11">
        <f t="shared" si="2"/>
        <v>10.480784659215987</v>
      </c>
      <c r="F38" s="11">
        <f t="shared" si="3"/>
        <v>3.2374039999999979</v>
      </c>
      <c r="G38" s="12">
        <f t="shared" si="4"/>
        <v>3.2816539531707101E-2</v>
      </c>
      <c r="H38" s="12">
        <f t="shared" si="5"/>
        <v>10.480784659215987</v>
      </c>
    </row>
    <row r="39" spans="1:8" x14ac:dyDescent="0.2">
      <c r="A39" s="5">
        <v>45089</v>
      </c>
      <c r="B39" s="6">
        <v>97.062683000000007</v>
      </c>
      <c r="C39">
        <f t="shared" si="0"/>
        <v>98.651595999999998</v>
      </c>
      <c r="D39" s="11">
        <f t="shared" si="1"/>
        <v>-1.5889129999999909</v>
      </c>
      <c r="E39" s="11">
        <f t="shared" si="2"/>
        <v>2.524644521568971</v>
      </c>
      <c r="F39" s="11">
        <f t="shared" si="3"/>
        <v>1.5889129999999909</v>
      </c>
      <c r="G39" s="12">
        <f t="shared" si="4"/>
        <v>1.636996784850869E-2</v>
      </c>
      <c r="H39" s="12">
        <f t="shared" si="5"/>
        <v>2.524644521568971</v>
      </c>
    </row>
    <row r="40" spans="1:8" x14ac:dyDescent="0.2">
      <c r="A40" s="5">
        <v>45096</v>
      </c>
      <c r="B40" s="6">
        <v>96.238440999999995</v>
      </c>
      <c r="C40">
        <f t="shared" si="0"/>
        <v>97.062683000000007</v>
      </c>
      <c r="D40" s="11">
        <f t="shared" si="1"/>
        <v>-0.82424200000001235</v>
      </c>
      <c r="E40" s="11">
        <f t="shared" si="2"/>
        <v>0.67937487456402035</v>
      </c>
      <c r="F40" s="11">
        <f t="shared" si="3"/>
        <v>0.82424200000001235</v>
      </c>
      <c r="G40" s="12">
        <f t="shared" si="4"/>
        <v>8.5645817974130782E-3</v>
      </c>
      <c r="H40" s="12">
        <f t="shared" si="5"/>
        <v>0.67937487456402035</v>
      </c>
    </row>
    <row r="41" spans="1:8" x14ac:dyDescent="0.2">
      <c r="A41" s="5">
        <v>45103</v>
      </c>
      <c r="B41" s="6">
        <v>97.281158000000005</v>
      </c>
      <c r="C41">
        <f t="shared" si="0"/>
        <v>96.238440999999995</v>
      </c>
      <c r="D41" s="11">
        <f t="shared" si="1"/>
        <v>1.0427170000000103</v>
      </c>
      <c r="E41" s="11">
        <f t="shared" si="2"/>
        <v>1.0872587420890216</v>
      </c>
      <c r="F41" s="11">
        <f t="shared" si="3"/>
        <v>1.0427170000000103</v>
      </c>
      <c r="G41" s="12">
        <f t="shared" si="4"/>
        <v>1.0718591569397336E-2</v>
      </c>
      <c r="H41" s="12">
        <f t="shared" si="5"/>
        <v>1.0872587420890216</v>
      </c>
    </row>
    <row r="42" spans="1:8" x14ac:dyDescent="0.2">
      <c r="A42" s="5">
        <v>45110</v>
      </c>
      <c r="B42" s="6">
        <v>96.744904000000005</v>
      </c>
      <c r="C42">
        <f t="shared" si="0"/>
        <v>97.281158000000005</v>
      </c>
      <c r="D42" s="11">
        <f t="shared" si="1"/>
        <v>-0.53625399999999956</v>
      </c>
      <c r="E42" s="11">
        <f t="shared" si="2"/>
        <v>0.28756835251599955</v>
      </c>
      <c r="F42" s="11">
        <f t="shared" si="3"/>
        <v>0.53625399999999956</v>
      </c>
      <c r="G42" s="12">
        <f t="shared" si="4"/>
        <v>5.5429689609284181E-3</v>
      </c>
      <c r="H42" s="12">
        <f t="shared" si="5"/>
        <v>0.28756835251599955</v>
      </c>
    </row>
    <row r="43" spans="1:8" x14ac:dyDescent="0.2">
      <c r="A43" s="5">
        <v>45117</v>
      </c>
      <c r="B43" s="6">
        <v>95.503563</v>
      </c>
      <c r="C43">
        <f t="shared" si="0"/>
        <v>96.744904000000005</v>
      </c>
      <c r="D43" s="11">
        <f t="shared" si="1"/>
        <v>-1.2413410000000056</v>
      </c>
      <c r="E43" s="11">
        <f t="shared" si="2"/>
        <v>1.5409274782810138</v>
      </c>
      <c r="F43" s="11">
        <f t="shared" si="3"/>
        <v>1.2413410000000056</v>
      </c>
      <c r="G43" s="12">
        <f t="shared" si="4"/>
        <v>1.2997850143036083E-2</v>
      </c>
      <c r="H43" s="12">
        <f t="shared" si="5"/>
        <v>1.5409274782810138</v>
      </c>
    </row>
    <row r="44" spans="1:8" x14ac:dyDescent="0.2">
      <c r="A44" s="5">
        <v>45124</v>
      </c>
      <c r="B44" s="6">
        <v>95.722037999999998</v>
      </c>
      <c r="C44">
        <f t="shared" si="0"/>
        <v>95.503563</v>
      </c>
      <c r="D44" s="11">
        <f t="shared" si="1"/>
        <v>0.21847499999999798</v>
      </c>
      <c r="E44" s="11">
        <f t="shared" si="2"/>
        <v>4.7731325624999113E-2</v>
      </c>
      <c r="F44" s="11">
        <f t="shared" si="3"/>
        <v>0.21847499999999798</v>
      </c>
      <c r="G44" s="12">
        <f t="shared" si="4"/>
        <v>2.2823897669207375E-3</v>
      </c>
      <c r="H44" s="12">
        <f t="shared" si="5"/>
        <v>4.7731325624999113E-2</v>
      </c>
    </row>
    <row r="45" spans="1:8" x14ac:dyDescent="0.2">
      <c r="A45" s="5">
        <v>45131</v>
      </c>
      <c r="B45" s="6">
        <v>86.734748999999994</v>
      </c>
      <c r="C45">
        <f t="shared" si="0"/>
        <v>95.722037999999998</v>
      </c>
      <c r="D45" s="11">
        <f t="shared" si="1"/>
        <v>-8.9872890000000041</v>
      </c>
      <c r="E45" s="11">
        <f t="shared" si="2"/>
        <v>80.771363569521071</v>
      </c>
      <c r="F45" s="11">
        <f t="shared" si="3"/>
        <v>8.9872890000000041</v>
      </c>
      <c r="G45" s="12">
        <f t="shared" si="4"/>
        <v>0.10361808967706825</v>
      </c>
      <c r="H45" s="12">
        <f t="shared" si="5"/>
        <v>80.771363569521071</v>
      </c>
    </row>
    <row r="46" spans="1:8" x14ac:dyDescent="0.2">
      <c r="A46" s="5">
        <v>45138</v>
      </c>
      <c r="B46" s="6">
        <v>83.964088000000004</v>
      </c>
      <c r="C46">
        <f t="shared" si="0"/>
        <v>86.734748999999994</v>
      </c>
      <c r="D46" s="11">
        <f t="shared" si="1"/>
        <v>-2.7706609999999898</v>
      </c>
      <c r="E46" s="11">
        <f t="shared" si="2"/>
        <v>7.6765623769209439</v>
      </c>
      <c r="F46" s="11">
        <f t="shared" si="3"/>
        <v>2.7706609999999898</v>
      </c>
      <c r="G46" s="12">
        <f t="shared" si="4"/>
        <v>3.299816702588361E-2</v>
      </c>
      <c r="H46" s="12">
        <f t="shared" si="5"/>
        <v>7.6765623769209439</v>
      </c>
    </row>
    <row r="47" spans="1:8" x14ac:dyDescent="0.2">
      <c r="A47" s="5">
        <v>45145</v>
      </c>
      <c r="B47" s="6">
        <v>86.238219999999998</v>
      </c>
      <c r="C47">
        <f t="shared" si="0"/>
        <v>83.964088000000004</v>
      </c>
      <c r="D47" s="11">
        <f t="shared" si="1"/>
        <v>2.2741319999999945</v>
      </c>
      <c r="E47" s="11">
        <f t="shared" si="2"/>
        <v>5.1716763534239751</v>
      </c>
      <c r="F47" s="11">
        <f t="shared" si="3"/>
        <v>2.2741319999999945</v>
      </c>
      <c r="G47" s="12">
        <f t="shared" si="4"/>
        <v>2.6370349480775396E-2</v>
      </c>
      <c r="H47" s="12">
        <f t="shared" si="5"/>
        <v>5.1716763534239751</v>
      </c>
    </row>
    <row r="48" spans="1:8" x14ac:dyDescent="0.2">
      <c r="A48" s="5">
        <v>45152</v>
      </c>
      <c r="B48" s="6">
        <v>85.205428999999995</v>
      </c>
      <c r="C48">
        <f t="shared" si="0"/>
        <v>86.238219999999998</v>
      </c>
      <c r="D48" s="11">
        <f t="shared" si="1"/>
        <v>-1.0327910000000031</v>
      </c>
      <c r="E48" s="11">
        <f t="shared" si="2"/>
        <v>1.0666572496810065</v>
      </c>
      <c r="F48" s="11">
        <f t="shared" si="3"/>
        <v>1.0327910000000031</v>
      </c>
      <c r="G48" s="12">
        <f t="shared" si="4"/>
        <v>1.212118772384801E-2</v>
      </c>
      <c r="H48" s="12">
        <f t="shared" si="5"/>
        <v>1.0666572496810065</v>
      </c>
    </row>
    <row r="49" spans="1:8" x14ac:dyDescent="0.2">
      <c r="A49" s="5">
        <v>45159</v>
      </c>
      <c r="B49" s="6">
        <v>84.690002000000007</v>
      </c>
      <c r="C49">
        <f t="shared" si="0"/>
        <v>85.205428999999995</v>
      </c>
      <c r="D49" s="11">
        <f t="shared" si="1"/>
        <v>-0.51542699999998831</v>
      </c>
      <c r="E49" s="11">
        <f t="shared" si="2"/>
        <v>0.26566499232898794</v>
      </c>
      <c r="F49" s="11">
        <f t="shared" si="3"/>
        <v>0.51542699999998831</v>
      </c>
      <c r="G49" s="12">
        <f t="shared" si="4"/>
        <v>6.0860430727110891E-3</v>
      </c>
      <c r="H49" s="12">
        <f t="shared" si="5"/>
        <v>0.26566499232898794</v>
      </c>
    </row>
    <row r="50" spans="1:8" x14ac:dyDescent="0.2">
      <c r="A50" s="5">
        <v>45166</v>
      </c>
      <c r="B50" s="6">
        <v>86.279999000000004</v>
      </c>
      <c r="C50">
        <f t="shared" si="0"/>
        <v>84.690002000000007</v>
      </c>
      <c r="D50" s="11">
        <f t="shared" si="1"/>
        <v>1.5899969999999968</v>
      </c>
      <c r="E50" s="11">
        <f t="shared" si="2"/>
        <v>2.5280904600089897</v>
      </c>
      <c r="F50" s="11">
        <f t="shared" si="3"/>
        <v>1.5899969999999968</v>
      </c>
      <c r="G50" s="12">
        <f t="shared" si="4"/>
        <v>1.8428338182989508E-2</v>
      </c>
      <c r="H50" s="12">
        <f t="shared" si="5"/>
        <v>2.5280904600089897</v>
      </c>
    </row>
    <row r="51" spans="1:8" x14ac:dyDescent="0.2">
      <c r="A51" s="5">
        <v>45173</v>
      </c>
      <c r="B51" s="6">
        <v>83.480002999999996</v>
      </c>
      <c r="C51">
        <f t="shared" si="0"/>
        <v>86.279999000000004</v>
      </c>
      <c r="D51" s="11">
        <f t="shared" si="1"/>
        <v>-2.7999960000000073</v>
      </c>
      <c r="E51" s="11">
        <f t="shared" si="2"/>
        <v>7.8399776000160406</v>
      </c>
      <c r="F51" s="11">
        <f t="shared" si="3"/>
        <v>2.7999960000000073</v>
      </c>
      <c r="G51" s="12">
        <f t="shared" si="4"/>
        <v>3.3540918775482161E-2</v>
      </c>
      <c r="H51" s="12">
        <f t="shared" si="5"/>
        <v>7.8399776000160406</v>
      </c>
    </row>
    <row r="52" spans="1:8" x14ac:dyDescent="0.2">
      <c r="A52" s="5">
        <v>45180</v>
      </c>
      <c r="B52" s="6">
        <v>75.800003000000004</v>
      </c>
      <c r="C52">
        <f t="shared" si="0"/>
        <v>83.480002999999996</v>
      </c>
      <c r="D52" s="11">
        <f t="shared" si="1"/>
        <v>-7.6799999999999926</v>
      </c>
      <c r="E52" s="11">
        <f t="shared" si="2"/>
        <v>58.982399999999885</v>
      </c>
      <c r="F52" s="11">
        <f t="shared" si="3"/>
        <v>7.6799999999999926</v>
      </c>
      <c r="G52" s="12">
        <f t="shared" si="4"/>
        <v>0.10131925720372323</v>
      </c>
      <c r="H52" s="12">
        <f t="shared" si="5"/>
        <v>58.982399999999885</v>
      </c>
    </row>
    <row r="53" spans="1:8" x14ac:dyDescent="0.2">
      <c r="A53" s="5">
        <v>45187</v>
      </c>
      <c r="B53" s="6">
        <v>71.580001999999993</v>
      </c>
      <c r="C53">
        <f t="shared" si="0"/>
        <v>75.800003000000004</v>
      </c>
      <c r="D53" s="11">
        <f t="shared" si="1"/>
        <v>-4.2200010000000105</v>
      </c>
      <c r="E53" s="11">
        <f t="shared" si="2"/>
        <v>17.808408440001088</v>
      </c>
      <c r="F53" s="11">
        <f t="shared" si="3"/>
        <v>4.2200010000000105</v>
      </c>
      <c r="G53" s="12">
        <f t="shared" si="4"/>
        <v>5.8955027690555398E-2</v>
      </c>
      <c r="H53" s="12">
        <f t="shared" si="5"/>
        <v>17.808408440001088</v>
      </c>
    </row>
    <row r="54" spans="1:8" x14ac:dyDescent="0.2">
      <c r="A54" s="5">
        <v>45194</v>
      </c>
      <c r="B54" s="6">
        <v>71.970000999999996</v>
      </c>
      <c r="C54">
        <f t="shared" si="0"/>
        <v>71.580001999999993</v>
      </c>
      <c r="D54" s="11">
        <f t="shared" si="1"/>
        <v>0.38999900000000309</v>
      </c>
      <c r="E54" s="11">
        <f t="shared" si="2"/>
        <v>0.1520992200010024</v>
      </c>
      <c r="F54" s="11">
        <f t="shared" si="3"/>
        <v>0.38999900000000309</v>
      </c>
      <c r="G54" s="12">
        <f t="shared" si="4"/>
        <v>5.418910581924309E-3</v>
      </c>
      <c r="H54" s="12">
        <f t="shared" si="5"/>
        <v>0.1520992200010024</v>
      </c>
    </row>
    <row r="55" spans="1:8" x14ac:dyDescent="0.2">
      <c r="A55" s="5">
        <v>45201</v>
      </c>
      <c r="B55" s="6">
        <v>70.120002999999997</v>
      </c>
      <c r="C55">
        <f t="shared" si="0"/>
        <v>71.970000999999996</v>
      </c>
      <c r="D55" s="11">
        <f t="shared" si="1"/>
        <v>-1.8499979999999994</v>
      </c>
      <c r="E55" s="11">
        <f t="shared" si="2"/>
        <v>3.4224926000039977</v>
      </c>
      <c r="F55" s="11">
        <f t="shared" si="3"/>
        <v>1.8499979999999994</v>
      </c>
      <c r="G55" s="12">
        <f t="shared" si="4"/>
        <v>2.6383313189533086E-2</v>
      </c>
      <c r="H55" s="12">
        <f t="shared" si="5"/>
        <v>3.4224926000039977</v>
      </c>
    </row>
    <row r="56" spans="1:8" x14ac:dyDescent="0.2">
      <c r="C56" s="22">
        <f t="shared" si="0"/>
        <v>70.120002999999997</v>
      </c>
    </row>
    <row r="57" spans="1:8" x14ac:dyDescent="0.2">
      <c r="D57" s="14">
        <f>SUM(D4:D55)</f>
        <v>-11.863678000000007</v>
      </c>
      <c r="E57" s="14">
        <f>SUM(E4:E55)</f>
        <v>457.1144094158762</v>
      </c>
      <c r="F57" s="14">
        <f>AVERAGE(F4:F55)</f>
        <v>2.2430202692307697</v>
      </c>
      <c r="G57" s="15">
        <f>AVERAGE(G4:G55)</f>
        <v>2.485420267582859E-2</v>
      </c>
      <c r="H57" s="15">
        <f>SQRT(AVERAGE(H4:H55))</f>
        <v>2.9649050102045562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FC0F-8DE9-F147-B098-867C8C23A683}">
  <dimension ref="A1:J57"/>
  <sheetViews>
    <sheetView workbookViewId="0">
      <selection activeCell="C56" sqref="C56"/>
    </sheetView>
  </sheetViews>
  <sheetFormatPr baseColWidth="10" defaultRowHeight="16" x14ac:dyDescent="0.2"/>
  <cols>
    <col min="3" max="3" width="16.83203125" customWidth="1"/>
  </cols>
  <sheetData>
    <row r="1" spans="1:10" ht="48" customHeight="1" x14ac:dyDescent="0.2">
      <c r="C1" s="21" t="s">
        <v>36</v>
      </c>
    </row>
    <row r="2" spans="1:10" x14ac:dyDescent="0.2">
      <c r="A2" s="4" t="s">
        <v>0</v>
      </c>
      <c r="B2" s="4" t="s">
        <v>1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10" x14ac:dyDescent="0.2">
      <c r="A3" s="5">
        <v>44837</v>
      </c>
      <c r="B3" s="6">
        <v>81.983681000000004</v>
      </c>
      <c r="D3" s="3"/>
      <c r="E3" s="3"/>
      <c r="F3" s="3"/>
    </row>
    <row r="4" spans="1:10" x14ac:dyDescent="0.2">
      <c r="A4" s="5">
        <v>44844</v>
      </c>
      <c r="B4" s="6">
        <v>80.597922999999994</v>
      </c>
      <c r="D4" s="11">
        <f t="shared" ref="D4:D55" si="0">B4-C4</f>
        <v>80.597922999999994</v>
      </c>
      <c r="E4" s="11">
        <f>D4^2</f>
        <v>6496.0251919139282</v>
      </c>
      <c r="F4" s="11">
        <f>ABS(D4)</f>
        <v>80.597922999999994</v>
      </c>
      <c r="G4" s="12">
        <f>ABS(D4/B4)</f>
        <v>1</v>
      </c>
      <c r="H4" s="12">
        <f>E4</f>
        <v>6496.0251919139282</v>
      </c>
    </row>
    <row r="5" spans="1:10" x14ac:dyDescent="0.2">
      <c r="A5" s="5">
        <v>44851</v>
      </c>
      <c r="B5" s="6">
        <v>86.404419000000004</v>
      </c>
      <c r="D5" s="11">
        <f t="shared" si="0"/>
        <v>86.404419000000004</v>
      </c>
      <c r="E5" s="11">
        <f t="shared" ref="E5:E55" si="1">D5^2</f>
        <v>7465.7236227275616</v>
      </c>
      <c r="F5" s="11">
        <f t="shared" ref="F5:F54" si="2">ABS(D5)</f>
        <v>86.404419000000004</v>
      </c>
      <c r="G5" s="12">
        <f t="shared" ref="G5:G54" si="3">ABS(D5/B5)</f>
        <v>1</v>
      </c>
      <c r="H5" s="12">
        <f t="shared" ref="H5:H54" si="4">E5</f>
        <v>7465.7236227275616</v>
      </c>
    </row>
    <row r="6" spans="1:10" x14ac:dyDescent="0.2">
      <c r="A6" s="5">
        <v>44858</v>
      </c>
      <c r="B6" s="6">
        <v>92.786674000000005</v>
      </c>
      <c r="D6" s="11">
        <f t="shared" si="0"/>
        <v>92.786674000000005</v>
      </c>
      <c r="E6" s="11">
        <f t="shared" si="1"/>
        <v>8609.3668719822763</v>
      </c>
      <c r="F6" s="11">
        <f t="shared" si="2"/>
        <v>92.786674000000005</v>
      </c>
      <c r="G6" s="12">
        <f t="shared" si="3"/>
        <v>1</v>
      </c>
      <c r="H6" s="12">
        <f t="shared" si="4"/>
        <v>8609.3668719822763</v>
      </c>
    </row>
    <row r="7" spans="1:10" x14ac:dyDescent="0.2">
      <c r="A7" s="5">
        <v>44865</v>
      </c>
      <c r="B7" s="6">
        <v>92.923302000000007</v>
      </c>
      <c r="C7">
        <f>AVERAGE(B3:B6)</f>
        <v>85.443174249999998</v>
      </c>
      <c r="D7" s="11">
        <f t="shared" si="0"/>
        <v>7.4801277500000083</v>
      </c>
      <c r="E7" s="11">
        <f t="shared" si="1"/>
        <v>55.952311156320185</v>
      </c>
      <c r="F7" s="11">
        <f t="shared" si="2"/>
        <v>7.4801277500000083</v>
      </c>
      <c r="G7" s="12">
        <f t="shared" si="3"/>
        <v>8.0497868554003899E-2</v>
      </c>
      <c r="H7" s="12">
        <f t="shared" si="4"/>
        <v>55.952311156320185</v>
      </c>
    </row>
    <row r="8" spans="1:10" x14ac:dyDescent="0.2">
      <c r="A8" s="5">
        <v>44872</v>
      </c>
      <c r="B8" s="6">
        <v>91.391174000000007</v>
      </c>
      <c r="C8">
        <f t="shared" ref="C8:C55" si="5">AVERAGE(B4:B7)</f>
        <v>88.178079499999996</v>
      </c>
      <c r="D8" s="11">
        <f t="shared" si="0"/>
        <v>3.2130945000000111</v>
      </c>
      <c r="E8" s="11">
        <f t="shared" si="1"/>
        <v>10.323976265930321</v>
      </c>
      <c r="F8" s="11">
        <f t="shared" si="2"/>
        <v>3.2130945000000111</v>
      </c>
      <c r="G8" s="12">
        <f t="shared" si="3"/>
        <v>3.5157601761413096E-2</v>
      </c>
      <c r="H8" s="12">
        <f t="shared" si="4"/>
        <v>10.323976265930321</v>
      </c>
    </row>
    <row r="9" spans="1:10" x14ac:dyDescent="0.2">
      <c r="A9" s="5">
        <v>44879</v>
      </c>
      <c r="B9" s="6">
        <v>93.059921000000003</v>
      </c>
      <c r="C9">
        <f t="shared" si="5"/>
        <v>90.876392250000009</v>
      </c>
      <c r="D9" s="11">
        <f t="shared" si="0"/>
        <v>2.1835287499999936</v>
      </c>
      <c r="E9" s="11">
        <f t="shared" si="1"/>
        <v>4.7677978020765348</v>
      </c>
      <c r="F9" s="11">
        <f t="shared" si="2"/>
        <v>2.1835287499999936</v>
      </c>
      <c r="G9" s="12">
        <f t="shared" si="3"/>
        <v>2.3463685833131038E-2</v>
      </c>
      <c r="H9" s="12">
        <f t="shared" si="4"/>
        <v>4.7677978020765348</v>
      </c>
    </row>
    <row r="10" spans="1:10" x14ac:dyDescent="0.2">
      <c r="A10" s="5">
        <v>44886</v>
      </c>
      <c r="B10" s="6">
        <v>95.676758000000007</v>
      </c>
      <c r="C10">
        <f t="shared" si="5"/>
        <v>92.540267749999998</v>
      </c>
      <c r="D10" s="11">
        <f t="shared" si="0"/>
        <v>3.1364902500000085</v>
      </c>
      <c r="E10" s="11">
        <f t="shared" si="1"/>
        <v>9.8375710883451148</v>
      </c>
      <c r="F10" s="11">
        <f t="shared" si="2"/>
        <v>3.1364902500000085</v>
      </c>
      <c r="G10" s="12">
        <f t="shared" si="3"/>
        <v>3.2782154366058351E-2</v>
      </c>
      <c r="H10" s="12">
        <f t="shared" si="4"/>
        <v>9.8375710883451148</v>
      </c>
    </row>
    <row r="11" spans="1:10" x14ac:dyDescent="0.2">
      <c r="A11" s="5">
        <v>44893</v>
      </c>
      <c r="B11" s="6">
        <v>99.151627000000005</v>
      </c>
      <c r="C11">
        <f t="shared" si="5"/>
        <v>93.262788750000013</v>
      </c>
      <c r="D11" s="11">
        <f t="shared" si="0"/>
        <v>5.8888382499999921</v>
      </c>
      <c r="E11" s="11">
        <f t="shared" si="1"/>
        <v>34.678415934662972</v>
      </c>
      <c r="F11" s="11">
        <f t="shared" si="2"/>
        <v>5.8888382499999921</v>
      </c>
      <c r="G11" s="12">
        <f t="shared" si="3"/>
        <v>5.9392250315771333E-2</v>
      </c>
      <c r="H11" s="12">
        <f t="shared" si="4"/>
        <v>34.678415934662972</v>
      </c>
    </row>
    <row r="12" spans="1:10" x14ac:dyDescent="0.2">
      <c r="A12" s="5">
        <v>44900</v>
      </c>
      <c r="B12" s="6">
        <v>96.462029000000001</v>
      </c>
      <c r="C12">
        <f>AVERAGE(B8:B11)</f>
        <v>94.819870000000009</v>
      </c>
      <c r="D12" s="11">
        <f t="shared" si="0"/>
        <v>1.6421589999999924</v>
      </c>
      <c r="E12" s="11">
        <f t="shared" si="1"/>
        <v>2.6966861812809748</v>
      </c>
      <c r="F12" s="11">
        <f t="shared" si="2"/>
        <v>1.6421589999999924</v>
      </c>
      <c r="G12" s="12">
        <f t="shared" si="3"/>
        <v>1.7023890301954902E-2</v>
      </c>
      <c r="H12" s="12">
        <f t="shared" si="4"/>
        <v>2.6966861812809748</v>
      </c>
      <c r="I12" s="20"/>
      <c r="J12" s="20"/>
    </row>
    <row r="13" spans="1:10" x14ac:dyDescent="0.2">
      <c r="A13" s="5">
        <v>44907</v>
      </c>
      <c r="B13" s="6">
        <v>96.530745999999994</v>
      </c>
      <c r="C13">
        <f t="shared" si="5"/>
        <v>96.087583749999993</v>
      </c>
      <c r="D13" s="11">
        <f t="shared" si="0"/>
        <v>0.44316225000000031</v>
      </c>
      <c r="E13" s="11">
        <f t="shared" si="1"/>
        <v>0.19639277982506279</v>
      </c>
      <c r="F13" s="11">
        <f t="shared" si="2"/>
        <v>0.44316225000000031</v>
      </c>
      <c r="G13" s="12">
        <f t="shared" si="3"/>
        <v>4.5908922116897379E-3</v>
      </c>
      <c r="H13" s="12">
        <f t="shared" si="4"/>
        <v>0.19639277982506279</v>
      </c>
    </row>
    <row r="14" spans="1:10" x14ac:dyDescent="0.2">
      <c r="A14" s="5">
        <v>44914</v>
      </c>
      <c r="B14" s="6">
        <v>97.473099000000005</v>
      </c>
      <c r="C14">
        <f t="shared" si="5"/>
        <v>96.955290000000019</v>
      </c>
      <c r="D14" s="11">
        <f t="shared" si="0"/>
        <v>0.51780899999998553</v>
      </c>
      <c r="E14" s="11">
        <f t="shared" si="1"/>
        <v>0.26812616048098503</v>
      </c>
      <c r="F14" s="11">
        <f t="shared" si="2"/>
        <v>0.51780899999998553</v>
      </c>
      <c r="G14" s="12">
        <f t="shared" si="3"/>
        <v>5.312327250413835E-3</v>
      </c>
      <c r="H14" s="12">
        <f t="shared" si="4"/>
        <v>0.26812616048098503</v>
      </c>
    </row>
    <row r="15" spans="1:10" x14ac:dyDescent="0.2">
      <c r="A15" s="5">
        <v>44921</v>
      </c>
      <c r="B15" s="6">
        <v>99.063286000000005</v>
      </c>
      <c r="C15">
        <f t="shared" si="5"/>
        <v>97.404375250000001</v>
      </c>
      <c r="D15" s="11">
        <f t="shared" si="0"/>
        <v>1.658910750000004</v>
      </c>
      <c r="E15" s="11">
        <f t="shared" si="1"/>
        <v>2.7519848764655759</v>
      </c>
      <c r="F15" s="11">
        <f t="shared" si="2"/>
        <v>1.658910750000004</v>
      </c>
      <c r="G15" s="12">
        <f t="shared" si="3"/>
        <v>1.6745969339236375E-2</v>
      </c>
      <c r="H15" s="12">
        <f t="shared" si="4"/>
        <v>2.7519848764655759</v>
      </c>
    </row>
    <row r="16" spans="1:10" x14ac:dyDescent="0.2">
      <c r="A16" s="5">
        <v>44928</v>
      </c>
      <c r="B16" s="6">
        <v>100.574951</v>
      </c>
      <c r="C16">
        <f t="shared" si="5"/>
        <v>97.382289999999998</v>
      </c>
      <c r="D16" s="11">
        <f t="shared" si="0"/>
        <v>3.1926610000000011</v>
      </c>
      <c r="E16" s="11">
        <f t="shared" si="1"/>
        <v>10.193084260921006</v>
      </c>
      <c r="F16" s="11">
        <f t="shared" si="2"/>
        <v>3.1926610000000011</v>
      </c>
      <c r="G16" s="12">
        <f t="shared" si="3"/>
        <v>3.1744096996875505E-2</v>
      </c>
      <c r="H16" s="12">
        <f t="shared" si="4"/>
        <v>10.193084260921006</v>
      </c>
    </row>
    <row r="17" spans="1:8" x14ac:dyDescent="0.2">
      <c r="A17" s="5">
        <v>44935</v>
      </c>
      <c r="B17" s="6">
        <v>96.864493999999993</v>
      </c>
      <c r="C17">
        <f t="shared" si="5"/>
        <v>98.410520500000004</v>
      </c>
      <c r="D17" s="11">
        <f t="shared" si="0"/>
        <v>-1.5460265000000106</v>
      </c>
      <c r="E17" s="11">
        <f t="shared" si="1"/>
        <v>2.3901979387022827</v>
      </c>
      <c r="F17" s="11">
        <f t="shared" si="2"/>
        <v>1.5460265000000106</v>
      </c>
      <c r="G17" s="12">
        <f t="shared" si="3"/>
        <v>1.5960714149810255E-2</v>
      </c>
      <c r="H17" s="12">
        <f t="shared" si="4"/>
        <v>2.3901979387022827</v>
      </c>
    </row>
    <row r="18" spans="1:8" x14ac:dyDescent="0.2">
      <c r="A18" s="5">
        <v>44942</v>
      </c>
      <c r="B18" s="6">
        <v>92.623977999999994</v>
      </c>
      <c r="C18">
        <f t="shared" si="5"/>
        <v>98.493957499999993</v>
      </c>
      <c r="D18" s="11">
        <f t="shared" si="0"/>
        <v>-5.8699794999999995</v>
      </c>
      <c r="E18" s="11">
        <f t="shared" si="1"/>
        <v>34.456659330420244</v>
      </c>
      <c r="F18" s="11">
        <f t="shared" si="2"/>
        <v>5.8699794999999995</v>
      </c>
      <c r="G18" s="12">
        <f t="shared" si="3"/>
        <v>6.3374297096157967E-2</v>
      </c>
      <c r="H18" s="12">
        <f t="shared" si="4"/>
        <v>34.456659330420244</v>
      </c>
    </row>
    <row r="19" spans="1:8" x14ac:dyDescent="0.2">
      <c r="A19" s="5">
        <v>44949</v>
      </c>
      <c r="B19" s="6">
        <v>97.767570000000006</v>
      </c>
      <c r="C19">
        <f t="shared" si="5"/>
        <v>97.281677250000001</v>
      </c>
      <c r="D19" s="11">
        <f t="shared" si="0"/>
        <v>0.48589275000000498</v>
      </c>
      <c r="E19" s="11">
        <f t="shared" si="1"/>
        <v>0.23609176450256733</v>
      </c>
      <c r="F19" s="11">
        <f t="shared" si="2"/>
        <v>0.48589275000000498</v>
      </c>
      <c r="G19" s="12">
        <f t="shared" si="3"/>
        <v>4.9698765142675121E-3</v>
      </c>
      <c r="H19" s="12">
        <f t="shared" si="4"/>
        <v>0.23609176450256733</v>
      </c>
    </row>
    <row r="20" spans="1:8" x14ac:dyDescent="0.2">
      <c r="A20" s="5">
        <v>44956</v>
      </c>
      <c r="B20" s="6">
        <v>94.704971</v>
      </c>
      <c r="C20">
        <f t="shared" si="5"/>
        <v>96.95774824999998</v>
      </c>
      <c r="D20" s="11">
        <f t="shared" si="0"/>
        <v>-2.2527772499999799</v>
      </c>
      <c r="E20" s="11">
        <f t="shared" si="1"/>
        <v>5.0750053381174718</v>
      </c>
      <c r="F20" s="11">
        <f t="shared" si="2"/>
        <v>2.2527772499999799</v>
      </c>
      <c r="G20" s="12">
        <f t="shared" si="3"/>
        <v>2.3787317880071785E-2</v>
      </c>
      <c r="H20" s="12">
        <f t="shared" si="4"/>
        <v>5.0750053381174718</v>
      </c>
    </row>
    <row r="21" spans="1:8" x14ac:dyDescent="0.2">
      <c r="A21" s="5">
        <v>44963</v>
      </c>
      <c r="B21" s="6">
        <v>98.758987000000005</v>
      </c>
      <c r="C21">
        <f t="shared" si="5"/>
        <v>95.490253249999995</v>
      </c>
      <c r="D21" s="11">
        <f t="shared" si="0"/>
        <v>3.2687337500000098</v>
      </c>
      <c r="E21" s="11">
        <f t="shared" si="1"/>
        <v>10.684620328389126</v>
      </c>
      <c r="F21" s="11">
        <f t="shared" si="2"/>
        <v>3.2687337500000098</v>
      </c>
      <c r="G21" s="12">
        <f t="shared" si="3"/>
        <v>3.3098089088337952E-2</v>
      </c>
      <c r="H21" s="12">
        <f t="shared" si="4"/>
        <v>10.684620328389126</v>
      </c>
    </row>
    <row r="22" spans="1:8" x14ac:dyDescent="0.2">
      <c r="A22" s="5">
        <v>44970</v>
      </c>
      <c r="B22" s="6">
        <v>99.642432999999997</v>
      </c>
      <c r="C22">
        <f t="shared" si="5"/>
        <v>95.963876499999998</v>
      </c>
      <c r="D22" s="11">
        <f t="shared" si="0"/>
        <v>3.6785564999999991</v>
      </c>
      <c r="E22" s="11">
        <f t="shared" si="1"/>
        <v>13.531777923692243</v>
      </c>
      <c r="F22" s="11">
        <f t="shared" si="2"/>
        <v>3.6785564999999991</v>
      </c>
      <c r="G22" s="12">
        <f t="shared" si="3"/>
        <v>3.6917570047692423E-2</v>
      </c>
      <c r="H22" s="12">
        <f t="shared" si="4"/>
        <v>13.531777923692243</v>
      </c>
    </row>
    <row r="23" spans="1:8" x14ac:dyDescent="0.2">
      <c r="A23" s="5">
        <v>44977</v>
      </c>
      <c r="B23" s="6">
        <v>97.787209000000004</v>
      </c>
      <c r="C23">
        <f t="shared" si="5"/>
        <v>97.718490250000002</v>
      </c>
      <c r="D23" s="11">
        <f t="shared" si="0"/>
        <v>6.871875000000216E-2</v>
      </c>
      <c r="E23" s="11">
        <f t="shared" si="1"/>
        <v>4.7222666015627971E-3</v>
      </c>
      <c r="F23" s="11">
        <f t="shared" si="2"/>
        <v>6.871875000000216E-2</v>
      </c>
      <c r="G23" s="12">
        <f t="shared" si="3"/>
        <v>7.0273761469153047E-4</v>
      </c>
      <c r="H23" s="12">
        <f t="shared" si="4"/>
        <v>4.7222666015627971E-3</v>
      </c>
    </row>
    <row r="24" spans="1:8" x14ac:dyDescent="0.2">
      <c r="A24" s="5">
        <v>44984</v>
      </c>
      <c r="B24" s="6">
        <v>97.733031999999994</v>
      </c>
      <c r="C24">
        <f t="shared" si="5"/>
        <v>97.723399999999998</v>
      </c>
      <c r="D24" s="11">
        <f t="shared" si="0"/>
        <v>9.6319999999963102E-3</v>
      </c>
      <c r="E24" s="11">
        <f t="shared" si="1"/>
        <v>9.2775423999928922E-5</v>
      </c>
      <c r="F24" s="11">
        <f t="shared" si="2"/>
        <v>9.6319999999963102E-3</v>
      </c>
      <c r="G24" s="12">
        <f t="shared" si="3"/>
        <v>9.8554191995151757E-5</v>
      </c>
      <c r="H24" s="12">
        <f t="shared" si="4"/>
        <v>9.2775423999928922E-5</v>
      </c>
    </row>
    <row r="25" spans="1:8" x14ac:dyDescent="0.2">
      <c r="A25" s="5">
        <v>44991</v>
      </c>
      <c r="B25" s="6">
        <v>94.752296000000001</v>
      </c>
      <c r="C25">
        <f t="shared" si="5"/>
        <v>98.480415249999993</v>
      </c>
      <c r="D25" s="11">
        <f t="shared" si="0"/>
        <v>-3.7281192499999918</v>
      </c>
      <c r="E25" s="11">
        <f t="shared" si="1"/>
        <v>13.898873142220502</v>
      </c>
      <c r="F25" s="11">
        <f t="shared" si="2"/>
        <v>3.7281192499999918</v>
      </c>
      <c r="G25" s="12">
        <f t="shared" si="3"/>
        <v>3.9345951574619273E-2</v>
      </c>
      <c r="H25" s="12">
        <f t="shared" si="4"/>
        <v>13.898873142220502</v>
      </c>
    </row>
    <row r="26" spans="1:8" x14ac:dyDescent="0.2">
      <c r="A26" s="5">
        <v>44998</v>
      </c>
      <c r="B26" s="6">
        <v>94.505547000000007</v>
      </c>
      <c r="C26">
        <f t="shared" si="5"/>
        <v>97.478742499999996</v>
      </c>
      <c r="D26" s="11">
        <f t="shared" si="0"/>
        <v>-2.9731954999999886</v>
      </c>
      <c r="E26" s="11">
        <f t="shared" si="1"/>
        <v>8.8398914812201816</v>
      </c>
      <c r="F26" s="11">
        <f t="shared" si="2"/>
        <v>2.9731954999999886</v>
      </c>
      <c r="G26" s="12">
        <f t="shared" si="3"/>
        <v>3.1460539559651335E-2</v>
      </c>
      <c r="H26" s="12">
        <f t="shared" si="4"/>
        <v>8.8398914812201816</v>
      </c>
    </row>
    <row r="27" spans="1:8" x14ac:dyDescent="0.2">
      <c r="A27" s="5">
        <v>45005</v>
      </c>
      <c r="B27" s="6">
        <v>95.186577</v>
      </c>
      <c r="C27">
        <f t="shared" si="5"/>
        <v>96.194521000000009</v>
      </c>
      <c r="D27" s="11">
        <f t="shared" si="0"/>
        <v>-1.0079440000000091</v>
      </c>
      <c r="E27" s="11">
        <f t="shared" si="1"/>
        <v>1.0159511071360183</v>
      </c>
      <c r="F27" s="11">
        <f t="shared" si="2"/>
        <v>1.0079440000000091</v>
      </c>
      <c r="G27" s="12">
        <f t="shared" si="3"/>
        <v>1.0589140105332384E-2</v>
      </c>
      <c r="H27" s="12">
        <f t="shared" si="4"/>
        <v>1.0159511071360183</v>
      </c>
    </row>
    <row r="28" spans="1:8" x14ac:dyDescent="0.2">
      <c r="A28" s="5">
        <v>45012</v>
      </c>
      <c r="B28" s="6">
        <v>96.657203999999993</v>
      </c>
      <c r="C28">
        <f t="shared" si="5"/>
        <v>95.54436299999999</v>
      </c>
      <c r="D28" s="11">
        <f t="shared" si="0"/>
        <v>1.1128410000000031</v>
      </c>
      <c r="E28" s="11">
        <f t="shared" si="1"/>
        <v>1.2384150912810068</v>
      </c>
      <c r="F28" s="11">
        <f t="shared" si="2"/>
        <v>1.1128410000000031</v>
      </c>
      <c r="G28" s="12">
        <f t="shared" si="3"/>
        <v>1.1513275306411752E-2</v>
      </c>
      <c r="H28" s="12">
        <f t="shared" si="4"/>
        <v>1.2384150912810068</v>
      </c>
    </row>
    <row r="29" spans="1:8" x14ac:dyDescent="0.2">
      <c r="A29" s="5">
        <v>45019</v>
      </c>
      <c r="B29" s="6">
        <v>96.933571000000001</v>
      </c>
      <c r="C29">
        <f t="shared" si="5"/>
        <v>95.275406000000004</v>
      </c>
      <c r="D29" s="11">
        <f t="shared" si="0"/>
        <v>1.6581649999999968</v>
      </c>
      <c r="E29" s="11">
        <f t="shared" si="1"/>
        <v>2.7495111672249894</v>
      </c>
      <c r="F29" s="11">
        <f t="shared" si="2"/>
        <v>1.6581649999999968</v>
      </c>
      <c r="G29" s="12">
        <f t="shared" si="3"/>
        <v>1.7106199461072127E-2</v>
      </c>
      <c r="H29" s="12">
        <f t="shared" si="4"/>
        <v>2.7495111672249894</v>
      </c>
    </row>
    <row r="30" spans="1:8" x14ac:dyDescent="0.2">
      <c r="A30" s="5">
        <v>45026</v>
      </c>
      <c r="B30" s="6">
        <v>100.358467</v>
      </c>
      <c r="C30">
        <f t="shared" si="5"/>
        <v>95.820724750000011</v>
      </c>
      <c r="D30" s="11">
        <f t="shared" si="0"/>
        <v>4.5377422499999938</v>
      </c>
      <c r="E30" s="11">
        <f t="shared" si="1"/>
        <v>20.591104727435006</v>
      </c>
      <c r="F30" s="11">
        <f t="shared" si="2"/>
        <v>4.5377422499999938</v>
      </c>
      <c r="G30" s="12">
        <f t="shared" si="3"/>
        <v>4.5215340425636373E-2</v>
      </c>
      <c r="H30" s="12">
        <f t="shared" si="4"/>
        <v>20.591104727435006</v>
      </c>
    </row>
    <row r="31" spans="1:8" x14ac:dyDescent="0.2">
      <c r="A31" s="5">
        <v>45033</v>
      </c>
      <c r="B31" s="6">
        <v>100.921066</v>
      </c>
      <c r="C31">
        <f t="shared" si="5"/>
        <v>97.283954749999992</v>
      </c>
      <c r="D31" s="11">
        <f t="shared" si="0"/>
        <v>3.6371112500000038</v>
      </c>
      <c r="E31" s="11">
        <f t="shared" si="1"/>
        <v>13.228578244876591</v>
      </c>
      <c r="F31" s="11">
        <f t="shared" si="2"/>
        <v>3.6371112500000038</v>
      </c>
      <c r="G31" s="12">
        <f t="shared" si="3"/>
        <v>3.6039167977080268E-2</v>
      </c>
      <c r="H31" s="12">
        <f t="shared" si="4"/>
        <v>13.228578244876591</v>
      </c>
    </row>
    <row r="32" spans="1:8" x14ac:dyDescent="0.2">
      <c r="A32" s="5">
        <v>45040</v>
      </c>
      <c r="B32" s="6">
        <v>98.601607999999999</v>
      </c>
      <c r="C32">
        <f t="shared" si="5"/>
        <v>98.717577000000006</v>
      </c>
      <c r="D32" s="11">
        <f t="shared" si="0"/>
        <v>-0.11596900000000687</v>
      </c>
      <c r="E32" s="11">
        <f t="shared" si="1"/>
        <v>1.3448808961001594E-2</v>
      </c>
      <c r="F32" s="11">
        <f t="shared" si="2"/>
        <v>0.11596900000000687</v>
      </c>
      <c r="G32" s="12">
        <f t="shared" si="3"/>
        <v>1.1761370057981901E-3</v>
      </c>
      <c r="H32" s="12">
        <f t="shared" si="4"/>
        <v>1.3448808961001594E-2</v>
      </c>
    </row>
    <row r="33" spans="1:8" x14ac:dyDescent="0.2">
      <c r="A33" s="5">
        <v>45047</v>
      </c>
      <c r="B33" s="6">
        <v>95.324759999999998</v>
      </c>
      <c r="C33">
        <f t="shared" si="5"/>
        <v>99.203677999999996</v>
      </c>
      <c r="D33" s="11">
        <f t="shared" si="0"/>
        <v>-3.8789179999999988</v>
      </c>
      <c r="E33" s="11">
        <f t="shared" si="1"/>
        <v>15.046004850723991</v>
      </c>
      <c r="F33" s="11">
        <f t="shared" si="2"/>
        <v>3.8789179999999988</v>
      </c>
      <c r="G33" s="12">
        <f t="shared" si="3"/>
        <v>4.0691610448324221E-2</v>
      </c>
      <c r="H33" s="12">
        <f t="shared" si="4"/>
        <v>15.046004850723991</v>
      </c>
    </row>
    <row r="34" spans="1:8" x14ac:dyDescent="0.2">
      <c r="A34" s="5">
        <v>45054</v>
      </c>
      <c r="B34" s="6">
        <v>94.742424</v>
      </c>
      <c r="C34">
        <f t="shared" si="5"/>
        <v>98.80147525000001</v>
      </c>
      <c r="D34" s="11">
        <f t="shared" si="0"/>
        <v>-4.0590512500000102</v>
      </c>
      <c r="E34" s="11">
        <f t="shared" si="1"/>
        <v>16.475897050126644</v>
      </c>
      <c r="F34" s="11">
        <f t="shared" si="2"/>
        <v>4.0590512500000102</v>
      </c>
      <c r="G34" s="12">
        <f t="shared" si="3"/>
        <v>4.2843016661680625E-2</v>
      </c>
      <c r="H34" s="12">
        <f t="shared" si="4"/>
        <v>16.475897050126644</v>
      </c>
    </row>
    <row r="35" spans="1:8" x14ac:dyDescent="0.2">
      <c r="A35" s="5">
        <v>45061</v>
      </c>
      <c r="B35" s="6">
        <v>94.880600000000001</v>
      </c>
      <c r="C35">
        <f t="shared" si="5"/>
        <v>97.397464500000012</v>
      </c>
      <c r="D35" s="11">
        <f t="shared" si="0"/>
        <v>-2.5168645000000112</v>
      </c>
      <c r="E35" s="11">
        <f t="shared" si="1"/>
        <v>6.3346069113603063</v>
      </c>
      <c r="F35" s="11">
        <f t="shared" si="2"/>
        <v>2.5168645000000112</v>
      </c>
      <c r="G35" s="12">
        <f t="shared" si="3"/>
        <v>2.6526650337371508E-2</v>
      </c>
      <c r="H35" s="12">
        <f t="shared" si="4"/>
        <v>6.3346069113603063</v>
      </c>
    </row>
    <row r="36" spans="1:8" x14ac:dyDescent="0.2">
      <c r="A36" s="5">
        <v>45068</v>
      </c>
      <c r="B36" s="6">
        <v>92.613731000000001</v>
      </c>
      <c r="C36">
        <f t="shared" si="5"/>
        <v>95.887348000000003</v>
      </c>
      <c r="D36" s="11">
        <f t="shared" si="0"/>
        <v>-3.2736170000000016</v>
      </c>
      <c r="E36" s="11">
        <f t="shared" si="1"/>
        <v>10.716568262689011</v>
      </c>
      <c r="F36" s="11">
        <f t="shared" si="2"/>
        <v>3.2736170000000016</v>
      </c>
      <c r="G36" s="12">
        <f t="shared" si="3"/>
        <v>3.5346994065059333E-2</v>
      </c>
      <c r="H36" s="12">
        <f t="shared" si="4"/>
        <v>10.716568262689011</v>
      </c>
    </row>
    <row r="37" spans="1:8" x14ac:dyDescent="0.2">
      <c r="A37" s="5">
        <v>45075</v>
      </c>
      <c r="B37" s="6">
        <v>95.414192</v>
      </c>
      <c r="C37">
        <f t="shared" si="5"/>
        <v>94.390378749999996</v>
      </c>
      <c r="D37" s="11">
        <f t="shared" si="0"/>
        <v>1.0238132500000034</v>
      </c>
      <c r="E37" s="11">
        <f t="shared" si="1"/>
        <v>1.0481935708755696</v>
      </c>
      <c r="F37" s="11">
        <f t="shared" si="2"/>
        <v>1.0238132500000034</v>
      </c>
      <c r="G37" s="12">
        <f t="shared" si="3"/>
        <v>1.0730198815706613E-2</v>
      </c>
      <c r="H37" s="12">
        <f t="shared" si="4"/>
        <v>1.0481935708755696</v>
      </c>
    </row>
    <row r="38" spans="1:8" x14ac:dyDescent="0.2">
      <c r="A38" s="5">
        <v>45082</v>
      </c>
      <c r="B38" s="6">
        <v>98.651595999999998</v>
      </c>
      <c r="C38">
        <f t="shared" si="5"/>
        <v>94.412736750000008</v>
      </c>
      <c r="D38" s="11">
        <f t="shared" si="0"/>
        <v>4.2388592499999902</v>
      </c>
      <c r="E38" s="11">
        <f t="shared" si="1"/>
        <v>17.967927741310479</v>
      </c>
      <c r="F38" s="11">
        <f t="shared" si="2"/>
        <v>4.2388592499999902</v>
      </c>
      <c r="G38" s="12">
        <f t="shared" si="3"/>
        <v>4.2967974385330676E-2</v>
      </c>
      <c r="H38" s="12">
        <f t="shared" si="4"/>
        <v>17.967927741310479</v>
      </c>
    </row>
    <row r="39" spans="1:8" x14ac:dyDescent="0.2">
      <c r="A39" s="5">
        <v>45089</v>
      </c>
      <c r="B39" s="6">
        <v>97.062683000000007</v>
      </c>
      <c r="C39">
        <f t="shared" si="5"/>
        <v>95.390029749999997</v>
      </c>
      <c r="D39" s="11">
        <f t="shared" si="0"/>
        <v>1.6726532500000104</v>
      </c>
      <c r="E39" s="11">
        <f t="shared" si="1"/>
        <v>2.7977688947355972</v>
      </c>
      <c r="F39" s="11">
        <f t="shared" si="2"/>
        <v>1.6726532500000104</v>
      </c>
      <c r="G39" s="12">
        <f t="shared" si="3"/>
        <v>1.7232711875479582E-2</v>
      </c>
      <c r="H39" s="12">
        <f t="shared" si="4"/>
        <v>2.7977688947355972</v>
      </c>
    </row>
    <row r="40" spans="1:8" x14ac:dyDescent="0.2">
      <c r="A40" s="5">
        <v>45096</v>
      </c>
      <c r="B40" s="6">
        <v>96.238440999999995</v>
      </c>
      <c r="C40">
        <f t="shared" si="5"/>
        <v>95.935550499999991</v>
      </c>
      <c r="D40" s="11">
        <f t="shared" si="0"/>
        <v>0.30289050000000373</v>
      </c>
      <c r="E40" s="11">
        <f t="shared" si="1"/>
        <v>9.1742654990252262E-2</v>
      </c>
      <c r="F40" s="11">
        <f t="shared" si="2"/>
        <v>0.30289050000000373</v>
      </c>
      <c r="G40" s="12">
        <f t="shared" si="3"/>
        <v>3.1472922550771967E-3</v>
      </c>
      <c r="H40" s="12">
        <f t="shared" si="4"/>
        <v>9.1742654990252262E-2</v>
      </c>
    </row>
    <row r="41" spans="1:8" x14ac:dyDescent="0.2">
      <c r="A41" s="5">
        <v>45103</v>
      </c>
      <c r="B41" s="6">
        <v>97.281158000000005</v>
      </c>
      <c r="C41">
        <f t="shared" si="5"/>
        <v>96.841727999999989</v>
      </c>
      <c r="D41" s="11">
        <f t="shared" si="0"/>
        <v>0.43943000000001575</v>
      </c>
      <c r="E41" s="11">
        <f t="shared" si="1"/>
        <v>0.19309872490001384</v>
      </c>
      <c r="F41" s="11">
        <f t="shared" si="2"/>
        <v>0.43943000000001575</v>
      </c>
      <c r="G41" s="12">
        <f t="shared" si="3"/>
        <v>4.5171131700551485E-3</v>
      </c>
      <c r="H41" s="12">
        <f t="shared" si="4"/>
        <v>0.19309872490001384</v>
      </c>
    </row>
    <row r="42" spans="1:8" x14ac:dyDescent="0.2">
      <c r="A42" s="5">
        <v>45110</v>
      </c>
      <c r="B42" s="6">
        <v>96.744904000000005</v>
      </c>
      <c r="C42">
        <f t="shared" si="5"/>
        <v>97.308469500000001</v>
      </c>
      <c r="D42" s="11">
        <f t="shared" si="0"/>
        <v>-0.56356549999999572</v>
      </c>
      <c r="E42" s="11">
        <f t="shared" si="1"/>
        <v>0.31760607279024516</v>
      </c>
      <c r="F42" s="11">
        <f t="shared" si="2"/>
        <v>0.56356549999999572</v>
      </c>
      <c r="G42" s="12">
        <f t="shared" si="3"/>
        <v>5.8252732360972283E-3</v>
      </c>
      <c r="H42" s="12">
        <f t="shared" si="4"/>
        <v>0.31760607279024516</v>
      </c>
    </row>
    <row r="43" spans="1:8" x14ac:dyDescent="0.2">
      <c r="A43" s="5">
        <v>45117</v>
      </c>
      <c r="B43" s="6">
        <v>95.503563</v>
      </c>
      <c r="C43">
        <f t="shared" si="5"/>
        <v>96.83179650000001</v>
      </c>
      <c r="D43" s="11">
        <f t="shared" si="0"/>
        <v>-1.3282335000000103</v>
      </c>
      <c r="E43" s="11">
        <f t="shared" si="1"/>
        <v>1.7642042305222774</v>
      </c>
      <c r="F43" s="11">
        <f t="shared" si="2"/>
        <v>1.3282335000000103</v>
      </c>
      <c r="G43" s="12">
        <f t="shared" si="3"/>
        <v>1.3907685308034113E-2</v>
      </c>
      <c r="H43" s="12">
        <f t="shared" si="4"/>
        <v>1.7642042305222774</v>
      </c>
    </row>
    <row r="44" spans="1:8" x14ac:dyDescent="0.2">
      <c r="A44" s="5">
        <v>45124</v>
      </c>
      <c r="B44" s="6">
        <v>95.722037999999998</v>
      </c>
      <c r="C44">
        <f t="shared" si="5"/>
        <v>96.442016499999994</v>
      </c>
      <c r="D44" s="11">
        <f t="shared" si="0"/>
        <v>-0.7199784999999963</v>
      </c>
      <c r="E44" s="11">
        <f t="shared" si="1"/>
        <v>0.51836904046224463</v>
      </c>
      <c r="F44" s="11">
        <f t="shared" si="2"/>
        <v>0.7199784999999963</v>
      </c>
      <c r="G44" s="12">
        <f t="shared" si="3"/>
        <v>7.5215542318478037E-3</v>
      </c>
      <c r="H44" s="12">
        <f t="shared" si="4"/>
        <v>0.51836904046224463</v>
      </c>
    </row>
    <row r="45" spans="1:8" x14ac:dyDescent="0.2">
      <c r="A45" s="5">
        <v>45131</v>
      </c>
      <c r="B45" s="6">
        <v>86.734748999999994</v>
      </c>
      <c r="C45">
        <f t="shared" si="5"/>
        <v>96.312915750000002</v>
      </c>
      <c r="D45" s="11">
        <f t="shared" si="0"/>
        <v>-9.5781667500000083</v>
      </c>
      <c r="E45" s="11">
        <f t="shared" si="1"/>
        <v>91.741278290805724</v>
      </c>
      <c r="F45" s="11">
        <f t="shared" si="2"/>
        <v>9.5781667500000083</v>
      </c>
      <c r="G45" s="12">
        <f t="shared" si="3"/>
        <v>0.1104305582298971</v>
      </c>
      <c r="H45" s="12">
        <f t="shared" si="4"/>
        <v>91.741278290805724</v>
      </c>
    </row>
    <row r="46" spans="1:8" x14ac:dyDescent="0.2">
      <c r="A46" s="5">
        <v>45138</v>
      </c>
      <c r="B46" s="6">
        <v>83.964088000000004</v>
      </c>
      <c r="C46">
        <f t="shared" si="5"/>
        <v>93.676313499999992</v>
      </c>
      <c r="D46" s="11">
        <f t="shared" si="0"/>
        <v>-9.7122254999999882</v>
      </c>
      <c r="E46" s="11">
        <f t="shared" si="1"/>
        <v>94.327324162850019</v>
      </c>
      <c r="F46" s="11">
        <f t="shared" si="2"/>
        <v>9.7122254999999882</v>
      </c>
      <c r="G46" s="12">
        <f t="shared" si="3"/>
        <v>0.11567118432823313</v>
      </c>
      <c r="H46" s="12">
        <f t="shared" si="4"/>
        <v>94.327324162850019</v>
      </c>
    </row>
    <row r="47" spans="1:8" x14ac:dyDescent="0.2">
      <c r="A47" s="5">
        <v>45145</v>
      </c>
      <c r="B47" s="6">
        <v>86.238219999999998</v>
      </c>
      <c r="C47">
        <f t="shared" si="5"/>
        <v>90.481109499999988</v>
      </c>
      <c r="D47" s="11">
        <f t="shared" si="0"/>
        <v>-4.2428894999999898</v>
      </c>
      <c r="E47" s="11">
        <f t="shared" si="1"/>
        <v>18.002111309210164</v>
      </c>
      <c r="F47" s="11">
        <f t="shared" si="2"/>
        <v>4.2428894999999898</v>
      </c>
      <c r="G47" s="12">
        <f t="shared" si="3"/>
        <v>4.9199641411893591E-2</v>
      </c>
      <c r="H47" s="12">
        <f t="shared" si="4"/>
        <v>18.002111309210164</v>
      </c>
    </row>
    <row r="48" spans="1:8" x14ac:dyDescent="0.2">
      <c r="A48" s="5">
        <v>45152</v>
      </c>
      <c r="B48" s="6">
        <v>85.205428999999995</v>
      </c>
      <c r="C48">
        <f t="shared" si="5"/>
        <v>88.164773750000009</v>
      </c>
      <c r="D48" s="11">
        <f t="shared" si="0"/>
        <v>-2.9593447500000138</v>
      </c>
      <c r="E48" s="11">
        <f t="shared" si="1"/>
        <v>8.7577213493526447</v>
      </c>
      <c r="F48" s="11">
        <f t="shared" si="2"/>
        <v>2.9593447500000138</v>
      </c>
      <c r="G48" s="12">
        <f t="shared" si="3"/>
        <v>3.4731880171626317E-2</v>
      </c>
      <c r="H48" s="12">
        <f t="shared" si="4"/>
        <v>8.7577213493526447</v>
      </c>
    </row>
    <row r="49" spans="1:8" x14ac:dyDescent="0.2">
      <c r="A49" s="5">
        <v>45159</v>
      </c>
      <c r="B49" s="6">
        <v>84.690002000000007</v>
      </c>
      <c r="C49">
        <f t="shared" si="5"/>
        <v>85.535621499999991</v>
      </c>
      <c r="D49" s="11">
        <f t="shared" si="0"/>
        <v>-0.84561949999998376</v>
      </c>
      <c r="E49" s="11">
        <f t="shared" si="1"/>
        <v>0.71507233878022258</v>
      </c>
      <c r="F49" s="11">
        <f t="shared" si="2"/>
        <v>0.84561949999998376</v>
      </c>
      <c r="G49" s="12">
        <f t="shared" si="3"/>
        <v>9.9848799153409353E-3</v>
      </c>
      <c r="H49" s="12">
        <f t="shared" si="4"/>
        <v>0.71507233878022258</v>
      </c>
    </row>
    <row r="50" spans="1:8" x14ac:dyDescent="0.2">
      <c r="A50" s="5">
        <v>45166</v>
      </c>
      <c r="B50" s="6">
        <v>86.279999000000004</v>
      </c>
      <c r="C50">
        <f t="shared" si="5"/>
        <v>85.024434749999998</v>
      </c>
      <c r="D50" s="11">
        <f t="shared" si="0"/>
        <v>1.2555642500000062</v>
      </c>
      <c r="E50" s="11">
        <f t="shared" si="1"/>
        <v>1.576441585878078</v>
      </c>
      <c r="F50" s="11">
        <f t="shared" si="2"/>
        <v>1.2555642500000062</v>
      </c>
      <c r="G50" s="12">
        <f t="shared" si="3"/>
        <v>1.4552205198797071E-2</v>
      </c>
      <c r="H50" s="12">
        <f t="shared" si="4"/>
        <v>1.576441585878078</v>
      </c>
    </row>
    <row r="51" spans="1:8" x14ac:dyDescent="0.2">
      <c r="A51" s="5">
        <v>45173</v>
      </c>
      <c r="B51" s="6">
        <v>83.480002999999996</v>
      </c>
      <c r="C51">
        <f t="shared" si="5"/>
        <v>85.60341249999999</v>
      </c>
      <c r="D51" s="11">
        <f t="shared" si="0"/>
        <v>-2.123409499999994</v>
      </c>
      <c r="E51" s="11">
        <f t="shared" si="1"/>
        <v>4.5088679046902245</v>
      </c>
      <c r="F51" s="11">
        <f t="shared" si="2"/>
        <v>2.123409499999994</v>
      </c>
      <c r="G51" s="12">
        <f t="shared" si="3"/>
        <v>2.5436145468274527E-2</v>
      </c>
      <c r="H51" s="12">
        <f t="shared" si="4"/>
        <v>4.5088679046902245</v>
      </c>
    </row>
    <row r="52" spans="1:8" x14ac:dyDescent="0.2">
      <c r="A52" s="5">
        <v>45180</v>
      </c>
      <c r="B52" s="6">
        <v>75.800003000000004</v>
      </c>
      <c r="C52">
        <f t="shared" si="5"/>
        <v>84.913858250000004</v>
      </c>
      <c r="D52" s="11">
        <f t="shared" si="0"/>
        <v>-9.1138552500000003</v>
      </c>
      <c r="E52" s="11">
        <f t="shared" si="1"/>
        <v>83.062357517952563</v>
      </c>
      <c r="F52" s="11">
        <f t="shared" si="2"/>
        <v>9.1138552500000003</v>
      </c>
      <c r="G52" s="12">
        <f t="shared" si="3"/>
        <v>0.12023555262919976</v>
      </c>
      <c r="H52" s="12">
        <f t="shared" si="4"/>
        <v>83.062357517952563</v>
      </c>
    </row>
    <row r="53" spans="1:8" x14ac:dyDescent="0.2">
      <c r="A53" s="5">
        <v>45187</v>
      </c>
      <c r="B53" s="6">
        <v>71.580001999999993</v>
      </c>
      <c r="C53">
        <f t="shared" si="5"/>
        <v>82.56250175000001</v>
      </c>
      <c r="D53" s="11">
        <f t="shared" si="0"/>
        <v>-10.982499750000017</v>
      </c>
      <c r="E53" s="11">
        <f t="shared" si="1"/>
        <v>120.61530075875042</v>
      </c>
      <c r="F53" s="11">
        <f t="shared" si="2"/>
        <v>10.982499750000017</v>
      </c>
      <c r="G53" s="12">
        <f t="shared" si="3"/>
        <v>0.15342972119503459</v>
      </c>
      <c r="H53" s="12">
        <f t="shared" si="4"/>
        <v>120.61530075875042</v>
      </c>
    </row>
    <row r="54" spans="1:8" x14ac:dyDescent="0.2">
      <c r="A54" s="5">
        <v>45194</v>
      </c>
      <c r="B54" s="6">
        <v>71.970000999999996</v>
      </c>
      <c r="C54">
        <f t="shared" si="5"/>
        <v>79.285001749999992</v>
      </c>
      <c r="D54" s="11">
        <f t="shared" si="0"/>
        <v>-7.3150007499999958</v>
      </c>
      <c r="E54" s="11">
        <f t="shared" si="1"/>
        <v>53.509235972500498</v>
      </c>
      <c r="F54" s="11">
        <f>ABS(D54)</f>
        <v>7.3150007499999958</v>
      </c>
      <c r="G54" s="12">
        <f t="shared" si="3"/>
        <v>0.1016395810526666</v>
      </c>
      <c r="H54" s="12">
        <f t="shared" si="4"/>
        <v>53.509235972500498</v>
      </c>
    </row>
    <row r="55" spans="1:8" x14ac:dyDescent="0.2">
      <c r="A55" s="5">
        <v>45201</v>
      </c>
      <c r="B55" s="6">
        <v>70.120002999999997</v>
      </c>
      <c r="C55">
        <f t="shared" si="5"/>
        <v>75.707502250000005</v>
      </c>
      <c r="D55" s="11">
        <f>B55-C55</f>
        <v>-5.5874992500000076</v>
      </c>
      <c r="E55" s="11">
        <f>D55^2</f>
        <v>31.220147868750647</v>
      </c>
      <c r="F55" s="11">
        <f>ABS(D55)</f>
        <v>5.5874992500000076</v>
      </c>
      <c r="G55" s="12">
        <f>ABS(D55/B55)</f>
        <v>7.9684811907381234E-2</v>
      </c>
      <c r="H55" s="12">
        <f>E55</f>
        <v>31.220147868750647</v>
      </c>
    </row>
    <row r="56" spans="1:8" x14ac:dyDescent="0.2">
      <c r="C56" s="22">
        <f>AVERAGE(B52:B55)</f>
        <v>72.367502250000001</v>
      </c>
    </row>
    <row r="57" spans="1:8" x14ac:dyDescent="0.2">
      <c r="D57" s="14">
        <f>SUM(D4:D55)</f>
        <v>220.24165150000024</v>
      </c>
      <c r="E57" s="14">
        <f>SUM(E4:E55)</f>
        <v>23412.044821631276</v>
      </c>
      <c r="F57" s="14">
        <f>AVERAGE(F4:F55)</f>
        <v>7.939060596153845</v>
      </c>
      <c r="G57" s="15">
        <f>AVERAGE(G4:G55)</f>
        <v>9.1236920792838128E-2</v>
      </c>
      <c r="H57" s="15">
        <f>SQRT(AVERAGE(H4:H55))</f>
        <v>21.218662332607511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FF62-2617-604B-8D1B-FE5F0FDDFDF2}">
  <dimension ref="A2:S57"/>
  <sheetViews>
    <sheetView topLeftCell="A39" workbookViewId="0">
      <selection activeCell="D56" sqref="D56"/>
    </sheetView>
  </sheetViews>
  <sheetFormatPr baseColWidth="10" defaultRowHeight="16" x14ac:dyDescent="0.2"/>
  <sheetData>
    <row r="2" spans="1:16" x14ac:dyDescent="0.2">
      <c r="B2" s="4" t="s">
        <v>0</v>
      </c>
      <c r="C2" s="4" t="s">
        <v>1</v>
      </c>
      <c r="D2" s="10" t="s">
        <v>38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6" x14ac:dyDescent="0.2">
      <c r="A3">
        <v>1</v>
      </c>
      <c r="B3" s="5">
        <v>44837</v>
      </c>
      <c r="C3" s="6">
        <v>81.983681000000004</v>
      </c>
      <c r="D3">
        <f>A3*$L$20+$L$19</f>
        <v>97.970803981132093</v>
      </c>
      <c r="E3" s="3"/>
      <c r="F3" s="3"/>
      <c r="G3" s="3"/>
      <c r="K3" t="s">
        <v>12</v>
      </c>
    </row>
    <row r="4" spans="1:16" ht="17" thickBot="1" x14ac:dyDescent="0.25">
      <c r="A4">
        <v>2</v>
      </c>
      <c r="B4" s="5">
        <v>44844</v>
      </c>
      <c r="C4" s="6">
        <v>80.597922999999994</v>
      </c>
      <c r="D4">
        <f>A4*$L$20+$L$19</f>
        <v>97.754308029027584</v>
      </c>
      <c r="E4" s="11">
        <f>C4-D4</f>
        <v>-17.156385029027589</v>
      </c>
      <c r="F4" s="11">
        <f>E4^2</f>
        <v>294.34154726424202</v>
      </c>
      <c r="G4" s="11">
        <f>ABS(E4)</f>
        <v>17.156385029027589</v>
      </c>
      <c r="H4" s="12">
        <f>ABS(E4/C4)</f>
        <v>0.21286386038791089</v>
      </c>
      <c r="I4" s="12">
        <f>F4</f>
        <v>294.34154726424202</v>
      </c>
    </row>
    <row r="5" spans="1:16" x14ac:dyDescent="0.2">
      <c r="A5">
        <v>3</v>
      </c>
      <c r="B5" s="5">
        <v>44851</v>
      </c>
      <c r="C5" s="6">
        <v>86.404419000000004</v>
      </c>
      <c r="D5">
        <f>A5*$L$20+$L$19</f>
        <v>97.537812076923089</v>
      </c>
      <c r="E5" s="11">
        <f t="shared" ref="E4:E55" si="0">C5-D5</f>
        <v>-11.133393076923085</v>
      </c>
      <c r="F5" s="11">
        <f t="shared" ref="F5:F55" si="1">E5^2</f>
        <v>123.95244140527888</v>
      </c>
      <c r="G5" s="11">
        <f t="shared" ref="G5:G55" si="2">ABS(E5)</f>
        <v>11.133393076923085</v>
      </c>
      <c r="H5" s="12">
        <f t="shared" ref="H5:H55" si="3">ABS(E5/C5)</f>
        <v>0.12885212591873438</v>
      </c>
      <c r="I5" s="12">
        <f t="shared" ref="I5:I55" si="4">F5</f>
        <v>123.95244140527888</v>
      </c>
      <c r="K5" s="19" t="s">
        <v>13</v>
      </c>
      <c r="L5" s="19"/>
    </row>
    <row r="6" spans="1:16" x14ac:dyDescent="0.2">
      <c r="A6">
        <v>4</v>
      </c>
      <c r="B6" s="5">
        <v>44858</v>
      </c>
      <c r="C6" s="6">
        <v>92.786674000000005</v>
      </c>
      <c r="D6">
        <f>A6*$L$20+$L$19</f>
        <v>97.321316124818594</v>
      </c>
      <c r="E6" s="11">
        <f t="shared" si="0"/>
        <v>-4.5346421248185891</v>
      </c>
      <c r="F6" s="11">
        <f t="shared" si="1"/>
        <v>20.56297920017925</v>
      </c>
      <c r="G6" s="11">
        <f t="shared" si="2"/>
        <v>4.5346421248185891</v>
      </c>
      <c r="H6" s="12">
        <f t="shared" si="3"/>
        <v>4.8871696002581025E-2</v>
      </c>
      <c r="I6" s="12">
        <f t="shared" si="4"/>
        <v>20.56297920017925</v>
      </c>
      <c r="K6" t="s">
        <v>14</v>
      </c>
      <c r="L6">
        <v>0.4324635937624054</v>
      </c>
    </row>
    <row r="7" spans="1:16" x14ac:dyDescent="0.2">
      <c r="A7">
        <v>5</v>
      </c>
      <c r="B7" s="5">
        <v>44865</v>
      </c>
      <c r="C7" s="6">
        <v>92.923302000000007</v>
      </c>
      <c r="D7">
        <f>A7*$L$20+$L$19</f>
        <v>97.104820172714085</v>
      </c>
      <c r="E7" s="11">
        <f t="shared" si="0"/>
        <v>-4.1815181727140782</v>
      </c>
      <c r="F7" s="11">
        <f t="shared" si="1"/>
        <v>17.485094228738085</v>
      </c>
      <c r="G7" s="11">
        <f t="shared" si="2"/>
        <v>4.1815181727140782</v>
      </c>
      <c r="H7" s="12">
        <f t="shared" si="3"/>
        <v>4.4999672662450994E-2</v>
      </c>
      <c r="I7" s="12">
        <f>F7</f>
        <v>17.485094228738085</v>
      </c>
      <c r="K7" t="s">
        <v>15</v>
      </c>
      <c r="L7">
        <v>0.18702475992989478</v>
      </c>
    </row>
    <row r="8" spans="1:16" x14ac:dyDescent="0.2">
      <c r="A8">
        <v>6</v>
      </c>
      <c r="B8" s="5">
        <v>44872</v>
      </c>
      <c r="C8" s="6">
        <v>91.391174000000007</v>
      </c>
      <c r="D8">
        <f>A8*$L$20+$L$19</f>
        <v>96.88832422060959</v>
      </c>
      <c r="E8" s="11">
        <f t="shared" si="0"/>
        <v>-5.4971502206095835</v>
      </c>
      <c r="F8" s="11">
        <f t="shared" si="1"/>
        <v>30.218660547947991</v>
      </c>
      <c r="G8" s="11">
        <f t="shared" si="2"/>
        <v>5.4971502206095835</v>
      </c>
      <c r="H8" s="12">
        <f t="shared" si="3"/>
        <v>6.0149683826247628E-2</v>
      </c>
      <c r="I8" s="12">
        <f t="shared" si="4"/>
        <v>30.218660547947991</v>
      </c>
      <c r="K8" t="s">
        <v>16</v>
      </c>
      <c r="L8">
        <v>0.17108406894812803</v>
      </c>
    </row>
    <row r="9" spans="1:16" x14ac:dyDescent="0.2">
      <c r="A9">
        <v>7</v>
      </c>
      <c r="B9" s="5">
        <v>44879</v>
      </c>
      <c r="C9" s="6">
        <v>93.059921000000003</v>
      </c>
      <c r="D9">
        <f>A9*$L$20+$L$19</f>
        <v>96.671828268505095</v>
      </c>
      <c r="E9" s="11">
        <f t="shared" si="0"/>
        <v>-3.6119072685050924</v>
      </c>
      <c r="F9" s="11">
        <f t="shared" si="1"/>
        <v>13.045874116279917</v>
      </c>
      <c r="G9" s="11">
        <f t="shared" si="2"/>
        <v>3.6119072685050924</v>
      </c>
      <c r="H9" s="12">
        <f t="shared" si="3"/>
        <v>3.8812705079613083E-2</v>
      </c>
      <c r="I9" s="12">
        <f t="shared" si="4"/>
        <v>13.045874116279917</v>
      </c>
      <c r="K9" t="s">
        <v>17</v>
      </c>
      <c r="L9">
        <v>7.038816810595371</v>
      </c>
    </row>
    <row r="10" spans="1:16" ht="17" thickBot="1" x14ac:dyDescent="0.25">
      <c r="A10">
        <v>8</v>
      </c>
      <c r="B10" s="5">
        <v>44886</v>
      </c>
      <c r="C10" s="6">
        <v>95.676758000000007</v>
      </c>
      <c r="D10">
        <f>A10*$L$20+$L$19</f>
        <v>96.455332316400586</v>
      </c>
      <c r="E10" s="11">
        <f t="shared" si="0"/>
        <v>-0.77857431640057939</v>
      </c>
      <c r="F10" s="11">
        <f t="shared" si="1"/>
        <v>0.60617796615862951</v>
      </c>
      <c r="G10" s="11">
        <f t="shared" si="2"/>
        <v>0.77857431640057939</v>
      </c>
      <c r="H10" s="12">
        <f t="shared" si="3"/>
        <v>8.1375491046694892E-3</v>
      </c>
      <c r="I10" s="12">
        <f t="shared" si="4"/>
        <v>0.60617796615862951</v>
      </c>
      <c r="K10" s="17" t="s">
        <v>18</v>
      </c>
      <c r="L10" s="17">
        <v>53</v>
      </c>
    </row>
    <row r="11" spans="1:16" x14ac:dyDescent="0.2">
      <c r="A11">
        <v>9</v>
      </c>
      <c r="B11" s="5">
        <v>44893</v>
      </c>
      <c r="C11" s="6">
        <v>99.151627000000005</v>
      </c>
      <c r="D11">
        <f>A11*$L$20+$L$19</f>
        <v>96.238836364296091</v>
      </c>
      <c r="E11" s="11">
        <f>C11-D11</f>
        <v>2.9127906357039137</v>
      </c>
      <c r="F11" s="11">
        <f t="shared" si="1"/>
        <v>8.4843492874444095</v>
      </c>
      <c r="G11" s="11">
        <f t="shared" si="2"/>
        <v>2.9127906357039137</v>
      </c>
      <c r="H11" s="12">
        <f t="shared" si="3"/>
        <v>2.9377134030326234E-2</v>
      </c>
      <c r="I11" s="12">
        <f>F11</f>
        <v>8.4843492874444095</v>
      </c>
    </row>
    <row r="12" spans="1:16" ht="17" thickBot="1" x14ac:dyDescent="0.25">
      <c r="A12">
        <v>10</v>
      </c>
      <c r="B12" s="5">
        <v>44900</v>
      </c>
      <c r="C12" s="6">
        <v>96.462029000000001</v>
      </c>
      <c r="D12">
        <f>A12*$L$20+$L$19</f>
        <v>96.022340412191596</v>
      </c>
      <c r="E12" s="11">
        <f t="shared" ref="E12" si="5">C12-D12</f>
        <v>0.43968858780840492</v>
      </c>
      <c r="F12" s="11">
        <f t="shared" si="1"/>
        <v>0.19332605424894941</v>
      </c>
      <c r="G12" s="11">
        <f t="shared" si="2"/>
        <v>0.43968858780840492</v>
      </c>
      <c r="H12" s="12">
        <f t="shared" si="3"/>
        <v>4.5581519730256235E-3</v>
      </c>
      <c r="I12" s="12">
        <f t="shared" si="4"/>
        <v>0.19332605424894941</v>
      </c>
      <c r="K12" t="s">
        <v>19</v>
      </c>
    </row>
    <row r="13" spans="1:16" x14ac:dyDescent="0.2">
      <c r="A13">
        <v>11</v>
      </c>
      <c r="B13" s="5">
        <v>44907</v>
      </c>
      <c r="C13" s="6">
        <v>96.530745999999994</v>
      </c>
      <c r="D13">
        <f>A13*$L$20+$L$19</f>
        <v>95.805844460087087</v>
      </c>
      <c r="E13" s="11">
        <f t="shared" si="0"/>
        <v>0.7249015399129064</v>
      </c>
      <c r="F13" s="11">
        <f t="shared" si="1"/>
        <v>0.52548224256810305</v>
      </c>
      <c r="G13" s="11">
        <f t="shared" si="2"/>
        <v>0.7249015399129064</v>
      </c>
      <c r="H13" s="12">
        <f t="shared" si="3"/>
        <v>7.5095404309100276E-3</v>
      </c>
      <c r="I13" s="12">
        <f t="shared" si="4"/>
        <v>0.52548224256810305</v>
      </c>
      <c r="K13" s="18"/>
      <c r="L13" s="18" t="s">
        <v>24</v>
      </c>
      <c r="M13" s="18" t="s">
        <v>25</v>
      </c>
      <c r="N13" s="18" t="s">
        <v>26</v>
      </c>
      <c r="O13" s="18" t="s">
        <v>27</v>
      </c>
      <c r="P13" s="18" t="s">
        <v>28</v>
      </c>
    </row>
    <row r="14" spans="1:16" x14ac:dyDescent="0.2">
      <c r="A14">
        <v>12</v>
      </c>
      <c r="B14" s="5">
        <v>44914</v>
      </c>
      <c r="C14" s="6">
        <v>97.473099000000005</v>
      </c>
      <c r="D14">
        <f>A14*$L$20+$L$19</f>
        <v>95.589348507982592</v>
      </c>
      <c r="E14" s="11">
        <f t="shared" si="0"/>
        <v>1.8837504920174126</v>
      </c>
      <c r="F14" s="11">
        <f t="shared" si="1"/>
        <v>3.5485159161758442</v>
      </c>
      <c r="G14" s="11">
        <f t="shared" si="2"/>
        <v>1.8837504920174126</v>
      </c>
      <c r="H14" s="12">
        <f t="shared" si="3"/>
        <v>1.9325850017525476E-2</v>
      </c>
      <c r="I14" s="12">
        <f t="shared" si="4"/>
        <v>3.5485159161758442</v>
      </c>
      <c r="K14" t="s">
        <v>20</v>
      </c>
      <c r="L14">
        <v>1</v>
      </c>
      <c r="M14">
        <v>581.28790723721204</v>
      </c>
      <c r="N14">
        <v>581.28790723721204</v>
      </c>
      <c r="O14">
        <v>11.732537826861886</v>
      </c>
      <c r="P14">
        <v>1.2208267894112362E-3</v>
      </c>
    </row>
    <row r="15" spans="1:16" x14ac:dyDescent="0.2">
      <c r="A15">
        <v>13</v>
      </c>
      <c r="B15" s="5">
        <v>44921</v>
      </c>
      <c r="C15" s="6">
        <v>99.063286000000005</v>
      </c>
      <c r="D15">
        <f>A15*$L$20+$L$19</f>
        <v>95.372852555878097</v>
      </c>
      <c r="E15" s="11">
        <f t="shared" si="0"/>
        <v>3.6904334441219078</v>
      </c>
      <c r="F15" s="11">
        <f t="shared" si="1"/>
        <v>13.619299005493486</v>
      </c>
      <c r="G15" s="11">
        <f t="shared" si="2"/>
        <v>3.6904334441219078</v>
      </c>
      <c r="H15" s="12">
        <f t="shared" si="3"/>
        <v>3.7253291235684508E-2</v>
      </c>
      <c r="I15" s="12">
        <f t="shared" si="4"/>
        <v>13.619299005493486</v>
      </c>
      <c r="K15" t="s">
        <v>21</v>
      </c>
      <c r="L15">
        <v>51</v>
      </c>
      <c r="M15">
        <v>2526.7920467491194</v>
      </c>
      <c r="N15">
        <v>49.544942093119992</v>
      </c>
    </row>
    <row r="16" spans="1:16" ht="17" thickBot="1" x14ac:dyDescent="0.25">
      <c r="A16">
        <v>14</v>
      </c>
      <c r="B16" s="5">
        <v>44928</v>
      </c>
      <c r="C16" s="6">
        <v>100.574951</v>
      </c>
      <c r="D16">
        <f>A16*$L$20+$L$19</f>
        <v>95.156356603773602</v>
      </c>
      <c r="E16" s="11">
        <f t="shared" si="0"/>
        <v>5.4185943962263963</v>
      </c>
      <c r="F16" s="11">
        <f t="shared" si="1"/>
        <v>29.361165230816106</v>
      </c>
      <c r="G16" s="11">
        <f t="shared" si="2"/>
        <v>5.4185943962263963</v>
      </c>
      <c r="H16" s="12">
        <f t="shared" si="3"/>
        <v>5.3876182313291866E-2</v>
      </c>
      <c r="I16" s="12">
        <f t="shared" si="4"/>
        <v>29.361165230816106</v>
      </c>
      <c r="K16" s="17" t="s">
        <v>22</v>
      </c>
      <c r="L16" s="17">
        <v>52</v>
      </c>
      <c r="M16" s="17">
        <v>3108.0799539863315</v>
      </c>
      <c r="N16" s="17"/>
      <c r="O16" s="17"/>
      <c r="P16" s="17"/>
    </row>
    <row r="17" spans="1:19" ht="17" thickBot="1" x14ac:dyDescent="0.25">
      <c r="A17">
        <v>15</v>
      </c>
      <c r="B17" s="5">
        <v>44935</v>
      </c>
      <c r="C17" s="6">
        <v>96.864493999999993</v>
      </c>
      <c r="D17">
        <f>A17*$L$20+$L$19</f>
        <v>94.939860651669093</v>
      </c>
      <c r="E17" s="11">
        <f t="shared" si="0"/>
        <v>1.9246333483309002</v>
      </c>
      <c r="F17" s="11">
        <f t="shared" si="1"/>
        <v>3.704213525507412</v>
      </c>
      <c r="G17" s="11">
        <f t="shared" si="2"/>
        <v>1.9246333483309002</v>
      </c>
      <c r="H17" s="12">
        <f t="shared" si="3"/>
        <v>1.9869337760964303E-2</v>
      </c>
      <c r="I17" s="12">
        <f t="shared" si="4"/>
        <v>3.704213525507412</v>
      </c>
    </row>
    <row r="18" spans="1:19" x14ac:dyDescent="0.2">
      <c r="A18">
        <v>16</v>
      </c>
      <c r="B18" s="5">
        <v>44942</v>
      </c>
      <c r="C18" s="6">
        <v>92.623977999999994</v>
      </c>
      <c r="D18">
        <f>A18*$L$20+$L$19</f>
        <v>94.723364699564598</v>
      </c>
      <c r="E18" s="11">
        <f t="shared" si="0"/>
        <v>-2.0993866995646044</v>
      </c>
      <c r="F18" s="11">
        <f t="shared" si="1"/>
        <v>4.4074245143087625</v>
      </c>
      <c r="G18" s="11">
        <f t="shared" si="2"/>
        <v>2.0993866995646044</v>
      </c>
      <c r="H18" s="12">
        <f t="shared" si="3"/>
        <v>2.2665693537418621E-2</v>
      </c>
      <c r="I18" s="12">
        <f t="shared" si="4"/>
        <v>4.4074245143087625</v>
      </c>
      <c r="K18" s="18"/>
      <c r="L18" s="18" t="s">
        <v>29</v>
      </c>
      <c r="M18" s="18" t="s">
        <v>17</v>
      </c>
      <c r="N18" s="18" t="s">
        <v>30</v>
      </c>
      <c r="O18" s="18" t="s">
        <v>31</v>
      </c>
      <c r="P18" s="18" t="s">
        <v>32</v>
      </c>
      <c r="Q18" s="18" t="s">
        <v>33</v>
      </c>
      <c r="R18" s="18" t="s">
        <v>34</v>
      </c>
      <c r="S18" s="18" t="s">
        <v>35</v>
      </c>
    </row>
    <row r="19" spans="1:19" x14ac:dyDescent="0.2">
      <c r="A19">
        <v>17</v>
      </c>
      <c r="B19" s="5">
        <v>44949</v>
      </c>
      <c r="C19" s="6">
        <v>97.767570000000006</v>
      </c>
      <c r="D19">
        <f>A19*$L$20+$L$19</f>
        <v>94.506868747460103</v>
      </c>
      <c r="E19" s="11">
        <f t="shared" si="0"/>
        <v>3.2607012525399028</v>
      </c>
      <c r="F19" s="11">
        <f t="shared" si="1"/>
        <v>10.632172658315291</v>
      </c>
      <c r="G19" s="11">
        <f t="shared" si="2"/>
        <v>3.2607012525399028</v>
      </c>
      <c r="H19" s="12">
        <f t="shared" si="3"/>
        <v>3.3351562819244687E-2</v>
      </c>
      <c r="I19" s="12">
        <f t="shared" si="4"/>
        <v>10.632172658315291</v>
      </c>
      <c r="K19" t="s">
        <v>23</v>
      </c>
      <c r="L19" s="22">
        <v>98.187299933236588</v>
      </c>
      <c r="M19">
        <v>1.9614034850900877</v>
      </c>
      <c r="N19">
        <v>50.059715239430616</v>
      </c>
      <c r="O19">
        <v>4.9687631067024061E-45</v>
      </c>
      <c r="P19">
        <v>94.249618129528812</v>
      </c>
      <c r="Q19">
        <v>102.12498173694436</v>
      </c>
      <c r="R19">
        <v>94.249618129528812</v>
      </c>
      <c r="S19">
        <v>102.12498173694436</v>
      </c>
    </row>
    <row r="20" spans="1:19" ht="17" thickBot="1" x14ac:dyDescent="0.25">
      <c r="A20">
        <v>18</v>
      </c>
      <c r="B20" s="5">
        <v>44956</v>
      </c>
      <c r="C20" s="6">
        <v>94.704971</v>
      </c>
      <c r="D20">
        <f>A20*$L$20+$L$19</f>
        <v>94.290372795355594</v>
      </c>
      <c r="E20" s="11">
        <f t="shared" si="0"/>
        <v>0.41459820464440611</v>
      </c>
      <c r="F20" s="11">
        <f t="shared" si="1"/>
        <v>0.17189167129436486</v>
      </c>
      <c r="G20" s="11">
        <f t="shared" si="2"/>
        <v>0.41459820464440611</v>
      </c>
      <c r="H20" s="12">
        <f t="shared" si="3"/>
        <v>4.3777871453485381E-3</v>
      </c>
      <c r="I20" s="12">
        <f t="shared" si="4"/>
        <v>0.17189167129436486</v>
      </c>
      <c r="K20" s="17" t="s">
        <v>37</v>
      </c>
      <c r="L20" s="23">
        <v>-0.21649595210449943</v>
      </c>
      <c r="M20" s="17">
        <v>6.3205343959263999E-2</v>
      </c>
      <c r="N20" s="17">
        <v>-3.4252792334146873</v>
      </c>
      <c r="O20" s="17">
        <v>1.2208267894112238E-3</v>
      </c>
      <c r="P20" s="17">
        <v>-0.34338597483434785</v>
      </c>
      <c r="Q20" s="17">
        <v>-8.9605929374651033E-2</v>
      </c>
      <c r="R20" s="17">
        <v>-0.34338597483434785</v>
      </c>
      <c r="S20" s="17">
        <v>-8.9605929374651033E-2</v>
      </c>
    </row>
    <row r="21" spans="1:19" x14ac:dyDescent="0.2">
      <c r="A21">
        <v>19</v>
      </c>
      <c r="B21" s="5">
        <v>44963</v>
      </c>
      <c r="C21" s="6">
        <v>98.758987000000005</v>
      </c>
      <c r="D21">
        <f>A21*$L$20+$L$19</f>
        <v>94.073876843251099</v>
      </c>
      <c r="E21" s="11">
        <f t="shared" si="0"/>
        <v>4.6851101567489053</v>
      </c>
      <c r="F21" s="11">
        <f t="shared" si="1"/>
        <v>21.950257180871752</v>
      </c>
      <c r="G21" s="11">
        <f t="shared" si="2"/>
        <v>4.6851101567489053</v>
      </c>
      <c r="H21" s="12">
        <f t="shared" si="3"/>
        <v>4.7439836100677146E-2</v>
      </c>
      <c r="I21" s="12">
        <f t="shared" si="4"/>
        <v>21.950257180871752</v>
      </c>
    </row>
    <row r="22" spans="1:19" x14ac:dyDescent="0.2">
      <c r="A22">
        <v>20</v>
      </c>
      <c r="B22" s="5">
        <v>44970</v>
      </c>
      <c r="C22" s="6">
        <v>99.642432999999997</v>
      </c>
      <c r="D22">
        <f>A22*$L$20+$L$19</f>
        <v>93.857380891146605</v>
      </c>
      <c r="E22" s="11">
        <f t="shared" si="0"/>
        <v>5.7850521088533924</v>
      </c>
      <c r="F22" s="11">
        <f t="shared" si="1"/>
        <v>33.466827902149085</v>
      </c>
      <c r="G22" s="11">
        <f t="shared" si="2"/>
        <v>5.7850521088533924</v>
      </c>
      <c r="H22" s="12">
        <f t="shared" si="3"/>
        <v>5.8058117758459316E-2</v>
      </c>
      <c r="I22" s="12">
        <f t="shared" si="4"/>
        <v>33.466827902149085</v>
      </c>
    </row>
    <row r="23" spans="1:19" x14ac:dyDescent="0.2">
      <c r="A23">
        <v>21</v>
      </c>
      <c r="B23" s="5">
        <v>44977</v>
      </c>
      <c r="C23" s="6">
        <v>97.787209000000004</v>
      </c>
      <c r="D23">
        <f>A23*$L$20+$L$19</f>
        <v>93.640884939042095</v>
      </c>
      <c r="E23" s="11">
        <f t="shared" si="0"/>
        <v>4.1463240609579088</v>
      </c>
      <c r="F23" s="11">
        <f t="shared" si="1"/>
        <v>17.192003218478483</v>
      </c>
      <c r="G23" s="11">
        <f t="shared" si="2"/>
        <v>4.1463240609579088</v>
      </c>
      <c r="H23" s="12">
        <f t="shared" si="3"/>
        <v>4.2401497121754533E-2</v>
      </c>
      <c r="I23" s="12">
        <f t="shared" si="4"/>
        <v>17.192003218478483</v>
      </c>
    </row>
    <row r="24" spans="1:19" x14ac:dyDescent="0.2">
      <c r="A24">
        <v>22</v>
      </c>
      <c r="B24" s="5">
        <v>44984</v>
      </c>
      <c r="C24" s="6">
        <v>97.733031999999994</v>
      </c>
      <c r="D24">
        <f>A24*$L$20+$L$19</f>
        <v>93.424388986937601</v>
      </c>
      <c r="E24" s="11">
        <f t="shared" si="0"/>
        <v>4.3086430130623938</v>
      </c>
      <c r="F24" s="11">
        <f t="shared" si="1"/>
        <v>18.564404614011384</v>
      </c>
      <c r="G24" s="11">
        <f t="shared" si="2"/>
        <v>4.3086430130623938</v>
      </c>
      <c r="H24" s="12">
        <f t="shared" si="3"/>
        <v>4.4085842062716256E-2</v>
      </c>
      <c r="I24" s="12">
        <f t="shared" si="4"/>
        <v>18.564404614011384</v>
      </c>
    </row>
    <row r="25" spans="1:19" x14ac:dyDescent="0.2">
      <c r="A25">
        <v>23</v>
      </c>
      <c r="B25" s="5">
        <v>44991</v>
      </c>
      <c r="C25" s="6">
        <v>94.752296000000001</v>
      </c>
      <c r="D25">
        <f>A25*$L$20+$L$19</f>
        <v>93.207893034833106</v>
      </c>
      <c r="E25" s="11">
        <f t="shared" si="0"/>
        <v>1.5444029651668956</v>
      </c>
      <c r="F25" s="11">
        <f t="shared" si="1"/>
        <v>2.3851805188162993</v>
      </c>
      <c r="G25" s="11">
        <f t="shared" si="2"/>
        <v>1.5444029651668956</v>
      </c>
      <c r="H25" s="12">
        <f t="shared" si="3"/>
        <v>1.6299372472904462E-2</v>
      </c>
      <c r="I25" s="12">
        <f t="shared" si="4"/>
        <v>2.3851805188162993</v>
      </c>
    </row>
    <row r="26" spans="1:19" x14ac:dyDescent="0.2">
      <c r="A26">
        <v>24</v>
      </c>
      <c r="B26" s="5">
        <v>44998</v>
      </c>
      <c r="C26" s="6">
        <v>94.505547000000007</v>
      </c>
      <c r="D26">
        <f>A26*$L$20+$L$19</f>
        <v>92.991397082728597</v>
      </c>
      <c r="E26" s="11">
        <f t="shared" si="0"/>
        <v>1.5141499172714106</v>
      </c>
      <c r="F26" s="11">
        <f t="shared" si="1"/>
        <v>2.2926499719730193</v>
      </c>
      <c r="G26" s="11">
        <f t="shared" si="2"/>
        <v>1.5141499172714106</v>
      </c>
      <c r="H26" s="12">
        <f t="shared" si="3"/>
        <v>1.6021809992501398E-2</v>
      </c>
      <c r="I26" s="12">
        <f t="shared" si="4"/>
        <v>2.2926499719730193</v>
      </c>
    </row>
    <row r="27" spans="1:19" x14ac:dyDescent="0.2">
      <c r="A27">
        <v>25</v>
      </c>
      <c r="B27" s="5">
        <v>45005</v>
      </c>
      <c r="C27" s="6">
        <v>95.186577</v>
      </c>
      <c r="D27">
        <f>A27*$L$20+$L$19</f>
        <v>92.774901130624102</v>
      </c>
      <c r="E27" s="11">
        <f t="shared" si="0"/>
        <v>2.4116758693758982</v>
      </c>
      <c r="F27" s="11">
        <f t="shared" si="1"/>
        <v>5.8161804989299943</v>
      </c>
      <c r="G27" s="11">
        <f t="shared" si="2"/>
        <v>2.4116758693758982</v>
      </c>
      <c r="H27" s="12">
        <f t="shared" si="3"/>
        <v>2.5336302085701624E-2</v>
      </c>
      <c r="I27" s="12">
        <f t="shared" si="4"/>
        <v>5.8161804989299943</v>
      </c>
    </row>
    <row r="28" spans="1:19" x14ac:dyDescent="0.2">
      <c r="A28">
        <v>26</v>
      </c>
      <c r="B28" s="5">
        <v>45012</v>
      </c>
      <c r="C28" s="6">
        <v>96.657203999999993</v>
      </c>
      <c r="D28">
        <f>A28*$L$20+$L$19</f>
        <v>92.558405178519607</v>
      </c>
      <c r="E28" s="11">
        <f t="shared" si="0"/>
        <v>4.0987988214803863</v>
      </c>
      <c r="F28" s="11">
        <f t="shared" si="1"/>
        <v>16.800151778969003</v>
      </c>
      <c r="G28" s="11">
        <f t="shared" si="2"/>
        <v>4.0987988214803863</v>
      </c>
      <c r="H28" s="12">
        <f t="shared" si="3"/>
        <v>4.2405518180314697E-2</v>
      </c>
      <c r="I28" s="12">
        <f t="shared" si="4"/>
        <v>16.800151778969003</v>
      </c>
    </row>
    <row r="29" spans="1:19" x14ac:dyDescent="0.2">
      <c r="A29">
        <v>27</v>
      </c>
      <c r="B29" s="5">
        <v>45019</v>
      </c>
      <c r="C29" s="6">
        <v>96.933571000000001</v>
      </c>
      <c r="D29">
        <f>A29*$L$20+$L$19</f>
        <v>92.341909226415098</v>
      </c>
      <c r="E29" s="11">
        <f t="shared" si="0"/>
        <v>4.591661773584903</v>
      </c>
      <c r="F29" s="11">
        <f t="shared" si="1"/>
        <v>21.083357843000858</v>
      </c>
      <c r="G29" s="11">
        <f t="shared" si="2"/>
        <v>4.591661773584903</v>
      </c>
      <c r="H29" s="12">
        <f t="shared" si="3"/>
        <v>4.7369159376011258E-2</v>
      </c>
      <c r="I29" s="12">
        <f t="shared" si="4"/>
        <v>21.083357843000858</v>
      </c>
    </row>
    <row r="30" spans="1:19" x14ac:dyDescent="0.2">
      <c r="A30">
        <v>28</v>
      </c>
      <c r="B30" s="5">
        <v>45026</v>
      </c>
      <c r="C30" s="6">
        <v>100.358467</v>
      </c>
      <c r="D30">
        <f>A30*$L$20+$L$19</f>
        <v>92.125413274310603</v>
      </c>
      <c r="E30" s="11">
        <f t="shared" si="0"/>
        <v>8.2330537256894019</v>
      </c>
      <c r="F30" s="11">
        <f t="shared" si="1"/>
        <v>67.783173650088145</v>
      </c>
      <c r="G30" s="11">
        <f t="shared" si="2"/>
        <v>8.2330537256894019</v>
      </c>
      <c r="H30" s="12">
        <f t="shared" si="3"/>
        <v>8.2036463606896287E-2</v>
      </c>
      <c r="I30" s="12">
        <f t="shared" si="4"/>
        <v>67.783173650088145</v>
      </c>
    </row>
    <row r="31" spans="1:19" x14ac:dyDescent="0.2">
      <c r="A31">
        <v>29</v>
      </c>
      <c r="B31" s="5">
        <v>45033</v>
      </c>
      <c r="C31" s="6">
        <v>100.921066</v>
      </c>
      <c r="D31">
        <f>A31*$L$20+$L$19</f>
        <v>91.908917322206108</v>
      </c>
      <c r="E31" s="11">
        <f t="shared" si="0"/>
        <v>9.0121486777938884</v>
      </c>
      <c r="F31" s="11">
        <f t="shared" si="1"/>
        <v>81.218823790662128</v>
      </c>
      <c r="G31" s="11">
        <f t="shared" si="2"/>
        <v>9.0121486777938884</v>
      </c>
      <c r="H31" s="12">
        <f t="shared" si="3"/>
        <v>8.9298984196162653E-2</v>
      </c>
      <c r="I31" s="12">
        <f t="shared" si="4"/>
        <v>81.218823790662128</v>
      </c>
    </row>
    <row r="32" spans="1:19" x14ac:dyDescent="0.2">
      <c r="A32">
        <v>30</v>
      </c>
      <c r="B32" s="5">
        <v>45040</v>
      </c>
      <c r="C32" s="6">
        <v>98.601607999999999</v>
      </c>
      <c r="D32">
        <f>A32*$L$20+$L$19</f>
        <v>91.692421370101599</v>
      </c>
      <c r="E32" s="11">
        <f t="shared" si="0"/>
        <v>6.9091866298984002</v>
      </c>
      <c r="F32" s="11">
        <f t="shared" si="1"/>
        <v>47.736859886766815</v>
      </c>
      <c r="G32" s="11">
        <f t="shared" si="2"/>
        <v>6.9091866298984002</v>
      </c>
      <c r="H32" s="12">
        <f t="shared" si="3"/>
        <v>7.0071743960792202E-2</v>
      </c>
      <c r="I32" s="12">
        <f t="shared" si="4"/>
        <v>47.736859886766815</v>
      </c>
    </row>
    <row r="33" spans="1:9" x14ac:dyDescent="0.2">
      <c r="A33">
        <v>31</v>
      </c>
      <c r="B33" s="5">
        <v>45047</v>
      </c>
      <c r="C33" s="6">
        <v>95.324759999999998</v>
      </c>
      <c r="D33">
        <f>A33*$L$20+$L$19</f>
        <v>91.475925417997104</v>
      </c>
      <c r="E33" s="11">
        <f t="shared" si="0"/>
        <v>3.848834582002894</v>
      </c>
      <c r="F33" s="11">
        <f t="shared" si="1"/>
        <v>14.813527639621391</v>
      </c>
      <c r="G33" s="11">
        <f t="shared" si="2"/>
        <v>3.848834582002894</v>
      </c>
      <c r="H33" s="12">
        <f t="shared" si="3"/>
        <v>4.0376021738768544E-2</v>
      </c>
      <c r="I33" s="12">
        <f t="shared" si="4"/>
        <v>14.813527639621391</v>
      </c>
    </row>
    <row r="34" spans="1:9" x14ac:dyDescent="0.2">
      <c r="A34">
        <v>32</v>
      </c>
      <c r="B34" s="5">
        <v>45054</v>
      </c>
      <c r="C34" s="6">
        <v>94.742424</v>
      </c>
      <c r="D34">
        <f>A34*$L$20+$L$19</f>
        <v>91.259429465892609</v>
      </c>
      <c r="E34" s="11">
        <f t="shared" si="0"/>
        <v>3.4829945341073909</v>
      </c>
      <c r="F34" s="11">
        <f t="shared" si="1"/>
        <v>12.131250924621961</v>
      </c>
      <c r="G34" s="11">
        <f t="shared" si="2"/>
        <v>3.4829945341073909</v>
      </c>
      <c r="H34" s="12">
        <f t="shared" si="3"/>
        <v>3.6762776241690741E-2</v>
      </c>
      <c r="I34" s="12">
        <f t="shared" si="4"/>
        <v>12.131250924621961</v>
      </c>
    </row>
    <row r="35" spans="1:9" x14ac:dyDescent="0.2">
      <c r="A35">
        <v>33</v>
      </c>
      <c r="B35" s="5">
        <v>45061</v>
      </c>
      <c r="C35" s="6">
        <v>94.880600000000001</v>
      </c>
      <c r="D35">
        <f>A35*$L$20+$L$19</f>
        <v>91.042933513788114</v>
      </c>
      <c r="E35" s="11">
        <f t="shared" si="0"/>
        <v>3.8376664862118872</v>
      </c>
      <c r="F35" s="11">
        <f t="shared" si="1"/>
        <v>14.727684059393892</v>
      </c>
      <c r="G35" s="11">
        <f t="shared" si="2"/>
        <v>3.8376664862118872</v>
      </c>
      <c r="H35" s="12">
        <f t="shared" si="3"/>
        <v>4.0447325229940441E-2</v>
      </c>
      <c r="I35" s="12">
        <f t="shared" si="4"/>
        <v>14.727684059393892</v>
      </c>
    </row>
    <row r="36" spans="1:9" x14ac:dyDescent="0.2">
      <c r="A36">
        <v>34</v>
      </c>
      <c r="B36" s="5">
        <v>45068</v>
      </c>
      <c r="C36" s="6">
        <v>92.613731000000001</v>
      </c>
      <c r="D36">
        <f>A36*$L$20+$L$19</f>
        <v>90.826437561683605</v>
      </c>
      <c r="E36" s="11">
        <f t="shared" si="0"/>
        <v>1.7872934383163965</v>
      </c>
      <c r="F36" s="11">
        <f t="shared" si="1"/>
        <v>3.1944178346488465</v>
      </c>
      <c r="G36" s="11">
        <f t="shared" si="2"/>
        <v>1.7872934383163965</v>
      </c>
      <c r="H36" s="12">
        <f t="shared" si="3"/>
        <v>1.929836341780029E-2</v>
      </c>
      <c r="I36" s="12">
        <f t="shared" si="4"/>
        <v>3.1944178346488465</v>
      </c>
    </row>
    <row r="37" spans="1:9" x14ac:dyDescent="0.2">
      <c r="A37">
        <v>35</v>
      </c>
      <c r="B37" s="5">
        <v>45075</v>
      </c>
      <c r="C37" s="6">
        <v>95.414192</v>
      </c>
      <c r="D37">
        <f>A37*$L$20+$L$19</f>
        <v>90.60994160957911</v>
      </c>
      <c r="E37" s="11">
        <f t="shared" si="0"/>
        <v>4.80425039042089</v>
      </c>
      <c r="F37" s="11">
        <f t="shared" si="1"/>
        <v>23.080821813859274</v>
      </c>
      <c r="G37" s="11">
        <f t="shared" si="2"/>
        <v>4.80425039042089</v>
      </c>
      <c r="H37" s="12">
        <f t="shared" si="3"/>
        <v>5.0351528317935032E-2</v>
      </c>
      <c r="I37" s="12">
        <f t="shared" si="4"/>
        <v>23.080821813859274</v>
      </c>
    </row>
    <row r="38" spans="1:9" x14ac:dyDescent="0.2">
      <c r="A38">
        <v>36</v>
      </c>
      <c r="B38" s="5">
        <v>45082</v>
      </c>
      <c r="C38" s="6">
        <v>98.651595999999998</v>
      </c>
      <c r="D38">
        <f>A38*$L$20+$L$19</f>
        <v>90.393445657474615</v>
      </c>
      <c r="E38" s="11">
        <f t="shared" si="0"/>
        <v>8.2581503425253828</v>
      </c>
      <c r="F38" s="11">
        <f t="shared" si="1"/>
        <v>68.197047079752096</v>
      </c>
      <c r="G38" s="11">
        <f t="shared" si="2"/>
        <v>8.2581503425253828</v>
      </c>
      <c r="H38" s="12">
        <f t="shared" si="3"/>
        <v>8.3710255863730612E-2</v>
      </c>
      <c r="I38" s="12">
        <f t="shared" si="4"/>
        <v>68.197047079752096</v>
      </c>
    </row>
    <row r="39" spans="1:9" x14ac:dyDescent="0.2">
      <c r="A39">
        <v>37</v>
      </c>
      <c r="B39" s="5">
        <v>45089</v>
      </c>
      <c r="C39" s="6">
        <v>97.062683000000007</v>
      </c>
      <c r="D39">
        <f>A39*$L$20+$L$19</f>
        <v>90.176949705370106</v>
      </c>
      <c r="E39" s="11">
        <f t="shared" si="0"/>
        <v>6.885733294629901</v>
      </c>
      <c r="F39" s="11">
        <f t="shared" si="1"/>
        <v>47.413323004774753</v>
      </c>
      <c r="G39" s="11">
        <f t="shared" si="2"/>
        <v>6.885733294629901</v>
      </c>
      <c r="H39" s="12">
        <f t="shared" si="3"/>
        <v>7.0941097874142836E-2</v>
      </c>
      <c r="I39" s="12">
        <f t="shared" si="4"/>
        <v>47.413323004774753</v>
      </c>
    </row>
    <row r="40" spans="1:9" x14ac:dyDescent="0.2">
      <c r="A40">
        <v>38</v>
      </c>
      <c r="B40" s="5">
        <v>45096</v>
      </c>
      <c r="C40" s="6">
        <v>96.238440999999995</v>
      </c>
      <c r="D40">
        <f>A40*$L$20+$L$19</f>
        <v>89.960453753265611</v>
      </c>
      <c r="E40" s="11">
        <f t="shared" si="0"/>
        <v>6.2779872467343836</v>
      </c>
      <c r="F40" s="11">
        <f t="shared" si="1"/>
        <v>39.413123870159566</v>
      </c>
      <c r="G40" s="11">
        <f t="shared" si="2"/>
        <v>6.2779872467343836</v>
      </c>
      <c r="H40" s="12">
        <f t="shared" si="3"/>
        <v>6.5233675665365198E-2</v>
      </c>
      <c r="I40" s="12">
        <f t="shared" si="4"/>
        <v>39.413123870159566</v>
      </c>
    </row>
    <row r="41" spans="1:9" x14ac:dyDescent="0.2">
      <c r="A41">
        <v>39</v>
      </c>
      <c r="B41" s="5">
        <v>45103</v>
      </c>
      <c r="C41" s="6">
        <v>97.281158000000005</v>
      </c>
      <c r="D41">
        <f>A41*$L$20+$L$19</f>
        <v>89.743957801161116</v>
      </c>
      <c r="E41" s="11">
        <f t="shared" si="0"/>
        <v>7.5372001988388888</v>
      </c>
      <c r="F41" s="11">
        <f t="shared" si="1"/>
        <v>56.809386837376984</v>
      </c>
      <c r="G41" s="11">
        <f t="shared" si="2"/>
        <v>7.5372001988388888</v>
      </c>
      <c r="H41" s="12">
        <f t="shared" si="3"/>
        <v>7.7478520545971388E-2</v>
      </c>
      <c r="I41" s="12">
        <f t="shared" si="4"/>
        <v>56.809386837376984</v>
      </c>
    </row>
    <row r="42" spans="1:9" x14ac:dyDescent="0.2">
      <c r="A42">
        <v>40</v>
      </c>
      <c r="B42" s="5">
        <v>45110</v>
      </c>
      <c r="C42" s="6">
        <v>96.744904000000005</v>
      </c>
      <c r="D42">
        <f>A42*$L$20+$L$19</f>
        <v>89.527461849056607</v>
      </c>
      <c r="E42" s="11">
        <f t="shared" si="0"/>
        <v>7.2174421509433984</v>
      </c>
      <c r="F42" s="11">
        <f t="shared" si="1"/>
        <v>52.091471202214471</v>
      </c>
      <c r="G42" s="11">
        <f t="shared" si="2"/>
        <v>7.2174421509433984</v>
      </c>
      <c r="H42" s="12">
        <f t="shared" si="3"/>
        <v>7.4602814748189708E-2</v>
      </c>
      <c r="I42" s="12">
        <f t="shared" si="4"/>
        <v>52.091471202214471</v>
      </c>
    </row>
    <row r="43" spans="1:9" x14ac:dyDescent="0.2">
      <c r="A43">
        <v>41</v>
      </c>
      <c r="B43" s="5">
        <v>45117</v>
      </c>
      <c r="C43" s="6">
        <v>95.503563</v>
      </c>
      <c r="D43">
        <f>A43*$L$20+$L$19</f>
        <v>89.310965896952112</v>
      </c>
      <c r="E43" s="11">
        <f t="shared" si="0"/>
        <v>6.1925971030478877</v>
      </c>
      <c r="F43" s="11">
        <f t="shared" si="1"/>
        <v>38.348258880677093</v>
      </c>
      <c r="G43" s="11">
        <f t="shared" si="2"/>
        <v>6.1925971030478877</v>
      </c>
      <c r="H43" s="12">
        <f t="shared" si="3"/>
        <v>6.4841529556838501E-2</v>
      </c>
      <c r="I43" s="12">
        <f t="shared" si="4"/>
        <v>38.348258880677093</v>
      </c>
    </row>
    <row r="44" spans="1:9" x14ac:dyDescent="0.2">
      <c r="A44">
        <v>42</v>
      </c>
      <c r="B44" s="5">
        <v>45124</v>
      </c>
      <c r="C44" s="6">
        <v>95.722037999999998</v>
      </c>
      <c r="D44">
        <f>A44*$L$20+$L$19</f>
        <v>89.094469944847617</v>
      </c>
      <c r="E44" s="11">
        <f t="shared" si="0"/>
        <v>6.6275680551523806</v>
      </c>
      <c r="F44" s="11">
        <f t="shared" si="1"/>
        <v>43.924658325676312</v>
      </c>
      <c r="G44" s="11">
        <f t="shared" si="2"/>
        <v>6.6275680551523806</v>
      </c>
      <c r="H44" s="12">
        <f t="shared" si="3"/>
        <v>6.9237640501891323E-2</v>
      </c>
      <c r="I44" s="12">
        <f t="shared" si="4"/>
        <v>43.924658325676312</v>
      </c>
    </row>
    <row r="45" spans="1:9" x14ac:dyDescent="0.2">
      <c r="A45">
        <v>43</v>
      </c>
      <c r="B45" s="5">
        <v>45131</v>
      </c>
      <c r="C45" s="6">
        <v>86.734748999999994</v>
      </c>
      <c r="D45">
        <f>A45*$L$20+$L$19</f>
        <v>88.877973992743108</v>
      </c>
      <c r="E45" s="11">
        <f t="shared" si="0"/>
        <v>-2.1432249927431144</v>
      </c>
      <c r="F45" s="11">
        <f t="shared" si="1"/>
        <v>4.5934133695187231</v>
      </c>
      <c r="G45" s="11">
        <f t="shared" si="2"/>
        <v>2.1432249927431144</v>
      </c>
      <c r="H45" s="12">
        <f t="shared" si="3"/>
        <v>2.4710107741743908E-2</v>
      </c>
      <c r="I45" s="12">
        <f t="shared" si="4"/>
        <v>4.5934133695187231</v>
      </c>
    </row>
    <row r="46" spans="1:9" x14ac:dyDescent="0.2">
      <c r="A46">
        <v>44</v>
      </c>
      <c r="B46" s="5">
        <v>45138</v>
      </c>
      <c r="C46" s="6">
        <v>83.964088000000004</v>
      </c>
      <c r="D46">
        <f>A46*$L$20+$L$19</f>
        <v>88.661478040638613</v>
      </c>
      <c r="E46" s="11">
        <f t="shared" si="0"/>
        <v>-4.6973900406386093</v>
      </c>
      <c r="F46" s="11">
        <f t="shared" si="1"/>
        <v>22.065473193890796</v>
      </c>
      <c r="G46" s="11">
        <f t="shared" si="2"/>
        <v>4.6973900406386093</v>
      </c>
      <c r="H46" s="12">
        <f t="shared" si="3"/>
        <v>5.5945227924569477E-2</v>
      </c>
      <c r="I46" s="12">
        <f t="shared" si="4"/>
        <v>22.065473193890796</v>
      </c>
    </row>
    <row r="47" spans="1:9" x14ac:dyDescent="0.2">
      <c r="A47">
        <v>45</v>
      </c>
      <c r="B47" s="5">
        <v>45145</v>
      </c>
      <c r="C47" s="6">
        <v>86.238219999999998</v>
      </c>
      <c r="D47">
        <f>A47*$L$20+$L$19</f>
        <v>88.444982088534118</v>
      </c>
      <c r="E47" s="11">
        <f t="shared" si="0"/>
        <v>-2.2067620885341199</v>
      </c>
      <c r="F47" s="11">
        <f t="shared" si="1"/>
        <v>4.8697989153914714</v>
      </c>
      <c r="G47" s="11">
        <f t="shared" si="2"/>
        <v>2.2067620885341199</v>
      </c>
      <c r="H47" s="12">
        <f t="shared" si="3"/>
        <v>2.5589142360940658E-2</v>
      </c>
      <c r="I47" s="12">
        <f t="shared" si="4"/>
        <v>4.8697989153914714</v>
      </c>
    </row>
    <row r="48" spans="1:9" x14ac:dyDescent="0.2">
      <c r="A48">
        <v>46</v>
      </c>
      <c r="B48" s="5">
        <v>45152</v>
      </c>
      <c r="C48" s="6">
        <v>85.205428999999995</v>
      </c>
      <c r="D48">
        <f>A48*$L$20+$L$19</f>
        <v>88.228486136429609</v>
      </c>
      <c r="E48" s="11">
        <f t="shared" si="0"/>
        <v>-3.0230571364296139</v>
      </c>
      <c r="F48" s="11">
        <f t="shared" si="1"/>
        <v>9.138874450118017</v>
      </c>
      <c r="G48" s="11">
        <f t="shared" si="2"/>
        <v>3.0230571364296139</v>
      </c>
      <c r="H48" s="12">
        <f t="shared" si="3"/>
        <v>3.5479630487273456E-2</v>
      </c>
      <c r="I48" s="12">
        <f t="shared" si="4"/>
        <v>9.138874450118017</v>
      </c>
    </row>
    <row r="49" spans="1:9" x14ac:dyDescent="0.2">
      <c r="A49">
        <v>47</v>
      </c>
      <c r="B49" s="5">
        <v>45159</v>
      </c>
      <c r="C49" s="6">
        <v>84.690002000000007</v>
      </c>
      <c r="D49">
        <f>A49*$L$20+$L$19</f>
        <v>88.011990184325114</v>
      </c>
      <c r="E49" s="11">
        <f t="shared" si="0"/>
        <v>-3.3219881843251073</v>
      </c>
      <c r="F49" s="11">
        <f t="shared" si="1"/>
        <v>11.035605496795624</v>
      </c>
      <c r="G49" s="11">
        <f t="shared" si="2"/>
        <v>3.3219881843251073</v>
      </c>
      <c r="H49" s="12">
        <f t="shared" si="3"/>
        <v>3.9225269876898894E-2</v>
      </c>
      <c r="I49" s="12">
        <f t="shared" si="4"/>
        <v>11.035605496795624</v>
      </c>
    </row>
    <row r="50" spans="1:9" x14ac:dyDescent="0.2">
      <c r="A50">
        <v>48</v>
      </c>
      <c r="B50" s="5">
        <v>45166</v>
      </c>
      <c r="C50" s="6">
        <v>86.279999000000004</v>
      </c>
      <c r="D50">
        <f>A50*$L$20+$L$19</f>
        <v>87.795494232220619</v>
      </c>
      <c r="E50" s="11">
        <f t="shared" si="0"/>
        <v>-1.5154952322206157</v>
      </c>
      <c r="F50" s="11">
        <f t="shared" si="1"/>
        <v>2.296725798883418</v>
      </c>
      <c r="G50" s="11">
        <f t="shared" si="2"/>
        <v>1.5154952322206157</v>
      </c>
      <c r="H50" s="12">
        <f t="shared" si="3"/>
        <v>1.7564849904792137E-2</v>
      </c>
      <c r="I50" s="12">
        <f t="shared" si="4"/>
        <v>2.296725798883418</v>
      </c>
    </row>
    <row r="51" spans="1:9" x14ac:dyDescent="0.2">
      <c r="A51">
        <v>49</v>
      </c>
      <c r="B51" s="5">
        <v>45173</v>
      </c>
      <c r="C51" s="6">
        <v>83.480002999999996</v>
      </c>
      <c r="D51">
        <f>A51*$L$20+$L$19</f>
        <v>87.57899828011611</v>
      </c>
      <c r="E51" s="11">
        <f t="shared" si="0"/>
        <v>-4.0989952801161138</v>
      </c>
      <c r="F51" s="11">
        <f t="shared" si="1"/>
        <v>16.801762306414179</v>
      </c>
      <c r="G51" s="11">
        <f t="shared" si="2"/>
        <v>4.0989952801161138</v>
      </c>
      <c r="H51" s="12">
        <f t="shared" si="3"/>
        <v>4.9101522913410939E-2</v>
      </c>
      <c r="I51" s="12">
        <f t="shared" si="4"/>
        <v>16.801762306414179</v>
      </c>
    </row>
    <row r="52" spans="1:9" x14ac:dyDescent="0.2">
      <c r="A52">
        <v>50</v>
      </c>
      <c r="B52" s="5">
        <v>45180</v>
      </c>
      <c r="C52" s="6">
        <v>75.800003000000004</v>
      </c>
      <c r="D52">
        <f>A52*$L$20+$L$19</f>
        <v>87.362502328011615</v>
      </c>
      <c r="E52" s="11">
        <f t="shared" si="0"/>
        <v>-11.562499328011612</v>
      </c>
      <c r="F52" s="11">
        <f t="shared" si="1"/>
        <v>133.69139071026896</v>
      </c>
      <c r="G52" s="11">
        <f t="shared" si="2"/>
        <v>11.562499328011612</v>
      </c>
      <c r="H52" s="12">
        <f t="shared" si="3"/>
        <v>0.15253956293394355</v>
      </c>
      <c r="I52" s="12">
        <f t="shared" si="4"/>
        <v>133.69139071026896</v>
      </c>
    </row>
    <row r="53" spans="1:9" x14ac:dyDescent="0.2">
      <c r="A53">
        <v>51</v>
      </c>
      <c r="B53" s="5">
        <v>45187</v>
      </c>
      <c r="C53" s="6">
        <v>71.580001999999993</v>
      </c>
      <c r="D53">
        <f>A53*$L$20+$L$19</f>
        <v>87.14600637590712</v>
      </c>
      <c r="E53" s="11">
        <f t="shared" si="0"/>
        <v>-15.566004375907127</v>
      </c>
      <c r="F53" s="11">
        <f t="shared" si="1"/>
        <v>242.30049223075983</v>
      </c>
      <c r="G53" s="11">
        <f t="shared" si="2"/>
        <v>15.566004375907127</v>
      </c>
      <c r="H53" s="12">
        <f t="shared" si="3"/>
        <v>0.2174630335426245</v>
      </c>
      <c r="I53" s="12">
        <f>F53</f>
        <v>242.30049223075983</v>
      </c>
    </row>
    <row r="54" spans="1:9" x14ac:dyDescent="0.2">
      <c r="A54">
        <v>52</v>
      </c>
      <c r="B54" s="5">
        <v>45194</v>
      </c>
      <c r="C54" s="6">
        <v>71.970000999999996</v>
      </c>
      <c r="D54">
        <f>A54*$L$20+$L$19</f>
        <v>86.929510423802611</v>
      </c>
      <c r="E54" s="11">
        <f t="shared" si="0"/>
        <v>-14.959509423802615</v>
      </c>
      <c r="F54" s="11">
        <f t="shared" si="1"/>
        <v>223.78692220083926</v>
      </c>
      <c r="G54" s="11">
        <f t="shared" si="2"/>
        <v>14.959509423802615</v>
      </c>
      <c r="H54" s="12">
        <f t="shared" si="3"/>
        <v>0.20785756865284211</v>
      </c>
      <c r="I54" s="12">
        <f t="shared" si="4"/>
        <v>223.78692220083926</v>
      </c>
    </row>
    <row r="55" spans="1:9" x14ac:dyDescent="0.2">
      <c r="A55">
        <v>53</v>
      </c>
      <c r="B55" s="5">
        <v>45201</v>
      </c>
      <c r="C55" s="6">
        <v>70.120002999999997</v>
      </c>
      <c r="D55">
        <f>A55*$L$20+$L$19</f>
        <v>86.713014471698116</v>
      </c>
      <c r="E55" s="11">
        <f t="shared" si="0"/>
        <v>-16.593011471698119</v>
      </c>
      <c r="F55" s="11">
        <f t="shared" si="1"/>
        <v>275.32802969990541</v>
      </c>
      <c r="G55" s="11">
        <f t="shared" si="2"/>
        <v>16.593011471698119</v>
      </c>
      <c r="H55" s="12">
        <f t="shared" si="3"/>
        <v>0.2366373468594706</v>
      </c>
      <c r="I55" s="12">
        <f t="shared" si="4"/>
        <v>275.32802969990541</v>
      </c>
    </row>
    <row r="56" spans="1:9" x14ac:dyDescent="0.2">
      <c r="A56">
        <v>54</v>
      </c>
      <c r="D56" s="22">
        <f>A56*$L$20+$L$19</f>
        <v>86.496518519593621</v>
      </c>
    </row>
    <row r="57" spans="1:9" x14ac:dyDescent="0.2">
      <c r="E57" s="14">
        <f>SUM(E4:E55)</f>
        <v>15.987122981131648</v>
      </c>
      <c r="F57" s="14">
        <f>SUM(F4:F55)</f>
        <v>2271.2039455352769</v>
      </c>
      <c r="G57" s="14">
        <f>AVERAGE(G4:G55)</f>
        <v>5.2567098443675295</v>
      </c>
      <c r="H57" s="15">
        <f>AVERAGE(H4:H55)</f>
        <v>5.9828293924261804E-2</v>
      </c>
      <c r="I57" s="15">
        <f>SQRT(AVERAGE(I4:I55))</f>
        <v>6.6088576132794294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FBF3-30D0-1A40-B1EF-C146BF9A8D37}">
  <dimension ref="A1:K57"/>
  <sheetViews>
    <sheetView workbookViewId="0">
      <selection activeCell="H58" sqref="H58"/>
    </sheetView>
  </sheetViews>
  <sheetFormatPr baseColWidth="10" defaultRowHeight="16" x14ac:dyDescent="0.2"/>
  <cols>
    <col min="3" max="3" width="17.83203125" customWidth="1"/>
    <col min="4" max="4" width="12.33203125" bestFit="1" customWidth="1"/>
    <col min="5" max="5" width="12.6640625" bestFit="1" customWidth="1"/>
    <col min="6" max="7" width="11.1640625" bestFit="1" customWidth="1"/>
    <col min="8" max="8" width="11.6640625" bestFit="1" customWidth="1"/>
  </cols>
  <sheetData>
    <row r="1" spans="1:11" ht="31" customHeight="1" x14ac:dyDescent="0.2">
      <c r="D1" s="1" t="s">
        <v>3</v>
      </c>
      <c r="E1" s="16">
        <v>0.8</v>
      </c>
      <c r="F1" s="1"/>
    </row>
    <row r="2" spans="1:11" ht="29" x14ac:dyDescent="0.2">
      <c r="A2" s="4" t="s">
        <v>0</v>
      </c>
      <c r="B2" s="4" t="s">
        <v>1</v>
      </c>
      <c r="C2" s="7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J2" s="1" t="s">
        <v>10</v>
      </c>
    </row>
    <row r="3" spans="1:11" x14ac:dyDescent="0.2">
      <c r="A3" s="5">
        <v>44837</v>
      </c>
      <c r="B3" s="6">
        <v>81.983681000000004</v>
      </c>
      <c r="D3" s="3"/>
      <c r="E3" s="3"/>
      <c r="F3" s="3"/>
      <c r="J3" s="8" t="s">
        <v>3</v>
      </c>
      <c r="K3" s="8" t="s">
        <v>9</v>
      </c>
    </row>
    <row r="4" spans="1:11" x14ac:dyDescent="0.2">
      <c r="A4" s="5">
        <v>44844</v>
      </c>
      <c r="B4" s="6">
        <v>80.597922999999994</v>
      </c>
      <c r="C4" s="11">
        <f>B3</f>
        <v>81.983681000000004</v>
      </c>
      <c r="D4" s="11">
        <f t="shared" ref="D4:D35" si="0">B4-C4</f>
        <v>-1.3857580000000098</v>
      </c>
      <c r="E4" s="11">
        <f>D4^2</f>
        <v>1.9203252345640272</v>
      </c>
      <c r="F4" s="11">
        <f>ABS(D4)</f>
        <v>1.3857580000000098</v>
      </c>
      <c r="G4" s="12">
        <f>ABS(D4/B4)</f>
        <v>1.7193470357790858E-2</v>
      </c>
      <c r="H4" s="12">
        <f>E4</f>
        <v>1.9203252345640272</v>
      </c>
      <c r="J4" s="8"/>
      <c r="K4" s="9">
        <f>H57</f>
        <v>3.1035821488562658</v>
      </c>
    </row>
    <row r="5" spans="1:11" x14ac:dyDescent="0.2">
      <c r="A5" s="5">
        <v>44851</v>
      </c>
      <c r="B5" s="6">
        <v>86.404419000000004</v>
      </c>
      <c r="C5" s="11">
        <f t="shared" ref="C5:C36" si="1">Alpha*B4+(1-Alpha)*C4</f>
        <v>80.875074599999991</v>
      </c>
      <c r="D5" s="11">
        <f t="shared" si="0"/>
        <v>5.5293444000000136</v>
      </c>
      <c r="E5" s="11">
        <f t="shared" ref="E5:E55" si="2">D5^2</f>
        <v>30.573649493811509</v>
      </c>
      <c r="F5" s="11">
        <f t="shared" ref="F5:F54" si="3">ABS(D5)</f>
        <v>5.5293444000000136</v>
      </c>
      <c r="G5" s="12">
        <f t="shared" ref="G5:G54" si="4">ABS(D5/B5)</f>
        <v>6.3993768652040969E-2</v>
      </c>
      <c r="H5" s="12">
        <f t="shared" ref="H5:H54" si="5">E5</f>
        <v>30.573649493811509</v>
      </c>
      <c r="J5" s="8">
        <v>0.1</v>
      </c>
      <c r="K5" s="8">
        <f t="dataTable" ref="K5:K14" dt2D="0" dtr="0" r1="E1"/>
        <v>7.1387330094234605</v>
      </c>
    </row>
    <row r="6" spans="1:11" x14ac:dyDescent="0.2">
      <c r="A6" s="5">
        <v>44858</v>
      </c>
      <c r="B6" s="6">
        <v>92.786674000000005</v>
      </c>
      <c r="C6" s="11">
        <f t="shared" si="1"/>
        <v>85.298550120000002</v>
      </c>
      <c r="D6" s="11">
        <f t="shared" si="0"/>
        <v>7.4881238800000034</v>
      </c>
      <c r="E6" s="11">
        <f t="shared" si="2"/>
        <v>56.071999242226305</v>
      </c>
      <c r="F6" s="11">
        <f t="shared" si="3"/>
        <v>7.4881238800000034</v>
      </c>
      <c r="G6" s="12">
        <f t="shared" si="4"/>
        <v>8.0702578906966776E-2</v>
      </c>
      <c r="H6" s="12">
        <f t="shared" si="5"/>
        <v>56.071999242226305</v>
      </c>
      <c r="J6" s="8">
        <v>0.2</v>
      </c>
      <c r="K6" s="8">
        <v>5.3348153263461091</v>
      </c>
    </row>
    <row r="7" spans="1:11" x14ac:dyDescent="0.2">
      <c r="A7" s="5">
        <v>44865</v>
      </c>
      <c r="B7" s="6">
        <v>92.923302000000007</v>
      </c>
      <c r="C7" s="11">
        <f t="shared" si="1"/>
        <v>91.28904922400001</v>
      </c>
      <c r="D7" s="11">
        <f t="shared" si="0"/>
        <v>1.6342527759999967</v>
      </c>
      <c r="E7" s="11">
        <f t="shared" si="2"/>
        <v>2.6707821358636954</v>
      </c>
      <c r="F7" s="11">
        <f t="shared" si="3"/>
        <v>1.6342527759999967</v>
      </c>
      <c r="G7" s="12">
        <f t="shared" si="4"/>
        <v>1.7587114758362728E-2</v>
      </c>
      <c r="H7" s="12">
        <f t="shared" si="5"/>
        <v>2.6707821358636954</v>
      </c>
      <c r="J7" s="8">
        <v>0.3</v>
      </c>
      <c r="K7" s="8">
        <v>4.4365227904547151</v>
      </c>
    </row>
    <row r="8" spans="1:11" x14ac:dyDescent="0.2">
      <c r="A8" s="5">
        <v>44872</v>
      </c>
      <c r="B8" s="6">
        <v>91.391174000000007</v>
      </c>
      <c r="C8" s="11">
        <f t="shared" si="1"/>
        <v>92.596451444799996</v>
      </c>
      <c r="D8" s="11">
        <f t="shared" si="0"/>
        <v>-1.2052774447999894</v>
      </c>
      <c r="E8" s="11">
        <f t="shared" si="2"/>
        <v>1.4526937189435916</v>
      </c>
      <c r="F8" s="11">
        <f t="shared" si="3"/>
        <v>1.2052774447999894</v>
      </c>
      <c r="G8" s="12">
        <f t="shared" si="4"/>
        <v>1.3188116445467583E-2</v>
      </c>
      <c r="H8" s="12">
        <f t="shared" si="5"/>
        <v>1.4526937189435916</v>
      </c>
      <c r="J8" s="8">
        <v>0.4</v>
      </c>
      <c r="K8" s="8">
        <v>3.9233450832447749</v>
      </c>
    </row>
    <row r="9" spans="1:11" x14ac:dyDescent="0.2">
      <c r="A9" s="5">
        <v>44879</v>
      </c>
      <c r="B9" s="6">
        <v>93.059921000000003</v>
      </c>
      <c r="C9" s="11">
        <f t="shared" si="1"/>
        <v>91.632229488960007</v>
      </c>
      <c r="D9" s="11">
        <f t="shared" si="0"/>
        <v>1.4276915110399955</v>
      </c>
      <c r="E9" s="11">
        <f t="shared" si="2"/>
        <v>2.0383030506956654</v>
      </c>
      <c r="F9" s="11">
        <f t="shared" si="3"/>
        <v>1.4276915110399955</v>
      </c>
      <c r="G9" s="12">
        <f t="shared" si="4"/>
        <v>1.5341636826018749E-2</v>
      </c>
      <c r="H9" s="12">
        <f t="shared" si="5"/>
        <v>2.0383030506956654</v>
      </c>
      <c r="J9" s="8">
        <v>0.5</v>
      </c>
      <c r="K9" s="8">
        <v>3.5983051067434912</v>
      </c>
    </row>
    <row r="10" spans="1:11" x14ac:dyDescent="0.2">
      <c r="A10" s="5">
        <v>44886</v>
      </c>
      <c r="B10" s="6">
        <v>95.676758000000007</v>
      </c>
      <c r="C10" s="11">
        <f t="shared" si="1"/>
        <v>92.774382697792007</v>
      </c>
      <c r="D10" s="11">
        <f t="shared" si="0"/>
        <v>2.9023753022080001</v>
      </c>
      <c r="E10" s="11">
        <f t="shared" si="2"/>
        <v>8.4237823948669792</v>
      </c>
      <c r="F10" s="11">
        <f t="shared" si="3"/>
        <v>2.9023753022080001</v>
      </c>
      <c r="G10" s="12">
        <f t="shared" si="4"/>
        <v>3.0335217903265491E-2</v>
      </c>
      <c r="H10" s="12">
        <f t="shared" si="5"/>
        <v>8.4237823948669792</v>
      </c>
      <c r="J10" s="8">
        <v>0.6</v>
      </c>
      <c r="K10" s="8">
        <v>3.3765493936282027</v>
      </c>
    </row>
    <row r="11" spans="1:11" x14ac:dyDescent="0.2">
      <c r="A11" s="5">
        <v>44893</v>
      </c>
      <c r="B11" s="6">
        <v>99.151627000000005</v>
      </c>
      <c r="C11" s="11">
        <f t="shared" si="1"/>
        <v>95.096282939558407</v>
      </c>
      <c r="D11" s="11">
        <f t="shared" si="0"/>
        <v>4.0553440604415982</v>
      </c>
      <c r="E11" s="11">
        <f t="shared" si="2"/>
        <v>16.44581544855895</v>
      </c>
      <c r="F11" s="11">
        <f t="shared" si="3"/>
        <v>4.0553440604415982</v>
      </c>
      <c r="G11" s="12">
        <f t="shared" si="4"/>
        <v>4.0900428799232898E-2</v>
      </c>
      <c r="H11" s="12">
        <f t="shared" si="5"/>
        <v>16.44581544855895</v>
      </c>
      <c r="J11" s="8">
        <v>0.7</v>
      </c>
      <c r="K11" s="8">
        <v>3.2183472860364595</v>
      </c>
    </row>
    <row r="12" spans="1:11" x14ac:dyDescent="0.2">
      <c r="A12" s="5">
        <v>44900</v>
      </c>
      <c r="B12" s="6">
        <v>96.462029000000001</v>
      </c>
      <c r="C12" s="11">
        <f t="shared" si="1"/>
        <v>98.340558187911682</v>
      </c>
      <c r="D12" s="11">
        <f t="shared" si="0"/>
        <v>-1.8785291879116812</v>
      </c>
      <c r="E12" s="11">
        <f t="shared" si="2"/>
        <v>3.5288719098361203</v>
      </c>
      <c r="F12" s="11">
        <f t="shared" si="3"/>
        <v>1.8785291879116812</v>
      </c>
      <c r="G12" s="12">
        <f t="shared" si="4"/>
        <v>1.9474286487501536E-2</v>
      </c>
      <c r="H12" s="12">
        <f t="shared" si="5"/>
        <v>3.5288719098361203</v>
      </c>
      <c r="J12" s="8">
        <v>0.8</v>
      </c>
      <c r="K12" s="8">
        <v>3.1035821488562658</v>
      </c>
    </row>
    <row r="13" spans="1:11" x14ac:dyDescent="0.2">
      <c r="A13" s="5">
        <v>44907</v>
      </c>
      <c r="B13" s="6">
        <v>96.530745999999994</v>
      </c>
      <c r="C13" s="11">
        <f t="shared" si="1"/>
        <v>96.837734837582332</v>
      </c>
      <c r="D13" s="11">
        <f t="shared" si="0"/>
        <v>-0.30698883758233819</v>
      </c>
      <c r="E13" s="11">
        <f t="shared" si="2"/>
        <v>9.4242146400155213E-2</v>
      </c>
      <c r="F13" s="11">
        <f t="shared" si="3"/>
        <v>0.30698883758233819</v>
      </c>
      <c r="G13" s="12">
        <f t="shared" si="4"/>
        <v>3.1802182237599015E-3</v>
      </c>
      <c r="H13" s="12">
        <f t="shared" si="5"/>
        <v>9.4242146400155213E-2</v>
      </c>
      <c r="J13" s="8">
        <v>0.9</v>
      </c>
      <c r="K13" s="8">
        <v>3.0212348419120567</v>
      </c>
    </row>
    <row r="14" spans="1:11" x14ac:dyDescent="0.2">
      <c r="A14" s="5">
        <v>44914</v>
      </c>
      <c r="B14" s="6">
        <v>97.473099000000005</v>
      </c>
      <c r="C14" s="11">
        <f t="shared" si="1"/>
        <v>96.592143767516461</v>
      </c>
      <c r="D14" s="11">
        <f t="shared" si="0"/>
        <v>0.88095523248354368</v>
      </c>
      <c r="E14" s="11">
        <f t="shared" si="2"/>
        <v>0.77608212164013446</v>
      </c>
      <c r="F14" s="11">
        <f t="shared" si="3"/>
        <v>0.88095523248354368</v>
      </c>
      <c r="G14" s="12">
        <f t="shared" si="4"/>
        <v>9.037931916820903E-3</v>
      </c>
      <c r="H14" s="12">
        <f t="shared" si="5"/>
        <v>0.77608212164013446</v>
      </c>
      <c r="J14" s="8">
        <v>1</v>
      </c>
      <c r="K14" s="8">
        <v>2.9649050102045562</v>
      </c>
    </row>
    <row r="15" spans="1:11" x14ac:dyDescent="0.2">
      <c r="A15" s="5">
        <v>44921</v>
      </c>
      <c r="B15" s="6">
        <v>99.063286000000005</v>
      </c>
      <c r="C15" s="11">
        <f t="shared" si="1"/>
        <v>97.296907953503293</v>
      </c>
      <c r="D15" s="11">
        <f t="shared" si="0"/>
        <v>1.7663780464967118</v>
      </c>
      <c r="E15" s="11">
        <f t="shared" si="2"/>
        <v>3.12009140314554</v>
      </c>
      <c r="F15" s="11">
        <f t="shared" si="3"/>
        <v>1.7663780464967118</v>
      </c>
      <c r="G15" s="12">
        <f t="shared" si="4"/>
        <v>1.7830804103315449E-2</v>
      </c>
      <c r="H15" s="12">
        <f t="shared" si="5"/>
        <v>3.12009140314554</v>
      </c>
    </row>
    <row r="16" spans="1:11" x14ac:dyDescent="0.2">
      <c r="A16" s="5">
        <v>44928</v>
      </c>
      <c r="B16" s="6">
        <v>100.574951</v>
      </c>
      <c r="C16" s="11">
        <f t="shared" si="1"/>
        <v>98.710010390700674</v>
      </c>
      <c r="D16" s="11">
        <f t="shared" si="0"/>
        <v>1.8649406092993246</v>
      </c>
      <c r="E16" s="11">
        <f t="shared" si="2"/>
        <v>3.4780034762137362</v>
      </c>
      <c r="F16" s="11">
        <f t="shared" si="3"/>
        <v>1.8649406092993246</v>
      </c>
      <c r="G16" s="12">
        <f t="shared" si="4"/>
        <v>1.8542794112813683E-2</v>
      </c>
      <c r="H16" s="12">
        <f t="shared" si="5"/>
        <v>3.4780034762137362</v>
      </c>
    </row>
    <row r="17" spans="1:8" x14ac:dyDescent="0.2">
      <c r="A17" s="5">
        <v>44935</v>
      </c>
      <c r="B17" s="6">
        <v>96.864493999999993</v>
      </c>
      <c r="C17" s="11">
        <f t="shared" si="1"/>
        <v>100.20196287814014</v>
      </c>
      <c r="D17" s="11">
        <f t="shared" si="0"/>
        <v>-3.3374688781401431</v>
      </c>
      <c r="E17" s="11">
        <f t="shared" si="2"/>
        <v>11.138698512554026</v>
      </c>
      <c r="F17" s="11">
        <f t="shared" si="3"/>
        <v>3.3374688781401431</v>
      </c>
      <c r="G17" s="12">
        <f t="shared" si="4"/>
        <v>3.4455028259788807E-2</v>
      </c>
      <c r="H17" s="12">
        <f t="shared" si="5"/>
        <v>11.138698512554026</v>
      </c>
    </row>
    <row r="18" spans="1:8" x14ac:dyDescent="0.2">
      <c r="A18" s="5">
        <v>44942</v>
      </c>
      <c r="B18" s="6">
        <v>92.623977999999994</v>
      </c>
      <c r="C18" s="11">
        <f t="shared" si="1"/>
        <v>97.531987775628025</v>
      </c>
      <c r="D18" s="11">
        <f t="shared" si="0"/>
        <v>-4.908009775628031</v>
      </c>
      <c r="E18" s="11">
        <f t="shared" si="2"/>
        <v>24.088559957660316</v>
      </c>
      <c r="F18" s="11">
        <f t="shared" si="3"/>
        <v>4.908009775628031</v>
      </c>
      <c r="G18" s="12">
        <f t="shared" si="4"/>
        <v>5.2988544452582581E-2</v>
      </c>
      <c r="H18" s="12">
        <f t="shared" si="5"/>
        <v>24.088559957660316</v>
      </c>
    </row>
    <row r="19" spans="1:8" x14ac:dyDescent="0.2">
      <c r="A19" s="5">
        <v>44949</v>
      </c>
      <c r="B19" s="6">
        <v>97.767570000000006</v>
      </c>
      <c r="C19" s="11">
        <f t="shared" si="1"/>
        <v>93.605579955125606</v>
      </c>
      <c r="D19" s="11">
        <f t="shared" si="0"/>
        <v>4.1619900448744005</v>
      </c>
      <c r="E19" s="11">
        <f t="shared" si="2"/>
        <v>17.322161133633614</v>
      </c>
      <c r="F19" s="11">
        <f t="shared" si="3"/>
        <v>4.1619900448744005</v>
      </c>
      <c r="G19" s="12">
        <f t="shared" si="4"/>
        <v>4.2570251514632104E-2</v>
      </c>
      <c r="H19" s="12">
        <f t="shared" si="5"/>
        <v>17.322161133633614</v>
      </c>
    </row>
    <row r="20" spans="1:8" x14ac:dyDescent="0.2">
      <c r="A20" s="5">
        <v>44956</v>
      </c>
      <c r="B20" s="6">
        <v>94.704971</v>
      </c>
      <c r="C20" s="11">
        <f t="shared" si="1"/>
        <v>96.935171991025129</v>
      </c>
      <c r="D20" s="11">
        <f t="shared" si="0"/>
        <v>-2.2302009910251286</v>
      </c>
      <c r="E20" s="11">
        <f t="shared" si="2"/>
        <v>4.9737964603694653</v>
      </c>
      <c r="F20" s="11">
        <f t="shared" si="3"/>
        <v>2.2302009910251286</v>
      </c>
      <c r="G20" s="12">
        <f t="shared" si="4"/>
        <v>2.3548932727355237E-2</v>
      </c>
      <c r="H20" s="12">
        <f t="shared" si="5"/>
        <v>4.9737964603694653</v>
      </c>
    </row>
    <row r="21" spans="1:8" x14ac:dyDescent="0.2">
      <c r="A21" s="5">
        <v>44963</v>
      </c>
      <c r="B21" s="6">
        <v>98.758987000000005</v>
      </c>
      <c r="C21" s="11">
        <f t="shared" si="1"/>
        <v>95.151011198205026</v>
      </c>
      <c r="D21" s="11">
        <f t="shared" si="0"/>
        <v>3.6079758017949786</v>
      </c>
      <c r="E21" s="11">
        <f t="shared" si="2"/>
        <v>13.017489386338118</v>
      </c>
      <c r="F21" s="11">
        <f t="shared" si="3"/>
        <v>3.6079758017949786</v>
      </c>
      <c r="G21" s="12">
        <f t="shared" si="4"/>
        <v>3.6533139022527424E-2</v>
      </c>
      <c r="H21" s="12">
        <f t="shared" si="5"/>
        <v>13.017489386338118</v>
      </c>
    </row>
    <row r="22" spans="1:8" x14ac:dyDescent="0.2">
      <c r="A22" s="5">
        <v>44970</v>
      </c>
      <c r="B22" s="6">
        <v>99.642432999999997</v>
      </c>
      <c r="C22" s="11">
        <f t="shared" si="1"/>
        <v>98.037391839641003</v>
      </c>
      <c r="D22" s="11">
        <f t="shared" si="0"/>
        <v>1.6050411603589936</v>
      </c>
      <c r="E22" s="11">
        <f t="shared" si="2"/>
        <v>2.5761571264465446</v>
      </c>
      <c r="F22" s="11">
        <f t="shared" si="3"/>
        <v>1.6050411603589936</v>
      </c>
      <c r="G22" s="12">
        <f t="shared" si="4"/>
        <v>1.6108008526437664E-2</v>
      </c>
      <c r="H22" s="12">
        <f t="shared" si="5"/>
        <v>2.5761571264465446</v>
      </c>
    </row>
    <row r="23" spans="1:8" x14ac:dyDescent="0.2">
      <c r="A23" s="5">
        <v>44977</v>
      </c>
      <c r="B23" s="6">
        <v>97.787209000000004</v>
      </c>
      <c r="C23" s="11">
        <f t="shared" si="1"/>
        <v>99.321424767928193</v>
      </c>
      <c r="D23" s="11">
        <f t="shared" si="0"/>
        <v>-1.5342157679281883</v>
      </c>
      <c r="E23" s="11">
        <f t="shared" si="2"/>
        <v>2.3538180225594805</v>
      </c>
      <c r="F23" s="11">
        <f t="shared" si="3"/>
        <v>1.5342157679281883</v>
      </c>
      <c r="G23" s="12">
        <f t="shared" si="4"/>
        <v>1.5689329756084849E-2</v>
      </c>
      <c r="H23" s="12">
        <f t="shared" si="5"/>
        <v>2.3538180225594805</v>
      </c>
    </row>
    <row r="24" spans="1:8" x14ac:dyDescent="0.2">
      <c r="A24" s="5">
        <v>44984</v>
      </c>
      <c r="B24" s="6">
        <v>97.733031999999994</v>
      </c>
      <c r="C24" s="11">
        <f t="shared" si="1"/>
        <v>98.09405215358565</v>
      </c>
      <c r="D24" s="11">
        <f t="shared" si="0"/>
        <v>-0.36102015358565609</v>
      </c>
      <c r="E24" s="11">
        <f t="shared" si="2"/>
        <v>0.1303355512950107</v>
      </c>
      <c r="F24" s="11">
        <f t="shared" si="3"/>
        <v>0.36102015358565609</v>
      </c>
      <c r="G24" s="12">
        <f t="shared" si="4"/>
        <v>3.6939420193743311E-3</v>
      </c>
      <c r="H24" s="12">
        <f t="shared" si="5"/>
        <v>0.1303355512950107</v>
      </c>
    </row>
    <row r="25" spans="1:8" x14ac:dyDescent="0.2">
      <c r="A25" s="5">
        <v>44991</v>
      </c>
      <c r="B25" s="6">
        <v>94.752296000000001</v>
      </c>
      <c r="C25" s="11">
        <f t="shared" si="1"/>
        <v>97.80523603071714</v>
      </c>
      <c r="D25" s="11">
        <f t="shared" si="0"/>
        <v>-3.0529400307171386</v>
      </c>
      <c r="E25" s="11">
        <f t="shared" si="2"/>
        <v>9.3204428311551624</v>
      </c>
      <c r="F25" s="11">
        <f t="shared" si="3"/>
        <v>3.0529400307171386</v>
      </c>
      <c r="G25" s="12">
        <f t="shared" si="4"/>
        <v>3.2220222196168616E-2</v>
      </c>
      <c r="H25" s="12">
        <f t="shared" si="5"/>
        <v>9.3204428311551624</v>
      </c>
    </row>
    <row r="26" spans="1:8" x14ac:dyDescent="0.2">
      <c r="A26" s="5">
        <v>44998</v>
      </c>
      <c r="B26" s="6">
        <v>94.505547000000007</v>
      </c>
      <c r="C26" s="11">
        <f t="shared" si="1"/>
        <v>95.362884006143432</v>
      </c>
      <c r="D26" s="11">
        <f t="shared" si="0"/>
        <v>-0.85733700614342467</v>
      </c>
      <c r="E26" s="11">
        <f t="shared" si="2"/>
        <v>0.73502674210297059</v>
      </c>
      <c r="F26" s="11">
        <f t="shared" si="3"/>
        <v>0.85733700614342467</v>
      </c>
      <c r="G26" s="12">
        <f t="shared" si="4"/>
        <v>9.0718167701142934E-3</v>
      </c>
      <c r="H26" s="12">
        <f t="shared" si="5"/>
        <v>0.73502674210297059</v>
      </c>
    </row>
    <row r="27" spans="1:8" x14ac:dyDescent="0.2">
      <c r="A27" s="5">
        <v>45005</v>
      </c>
      <c r="B27" s="6">
        <v>95.186577</v>
      </c>
      <c r="C27" s="11">
        <f t="shared" si="1"/>
        <v>94.677014401228689</v>
      </c>
      <c r="D27" s="11">
        <f t="shared" si="0"/>
        <v>0.5095625987713106</v>
      </c>
      <c r="E27" s="11">
        <f t="shared" si="2"/>
        <v>0.25965404206657167</v>
      </c>
      <c r="F27" s="11">
        <f t="shared" si="3"/>
        <v>0.5095625987713106</v>
      </c>
      <c r="G27" s="12">
        <f t="shared" si="4"/>
        <v>5.3533031109135338E-3</v>
      </c>
      <c r="H27" s="12">
        <f t="shared" si="5"/>
        <v>0.25965404206657167</v>
      </c>
    </row>
    <row r="28" spans="1:8" x14ac:dyDescent="0.2">
      <c r="A28" s="5">
        <v>45012</v>
      </c>
      <c r="B28" s="6">
        <v>96.657203999999993</v>
      </c>
      <c r="C28" s="11">
        <f t="shared" si="1"/>
        <v>95.084664480245735</v>
      </c>
      <c r="D28" s="11">
        <f t="shared" si="0"/>
        <v>1.5725395197542582</v>
      </c>
      <c r="E28" s="11">
        <f t="shared" si="2"/>
        <v>2.4728805411889532</v>
      </c>
      <c r="F28" s="11">
        <f t="shared" si="3"/>
        <v>1.5725395197542582</v>
      </c>
      <c r="G28" s="12">
        <f t="shared" si="4"/>
        <v>1.6269242794921507E-2</v>
      </c>
      <c r="H28" s="12">
        <f t="shared" si="5"/>
        <v>2.4728805411889532</v>
      </c>
    </row>
    <row r="29" spans="1:8" x14ac:dyDescent="0.2">
      <c r="A29" s="5">
        <v>45019</v>
      </c>
      <c r="B29" s="6">
        <v>96.933571000000001</v>
      </c>
      <c r="C29" s="11">
        <f t="shared" si="1"/>
        <v>96.342696096049139</v>
      </c>
      <c r="D29" s="11">
        <f t="shared" si="0"/>
        <v>0.59087490395086206</v>
      </c>
      <c r="E29" s="11">
        <f t="shared" si="2"/>
        <v>0.34913315211894047</v>
      </c>
      <c r="F29" s="11">
        <f t="shared" si="3"/>
        <v>0.59087490395086206</v>
      </c>
      <c r="G29" s="12">
        <f t="shared" si="4"/>
        <v>6.0956683825344887E-3</v>
      </c>
      <c r="H29" s="12">
        <f t="shared" si="5"/>
        <v>0.34913315211894047</v>
      </c>
    </row>
    <row r="30" spans="1:8" x14ac:dyDescent="0.2">
      <c r="A30" s="5">
        <v>45026</v>
      </c>
      <c r="B30" s="6">
        <v>100.358467</v>
      </c>
      <c r="C30" s="11">
        <f t="shared" si="1"/>
        <v>96.815396019209828</v>
      </c>
      <c r="D30" s="11">
        <f t="shared" si="0"/>
        <v>3.5430709807901763</v>
      </c>
      <c r="E30" s="11">
        <f t="shared" si="2"/>
        <v>12.553351974917462</v>
      </c>
      <c r="F30" s="11">
        <f t="shared" si="3"/>
        <v>3.5430709807901763</v>
      </c>
      <c r="G30" s="12">
        <f t="shared" si="4"/>
        <v>3.5304156058802452E-2</v>
      </c>
      <c r="H30" s="12">
        <f t="shared" si="5"/>
        <v>12.553351974917462</v>
      </c>
    </row>
    <row r="31" spans="1:8" x14ac:dyDescent="0.2">
      <c r="A31" s="5">
        <v>45033</v>
      </c>
      <c r="B31" s="6">
        <v>100.921066</v>
      </c>
      <c r="C31" s="11">
        <f t="shared" si="1"/>
        <v>99.649852803841966</v>
      </c>
      <c r="D31" s="11">
        <f t="shared" si="0"/>
        <v>1.2712131961580297</v>
      </c>
      <c r="E31" s="11">
        <f t="shared" si="2"/>
        <v>1.6159829900863134</v>
      </c>
      <c r="F31" s="11">
        <f t="shared" si="3"/>
        <v>1.2712131961580297</v>
      </c>
      <c r="G31" s="12">
        <f t="shared" si="4"/>
        <v>1.2596113443332335E-2</v>
      </c>
      <c r="H31" s="12">
        <f t="shared" si="5"/>
        <v>1.6159829900863134</v>
      </c>
    </row>
    <row r="32" spans="1:8" x14ac:dyDescent="0.2">
      <c r="A32" s="5">
        <v>45040</v>
      </c>
      <c r="B32" s="6">
        <v>98.601607999999999</v>
      </c>
      <c r="C32" s="11">
        <f t="shared" si="1"/>
        <v>100.6668233607684</v>
      </c>
      <c r="D32" s="11">
        <f t="shared" si="0"/>
        <v>-2.0652153607684056</v>
      </c>
      <c r="E32" s="11">
        <f t="shared" si="2"/>
        <v>4.2651144863537755</v>
      </c>
      <c r="F32" s="11">
        <f t="shared" si="3"/>
        <v>2.0652153607684056</v>
      </c>
      <c r="G32" s="12">
        <f t="shared" si="4"/>
        <v>2.0945047475984423E-2</v>
      </c>
      <c r="H32" s="12">
        <f t="shared" si="5"/>
        <v>4.2651144863537755</v>
      </c>
    </row>
    <row r="33" spans="1:8" x14ac:dyDescent="0.2">
      <c r="A33" s="5">
        <v>45047</v>
      </c>
      <c r="B33" s="6">
        <v>95.324759999999998</v>
      </c>
      <c r="C33" s="11">
        <f t="shared" si="1"/>
        <v>99.014651072153683</v>
      </c>
      <c r="D33" s="11">
        <f t="shared" si="0"/>
        <v>-3.6898910721536851</v>
      </c>
      <c r="E33" s="11">
        <f t="shared" si="2"/>
        <v>13.615296124359471</v>
      </c>
      <c r="F33" s="11">
        <f t="shared" si="3"/>
        <v>3.6898910721536851</v>
      </c>
      <c r="G33" s="12">
        <f t="shared" si="4"/>
        <v>3.870863217650572E-2</v>
      </c>
      <c r="H33" s="12">
        <f t="shared" si="5"/>
        <v>13.615296124359471</v>
      </c>
    </row>
    <row r="34" spans="1:8" x14ac:dyDescent="0.2">
      <c r="A34" s="5">
        <v>45054</v>
      </c>
      <c r="B34" s="6">
        <v>94.742424</v>
      </c>
      <c r="C34" s="11">
        <f t="shared" si="1"/>
        <v>96.062738214430738</v>
      </c>
      <c r="D34" s="11">
        <f t="shared" si="0"/>
        <v>-1.3203142144307378</v>
      </c>
      <c r="E34" s="11">
        <f t="shared" si="2"/>
        <v>1.7432296248278563</v>
      </c>
      <c r="F34" s="11">
        <f t="shared" si="3"/>
        <v>1.3203142144307378</v>
      </c>
      <c r="G34" s="12">
        <f t="shared" si="4"/>
        <v>1.393582894217207E-2</v>
      </c>
      <c r="H34" s="12">
        <f t="shared" si="5"/>
        <v>1.7432296248278563</v>
      </c>
    </row>
    <row r="35" spans="1:8" x14ac:dyDescent="0.2">
      <c r="A35" s="5">
        <v>45061</v>
      </c>
      <c r="B35" s="6">
        <v>94.880600000000001</v>
      </c>
      <c r="C35" s="11">
        <f t="shared" si="1"/>
        <v>95.006486842886147</v>
      </c>
      <c r="D35" s="11">
        <f t="shared" si="0"/>
        <v>-0.12588684288614616</v>
      </c>
      <c r="E35" s="11">
        <f t="shared" si="2"/>
        <v>1.5847497211841248E-2</v>
      </c>
      <c r="F35" s="11">
        <f t="shared" si="3"/>
        <v>0.12588684288614616</v>
      </c>
      <c r="G35" s="12">
        <f t="shared" si="4"/>
        <v>1.3267922302994096E-3</v>
      </c>
      <c r="H35" s="12">
        <f t="shared" si="5"/>
        <v>1.5847497211841248E-2</v>
      </c>
    </row>
    <row r="36" spans="1:8" x14ac:dyDescent="0.2">
      <c r="A36" s="5">
        <v>45068</v>
      </c>
      <c r="B36" s="6">
        <v>92.613731000000001</v>
      </c>
      <c r="C36" s="11">
        <f t="shared" si="1"/>
        <v>94.905777368577233</v>
      </c>
      <c r="D36" s="11">
        <f t="shared" ref="D36:D67" si="6">B36-C36</f>
        <v>-2.2920463685772319</v>
      </c>
      <c r="E36" s="11">
        <f t="shared" si="2"/>
        <v>5.253476555708076</v>
      </c>
      <c r="F36" s="11">
        <f t="shared" si="3"/>
        <v>2.2920463685772319</v>
      </c>
      <c r="G36" s="12">
        <f t="shared" si="4"/>
        <v>2.4748450837999734E-2</v>
      </c>
      <c r="H36" s="12">
        <f t="shared" si="5"/>
        <v>5.253476555708076</v>
      </c>
    </row>
    <row r="37" spans="1:8" x14ac:dyDescent="0.2">
      <c r="A37" s="5">
        <v>45075</v>
      </c>
      <c r="B37" s="6">
        <v>95.414192</v>
      </c>
      <c r="C37" s="11">
        <f t="shared" ref="C37:C56" si="7">Alpha*B36+(1-Alpha)*C36</f>
        <v>93.072140273715448</v>
      </c>
      <c r="D37" s="11">
        <f t="shared" si="6"/>
        <v>2.3420517262845522</v>
      </c>
      <c r="E37" s="11">
        <f t="shared" si="2"/>
        <v>5.4852062885924511</v>
      </c>
      <c r="F37" s="11">
        <f t="shared" si="3"/>
        <v>2.3420517262845522</v>
      </c>
      <c r="G37" s="12">
        <f t="shared" si="4"/>
        <v>2.4546156889161227E-2</v>
      </c>
      <c r="H37" s="12">
        <f t="shared" si="5"/>
        <v>5.4852062885924511</v>
      </c>
    </row>
    <row r="38" spans="1:8" x14ac:dyDescent="0.2">
      <c r="A38" s="5">
        <v>45082</v>
      </c>
      <c r="B38" s="6">
        <v>98.651595999999998</v>
      </c>
      <c r="C38" s="11">
        <f t="shared" si="7"/>
        <v>94.945781654743087</v>
      </c>
      <c r="D38" s="11">
        <f t="shared" si="6"/>
        <v>3.7058143452569112</v>
      </c>
      <c r="E38" s="11">
        <f t="shared" si="2"/>
        <v>13.733059961511909</v>
      </c>
      <c r="F38" s="11">
        <f t="shared" si="3"/>
        <v>3.7058143452569112</v>
      </c>
      <c r="G38" s="12">
        <f t="shared" si="4"/>
        <v>3.7564666923958448E-2</v>
      </c>
      <c r="H38" s="12">
        <f t="shared" si="5"/>
        <v>13.733059961511909</v>
      </c>
    </row>
    <row r="39" spans="1:8" x14ac:dyDescent="0.2">
      <c r="A39" s="5">
        <v>45089</v>
      </c>
      <c r="B39" s="6">
        <v>97.062683000000007</v>
      </c>
      <c r="C39" s="11">
        <f t="shared" si="7"/>
        <v>97.910433130948618</v>
      </c>
      <c r="D39" s="11">
        <f t="shared" si="6"/>
        <v>-0.84775013094861151</v>
      </c>
      <c r="E39" s="11">
        <f t="shared" si="2"/>
        <v>0.71868028452338795</v>
      </c>
      <c r="F39" s="11">
        <f t="shared" si="3"/>
        <v>0.84775013094861151</v>
      </c>
      <c r="G39" s="12">
        <f t="shared" si="4"/>
        <v>8.7340479857600014E-3</v>
      </c>
      <c r="H39" s="12">
        <f t="shared" si="5"/>
        <v>0.71868028452338795</v>
      </c>
    </row>
    <row r="40" spans="1:8" x14ac:dyDescent="0.2">
      <c r="A40" s="5">
        <v>45096</v>
      </c>
      <c r="B40" s="6">
        <v>96.238440999999995</v>
      </c>
      <c r="C40" s="11">
        <f t="shared" si="7"/>
        <v>97.232233026189732</v>
      </c>
      <c r="D40" s="11">
        <f t="shared" si="6"/>
        <v>-0.9937920261897375</v>
      </c>
      <c r="E40" s="11">
        <f t="shared" si="2"/>
        <v>0.98762259131830388</v>
      </c>
      <c r="F40" s="11">
        <f t="shared" si="3"/>
        <v>0.9937920261897375</v>
      </c>
      <c r="G40" s="12">
        <f t="shared" si="4"/>
        <v>1.0326352088244421E-2</v>
      </c>
      <c r="H40" s="12">
        <f t="shared" si="5"/>
        <v>0.98762259131830388</v>
      </c>
    </row>
    <row r="41" spans="1:8" x14ac:dyDescent="0.2">
      <c r="A41" s="5">
        <v>45103</v>
      </c>
      <c r="B41" s="6">
        <v>97.281158000000005</v>
      </c>
      <c r="C41" s="11">
        <f t="shared" si="7"/>
        <v>96.437199405237934</v>
      </c>
      <c r="D41" s="11">
        <f t="shared" si="6"/>
        <v>0.84395859476207136</v>
      </c>
      <c r="E41" s="11">
        <f t="shared" si="2"/>
        <v>0.71226610967277015</v>
      </c>
      <c r="F41" s="11">
        <f t="shared" si="3"/>
        <v>0.84395859476207136</v>
      </c>
      <c r="G41" s="12">
        <f t="shared" si="4"/>
        <v>8.6754579418356764E-3</v>
      </c>
      <c r="H41" s="12">
        <f t="shared" si="5"/>
        <v>0.71226610967277015</v>
      </c>
    </row>
    <row r="42" spans="1:8" x14ac:dyDescent="0.2">
      <c r="A42" s="5">
        <v>45110</v>
      </c>
      <c r="B42" s="6">
        <v>96.744904000000005</v>
      </c>
      <c r="C42" s="11">
        <f t="shared" si="7"/>
        <v>97.112366281047599</v>
      </c>
      <c r="D42" s="11">
        <f t="shared" si="6"/>
        <v>-0.36746228104759382</v>
      </c>
      <c r="E42" s="11">
        <f t="shared" si="2"/>
        <v>0.13502852799270082</v>
      </c>
      <c r="F42" s="11">
        <f t="shared" si="3"/>
        <v>0.36746228104759382</v>
      </c>
      <c r="G42" s="12">
        <f t="shared" si="4"/>
        <v>3.7982598137426835E-3</v>
      </c>
      <c r="H42" s="12">
        <f t="shared" si="5"/>
        <v>0.13502852799270082</v>
      </c>
    </row>
    <row r="43" spans="1:8" x14ac:dyDescent="0.2">
      <c r="A43" s="5">
        <v>45117</v>
      </c>
      <c r="B43" s="6">
        <v>95.503563</v>
      </c>
      <c r="C43" s="11">
        <f t="shared" si="7"/>
        <v>96.818396456209527</v>
      </c>
      <c r="D43" s="11">
        <f t="shared" si="6"/>
        <v>-1.3148334562095272</v>
      </c>
      <c r="E43" s="11">
        <f t="shared" si="2"/>
        <v>1.7287870175678905</v>
      </c>
      <c r="F43" s="11">
        <f t="shared" si="3"/>
        <v>1.3148334562095272</v>
      </c>
      <c r="G43" s="12">
        <f t="shared" si="4"/>
        <v>1.3767375948157318E-2</v>
      </c>
      <c r="H43" s="12">
        <f t="shared" si="5"/>
        <v>1.7287870175678905</v>
      </c>
    </row>
    <row r="44" spans="1:8" x14ac:dyDescent="0.2">
      <c r="A44" s="5">
        <v>45124</v>
      </c>
      <c r="B44" s="6">
        <v>95.722037999999998</v>
      </c>
      <c r="C44" s="11">
        <f t="shared" si="7"/>
        <v>95.766529691241914</v>
      </c>
      <c r="D44" s="11">
        <f t="shared" si="6"/>
        <v>-4.4491691241915987E-2</v>
      </c>
      <c r="E44" s="11">
        <f t="shared" si="2"/>
        <v>1.9795105895659836E-3</v>
      </c>
      <c r="F44" s="11">
        <f t="shared" si="3"/>
        <v>4.4491691241915987E-2</v>
      </c>
      <c r="G44" s="12">
        <f t="shared" si="4"/>
        <v>4.6480091911453022E-4</v>
      </c>
      <c r="H44" s="12">
        <f t="shared" si="5"/>
        <v>1.9795105895659836E-3</v>
      </c>
    </row>
    <row r="45" spans="1:8" x14ac:dyDescent="0.2">
      <c r="A45" s="5">
        <v>45131</v>
      </c>
      <c r="B45" s="6">
        <v>86.734748999999994</v>
      </c>
      <c r="C45" s="11">
        <f t="shared" si="7"/>
        <v>95.730936338248384</v>
      </c>
      <c r="D45" s="11">
        <f t="shared" si="6"/>
        <v>-8.9961873382483901</v>
      </c>
      <c r="E45" s="11">
        <f t="shared" si="2"/>
        <v>80.93138662486065</v>
      </c>
      <c r="F45" s="11">
        <f t="shared" si="3"/>
        <v>8.9961873382483901</v>
      </c>
      <c r="G45" s="12">
        <f t="shared" si="4"/>
        <v>0.10372068221755494</v>
      </c>
      <c r="H45" s="12">
        <f t="shared" si="5"/>
        <v>80.93138662486065</v>
      </c>
    </row>
    <row r="46" spans="1:8" x14ac:dyDescent="0.2">
      <c r="A46" s="5">
        <v>45138</v>
      </c>
      <c r="B46" s="6">
        <v>83.964088000000004</v>
      </c>
      <c r="C46" s="11">
        <f t="shared" si="7"/>
        <v>88.533986467649669</v>
      </c>
      <c r="D46" s="11">
        <f t="shared" si="6"/>
        <v>-4.569898467649665</v>
      </c>
      <c r="E46" s="11">
        <f t="shared" si="2"/>
        <v>20.883972004626756</v>
      </c>
      <c r="F46" s="11">
        <f t="shared" si="3"/>
        <v>4.569898467649665</v>
      </c>
      <c r="G46" s="12">
        <f t="shared" si="4"/>
        <v>5.4426821948565261E-2</v>
      </c>
      <c r="H46" s="12">
        <f t="shared" si="5"/>
        <v>20.883972004626756</v>
      </c>
    </row>
    <row r="47" spans="1:8" x14ac:dyDescent="0.2">
      <c r="A47" s="5">
        <v>45145</v>
      </c>
      <c r="B47" s="6">
        <v>86.238219999999998</v>
      </c>
      <c r="C47" s="11">
        <f t="shared" si="7"/>
        <v>84.878067693529943</v>
      </c>
      <c r="D47" s="11">
        <f t="shared" si="6"/>
        <v>1.3601523064700558</v>
      </c>
      <c r="E47" s="11">
        <f t="shared" si="2"/>
        <v>1.8500142967958126</v>
      </c>
      <c r="F47" s="11">
        <f t="shared" si="3"/>
        <v>1.3601523064700558</v>
      </c>
      <c r="G47" s="12">
        <f t="shared" si="4"/>
        <v>1.57720359542446E-2</v>
      </c>
      <c r="H47" s="12">
        <f t="shared" si="5"/>
        <v>1.8500142967958126</v>
      </c>
    </row>
    <row r="48" spans="1:8" x14ac:dyDescent="0.2">
      <c r="A48" s="5">
        <v>45152</v>
      </c>
      <c r="B48" s="6">
        <v>85.205428999999995</v>
      </c>
      <c r="C48" s="11">
        <f t="shared" si="7"/>
        <v>85.96618953870599</v>
      </c>
      <c r="D48" s="11">
        <f t="shared" si="6"/>
        <v>-0.7607605387059948</v>
      </c>
      <c r="E48" s="11">
        <f t="shared" si="2"/>
        <v>0.57875659725223538</v>
      </c>
      <c r="F48" s="11">
        <f t="shared" si="3"/>
        <v>0.7607605387059948</v>
      </c>
      <c r="G48" s="12">
        <f t="shared" si="4"/>
        <v>8.9285453712813871E-3</v>
      </c>
      <c r="H48" s="12">
        <f t="shared" si="5"/>
        <v>0.57875659725223538</v>
      </c>
    </row>
    <row r="49" spans="1:8" x14ac:dyDescent="0.2">
      <c r="A49" s="5">
        <v>45159</v>
      </c>
      <c r="B49" s="6">
        <v>84.690002000000007</v>
      </c>
      <c r="C49" s="11">
        <f t="shared" si="7"/>
        <v>85.357581107741197</v>
      </c>
      <c r="D49" s="11">
        <f t="shared" si="6"/>
        <v>-0.66757910774119011</v>
      </c>
      <c r="E49" s="11">
        <f t="shared" si="2"/>
        <v>0.44566186509252353</v>
      </c>
      <c r="F49" s="11">
        <f t="shared" si="3"/>
        <v>0.66757910774119011</v>
      </c>
      <c r="G49" s="12">
        <f t="shared" si="4"/>
        <v>7.8826200493086543E-3</v>
      </c>
      <c r="H49" s="12">
        <f t="shared" si="5"/>
        <v>0.44566186509252353</v>
      </c>
    </row>
    <row r="50" spans="1:8" x14ac:dyDescent="0.2">
      <c r="A50" s="5">
        <v>45166</v>
      </c>
      <c r="B50" s="6">
        <v>86.279999000000004</v>
      </c>
      <c r="C50" s="11">
        <f t="shared" si="7"/>
        <v>84.823517821548251</v>
      </c>
      <c r="D50" s="11">
        <f t="shared" si="6"/>
        <v>1.4564811784517531</v>
      </c>
      <c r="E50" s="11">
        <f t="shared" si="2"/>
        <v>2.1213374231842073</v>
      </c>
      <c r="F50" s="11">
        <f t="shared" si="3"/>
        <v>1.4564811784517531</v>
      </c>
      <c r="G50" s="12">
        <f t="shared" si="4"/>
        <v>1.6880866890735046E-2</v>
      </c>
      <c r="H50" s="12">
        <f t="shared" si="5"/>
        <v>2.1213374231842073</v>
      </c>
    </row>
    <row r="51" spans="1:8" x14ac:dyDescent="0.2">
      <c r="A51" s="5">
        <v>45173</v>
      </c>
      <c r="B51" s="6">
        <v>83.480002999999996</v>
      </c>
      <c r="C51" s="11">
        <f t="shared" si="7"/>
        <v>85.98870276430965</v>
      </c>
      <c r="D51" s="11">
        <f t="shared" si="6"/>
        <v>-2.5086997643096538</v>
      </c>
      <c r="E51" s="11">
        <f t="shared" si="2"/>
        <v>6.2935745074473122</v>
      </c>
      <c r="F51" s="11">
        <f t="shared" si="3"/>
        <v>2.5086997643096538</v>
      </c>
      <c r="G51" s="12">
        <f t="shared" si="4"/>
        <v>3.0051505440286747E-2</v>
      </c>
      <c r="H51" s="12">
        <f t="shared" si="5"/>
        <v>6.2935745074473122</v>
      </c>
    </row>
    <row r="52" spans="1:8" x14ac:dyDescent="0.2">
      <c r="A52" s="5">
        <v>45180</v>
      </c>
      <c r="B52" s="6">
        <v>75.800003000000004</v>
      </c>
      <c r="C52" s="11">
        <f t="shared" si="7"/>
        <v>83.981742952861936</v>
      </c>
      <c r="D52" s="11">
        <f t="shared" si="6"/>
        <v>-8.1817399528619319</v>
      </c>
      <c r="E52" s="11">
        <f t="shared" si="2"/>
        <v>66.940868656257166</v>
      </c>
      <c r="F52" s="11">
        <f t="shared" si="3"/>
        <v>8.1817399528619319</v>
      </c>
      <c r="G52" s="12">
        <f t="shared" si="4"/>
        <v>0.10793851753359339</v>
      </c>
      <c r="H52" s="12">
        <f t="shared" si="5"/>
        <v>66.940868656257166</v>
      </c>
    </row>
    <row r="53" spans="1:8" x14ac:dyDescent="0.2">
      <c r="A53" s="5">
        <v>45187</v>
      </c>
      <c r="B53" s="6">
        <v>71.580001999999993</v>
      </c>
      <c r="C53" s="11">
        <f t="shared" si="7"/>
        <v>77.436350990572393</v>
      </c>
      <c r="D53" s="11">
        <f t="shared" si="6"/>
        <v>-5.8563489905723998</v>
      </c>
      <c r="E53" s="11">
        <f t="shared" si="2"/>
        <v>34.296823499378362</v>
      </c>
      <c r="F53" s="11">
        <f t="shared" si="3"/>
        <v>5.8563489905723998</v>
      </c>
      <c r="G53" s="12">
        <f t="shared" si="4"/>
        <v>8.1815434855288222E-2</v>
      </c>
      <c r="H53" s="12">
        <f t="shared" si="5"/>
        <v>34.296823499378362</v>
      </c>
    </row>
    <row r="54" spans="1:8" x14ac:dyDescent="0.2">
      <c r="A54" s="5">
        <v>45194</v>
      </c>
      <c r="B54" s="6">
        <v>71.970000999999996</v>
      </c>
      <c r="C54" s="11">
        <f t="shared" si="7"/>
        <v>72.751271798114473</v>
      </c>
      <c r="D54" s="11">
        <f t="shared" si="6"/>
        <v>-0.78127079811447686</v>
      </c>
      <c r="E54" s="11">
        <f t="shared" si="2"/>
        <v>0.61038405998643164</v>
      </c>
      <c r="F54" s="11">
        <f t="shared" si="3"/>
        <v>0.78127079811447686</v>
      </c>
      <c r="G54" s="12">
        <f t="shared" si="4"/>
        <v>1.0855506283992922E-2</v>
      </c>
      <c r="H54" s="12">
        <f t="shared" si="5"/>
        <v>0.61038405998643164</v>
      </c>
    </row>
    <row r="55" spans="1:8" x14ac:dyDescent="0.2">
      <c r="A55" s="5">
        <v>45201</v>
      </c>
      <c r="B55" s="6">
        <v>70.120002999999997</v>
      </c>
      <c r="C55" s="11">
        <f t="shared" si="7"/>
        <v>72.1262551596229</v>
      </c>
      <c r="D55" s="11">
        <f t="shared" si="6"/>
        <v>-2.0062521596229033</v>
      </c>
      <c r="E55" s="11">
        <f t="shared" si="2"/>
        <v>4.0250477279915637</v>
      </c>
      <c r="F55" s="11">
        <f>ABS(D55)</f>
        <v>2.0062521596229033</v>
      </c>
      <c r="G55" s="12">
        <f>ABS(D55/B55)</f>
        <v>2.8611695290756096E-2</v>
      </c>
      <c r="H55" s="12">
        <f>E55</f>
        <v>4.0250477279915637</v>
      </c>
    </row>
    <row r="56" spans="1:8" x14ac:dyDescent="0.2">
      <c r="A56" s="2">
        <v>45206</v>
      </c>
      <c r="B56" t="s">
        <v>4</v>
      </c>
      <c r="C56" s="13">
        <f>Alpha*B55+(1-Alpha)*C55</f>
        <v>70.521253431924578</v>
      </c>
      <c r="D56" s="12"/>
      <c r="E56" s="12"/>
      <c r="F56" s="12"/>
      <c r="G56" s="12"/>
      <c r="H56" s="12"/>
    </row>
    <row r="57" spans="1:8" x14ac:dyDescent="0.2">
      <c r="C57" s="12"/>
      <c r="D57" s="14">
        <f>SUM(D4:D55)</f>
        <v>-14.328034460094386</v>
      </c>
      <c r="E57" s="14">
        <f>SUM(E4:E55)</f>
        <v>500.87555204436234</v>
      </c>
      <c r="F57" s="14">
        <f>AVERAGE(F4:F55)</f>
        <v>2.3570826694497975</v>
      </c>
      <c r="G57" s="15">
        <f>AVERAGE(G4:G55)</f>
        <v>2.6235234010335971E-2</v>
      </c>
      <c r="H57" s="15">
        <f>SQRT(AVERAGE(H4:H55))</f>
        <v>3.1035821488562658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LINE CHART</vt:lpstr>
      <vt:lpstr>NAIIVE</vt:lpstr>
      <vt:lpstr>MOVING AVERAGE</vt:lpstr>
      <vt:lpstr>LINEAR REGRESSION</vt:lpstr>
      <vt:lpstr>EXPONENTIAL 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Holgate</dc:creator>
  <cp:lastModifiedBy>Carson Holgate</cp:lastModifiedBy>
  <dcterms:created xsi:type="dcterms:W3CDTF">2023-10-05T15:58:59Z</dcterms:created>
  <dcterms:modified xsi:type="dcterms:W3CDTF">2023-10-12T22:38:54Z</dcterms:modified>
</cp:coreProperties>
</file>