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5-2017" sheetId="1" r:id="rId3"/>
    <sheet state="visible" name="2010-2014" sheetId="2" r:id="rId4"/>
    <sheet state="visible" name="WHIB from CROW or FL HS" sheetId="3" r:id="rId5"/>
    <sheet state="visible" name="OTHER BIRDS" sheetId="4" r:id="rId6"/>
    <sheet state="visible" name="Form Responses 1" sheetId="5" r:id="rId7"/>
  </sheets>
  <definedNames>
    <definedName hidden="1" localSheetId="1" name="_xlnm._FilterDatabase">'2010-2014'!$C$1:$C$293</definedName>
  </definedNames>
  <calcPr/>
</workbook>
</file>

<file path=xl/sharedStrings.xml><?xml version="1.0" encoding="utf-8"?>
<sst xmlns="http://schemas.openxmlformats.org/spreadsheetml/2006/main" count="4520" uniqueCount="910">
  <si>
    <t xml:space="preserve"> </t>
  </si>
  <si>
    <t>Anje needs ASAP</t>
  </si>
  <si>
    <t>sex needed for microbiome</t>
  </si>
  <si>
    <t>Haem PCR result</t>
  </si>
  <si>
    <t>Haem seq</t>
  </si>
  <si>
    <t>PCR sex</t>
  </si>
  <si>
    <t>Slide read (+/-), reader init</t>
  </si>
  <si>
    <t>F1</t>
  </si>
  <si>
    <t>F2</t>
  </si>
  <si>
    <t>F3</t>
  </si>
  <si>
    <t>Avg RBC/FOV</t>
  </si>
  <si>
    <t>#FOV to read</t>
  </si>
  <si>
    <t>Total RBC</t>
  </si>
  <si>
    <t># Haemoproteus</t>
  </si>
  <si>
    <t xml:space="preserve">Haemoproteus parasitemia </t>
  </si>
  <si>
    <t>Comments (e.g., young forms present)</t>
  </si>
  <si>
    <t>Blood Smears (2)</t>
  </si>
  <si>
    <t>Date</t>
  </si>
  <si>
    <t>Season</t>
  </si>
  <si>
    <t>Site Name</t>
  </si>
  <si>
    <t>Habitat type</t>
  </si>
  <si>
    <t>Ibis #</t>
  </si>
  <si>
    <t>Age</t>
  </si>
  <si>
    <t>Total mass (g)</t>
  </si>
  <si>
    <t>Mass bag (g)</t>
  </si>
  <si>
    <t>Mass bird (g)</t>
  </si>
  <si>
    <t>Body condition score (1-5)</t>
  </si>
  <si>
    <t>Ectoparasite score (1-5)</t>
  </si>
  <si>
    <t>Culmen length (mm)</t>
  </si>
  <si>
    <t>Wing chord length (mm)</t>
  </si>
  <si>
    <t>Tarsus length (mm)</t>
  </si>
  <si>
    <t>Tarsus width (mm)</t>
  </si>
  <si>
    <t>Volume serology bleed B and C (ul; after bka and cort)</t>
  </si>
  <si>
    <t>SCWDS box number</t>
  </si>
  <si>
    <t>NSFJB01</t>
  </si>
  <si>
    <t>not bled</t>
  </si>
  <si>
    <t>N</t>
  </si>
  <si>
    <t>Fall 2015</t>
  </si>
  <si>
    <t>Juno Beach</t>
  </si>
  <si>
    <t>Urban</t>
  </si>
  <si>
    <t>Juvenile</t>
  </si>
  <si>
    <t>NSFJB02</t>
  </si>
  <si>
    <t>F</t>
  </si>
  <si>
    <t>Y (after hep)</t>
  </si>
  <si>
    <t>Adult</t>
  </si>
  <si>
    <t>NSFJB03</t>
  </si>
  <si>
    <t>Y</t>
  </si>
  <si>
    <t>NSFJB04</t>
  </si>
  <si>
    <t>M</t>
  </si>
  <si>
    <t>NSFJB05</t>
  </si>
  <si>
    <t>SW</t>
  </si>
  <si>
    <t>Spring 2016</t>
  </si>
  <si>
    <t>NSFIC01</t>
  </si>
  <si>
    <t>Indian Creek Park</t>
  </si>
  <si>
    <t>2nd/3rd year</t>
  </si>
  <si>
    <t>1000; 80</t>
  </si>
  <si>
    <t>NSFIC02</t>
  </si>
  <si>
    <t>NSFIC03</t>
  </si>
  <si>
    <t>NSFIC04</t>
  </si>
  <si>
    <t>NSFIC05</t>
  </si>
  <si>
    <t>NSFIC06</t>
  </si>
  <si>
    <t>F?</t>
  </si>
  <si>
    <t>1: 530; 2: 530</t>
  </si>
  <si>
    <t>NSFIC07</t>
  </si>
  <si>
    <t>1: 500; 2: 500</t>
  </si>
  <si>
    <t>NSFDB01</t>
  </si>
  <si>
    <t>Dubois park</t>
  </si>
  <si>
    <t>NSFDB02</t>
  </si>
  <si>
    <t>NSFDB03</t>
  </si>
  <si>
    <t>1050 (A: 100; B: 800; C: 150)</t>
  </si>
  <si>
    <t>NSFDB04</t>
  </si>
  <si>
    <t>NA</t>
  </si>
  <si>
    <t>NSFDH01</t>
  </si>
  <si>
    <t>Dreher Park</t>
  </si>
  <si>
    <t>NSFDH02</t>
  </si>
  <si>
    <t>3rd year</t>
  </si>
  <si>
    <t>NSFDH03</t>
  </si>
  <si>
    <t>#1: 1880; #2: 430</t>
  </si>
  <si>
    <t>NSFDH04</t>
  </si>
  <si>
    <t>NSFDH05</t>
  </si>
  <si>
    <t>NSFDH06</t>
  </si>
  <si>
    <t>NSFDH07</t>
  </si>
  <si>
    <t>NSFLCS01</t>
  </si>
  <si>
    <t>Lion Country Safari</t>
  </si>
  <si>
    <t>na</t>
  </si>
  <si>
    <t>NSFLCS02</t>
  </si>
  <si>
    <t>all DNA used</t>
  </si>
  <si>
    <t>&lt;180</t>
  </si>
  <si>
    <t>NSFLCS03</t>
  </si>
  <si>
    <t>&lt;280</t>
  </si>
  <si>
    <t>NSFLCS04</t>
  </si>
  <si>
    <t>M?</t>
  </si>
  <si>
    <t>&lt;200</t>
  </si>
  <si>
    <t>NSFLCS05</t>
  </si>
  <si>
    <t>NSFLCS06</t>
  </si>
  <si>
    <t>NSFLCS07</t>
  </si>
  <si>
    <t>NSFJB06</t>
  </si>
  <si>
    <t>NSFJB07</t>
  </si>
  <si>
    <t>NSFDB05</t>
  </si>
  <si>
    <t>Dubois Park</t>
  </si>
  <si>
    <t>NSFLWR01</t>
  </si>
  <si>
    <t>Loxahatchee Wildlife Refuge</t>
  </si>
  <si>
    <t>Natural</t>
  </si>
  <si>
    <t>NSFLWR02</t>
  </si>
  <si>
    <t>NSFJWC01</t>
  </si>
  <si>
    <t>J.W. Corbett Wildlife Management Area</t>
  </si>
  <si>
    <t>NSFLWR03</t>
  </si>
  <si>
    <t>NSFLWR04</t>
  </si>
  <si>
    <t>NSFLWR05</t>
  </si>
  <si>
    <t>NSFLWR06</t>
  </si>
  <si>
    <t>NSFLWR07</t>
  </si>
  <si>
    <t>1st year</t>
  </si>
  <si>
    <t>NSFLWR08</t>
  </si>
  <si>
    <t>NSFGP01</t>
  </si>
  <si>
    <t>Gaines Park</t>
  </si>
  <si>
    <t>NSFGP02</t>
  </si>
  <si>
    <t>NSFSWA01</t>
  </si>
  <si>
    <t>None</t>
  </si>
  <si>
    <t>Solid Waste Authority</t>
  </si>
  <si>
    <t>NSFLWR09</t>
  </si>
  <si>
    <t>NSFSWA02</t>
  </si>
  <si>
    <t>NSFSWA03</t>
  </si>
  <si>
    <t>NSFGP03</t>
  </si>
  <si>
    <t>NSFGP04</t>
  </si>
  <si>
    <t>NSFGP05</t>
  </si>
  <si>
    <t>NSFFC01</t>
  </si>
  <si>
    <t>Fisheating creek</t>
  </si>
  <si>
    <t>NSFKC01</t>
  </si>
  <si>
    <t>Kitching Creek</t>
  </si>
  <si>
    <t>NSFKC02</t>
  </si>
  <si>
    <t>NSFKC03</t>
  </si>
  <si>
    <t>NSFKC05</t>
  </si>
  <si>
    <t>NSFKC06</t>
  </si>
  <si>
    <t>NSFKC07</t>
  </si>
  <si>
    <t>NSFKC08</t>
  </si>
  <si>
    <t>NSFGP06</t>
  </si>
  <si>
    <t>NSFKC09</t>
  </si>
  <si>
    <t>NSFKC10</t>
  </si>
  <si>
    <t>NSFKC11</t>
  </si>
  <si>
    <t>NSFDH08</t>
  </si>
  <si>
    <t>CN</t>
  </si>
  <si>
    <t>NSFDH09</t>
  </si>
  <si>
    <t>NSFDH10</t>
  </si>
  <si>
    <t>NSFDH11</t>
  </si>
  <si>
    <t>NSFDH12</t>
  </si>
  <si>
    <t>NSFIC08</t>
  </si>
  <si>
    <t>NSFIC09</t>
  </si>
  <si>
    <t>NSFIC10</t>
  </si>
  <si>
    <t>Tube #1: 720, Tube #2: 1000</t>
  </si>
  <si>
    <t>LS</t>
  </si>
  <si>
    <t>Spring 2017</t>
  </si>
  <si>
    <t>adult</t>
  </si>
  <si>
    <t>NSFIC11</t>
  </si>
  <si>
    <t>NSFIC12</t>
  </si>
  <si>
    <t>NSFIC13</t>
  </si>
  <si>
    <t>NSFIC14</t>
  </si>
  <si>
    <t>Tube #1: 1000, Tube #2: 300</t>
  </si>
  <si>
    <t>NSFIC15</t>
  </si>
  <si>
    <t>2nd year</t>
  </si>
  <si>
    <t>NSFGP07</t>
  </si>
  <si>
    <t>NSFGP08</t>
  </si>
  <si>
    <t>NSFGP09</t>
  </si>
  <si>
    <t>NSFGP10</t>
  </si>
  <si>
    <t>NSFJB08</t>
  </si>
  <si>
    <t>Summer 2016</t>
  </si>
  <si>
    <t>NSFJB09</t>
  </si>
  <si>
    <t>NSFJB10</t>
  </si>
  <si>
    <t>Tube #1: 1350, Tube #2: 170</t>
  </si>
  <si>
    <t>NSFJB11</t>
  </si>
  <si>
    <t>NSFLCS08</t>
  </si>
  <si>
    <t xml:space="preserve">F </t>
  </si>
  <si>
    <t>NSFLCS09</t>
  </si>
  <si>
    <t>NSFLCS10</t>
  </si>
  <si>
    <t>NSFLCS11</t>
  </si>
  <si>
    <t>NSFLCS12</t>
  </si>
  <si>
    <t>NSFLCS13</t>
  </si>
  <si>
    <t>NSFLCS14</t>
  </si>
  <si>
    <t>NSFDH13</t>
  </si>
  <si>
    <t>NSFDH14</t>
  </si>
  <si>
    <t>NSFDB06</t>
  </si>
  <si>
    <t>NSFLWRNE10</t>
  </si>
  <si>
    <t>Loxahatchee NE</t>
  </si>
  <si>
    <t>NSFLWRNE11</t>
  </si>
  <si>
    <t>NSFLWRNE12</t>
  </si>
  <si>
    <t>NSFLWRNE13</t>
  </si>
  <si>
    <t>NSFLWRNE15</t>
  </si>
  <si>
    <t>NSFLWRNE16</t>
  </si>
  <si>
    <t>NSFLWRNE17</t>
  </si>
  <si>
    <t>NSFLWRNE14</t>
  </si>
  <si>
    <t>NSFLWRNE18</t>
  </si>
  <si>
    <t>NSFLWRNE19</t>
  </si>
  <si>
    <t>NSFLWRNE20</t>
  </si>
  <si>
    <t>immature</t>
  </si>
  <si>
    <t>NSFLWRNE21</t>
  </si>
  <si>
    <t>NSFJB12</t>
  </si>
  <si>
    <t>Mature + Immature</t>
  </si>
  <si>
    <t>NSFDB07</t>
  </si>
  <si>
    <t>Immature + Mature</t>
  </si>
  <si>
    <t>DuBois Park</t>
  </si>
  <si>
    <t>NSFDB08</t>
  </si>
  <si>
    <t>Mature</t>
  </si>
  <si>
    <t>NSFDB09</t>
  </si>
  <si>
    <t>NSFDB10</t>
  </si>
  <si>
    <t>NSFDB11</t>
  </si>
  <si>
    <t>NSFGP11</t>
  </si>
  <si>
    <t>NSFGP12</t>
  </si>
  <si>
    <t>NSFGP13</t>
  </si>
  <si>
    <t>TK</t>
  </si>
  <si>
    <t>NSFGP14</t>
  </si>
  <si>
    <t>thin smear, mature</t>
  </si>
  <si>
    <t>NSFGP15</t>
  </si>
  <si>
    <t>NSFTT01</t>
  </si>
  <si>
    <t xml:space="preserve">Mature </t>
  </si>
  <si>
    <t>TetraTech</t>
  </si>
  <si>
    <t>NSFTT02</t>
  </si>
  <si>
    <t>Parahaemoproteus sp. EUDRUB01</t>
  </si>
  <si>
    <t>NSFTT03</t>
  </si>
  <si>
    <t>360+?</t>
  </si>
  <si>
    <t>NSFTT04</t>
  </si>
  <si>
    <t>NSFTT05</t>
  </si>
  <si>
    <t>NSFTT06</t>
  </si>
  <si>
    <t>NSFTT07</t>
  </si>
  <si>
    <t>NSFTT08</t>
  </si>
  <si>
    <t>NSFTT09</t>
  </si>
  <si>
    <t>Mature+Immature</t>
  </si>
  <si>
    <t>NSFTT10</t>
  </si>
  <si>
    <t>NSFLWRNE22</t>
  </si>
  <si>
    <t>NSFLWRNE23</t>
  </si>
  <si>
    <t>NSFLWRNE25</t>
  </si>
  <si>
    <t>NSFLWRNE26</t>
  </si>
  <si>
    <t>NSFLWRNE27</t>
  </si>
  <si>
    <t>failed</t>
  </si>
  <si>
    <t>NSFSWA04</t>
  </si>
  <si>
    <t>NSFSWA05</t>
  </si>
  <si>
    <t>NSFSWA06</t>
  </si>
  <si>
    <t>NSFSWA07</t>
  </si>
  <si>
    <t>NSFSWA08</t>
  </si>
  <si>
    <t>NSFSWA09</t>
  </si>
  <si>
    <t>mature + immature</t>
  </si>
  <si>
    <t>NSFSWA10</t>
  </si>
  <si>
    <t>NSFSWA11</t>
  </si>
  <si>
    <t>mature</t>
  </si>
  <si>
    <t>NSFGC01</t>
  </si>
  <si>
    <t>Ruptered</t>
  </si>
  <si>
    <t>Green Cay</t>
  </si>
  <si>
    <t>NSFGC02</t>
  </si>
  <si>
    <t>NSFGC03</t>
  </si>
  <si>
    <t>NSFGC04</t>
  </si>
  <si>
    <t>NSFGC05</t>
  </si>
  <si>
    <t>NSFGC06</t>
  </si>
  <si>
    <t>bird DNA</t>
  </si>
  <si>
    <t>Immature</t>
  </si>
  <si>
    <t>NSFGC07</t>
  </si>
  <si>
    <t>NSFGC08</t>
  </si>
  <si>
    <t>NSFGC09</t>
  </si>
  <si>
    <t>NSFGC10</t>
  </si>
  <si>
    <t>NSFGC11</t>
  </si>
  <si>
    <t>NSFGC12</t>
  </si>
  <si>
    <t>NSFGC13</t>
  </si>
  <si>
    <t>NSFDH15</t>
  </si>
  <si>
    <t>NSFJB13</t>
  </si>
  <si>
    <t>NSFIC16</t>
  </si>
  <si>
    <t>Fall 2016</t>
  </si>
  <si>
    <t>NSFIC17</t>
  </si>
  <si>
    <t>NSFIC18</t>
  </si>
  <si>
    <t>NSFIC19</t>
  </si>
  <si>
    <t>NSFIC20</t>
  </si>
  <si>
    <t>NSFIC21</t>
  </si>
  <si>
    <t>NSFIC22</t>
  </si>
  <si>
    <t>NSFIC23</t>
  </si>
  <si>
    <t>NSFDH16</t>
  </si>
  <si>
    <t>NSFDH17</t>
  </si>
  <si>
    <t>NSFDH18</t>
  </si>
  <si>
    <t>NSFDH19</t>
  </si>
  <si>
    <t>NSFDH20</t>
  </si>
  <si>
    <t>NSFDH21</t>
  </si>
  <si>
    <t>NSFJB14</t>
  </si>
  <si>
    <t>NSFGP16</t>
  </si>
  <si>
    <t>NSFGP17</t>
  </si>
  <si>
    <t>NSFGP18</t>
  </si>
  <si>
    <t>NSFGP19</t>
  </si>
  <si>
    <t>NSFGP20</t>
  </si>
  <si>
    <t>NSFGP21</t>
  </si>
  <si>
    <t>NSFSWA12</t>
  </si>
  <si>
    <t>NSFSWA13</t>
  </si>
  <si>
    <t>2nd Year</t>
  </si>
  <si>
    <t>NSFSWA14</t>
  </si>
  <si>
    <t>NSFSWA15</t>
  </si>
  <si>
    <t>NSFSWA16</t>
  </si>
  <si>
    <t>NSFSWA17</t>
  </si>
  <si>
    <t>NSFSWA18</t>
  </si>
  <si>
    <t>NSFSWA19</t>
  </si>
  <si>
    <t>NSFDH22</t>
  </si>
  <si>
    <t>NSFJWC02</t>
  </si>
  <si>
    <t>NSFKC12</t>
  </si>
  <si>
    <t>NSFKC13</t>
  </si>
  <si>
    <t>NSFLCS15</t>
  </si>
  <si>
    <t>NSFJB15</t>
  </si>
  <si>
    <t>NSFGC14</t>
  </si>
  <si>
    <t>NSFGC15</t>
  </si>
  <si>
    <t>NSFGC16</t>
  </si>
  <si>
    <t>NSFGC17</t>
  </si>
  <si>
    <t>NSFGC18</t>
  </si>
  <si>
    <t>NSFGC19</t>
  </si>
  <si>
    <t>NSFGC20</t>
  </si>
  <si>
    <t>NSFIC24</t>
  </si>
  <si>
    <t>NSFIC25</t>
  </si>
  <si>
    <t>NSFIC26</t>
  </si>
  <si>
    <t>NSFIC27</t>
  </si>
  <si>
    <t>NSFIC28</t>
  </si>
  <si>
    <t>NSFJB16</t>
  </si>
  <si>
    <t>NSFJB17</t>
  </si>
  <si>
    <t>NSFDH23</t>
  </si>
  <si>
    <t>NSFDH24</t>
  </si>
  <si>
    <t>NSGDH25</t>
  </si>
  <si>
    <t>NSFDH26</t>
  </si>
  <si>
    <t>Dreher park</t>
  </si>
  <si>
    <t>NSFDH27</t>
  </si>
  <si>
    <t>NSFDH28</t>
  </si>
  <si>
    <t>NSFDH29</t>
  </si>
  <si>
    <t>NSFJB18</t>
  </si>
  <si>
    <t>NSFIC29</t>
  </si>
  <si>
    <t>NSFIC30</t>
  </si>
  <si>
    <t>900 (1900?)</t>
  </si>
  <si>
    <t>NSFJB19</t>
  </si>
  <si>
    <t>NSFGP22</t>
  </si>
  <si>
    <t>NSFGP23</t>
  </si>
  <si>
    <t>NSFGP24</t>
  </si>
  <si>
    <t>NSFGP25</t>
  </si>
  <si>
    <t>NSFGP26</t>
  </si>
  <si>
    <t>NSFGP27</t>
  </si>
  <si>
    <t>NSFDH30</t>
  </si>
  <si>
    <t>NSFGC21</t>
  </si>
  <si>
    <t>NSFGC22</t>
  </si>
  <si>
    <t>Bacteria in heterophil?</t>
  </si>
  <si>
    <t>NSFGC23</t>
  </si>
  <si>
    <t>NSFGC24</t>
  </si>
  <si>
    <t>NSFGC25</t>
  </si>
  <si>
    <t>NSFGC26</t>
  </si>
  <si>
    <t>NSFGC27</t>
  </si>
  <si>
    <t>NSFGC28</t>
  </si>
  <si>
    <t>NSFJB20</t>
  </si>
  <si>
    <t>young forms present</t>
  </si>
  <si>
    <t>NSFGC29</t>
  </si>
  <si>
    <t>1(faint)</t>
  </si>
  <si>
    <t>NSFGC30</t>
  </si>
  <si>
    <t>NSFGC31</t>
  </si>
  <si>
    <t>NSFSWA20</t>
  </si>
  <si>
    <t>NSFLCS16</t>
  </si>
  <si>
    <t>NSFLCS17</t>
  </si>
  <si>
    <t>NSFLCS18</t>
  </si>
  <si>
    <t>NSFSAN01</t>
  </si>
  <si>
    <t>CROW Wildlife Rehabilitation Center</t>
  </si>
  <si>
    <t>NSFSWA21</t>
  </si>
  <si>
    <t>NSFSWA22</t>
  </si>
  <si>
    <t>NSFSWA23</t>
  </si>
  <si>
    <t>NSFSWA24</t>
  </si>
  <si>
    <t>NSFSWA25</t>
  </si>
  <si>
    <t>NSFSWA26</t>
  </si>
  <si>
    <t>NSFSWA27</t>
  </si>
  <si>
    <t>NSFSWA28</t>
  </si>
  <si>
    <t>NSFSWA29</t>
  </si>
  <si>
    <t>NSFTT11</t>
  </si>
  <si>
    <t>1 (faint)</t>
  </si>
  <si>
    <t>NSFTT12</t>
  </si>
  <si>
    <t>NSFLKW01</t>
  </si>
  <si>
    <t>Lake Worth</t>
  </si>
  <si>
    <t>NSFLKW02</t>
  </si>
  <si>
    <t>NSFLKW03</t>
  </si>
  <si>
    <t>NSFLKW04</t>
  </si>
  <si>
    <t>NSFLKW05</t>
  </si>
  <si>
    <t>NSFLKW06</t>
  </si>
  <si>
    <t>NSFLKW07</t>
  </si>
  <si>
    <t>NSFRP01</t>
  </si>
  <si>
    <t>Royal Palm</t>
  </si>
  <si>
    <t>NSFLCS19</t>
  </si>
  <si>
    <t>NSFIC31</t>
  </si>
  <si>
    <t>NSFIC32</t>
  </si>
  <si>
    <t>NSFIC33</t>
  </si>
  <si>
    <t>NSFIC34</t>
  </si>
  <si>
    <t>NSFIC35</t>
  </si>
  <si>
    <t>NSFIC36</t>
  </si>
  <si>
    <t>NSFIC37</t>
  </si>
  <si>
    <t>NSFJWC03</t>
  </si>
  <si>
    <t>JW Corbett</t>
  </si>
  <si>
    <t>NSFJWC04</t>
  </si>
  <si>
    <t>NSFJWC05</t>
  </si>
  <si>
    <t>y</t>
  </si>
  <si>
    <t>NSFJWC06</t>
  </si>
  <si>
    <t>NSFJWC07</t>
  </si>
  <si>
    <t>NSFJWC08</t>
  </si>
  <si>
    <t>NSFJWC09</t>
  </si>
  <si>
    <t>NSFJWC10</t>
  </si>
  <si>
    <t>NSFBWS01</t>
  </si>
  <si>
    <t>y (only 1)</t>
  </si>
  <si>
    <t>Busch Wildlife Sanctuary</t>
  </si>
  <si>
    <t>NSFJWC11</t>
  </si>
  <si>
    <t>NSFLSL01</t>
  </si>
  <si>
    <t>Loxahatchee Slough</t>
  </si>
  <si>
    <t>NSFLSL02</t>
  </si>
  <si>
    <t>Late third year</t>
  </si>
  <si>
    <t>NSFLSL03</t>
  </si>
  <si>
    <t>NSFJB21</t>
  </si>
  <si>
    <t>NSFLSL04</t>
  </si>
  <si>
    <t>NSFLSL05</t>
  </si>
  <si>
    <t>NSFLSL06</t>
  </si>
  <si>
    <t>NSFLSL07</t>
  </si>
  <si>
    <t>NSFLSL08</t>
  </si>
  <si>
    <t>NSFLSL09</t>
  </si>
  <si>
    <t>NSFDH31</t>
  </si>
  <si>
    <t>NSFDH32</t>
  </si>
  <si>
    <t>NSFDH33</t>
  </si>
  <si>
    <t>NSFLSL10</t>
  </si>
  <si>
    <t>NSFLSL11</t>
  </si>
  <si>
    <t>NSFLSL12</t>
  </si>
  <si>
    <t>NSFGC32</t>
  </si>
  <si>
    <t>ADULT</t>
  </si>
  <si>
    <t>NSFLCS20</t>
  </si>
  <si>
    <t>NSFLCS21</t>
  </si>
  <si>
    <t>NSFLCS22</t>
  </si>
  <si>
    <t>Adult bc</t>
  </si>
  <si>
    <t>NSFLCS23</t>
  </si>
  <si>
    <t>NSFLCS24</t>
  </si>
  <si>
    <t>NSFLCS25</t>
  </si>
  <si>
    <t>NSFLKW08</t>
  </si>
  <si>
    <t>NSFDH34</t>
  </si>
  <si>
    <t>NSFDH35</t>
  </si>
  <si>
    <t>NSFDH36</t>
  </si>
  <si>
    <t>NSFGP28</t>
  </si>
  <si>
    <t>NSFLKW09</t>
  </si>
  <si>
    <t>NSFSWA30</t>
  </si>
  <si>
    <t>NSFSWA31</t>
  </si>
  <si>
    <t>NSFSWA32</t>
  </si>
  <si>
    <t>NSFSWA33</t>
  </si>
  <si>
    <t>NSFSWA34</t>
  </si>
  <si>
    <t>NSFSWA35</t>
  </si>
  <si>
    <t>mjy</t>
  </si>
  <si>
    <t>NSFSWA36</t>
  </si>
  <si>
    <t>NSFGP29</t>
  </si>
  <si>
    <t>NSFIC38</t>
  </si>
  <si>
    <t>NSFIC39</t>
  </si>
  <si>
    <t>NSFDH37</t>
  </si>
  <si>
    <t>NSFDH38</t>
  </si>
  <si>
    <t>NSFGP30</t>
  </si>
  <si>
    <t>&lt;-NEED TO CHECK  LS</t>
  </si>
  <si>
    <t>Summer 2017</t>
  </si>
  <si>
    <t>Indian Creek</t>
  </si>
  <si>
    <t>NSFIC40</t>
  </si>
  <si>
    <t>NSFIC41</t>
  </si>
  <si>
    <t>NSFIC42</t>
  </si>
  <si>
    <t>NSFIC43</t>
  </si>
  <si>
    <t>NSFIC44</t>
  </si>
  <si>
    <t>NSFDH39</t>
  </si>
  <si>
    <t>NSFDH40</t>
  </si>
  <si>
    <t>NSFDH41</t>
  </si>
  <si>
    <t>NSFDH42</t>
  </si>
  <si>
    <t>NSFDH43</t>
  </si>
  <si>
    <t>NSFDH44</t>
  </si>
  <si>
    <t>NSFLKW10</t>
  </si>
  <si>
    <t>NSFLKW11</t>
  </si>
  <si>
    <t>NSFLKW12</t>
  </si>
  <si>
    <t>NSFCAT01</t>
  </si>
  <si>
    <t>Cat House (Bonnie's, Richard Lane)</t>
  </si>
  <si>
    <t>NSFCAT02</t>
  </si>
  <si>
    <t>NSFCAT03</t>
  </si>
  <si>
    <t>NSFCAT04</t>
  </si>
  <si>
    <t>NSFLKW13</t>
  </si>
  <si>
    <t>NSFGC33</t>
  </si>
  <si>
    <t>NSFGC34</t>
  </si>
  <si>
    <t>NSFGCLBH01</t>
  </si>
  <si>
    <t>NSFGCTCHE01</t>
  </si>
  <si>
    <t>NSFGC35</t>
  </si>
  <si>
    <t>NSFGC36</t>
  </si>
  <si>
    <t>NSFGC37</t>
  </si>
  <si>
    <t>NSFGC38</t>
  </si>
  <si>
    <t>NSFGC39</t>
  </si>
  <si>
    <t>NSFGCROSP01</t>
  </si>
  <si>
    <t>NSFGC41</t>
  </si>
  <si>
    <t>NSFGC40</t>
  </si>
  <si>
    <t>NSFLCS26</t>
  </si>
  <si>
    <t>NSFLCS27</t>
  </si>
  <si>
    <t>NSFGP31</t>
  </si>
  <si>
    <t>NSFCAT05</t>
  </si>
  <si>
    <t>NSFDH45</t>
  </si>
  <si>
    <t>NSFGC42</t>
  </si>
  <si>
    <t>NSFLKW14</t>
  </si>
  <si>
    <t>NSFLKW15</t>
  </si>
  <si>
    <t>NSFPBZ01</t>
  </si>
  <si>
    <t>Palm Beach Zoo</t>
  </si>
  <si>
    <t>NSFGC43</t>
  </si>
  <si>
    <t>NSFGP32</t>
  </si>
  <si>
    <t>NSFLKW16</t>
  </si>
  <si>
    <t>NSFIC45</t>
  </si>
  <si>
    <t>NSFGP33</t>
  </si>
  <si>
    <t>EB</t>
  </si>
  <si>
    <t>NSFGP34</t>
  </si>
  <si>
    <t>NSFGP35</t>
  </si>
  <si>
    <t>NSFLCS28</t>
  </si>
  <si>
    <t>NSFGP36</t>
  </si>
  <si>
    <t>NSFRP02</t>
  </si>
  <si>
    <t>NSFCAT06</t>
  </si>
  <si>
    <t>Do not have</t>
  </si>
  <si>
    <t>re-run</t>
  </si>
  <si>
    <t xml:space="preserve">  </t>
  </si>
  <si>
    <t>Site ID</t>
  </si>
  <si>
    <t>County</t>
  </si>
  <si>
    <t>Time of Capture</t>
  </si>
  <si>
    <t>Age (adult/juvenile)</t>
  </si>
  <si>
    <t>Weight in pillowcase, g</t>
  </si>
  <si>
    <t>Weight of pillowcase, g</t>
  </si>
  <si>
    <t xml:space="preserve">Weight of bird, g </t>
  </si>
  <si>
    <t>Time of blood collection</t>
  </si>
  <si>
    <t>Body condition score, out of 3</t>
  </si>
  <si>
    <t>Ectoparasite score, out of 5</t>
  </si>
  <si>
    <t>Culmen length, cm.</t>
  </si>
  <si>
    <t>Wing chord. cm.</t>
  </si>
  <si>
    <t>Tibia tarsus length, cm.</t>
  </si>
  <si>
    <t>Tibia tarsus width, mm.</t>
  </si>
  <si>
    <t>Fecal sample?</t>
  </si>
  <si>
    <t>Blood sample?</t>
  </si>
  <si>
    <t>Physiological Comments</t>
  </si>
  <si>
    <t>Bleeding notes</t>
  </si>
  <si>
    <t>General notes</t>
  </si>
  <si>
    <t>Blood Smear?</t>
  </si>
  <si>
    <t xml:space="preserve">Blood for malaria - SMC received - in SCWDS=blue </t>
  </si>
  <si>
    <t>PCR malaria (1/0) - SMC</t>
  </si>
  <si>
    <t>Sequenced malaria - SMC</t>
  </si>
  <si>
    <t>Leuco-SMC</t>
  </si>
  <si>
    <t>#FOV</t>
  </si>
  <si>
    <t>Scan HP (y/n)</t>
  </si>
  <si>
    <t># Plasmodium</t>
  </si>
  <si>
    <t>Scan PM (y/n)</t>
  </si>
  <si>
    <t>Royal Palms</t>
  </si>
  <si>
    <t>AN330</t>
  </si>
  <si>
    <t>Everglades</t>
  </si>
  <si>
    <t>AN4</t>
  </si>
  <si>
    <t>AN6</t>
  </si>
  <si>
    <t>DP400</t>
  </si>
  <si>
    <t>A</t>
  </si>
  <si>
    <t>unk</t>
  </si>
  <si>
    <t>SMC+</t>
  </si>
  <si>
    <t>DP401</t>
  </si>
  <si>
    <t>DP402</t>
  </si>
  <si>
    <t>DP403</t>
  </si>
  <si>
    <t>DP404</t>
  </si>
  <si>
    <t>J</t>
  </si>
  <si>
    <t>DP405</t>
  </si>
  <si>
    <t>DP406</t>
  </si>
  <si>
    <t>DP407</t>
  </si>
  <si>
    <t>DP408</t>
  </si>
  <si>
    <t>DP409</t>
  </si>
  <si>
    <t>DP410</t>
  </si>
  <si>
    <t>DP411</t>
  </si>
  <si>
    <t>DP412</t>
  </si>
  <si>
    <t>DP413</t>
  </si>
  <si>
    <t>DP414</t>
  </si>
  <si>
    <t>DP415</t>
  </si>
  <si>
    <t>DP70</t>
  </si>
  <si>
    <t>GL1</t>
  </si>
  <si>
    <t>GL2</t>
  </si>
  <si>
    <t>GL3</t>
  </si>
  <si>
    <t>ICP300</t>
  </si>
  <si>
    <t>yes</t>
  </si>
  <si>
    <t>bled from tarsus then from jugular around 4 minites later, all blood together in one tube</t>
  </si>
  <si>
    <t>ICP301</t>
  </si>
  <si>
    <t>bled from jugular one time</t>
  </si>
  <si>
    <t>ICP302</t>
  </si>
  <si>
    <t>bled from tarsus then from jugular, all blood in one tube</t>
  </si>
  <si>
    <t>ICP303</t>
  </si>
  <si>
    <t>ICP304</t>
  </si>
  <si>
    <t>ICP305</t>
  </si>
  <si>
    <t>12:05:00 PM; 12:22</t>
  </si>
  <si>
    <t>bled twice from tarsus, combined in first tube; bled again from jugular with recorded second collection time in tube B</t>
  </si>
  <si>
    <t>ICP306</t>
  </si>
  <si>
    <t>brown-gray feathers on head and neck</t>
  </si>
  <si>
    <t>ICP307</t>
  </si>
  <si>
    <t>12:38:00; 12:45</t>
  </si>
  <si>
    <t>unsuccessful with jugular, bled tarsus twice, in separate tubes, time of collection recorded for each</t>
  </si>
  <si>
    <t>ICP308</t>
  </si>
  <si>
    <t>ICP309</t>
  </si>
  <si>
    <t>diarrheal feces, pale skin</t>
  </si>
  <si>
    <t>bled from jugular then tarsus twice, then attempted wing; difficult to get enough volume, perhaps abnormal clotting</t>
  </si>
  <si>
    <t>ICP400</t>
  </si>
  <si>
    <t>ICP402</t>
  </si>
  <si>
    <t>ICP403</t>
  </si>
  <si>
    <t>ICP404</t>
  </si>
  <si>
    <t>ICP405</t>
  </si>
  <si>
    <t>ICP406</t>
  </si>
  <si>
    <t>ICP407</t>
  </si>
  <si>
    <t>ICP408</t>
  </si>
  <si>
    <t>ICP409</t>
  </si>
  <si>
    <t>ICP410</t>
  </si>
  <si>
    <t xml:space="preserve">Indian Creek </t>
  </si>
  <si>
    <t>ICP411</t>
  </si>
  <si>
    <t>ICP412</t>
  </si>
  <si>
    <t>ICP413</t>
  </si>
  <si>
    <t>ICP414</t>
  </si>
  <si>
    <t>ICP415</t>
  </si>
  <si>
    <t>JB1</t>
  </si>
  <si>
    <t>JB2</t>
  </si>
  <si>
    <t>JB3</t>
  </si>
  <si>
    <t>JB300</t>
  </si>
  <si>
    <t>missing toenail left third digit</t>
  </si>
  <si>
    <t>JB301</t>
  </si>
  <si>
    <t>JB302</t>
  </si>
  <si>
    <t>JB303</t>
  </si>
  <si>
    <t>missing p2 and p3 of digit 2 on left</t>
  </si>
  <si>
    <t>JB304</t>
  </si>
  <si>
    <t>11:06:40 AM; 11:18:30</t>
  </si>
  <si>
    <t>2 blood samples taken and time of collection recorded for each; samples labeled 1 of 2 and 2 of 2; sample 1 taken from jugular and sample 2 taken from tarsus</t>
  </si>
  <si>
    <t>JB305</t>
  </si>
  <si>
    <t>blood taken initially from tarsus then majority of sample taken from jugular, time of collection from beginning to end 5 minutes</t>
  </si>
  <si>
    <t>JB306</t>
  </si>
  <si>
    <t>12:14:50 PM; 12:23:00; 12:29:00</t>
  </si>
  <si>
    <t>blood taken 3 times with time of collection for each sample; first sample from tarsus, other 2 from jugular</t>
  </si>
  <si>
    <t>JB307</t>
  </si>
  <si>
    <t>juvenile</t>
  </si>
  <si>
    <t>12:44:00 PM; 12:52:12</t>
  </si>
  <si>
    <t>attempted collection from jugular; then blood taken twice with time of collection for each sample; first sample from tarsus, second from jugular</t>
  </si>
  <si>
    <t>JB308</t>
  </si>
  <si>
    <t>JB4</t>
  </si>
  <si>
    <t>JB400</t>
  </si>
  <si>
    <t>SMC +</t>
  </si>
  <si>
    <t>JB401</t>
  </si>
  <si>
    <t>JB402</t>
  </si>
  <si>
    <t>JB403</t>
  </si>
  <si>
    <t>JB404</t>
  </si>
  <si>
    <t>JB405</t>
  </si>
  <si>
    <t>JB406</t>
  </si>
  <si>
    <t>JB407</t>
  </si>
  <si>
    <t>JB408</t>
  </si>
  <si>
    <t>JB409</t>
  </si>
  <si>
    <t>fail</t>
  </si>
  <si>
    <t>JB410</t>
  </si>
  <si>
    <t>skp +</t>
  </si>
  <si>
    <t>JB411</t>
  </si>
  <si>
    <t>JB412</t>
  </si>
  <si>
    <t>JB413</t>
  </si>
  <si>
    <t>SMC-</t>
  </si>
  <si>
    <t>JB5</t>
  </si>
  <si>
    <t>JB50</t>
  </si>
  <si>
    <t>JB51</t>
  </si>
  <si>
    <t>JB52</t>
  </si>
  <si>
    <t>JB53</t>
  </si>
  <si>
    <t>JB54</t>
  </si>
  <si>
    <t>JB6</t>
  </si>
  <si>
    <t>JB7</t>
  </si>
  <si>
    <t>JB8</t>
  </si>
  <si>
    <t>JB9</t>
  </si>
  <si>
    <t>LC1</t>
  </si>
  <si>
    <t>LC2</t>
  </si>
  <si>
    <t>LC3</t>
  </si>
  <si>
    <t>LC300</t>
  </si>
  <si>
    <t>LC301</t>
  </si>
  <si>
    <t>attempted blood collection from jugular then attempted to collect twice from tarsus (second time successful)</t>
  </si>
  <si>
    <t>LC302</t>
  </si>
  <si>
    <t>attempted blood collection from tarsus twice, second time successful</t>
  </si>
  <si>
    <t>LC303</t>
  </si>
  <si>
    <t>collected insignificant amount of blood from jugular, then collected from tarsus and mixed samples in one tube</t>
  </si>
  <si>
    <t>LC304</t>
  </si>
  <si>
    <t>recent laceration on top of right leg</t>
  </si>
  <si>
    <t>attemped blood collection from jugular and tarsus, successful collection from tarsus on third attempt</t>
  </si>
  <si>
    <t>LC305</t>
  </si>
  <si>
    <t>kept in pillowcase until 1:40; attempted blood collection from jugular, successful blood collection from tarsus</t>
  </si>
  <si>
    <t>LC306</t>
  </si>
  <si>
    <t>LC307</t>
  </si>
  <si>
    <t>collected blood from tarsus twice (not enough collected first time), all blood together in one tube</t>
  </si>
  <si>
    <t xml:space="preserve">Realized inconsistencies with measurements from digital calipers. Calipers may not have been properly calibrated for every measurement (this seems especially an issue for tibia tarsus width). Measurements have been taken with digital calipers for culmen length, tibia tarsus length and width. (Tape measure used for wing chord). </t>
  </si>
  <si>
    <t>LC308</t>
  </si>
  <si>
    <t>LC309</t>
  </si>
  <si>
    <t>bled from tarsus twice, second time successful</t>
  </si>
  <si>
    <t>LC4</t>
  </si>
  <si>
    <t>LC400</t>
  </si>
  <si>
    <t>LC401</t>
  </si>
  <si>
    <t>LC403</t>
  </si>
  <si>
    <t>LC404</t>
  </si>
  <si>
    <t>LC405</t>
  </si>
  <si>
    <t>LC406</t>
  </si>
  <si>
    <t>LC407</t>
  </si>
  <si>
    <t>LC408</t>
  </si>
  <si>
    <t>LC409</t>
  </si>
  <si>
    <t>LC5</t>
  </si>
  <si>
    <t>LC6</t>
  </si>
  <si>
    <t>LCS40</t>
  </si>
  <si>
    <t>LW400</t>
  </si>
  <si>
    <t>LW401</t>
  </si>
  <si>
    <t>LW402</t>
  </si>
  <si>
    <t>LW403</t>
  </si>
  <si>
    <t>CAC +</t>
  </si>
  <si>
    <t>LW404</t>
  </si>
  <si>
    <t>LW405</t>
  </si>
  <si>
    <t>LW406</t>
  </si>
  <si>
    <t>LW408</t>
  </si>
  <si>
    <t>LW409</t>
  </si>
  <si>
    <t>LW410</t>
  </si>
  <si>
    <t>LW411</t>
  </si>
  <si>
    <t>LW412</t>
  </si>
  <si>
    <t>LW413</t>
  </si>
  <si>
    <t>LW414</t>
  </si>
  <si>
    <t>PF80</t>
  </si>
  <si>
    <t>PF81</t>
  </si>
  <si>
    <t>PO300</t>
  </si>
  <si>
    <t>Prosperity Oaks</t>
  </si>
  <si>
    <t>PO301</t>
  </si>
  <si>
    <t>PO302</t>
  </si>
  <si>
    <t>PO303</t>
  </si>
  <si>
    <t>9:44;9:50</t>
  </si>
  <si>
    <t>bled from jugular twice, samples in separate tubes, recorded time of collection for each sample</t>
  </si>
  <si>
    <t>PO304</t>
  </si>
  <si>
    <t>10:05; 10:17</t>
  </si>
  <si>
    <t>some brown feathers on head, probably at end of juvenile stage; bony proliferation of mandible, primarily on right but also on left; wart-like skin tags at base of beak and around eyes, similar to pox</t>
  </si>
  <si>
    <t>bled from jugular for first collection, tarsus unsuccesfully, and jugular for third collection; blood in 2 tubes, time recorded for both collections</t>
  </si>
  <si>
    <t>PO305</t>
  </si>
  <si>
    <t>10:31; 10:36</t>
  </si>
  <si>
    <t>bled twice from jugular, samples in two tubes, time of collection recorded for each sample</t>
  </si>
  <si>
    <t>PO306</t>
  </si>
  <si>
    <t>PO307</t>
  </si>
  <si>
    <t>11:04; 11:08</t>
  </si>
  <si>
    <t>bled from jugular, then from tarsus unsuccessfully, then from jugular; blood in two tubes and time of collection recorded for each sample</t>
  </si>
  <si>
    <t>PO308</t>
  </si>
  <si>
    <t>12:01:00; 12:07</t>
  </si>
  <si>
    <t>speckled juvenile</t>
  </si>
  <si>
    <t>bled from jugular unsuccessfully, then from tarsus, then from jugular, blood in two tubes, time of collection recorded for each sample</t>
  </si>
  <si>
    <t>PP400</t>
  </si>
  <si>
    <t>Promenade Plaza</t>
  </si>
  <si>
    <t>PP401</t>
  </si>
  <si>
    <t>SA</t>
  </si>
  <si>
    <t>PP402</t>
  </si>
  <si>
    <t>PP403</t>
  </si>
  <si>
    <t>PP404</t>
  </si>
  <si>
    <t>PP405</t>
  </si>
  <si>
    <t>PP406</t>
  </si>
  <si>
    <t>PP407</t>
  </si>
  <si>
    <t>PP408</t>
  </si>
  <si>
    <t>PV400</t>
  </si>
  <si>
    <t>PV401</t>
  </si>
  <si>
    <t>CAC+</t>
  </si>
  <si>
    <t>PV402</t>
  </si>
  <si>
    <t>PV403</t>
  </si>
  <si>
    <t>PV404</t>
  </si>
  <si>
    <t>PV405</t>
  </si>
  <si>
    <t>PV406</t>
  </si>
  <si>
    <t>PV407</t>
  </si>
  <si>
    <t>PV408</t>
  </si>
  <si>
    <t>PV409</t>
  </si>
  <si>
    <t>PV410</t>
  </si>
  <si>
    <t>PV411</t>
  </si>
  <si>
    <t>SB396</t>
  </si>
  <si>
    <t>SM1</t>
  </si>
  <si>
    <t>San Mateo</t>
  </si>
  <si>
    <t>SM2</t>
  </si>
  <si>
    <t>SWA100</t>
  </si>
  <si>
    <t>SWA101</t>
  </si>
  <si>
    <t>SWA102</t>
  </si>
  <si>
    <t>SWA103</t>
  </si>
  <si>
    <t>SWA104</t>
  </si>
  <si>
    <t>SWA105</t>
  </si>
  <si>
    <t>SWA01</t>
  </si>
  <si>
    <t>SWA02</t>
  </si>
  <si>
    <t>SWA03</t>
  </si>
  <si>
    <t>smc+</t>
  </si>
  <si>
    <t>SWA04</t>
  </si>
  <si>
    <t>SWA05</t>
  </si>
  <si>
    <t>SWA06</t>
  </si>
  <si>
    <t>SWA07</t>
  </si>
  <si>
    <t>SWA08</t>
  </si>
  <si>
    <t>SWA09</t>
  </si>
  <si>
    <t>SWA10</t>
  </si>
  <si>
    <t>SWA11</t>
  </si>
  <si>
    <t>SWA12</t>
  </si>
  <si>
    <t>SWA13</t>
  </si>
  <si>
    <t>SWA14</t>
  </si>
  <si>
    <t>SWA15</t>
  </si>
  <si>
    <t>SWA16</t>
  </si>
  <si>
    <t>SWA17</t>
  </si>
  <si>
    <t>SWA18</t>
  </si>
  <si>
    <t>SWA19</t>
  </si>
  <si>
    <t>SWA20</t>
  </si>
  <si>
    <t>SWA21</t>
  </si>
  <si>
    <t>SWA22</t>
  </si>
  <si>
    <t>SWA23</t>
  </si>
  <si>
    <t>SWA24</t>
  </si>
  <si>
    <t>SWA25</t>
  </si>
  <si>
    <t>SWA26</t>
  </si>
  <si>
    <t>SWA27</t>
  </si>
  <si>
    <t>SWA28</t>
  </si>
  <si>
    <t>SWA29</t>
  </si>
  <si>
    <t>SWA30</t>
  </si>
  <si>
    <t>smc +</t>
  </si>
  <si>
    <t>SWA31</t>
  </si>
  <si>
    <t>SWA32</t>
  </si>
  <si>
    <t>SWA33</t>
  </si>
  <si>
    <t>SWA34</t>
  </si>
  <si>
    <t>SWA36</t>
  </si>
  <si>
    <t>SWA37</t>
  </si>
  <si>
    <t>SWA38</t>
  </si>
  <si>
    <t>SWA39</t>
  </si>
  <si>
    <t>SWA40</t>
  </si>
  <si>
    <t>SWA41</t>
  </si>
  <si>
    <t>SWA42</t>
  </si>
  <si>
    <t>SWA43</t>
  </si>
  <si>
    <t>SWA44</t>
  </si>
  <si>
    <t>SWA45</t>
  </si>
  <si>
    <t>SWA46</t>
  </si>
  <si>
    <t>SWA47</t>
  </si>
  <si>
    <t>SWA48</t>
  </si>
  <si>
    <t>SWA49</t>
  </si>
  <si>
    <t>SWA50</t>
  </si>
  <si>
    <t>SWA51</t>
  </si>
  <si>
    <t>SWA52</t>
  </si>
  <si>
    <t>SWA53</t>
  </si>
  <si>
    <t>SWA54</t>
  </si>
  <si>
    <t>SWA55</t>
  </si>
  <si>
    <t>SWA56</t>
  </si>
  <si>
    <t>SWA57</t>
  </si>
  <si>
    <t>SWA58</t>
  </si>
  <si>
    <t>SWA59</t>
  </si>
  <si>
    <t>SWA60</t>
  </si>
  <si>
    <t>SWA61</t>
  </si>
  <si>
    <t>SWA62</t>
  </si>
  <si>
    <t>SWA63</t>
  </si>
  <si>
    <t>SWA64</t>
  </si>
  <si>
    <t>SWA65</t>
  </si>
  <si>
    <t>SWA66</t>
  </si>
  <si>
    <t>SWA67</t>
  </si>
  <si>
    <t>SWA68</t>
  </si>
  <si>
    <t>SWA69</t>
  </si>
  <si>
    <t>SWA70</t>
  </si>
  <si>
    <t>SWA71</t>
  </si>
  <si>
    <t>SWA72</t>
  </si>
  <si>
    <t>SWA73</t>
  </si>
  <si>
    <t>SWA74</t>
  </si>
  <si>
    <t>SWA75</t>
  </si>
  <si>
    <t>SWA76</t>
  </si>
  <si>
    <t>SWA77</t>
  </si>
  <si>
    <t>SWA78</t>
  </si>
  <si>
    <t>SWA79</t>
  </si>
  <si>
    <t>SWA80</t>
  </si>
  <si>
    <t>SWA81</t>
  </si>
  <si>
    <t>SWA82</t>
  </si>
  <si>
    <t>SWA83</t>
  </si>
  <si>
    <t>SWA84</t>
  </si>
  <si>
    <t>SWA85</t>
  </si>
  <si>
    <t>SWA86</t>
  </si>
  <si>
    <t>SWA87</t>
  </si>
  <si>
    <t>SWA88</t>
  </si>
  <si>
    <t>SWA89</t>
  </si>
  <si>
    <t>SWA90</t>
  </si>
  <si>
    <t>SWA91</t>
  </si>
  <si>
    <t>SWA92</t>
  </si>
  <si>
    <t>SWA93</t>
  </si>
  <si>
    <t>SWA94</t>
  </si>
  <si>
    <t>SWA95</t>
  </si>
  <si>
    <t>SWA96</t>
  </si>
  <si>
    <t>SWA97</t>
  </si>
  <si>
    <t>SWA98</t>
  </si>
  <si>
    <t>SWA99</t>
  </si>
  <si>
    <t>WPZ60</t>
  </si>
  <si>
    <t>West Palm Beach Zoo</t>
  </si>
  <si>
    <t>WPZ61</t>
  </si>
  <si>
    <t>crow</t>
  </si>
  <si>
    <t>Ft. Lauderdale</t>
  </si>
  <si>
    <t>2013*</t>
  </si>
  <si>
    <t>13-2051</t>
  </si>
  <si>
    <t>CROW</t>
  </si>
  <si>
    <t>13-2341</t>
  </si>
  <si>
    <t>13-2386</t>
  </si>
  <si>
    <t>13-2738</t>
  </si>
  <si>
    <t>13-2841</t>
  </si>
  <si>
    <t>Crow</t>
  </si>
  <si>
    <t>13-3038</t>
  </si>
  <si>
    <t>13-3389</t>
  </si>
  <si>
    <t>14-0088</t>
  </si>
  <si>
    <t>14-1168</t>
  </si>
  <si>
    <t>14-1756</t>
  </si>
  <si>
    <t xml:space="preserve">SMC + </t>
  </si>
  <si>
    <t>14-1831</t>
  </si>
  <si>
    <t>14-2207</t>
  </si>
  <si>
    <t>14-2523</t>
  </si>
  <si>
    <t>14-2548</t>
  </si>
  <si>
    <t>14-2711</t>
  </si>
  <si>
    <t>14-2813</t>
  </si>
  <si>
    <t>???</t>
  </si>
  <si>
    <t>14-2916</t>
  </si>
  <si>
    <t>Bird ID</t>
  </si>
  <si>
    <t>No fields for 5,000 cells</t>
  </si>
  <si>
    <t>No. of Haemoproteus</t>
  </si>
  <si>
    <t>Parasitemia</t>
  </si>
  <si>
    <t>ID based on morphology</t>
  </si>
  <si>
    <t>PCR positive?</t>
  </si>
  <si>
    <t>Seq ID</t>
  </si>
  <si>
    <t>PCR malaria (+/-) - SMC</t>
  </si>
  <si>
    <t>Slide for malaria -SMC</t>
  </si>
  <si>
    <t>13-2646 - TRHE</t>
  </si>
  <si>
    <t>13-2729- TRHE</t>
  </si>
  <si>
    <t>13-2690 -  GRHE</t>
  </si>
  <si>
    <t>13-1994 GBHERON</t>
  </si>
  <si>
    <t>13-3325 - gbheron</t>
  </si>
  <si>
    <t>13-3084- grhe</t>
  </si>
  <si>
    <t>Haemaproteus alataleae</t>
  </si>
  <si>
    <t>13-2774 grhe</t>
  </si>
  <si>
    <t>Plasmodium elongatum</t>
  </si>
  <si>
    <t>14-1312 glossy</t>
  </si>
  <si>
    <t>Plasmodium sp. MYCAME02</t>
  </si>
  <si>
    <t>14-1535 glossy</t>
  </si>
  <si>
    <t>SB1 spoon</t>
  </si>
  <si>
    <t>SB380 glossy</t>
  </si>
  <si>
    <t>Timestamp</t>
  </si>
  <si>
    <t>Untitled Question</t>
  </si>
  <si>
    <t>Option 1</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</si>
</sst>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0.000000"/>
    <numFmt numFmtId="166" formatCode="&quot;Rp&quot;#,##0"/>
    <numFmt numFmtId="167" formatCode="m/d/yy"/>
    <numFmt numFmtId="168" formatCode="mmmm yyyy"/>
    <numFmt numFmtId="169" formatCode="m/d/yyyy h:mm:ss"/>
  </numFmts>
  <fonts count="14">
    <font>
      <sz val="10.0"/>
      <color rgb="FF000000"/>
      <name val="Arial"/>
    </font>
    <font>
      <sz val="11.0"/>
      <color rgb="FF000000"/>
      <name val="Calibri"/>
    </font>
    <font/>
    <font>
      <sz val="6.0"/>
    </font>
    <font>
      <sz val="8.0"/>
    </font>
    <font>
      <sz val="8.0"/>
      <color rgb="FF000000"/>
      <name val="Calibri"/>
    </font>
    <font>
      <sz val="10.0"/>
      <color rgb="FF000000"/>
      <name val="Calibri"/>
    </font>
    <font>
      <sz val="8.0"/>
      <name val="Arial"/>
    </font>
    <font>
      <sz val="8.0"/>
      <color rgb="FF000000"/>
      <name val="Verdana"/>
    </font>
    <font>
      <sz val="10.0"/>
    </font>
    <font>
      <sz val="12.0"/>
      <color rgb="FF000000"/>
      <name val="Calibri"/>
    </font>
    <font>
      <name val="Verdana"/>
    </font>
    <font>
      <sz val="10.0"/>
      <color rgb="FF0000FF"/>
    </font>
    <font>
      <name val="Arial"/>
    </font>
  </fonts>
  <fills count="15">
    <fill>
      <patternFill patternType="none"/>
    </fill>
    <fill>
      <patternFill patternType="lightGray"/>
    </fill>
    <fill>
      <patternFill patternType="solid">
        <fgColor rgb="FFB6D7A8"/>
        <bgColor rgb="FFB6D7A8"/>
      </patternFill>
    </fill>
    <fill>
      <patternFill patternType="solid">
        <fgColor rgb="FF999999"/>
        <bgColor rgb="FF999999"/>
      </patternFill>
    </fill>
    <fill>
      <patternFill patternType="solid">
        <fgColor rgb="FF00FF00"/>
        <bgColor rgb="FF00FF00"/>
      </patternFill>
    </fill>
    <fill>
      <patternFill patternType="solid">
        <fgColor rgb="FFB7B7B7"/>
        <bgColor rgb="FFB7B7B7"/>
      </patternFill>
    </fill>
    <fill>
      <patternFill patternType="solid">
        <fgColor rgb="FFCFE2F3"/>
        <bgColor rgb="FFCFE2F3"/>
      </patternFill>
    </fill>
    <fill>
      <patternFill patternType="solid">
        <fgColor rgb="FFEAD1DC"/>
        <bgColor rgb="FFEAD1DC"/>
      </patternFill>
    </fill>
    <fill>
      <patternFill patternType="solid">
        <fgColor rgb="FFFFFFFF"/>
        <bgColor rgb="FFFFFFFF"/>
      </patternFill>
    </fill>
    <fill>
      <patternFill patternType="solid">
        <fgColor rgb="FFFF0000"/>
        <bgColor rgb="FFFF0000"/>
      </patternFill>
    </fill>
    <fill>
      <patternFill patternType="solid">
        <fgColor rgb="FFFFE599"/>
        <bgColor rgb="FFFFE599"/>
      </patternFill>
    </fill>
    <fill>
      <patternFill patternType="solid">
        <fgColor rgb="FFF3F3F3"/>
        <bgColor rgb="FFF3F3F3"/>
      </patternFill>
    </fill>
    <fill>
      <patternFill patternType="solid">
        <fgColor rgb="FFFFF2CC"/>
        <bgColor rgb="FFFFF2CC"/>
      </patternFill>
    </fill>
    <fill>
      <patternFill patternType="solid">
        <fgColor rgb="FFFFFF00"/>
        <bgColor rgb="FFFFFF00"/>
      </patternFill>
    </fill>
    <fill>
      <patternFill patternType="solid">
        <fgColor rgb="FFEBF1DE"/>
        <bgColor rgb="FFEBF1DE"/>
      </patternFill>
    </fill>
  </fills>
  <borders count="1">
    <border/>
  </borders>
  <cellStyleXfs count="1">
    <xf borderId="0" fillId="0" fontId="0" numFmtId="0" applyAlignment="1" applyFont="1"/>
  </cellStyleXfs>
  <cellXfs count="138">
    <xf borderId="0" fillId="0" fontId="0" numFmtId="0" xfId="0" applyAlignment="1" applyFont="1">
      <alignment readingOrder="0" shrinkToFit="0" vertical="bottom" wrapText="1"/>
    </xf>
    <xf borderId="0" fillId="0" fontId="1" numFmtId="0" xfId="0" applyAlignment="1" applyFont="1">
      <alignment readingOrder="0" shrinkToFit="0" vertical="bottom" wrapText="0"/>
    </xf>
    <xf borderId="0" fillId="0" fontId="2" numFmtId="0" xfId="0" applyAlignment="1" applyFont="1">
      <alignment readingOrder="0" shrinkToFit="0" wrapText="1"/>
    </xf>
    <xf borderId="0" fillId="0" fontId="2" numFmtId="0" xfId="0" applyAlignment="1" applyFont="1">
      <alignment horizontal="right" readingOrder="0" shrinkToFit="0" wrapText="1"/>
    </xf>
    <xf borderId="0" fillId="0" fontId="2" numFmtId="0" xfId="0" applyAlignment="1" applyFont="1">
      <alignment readingOrder="0" shrinkToFit="0" wrapText="0"/>
    </xf>
    <xf borderId="0" fillId="2" fontId="2" numFmtId="0" xfId="0" applyAlignment="1" applyFill="1" applyFont="1">
      <alignment readingOrder="0" shrinkToFit="0" wrapText="1"/>
    </xf>
    <xf borderId="0" fillId="2" fontId="3" numFmtId="0" xfId="0" applyAlignment="1" applyFont="1">
      <alignment readingOrder="0" shrinkToFit="0" wrapText="1"/>
    </xf>
    <xf borderId="0" fillId="2" fontId="3" numFmtId="4" xfId="0" applyAlignment="1" applyFont="1" applyNumberFormat="1">
      <alignment horizontal="center" readingOrder="0" shrinkToFit="0" wrapText="1"/>
    </xf>
    <xf borderId="0" fillId="2" fontId="4" numFmtId="0" xfId="0" applyAlignment="1" applyFont="1">
      <alignment readingOrder="0" shrinkToFit="0" wrapText="1"/>
    </xf>
    <xf borderId="0" fillId="0" fontId="5" numFmtId="164" xfId="0" applyAlignment="1" applyFont="1" applyNumberFormat="1">
      <alignment readingOrder="0" shrinkToFit="0" vertical="bottom" wrapText="0"/>
    </xf>
    <xf borderId="0" fillId="0" fontId="5" numFmtId="0" xfId="0" applyAlignment="1" applyFont="1">
      <alignment readingOrder="0" shrinkToFit="0" vertical="bottom" wrapText="0"/>
    </xf>
    <xf borderId="0" fillId="0" fontId="4" numFmtId="0" xfId="0" applyAlignment="1" applyFont="1">
      <alignment horizontal="right" shrinkToFit="0" wrapText="1"/>
    </xf>
    <xf borderId="0" fillId="0" fontId="4" numFmtId="0" xfId="0" applyAlignment="1" applyFont="1">
      <alignment readingOrder="0" shrinkToFit="0" wrapText="0"/>
    </xf>
    <xf borderId="0" fillId="3" fontId="4" numFmtId="0" xfId="0" applyAlignment="1" applyFill="1" applyFont="1">
      <alignment readingOrder="0" shrinkToFit="0" wrapText="1"/>
    </xf>
    <xf borderId="0" fillId="2" fontId="4" numFmtId="0" xfId="0" applyAlignment="1" applyFont="1">
      <alignment shrinkToFit="0" wrapText="1"/>
    </xf>
    <xf borderId="0" fillId="2" fontId="4" numFmtId="0" xfId="0" applyAlignment="1" applyFont="1">
      <alignment readingOrder="0" shrinkToFit="0" wrapText="1"/>
    </xf>
    <xf borderId="0" fillId="2" fontId="4" numFmtId="4" xfId="0" applyAlignment="1" applyFont="1" applyNumberFormat="1">
      <alignment horizontal="center" shrinkToFit="0" wrapText="1"/>
    </xf>
    <xf borderId="0" fillId="2" fontId="4" numFmtId="1" xfId="0" applyAlignment="1" applyFont="1" applyNumberFormat="1">
      <alignment shrinkToFit="0" wrapText="1"/>
    </xf>
    <xf borderId="0" fillId="0" fontId="6" numFmtId="0" xfId="0" applyAlignment="1" applyFont="1">
      <alignment horizontal="right" readingOrder="0" shrinkToFit="0" vertical="bottom" wrapText="0"/>
    </xf>
    <xf borderId="0" fillId="0" fontId="6" numFmtId="0" xfId="0" applyAlignment="1" applyFont="1">
      <alignment readingOrder="0" shrinkToFit="0" vertical="bottom" wrapText="0"/>
    </xf>
    <xf borderId="0" fillId="0" fontId="5" numFmtId="164" xfId="0" applyAlignment="1" applyFont="1" applyNumberFormat="1">
      <alignment horizontal="right" readingOrder="0" shrinkToFit="0" vertical="bottom" wrapText="0"/>
    </xf>
    <xf borderId="0" fillId="0" fontId="5" numFmtId="0" xfId="0" applyAlignment="1" applyFont="1">
      <alignment horizontal="right" readingOrder="0" shrinkToFit="0" vertical="bottom" wrapText="0"/>
    </xf>
    <xf borderId="0" fillId="0" fontId="1" numFmtId="0" xfId="0" applyAlignment="1" applyFont="1">
      <alignment horizontal="right" readingOrder="0" shrinkToFit="0" vertical="bottom" wrapText="0"/>
    </xf>
    <xf borderId="0" fillId="0" fontId="4" numFmtId="0" xfId="0" applyAlignment="1" applyFont="1">
      <alignment horizontal="right" readingOrder="0" shrinkToFit="0" wrapText="1"/>
    </xf>
    <xf borderId="0" fillId="0" fontId="4" numFmtId="0" xfId="0" applyAlignment="1" applyFont="1">
      <alignment readingOrder="0" shrinkToFit="0" wrapText="1"/>
    </xf>
    <xf borderId="0" fillId="4" fontId="1" numFmtId="0" xfId="0" applyAlignment="1" applyFill="1" applyFont="1">
      <alignment readingOrder="0" shrinkToFit="0" vertical="bottom" wrapText="0"/>
    </xf>
    <xf borderId="0" fillId="2" fontId="7" numFmtId="0" xfId="0" applyAlignment="1" applyFont="1">
      <alignment horizontal="right" shrinkToFit="0" vertical="bottom" wrapText="1"/>
    </xf>
    <xf borderId="0" fillId="0" fontId="2" numFmtId="0" xfId="0" applyAlignment="1" applyFont="1">
      <alignment readingOrder="0" shrinkToFit="0" wrapText="1"/>
    </xf>
    <xf borderId="0" fillId="0" fontId="4" numFmtId="0" xfId="0" applyAlignment="1" applyFont="1">
      <alignment horizontal="right" readingOrder="0" shrinkToFit="0" wrapText="1"/>
    </xf>
    <xf borderId="0" fillId="5" fontId="1" numFmtId="0" xfId="0" applyAlignment="1" applyFill="1" applyFont="1">
      <alignment readingOrder="0" shrinkToFit="0" vertical="bottom" wrapText="0"/>
    </xf>
    <xf borderId="0" fillId="3" fontId="2" numFmtId="0" xfId="0" applyAlignment="1" applyFont="1">
      <alignment shrinkToFit="0" wrapText="1"/>
    </xf>
    <xf borderId="0" fillId="3" fontId="4" numFmtId="0" xfId="0" applyAlignment="1" applyFont="1">
      <alignment horizontal="right" readingOrder="0" shrinkToFit="0" wrapText="1"/>
    </xf>
    <xf borderId="0" fillId="3" fontId="4" numFmtId="0" xfId="0" applyAlignment="1" applyFont="1">
      <alignment readingOrder="0" shrinkToFit="0" wrapText="0"/>
    </xf>
    <xf borderId="0" fillId="3" fontId="6" numFmtId="0" xfId="0" applyAlignment="1" applyFont="1">
      <alignment horizontal="right" readingOrder="0" shrinkToFit="0" vertical="bottom" wrapText="0"/>
    </xf>
    <xf borderId="0" fillId="3" fontId="6" numFmtId="0" xfId="0" applyAlignment="1" applyFont="1">
      <alignment readingOrder="0" shrinkToFit="0" vertical="bottom" wrapText="0"/>
    </xf>
    <xf borderId="0" fillId="3" fontId="5" numFmtId="164" xfId="0" applyAlignment="1" applyFont="1" applyNumberFormat="1">
      <alignment horizontal="right" readingOrder="0" shrinkToFit="0" vertical="bottom" wrapText="0"/>
    </xf>
    <xf borderId="0" fillId="3" fontId="5" numFmtId="0" xfId="0" applyAlignment="1" applyFont="1">
      <alignment readingOrder="0" shrinkToFit="0" vertical="bottom" wrapText="0"/>
    </xf>
    <xf borderId="0" fillId="3" fontId="5" numFmtId="0" xfId="0" applyAlignment="1" applyFont="1">
      <alignment horizontal="right" readingOrder="0" shrinkToFit="0" vertical="bottom" wrapText="0"/>
    </xf>
    <xf borderId="0" fillId="3" fontId="1" numFmtId="0" xfId="0" applyAlignment="1" applyFont="1">
      <alignment horizontal="right" readingOrder="0" shrinkToFit="0" vertical="bottom" wrapText="0"/>
    </xf>
    <xf borderId="0" fillId="3" fontId="2" numFmtId="0" xfId="0" applyAlignment="1" applyFont="1">
      <alignment readingOrder="0" shrinkToFit="0" wrapText="1"/>
    </xf>
    <xf borderId="0" fillId="3" fontId="1" numFmtId="0" xfId="0" applyAlignment="1" applyFont="1">
      <alignment readingOrder="0" shrinkToFit="0" vertical="bottom" wrapText="0"/>
    </xf>
    <xf borderId="0" fillId="3" fontId="4" numFmtId="0" xfId="0" applyAlignment="1" applyFont="1">
      <alignment horizontal="right" shrinkToFit="0" wrapText="1"/>
    </xf>
    <xf borderId="0" fillId="6" fontId="1" numFmtId="0" xfId="0" applyAlignment="1" applyFill="1" applyFont="1">
      <alignment readingOrder="0" shrinkToFit="0" vertical="bottom" wrapText="0"/>
    </xf>
    <xf borderId="0" fillId="3" fontId="2" numFmtId="0" xfId="0" applyAlignment="1" applyFont="1">
      <alignment readingOrder="0" shrinkToFit="0" wrapText="1"/>
    </xf>
    <xf borderId="0" fillId="3" fontId="4" numFmtId="0" xfId="0" applyAlignment="1" applyFont="1">
      <alignment horizontal="right" readingOrder="0" shrinkToFit="0" wrapText="1"/>
    </xf>
    <xf borderId="0" fillId="7" fontId="1" numFmtId="0" xfId="0" applyAlignment="1" applyFill="1" applyFont="1">
      <alignment readingOrder="0" shrinkToFit="0" vertical="bottom" wrapText="0"/>
    </xf>
    <xf borderId="0" fillId="7" fontId="2" numFmtId="0" xfId="0" applyAlignment="1" applyFont="1">
      <alignment shrinkToFit="0" wrapText="1"/>
    </xf>
    <xf borderId="0" fillId="7" fontId="4" numFmtId="0" xfId="0" applyAlignment="1" applyFont="1">
      <alignment horizontal="right" shrinkToFit="0" wrapText="1"/>
    </xf>
    <xf borderId="0" fillId="7" fontId="4" numFmtId="0" xfId="0" applyAlignment="1" applyFont="1">
      <alignment readingOrder="0" shrinkToFit="0" wrapText="0"/>
    </xf>
    <xf borderId="0" fillId="7" fontId="4" numFmtId="0" xfId="0" applyAlignment="1" applyFont="1">
      <alignment readingOrder="0" shrinkToFit="0" wrapText="1"/>
    </xf>
    <xf borderId="0" fillId="7" fontId="6" numFmtId="0" xfId="0" applyAlignment="1" applyFont="1">
      <alignment horizontal="right" readingOrder="0" shrinkToFit="0" vertical="bottom" wrapText="0"/>
    </xf>
    <xf borderId="0" fillId="7" fontId="6" numFmtId="0" xfId="0" applyAlignment="1" applyFont="1">
      <alignment readingOrder="0" shrinkToFit="0" vertical="bottom" wrapText="0"/>
    </xf>
    <xf borderId="0" fillId="7" fontId="5" numFmtId="164" xfId="0" applyAlignment="1" applyFont="1" applyNumberFormat="1">
      <alignment horizontal="right" readingOrder="0" shrinkToFit="0" vertical="bottom" wrapText="0"/>
    </xf>
    <xf borderId="0" fillId="7" fontId="5" numFmtId="0" xfId="0" applyAlignment="1" applyFont="1">
      <alignment readingOrder="0" shrinkToFit="0" vertical="bottom" wrapText="0"/>
    </xf>
    <xf borderId="0" fillId="7" fontId="5" numFmtId="0" xfId="0" applyAlignment="1" applyFont="1">
      <alignment horizontal="right" readingOrder="0" shrinkToFit="0" vertical="bottom" wrapText="0"/>
    </xf>
    <xf borderId="0" fillId="7" fontId="1" numFmtId="0" xfId="0" applyAlignment="1" applyFont="1">
      <alignment horizontal="right" readingOrder="0" shrinkToFit="0" vertical="bottom" wrapText="0"/>
    </xf>
    <xf borderId="0" fillId="7" fontId="2" numFmtId="0" xfId="0" applyAlignment="1" applyFont="1">
      <alignment readingOrder="0" shrinkToFit="0" wrapText="1"/>
    </xf>
    <xf borderId="0" fillId="2" fontId="7" numFmtId="0" xfId="0" applyAlignment="1" applyFont="1">
      <alignment readingOrder="0" shrinkToFit="0" vertical="bottom" wrapText="1"/>
    </xf>
    <xf borderId="0" fillId="8" fontId="1" numFmtId="0" xfId="0" applyAlignment="1" applyFill="1" applyFont="1">
      <alignment readingOrder="0" shrinkToFit="0" vertical="bottom" wrapText="0"/>
    </xf>
    <xf borderId="0" fillId="9" fontId="4" numFmtId="0" xfId="0" applyAlignment="1" applyFill="1" applyFont="1">
      <alignment horizontal="right" shrinkToFit="0" wrapText="1"/>
    </xf>
    <xf borderId="0" fillId="9" fontId="8" numFmtId="0" xfId="0" applyAlignment="1" applyFont="1">
      <alignment readingOrder="0" shrinkToFit="0" wrapText="0"/>
    </xf>
    <xf borderId="0" fillId="0" fontId="4" numFmtId="0" xfId="0" applyAlignment="1" applyFont="1">
      <alignment shrinkToFit="0" wrapText="0"/>
    </xf>
    <xf borderId="0" fillId="0" fontId="4" numFmtId="0" xfId="0" applyAlignment="1" applyFont="1">
      <alignment shrinkToFit="0" wrapText="1"/>
    </xf>
    <xf borderId="0" fillId="8" fontId="8" numFmtId="0" xfId="0" applyAlignment="1" applyFont="1">
      <alignment readingOrder="0" shrinkToFit="0" wrapText="0"/>
    </xf>
    <xf borderId="0" fillId="0" fontId="9" numFmtId="0" xfId="0" applyAlignment="1" applyFont="1">
      <alignment readingOrder="0" shrinkToFit="0" wrapText="0"/>
    </xf>
    <xf borderId="0" fillId="2" fontId="7" numFmtId="0" xfId="0" applyAlignment="1" applyFont="1">
      <alignment horizontal="right" readingOrder="0" shrinkToFit="0" vertical="bottom" wrapText="1"/>
    </xf>
    <xf borderId="0" fillId="2" fontId="7" numFmtId="0" xfId="0" applyAlignment="1" applyFont="1">
      <alignment horizontal="right" shrinkToFit="0" vertical="bottom" wrapText="1"/>
    </xf>
    <xf borderId="0" fillId="9" fontId="4" numFmtId="0" xfId="0" applyAlignment="1" applyFont="1">
      <alignment horizontal="right" readingOrder="0" shrinkToFit="0" wrapText="1"/>
    </xf>
    <xf borderId="0" fillId="2" fontId="2" numFmtId="0" xfId="0" applyAlignment="1" applyFont="1">
      <alignment readingOrder="0" shrinkToFit="0" wrapText="1"/>
    </xf>
    <xf borderId="0" fillId="0" fontId="1" numFmtId="0" xfId="0" applyAlignment="1" applyFont="1">
      <alignment shrinkToFit="0" vertical="bottom" wrapText="0"/>
    </xf>
    <xf borderId="0" fillId="5" fontId="2" numFmtId="0" xfId="0" applyAlignment="1" applyFont="1">
      <alignment shrinkToFit="0" wrapText="1"/>
    </xf>
    <xf borderId="0" fillId="5" fontId="4" numFmtId="0" xfId="0" applyAlignment="1" applyFont="1">
      <alignment horizontal="right" readingOrder="0" shrinkToFit="0" wrapText="1"/>
    </xf>
    <xf borderId="0" fillId="5" fontId="4" numFmtId="0" xfId="0" applyAlignment="1" applyFont="1">
      <alignment readingOrder="0" shrinkToFit="0" wrapText="0"/>
    </xf>
    <xf borderId="0" fillId="5" fontId="4" numFmtId="0" xfId="0" applyAlignment="1" applyFont="1">
      <alignment readingOrder="0" shrinkToFit="0" wrapText="1"/>
    </xf>
    <xf borderId="0" fillId="5" fontId="6" numFmtId="0" xfId="0" applyAlignment="1" applyFont="1">
      <alignment horizontal="right" readingOrder="0" shrinkToFit="0" vertical="bottom" wrapText="0"/>
    </xf>
    <xf borderId="0" fillId="5" fontId="6" numFmtId="0" xfId="0" applyAlignment="1" applyFont="1">
      <alignment readingOrder="0" shrinkToFit="0" vertical="bottom" wrapText="0"/>
    </xf>
    <xf borderId="0" fillId="5" fontId="5" numFmtId="164" xfId="0" applyAlignment="1" applyFont="1" applyNumberFormat="1">
      <alignment horizontal="right" readingOrder="0" shrinkToFit="0" vertical="bottom" wrapText="0"/>
    </xf>
    <xf borderId="0" fillId="5" fontId="5" numFmtId="0" xfId="0" applyAlignment="1" applyFont="1">
      <alignment readingOrder="0" shrinkToFit="0" vertical="bottom" wrapText="0"/>
    </xf>
    <xf borderId="0" fillId="5" fontId="5" numFmtId="0" xfId="0" applyAlignment="1" applyFont="1">
      <alignment horizontal="right" readingOrder="0" shrinkToFit="0" vertical="bottom" wrapText="0"/>
    </xf>
    <xf borderId="0" fillId="5" fontId="1" numFmtId="0" xfId="0" applyAlignment="1" applyFont="1">
      <alignment horizontal="right" readingOrder="0" shrinkToFit="0" vertical="bottom" wrapText="0"/>
    </xf>
    <xf borderId="0" fillId="5" fontId="2" numFmtId="0" xfId="0" applyAlignment="1" applyFont="1">
      <alignment readingOrder="0" shrinkToFit="0" wrapText="1"/>
    </xf>
    <xf borderId="0" fillId="10" fontId="1" numFmtId="0" xfId="0" applyAlignment="1" applyFill="1" applyFont="1">
      <alignment readingOrder="0" shrinkToFit="0" vertical="bottom" wrapText="0"/>
    </xf>
    <xf borderId="0" fillId="0" fontId="4" numFmtId="0" xfId="0" applyAlignment="1" applyFont="1">
      <alignment readingOrder="0" shrinkToFit="0" wrapText="0"/>
    </xf>
    <xf borderId="0" fillId="0" fontId="4" numFmtId="0" xfId="0" applyAlignment="1" applyFont="1">
      <alignment readingOrder="0" shrinkToFit="0" wrapText="1"/>
    </xf>
    <xf borderId="0" fillId="7" fontId="4" numFmtId="0" xfId="0" applyAlignment="1" applyFont="1">
      <alignment horizontal="right" readingOrder="0" shrinkToFit="0" wrapText="1"/>
    </xf>
    <xf borderId="0" fillId="0" fontId="10" numFmtId="0" xfId="0" applyAlignment="1" applyFont="1">
      <alignment readingOrder="0" shrinkToFit="0" vertical="bottom" wrapText="0"/>
    </xf>
    <xf borderId="0" fillId="0" fontId="9" numFmtId="0" xfId="0" applyAlignment="1" applyFont="1">
      <alignment shrinkToFit="0" wrapText="0"/>
    </xf>
    <xf borderId="0" fillId="0" fontId="9" numFmtId="0" xfId="0" applyAlignment="1" applyFont="1">
      <alignment shrinkToFit="0" wrapText="1"/>
    </xf>
    <xf borderId="0" fillId="9" fontId="4" numFmtId="0" xfId="0" applyAlignment="1" applyFont="1">
      <alignment horizontal="right" readingOrder="0" shrinkToFit="0" wrapText="1"/>
    </xf>
    <xf borderId="0" fillId="2" fontId="4" numFmtId="1" xfId="0" applyAlignment="1" applyFont="1" applyNumberFormat="1">
      <alignment readingOrder="0" shrinkToFit="0" wrapText="1"/>
    </xf>
    <xf borderId="0" fillId="2" fontId="5" numFmtId="0" xfId="0" applyAlignment="1" applyFont="1">
      <alignment readingOrder="0" shrinkToFit="0" vertical="bottom" wrapText="0"/>
    </xf>
    <xf borderId="0" fillId="2" fontId="5" numFmtId="0" xfId="0" applyAlignment="1" applyFont="1">
      <alignment shrinkToFit="0" vertical="bottom" wrapText="0"/>
    </xf>
    <xf borderId="0" fillId="10" fontId="10" numFmtId="0" xfId="0" applyAlignment="1" applyFont="1">
      <alignment readingOrder="0" shrinkToFit="0" vertical="bottom" wrapText="0"/>
    </xf>
    <xf borderId="0" fillId="0" fontId="2" numFmtId="0" xfId="0" applyAlignment="1" applyFont="1">
      <alignment shrinkToFit="0" wrapText="0"/>
    </xf>
    <xf borderId="0" fillId="0" fontId="4" numFmtId="164" xfId="0" applyAlignment="1" applyFont="1" applyNumberFormat="1">
      <alignment shrinkToFit="0" wrapText="1"/>
    </xf>
    <xf borderId="0" fillId="0" fontId="2" numFmtId="0" xfId="0" applyAlignment="1" applyFont="1">
      <alignment horizontal="right" readingOrder="0" shrinkToFit="0" wrapText="1"/>
    </xf>
    <xf borderId="0" fillId="0" fontId="2" numFmtId="0" xfId="0" applyAlignment="1" applyFont="1">
      <alignment readingOrder="0" shrinkToFit="0" wrapText="0"/>
    </xf>
    <xf borderId="0" fillId="2" fontId="3" numFmtId="0" xfId="0" applyAlignment="1" applyFont="1">
      <alignment shrinkToFit="0" wrapText="1"/>
    </xf>
    <xf borderId="0" fillId="2" fontId="3" numFmtId="4" xfId="0" applyAlignment="1" applyFont="1" applyNumberFormat="1">
      <alignment horizontal="center" shrinkToFit="0" wrapText="1"/>
    </xf>
    <xf borderId="0" fillId="2" fontId="3" numFmtId="1" xfId="0" applyAlignment="1" applyFont="1" applyNumberFormat="1">
      <alignment shrinkToFit="0" wrapText="1"/>
    </xf>
    <xf borderId="0" fillId="2" fontId="2" numFmtId="0" xfId="0" applyAlignment="1" applyFont="1">
      <alignment shrinkToFit="0" wrapText="1"/>
    </xf>
    <xf borderId="0" fillId="0" fontId="2" numFmtId="0" xfId="0" applyAlignment="1" applyFont="1">
      <alignment horizontal="right" shrinkToFit="0" wrapText="1"/>
    </xf>
    <xf borderId="0" fillId="10" fontId="2" numFmtId="0" xfId="0" applyAlignment="1" applyFont="1">
      <alignment readingOrder="0" shrinkToFit="0" wrapText="1"/>
    </xf>
    <xf borderId="0" fillId="6" fontId="2" numFmtId="0" xfId="0" applyAlignment="1" applyFont="1">
      <alignment readingOrder="0" shrinkToFit="0" wrapText="1"/>
    </xf>
    <xf borderId="0" fillId="0" fontId="9" numFmtId="0" xfId="0" applyAlignment="1" applyFont="1">
      <alignment readingOrder="0" shrinkToFit="0" wrapText="1"/>
    </xf>
    <xf borderId="0" fillId="0" fontId="3" numFmtId="0" xfId="0" applyAlignment="1" applyFont="1">
      <alignment readingOrder="0" shrinkToFit="0" wrapText="1"/>
    </xf>
    <xf borderId="0" fillId="2" fontId="2" numFmtId="165" xfId="0" applyAlignment="1" applyFont="1" applyNumberFormat="1">
      <alignment readingOrder="0" shrinkToFit="0" wrapText="1"/>
    </xf>
    <xf borderId="0" fillId="0" fontId="2" numFmtId="166" xfId="0" applyAlignment="1" applyFont="1" applyNumberFormat="1">
      <alignment readingOrder="0" shrinkToFit="0" wrapText="1"/>
    </xf>
    <xf borderId="0" fillId="2" fontId="2" numFmtId="165" xfId="0" applyAlignment="1" applyFont="1" applyNumberFormat="1">
      <alignment shrinkToFit="0" wrapText="1"/>
    </xf>
    <xf borderId="0" fillId="11" fontId="2" numFmtId="0" xfId="0" applyAlignment="1" applyFill="1" applyFont="1">
      <alignment readingOrder="0" shrinkToFit="0" wrapText="1"/>
    </xf>
    <xf borderId="0" fillId="11" fontId="10" numFmtId="167" xfId="0" applyAlignment="1" applyFont="1" applyNumberFormat="1">
      <alignment horizontal="right" readingOrder="0" shrinkToFit="0" vertical="bottom" wrapText="0"/>
    </xf>
    <xf borderId="0" fillId="11" fontId="10" numFmtId="0" xfId="0" applyAlignment="1" applyFont="1">
      <alignment readingOrder="0" shrinkToFit="0" vertical="bottom" wrapText="0"/>
    </xf>
    <xf borderId="0" fillId="11" fontId="2" numFmtId="0" xfId="0" applyAlignment="1" applyFont="1">
      <alignment shrinkToFit="0" wrapText="1"/>
    </xf>
    <xf borderId="0" fillId="0" fontId="11" numFmtId="0" xfId="0" applyAlignment="1" applyFont="1">
      <alignment readingOrder="0" shrinkToFit="0" vertical="bottom" wrapText="0"/>
    </xf>
    <xf borderId="0" fillId="11" fontId="2" numFmtId="0" xfId="0" applyAlignment="1" applyFont="1">
      <alignment readingOrder="0" shrinkToFit="0" wrapText="1"/>
    </xf>
    <xf borderId="0" fillId="11" fontId="2" numFmtId="14" xfId="0" applyAlignment="1" applyFont="1" applyNumberFormat="1">
      <alignment readingOrder="0" shrinkToFit="0" wrapText="1"/>
    </xf>
    <xf borderId="0" fillId="11" fontId="12" numFmtId="0" xfId="0" applyAlignment="1" applyFont="1">
      <alignment readingOrder="0" shrinkToFit="0" wrapText="1"/>
    </xf>
    <xf borderId="0" fillId="0" fontId="2" numFmtId="14" xfId="0" applyAlignment="1" applyFont="1" applyNumberFormat="1">
      <alignment readingOrder="0" shrinkToFit="0" wrapText="1"/>
    </xf>
    <xf borderId="0" fillId="0" fontId="2" numFmtId="21" xfId="0" applyAlignment="1" applyFont="1" applyNumberFormat="1">
      <alignment readingOrder="0" shrinkToFit="0" wrapText="1"/>
    </xf>
    <xf borderId="0" fillId="0" fontId="12" numFmtId="0" xfId="0" applyAlignment="1" applyFont="1">
      <alignment readingOrder="0" shrinkToFit="0" wrapText="1"/>
    </xf>
    <xf borderId="0" fillId="11" fontId="10" numFmtId="14" xfId="0" applyAlignment="1" applyFont="1" applyNumberFormat="1">
      <alignment horizontal="right" readingOrder="0" shrinkToFit="0" vertical="bottom" wrapText="0"/>
    </xf>
    <xf borderId="0" fillId="12" fontId="2" numFmtId="0" xfId="0" applyAlignment="1" applyFill="1" applyFont="1">
      <alignment readingOrder="0" shrinkToFit="0" wrapText="1"/>
    </xf>
    <xf borderId="0" fillId="12" fontId="2" numFmtId="14" xfId="0" applyAlignment="1" applyFont="1" applyNumberFormat="1">
      <alignment readingOrder="0" shrinkToFit="0" wrapText="1"/>
    </xf>
    <xf borderId="0" fillId="12" fontId="10" numFmtId="0" xfId="0" applyAlignment="1" applyFont="1">
      <alignment readingOrder="0" shrinkToFit="0" vertical="bottom" wrapText="0"/>
    </xf>
    <xf borderId="0" fillId="12" fontId="2" numFmtId="0" xfId="0" applyAlignment="1" applyFont="1">
      <alignment shrinkToFit="0" wrapText="1"/>
    </xf>
    <xf borderId="0" fillId="13" fontId="10" numFmtId="0" xfId="0" applyAlignment="1" applyFill="1" applyFont="1">
      <alignment readingOrder="0" shrinkToFit="0" vertical="bottom" wrapText="0"/>
    </xf>
    <xf borderId="0" fillId="12" fontId="2" numFmtId="0" xfId="0" applyAlignment="1" applyFont="1">
      <alignment readingOrder="0" shrinkToFit="0" wrapText="1"/>
    </xf>
    <xf borderId="0" fillId="0" fontId="10" numFmtId="167" xfId="0" applyAlignment="1" applyFont="1" applyNumberFormat="1">
      <alignment horizontal="right" readingOrder="0" shrinkToFit="0" vertical="bottom" wrapText="0"/>
    </xf>
    <xf borderId="0" fillId="14" fontId="10" numFmtId="0" xfId="0" applyAlignment="1" applyFill="1" applyFont="1">
      <alignment readingOrder="0" shrinkToFit="0" vertical="bottom" wrapText="0"/>
    </xf>
    <xf borderId="0" fillId="0" fontId="2" numFmtId="168" xfId="0" applyAlignment="1" applyFont="1" applyNumberFormat="1">
      <alignment readingOrder="0" shrinkToFit="0" wrapText="1"/>
    </xf>
    <xf borderId="0" fillId="0" fontId="11" numFmtId="20" xfId="0" applyAlignment="1" applyFont="1" applyNumberFormat="1">
      <alignment horizontal="right" readingOrder="0" shrinkToFit="0" vertical="bottom" wrapText="0"/>
    </xf>
    <xf borderId="0" fillId="0" fontId="11" numFmtId="0" xfId="0" applyAlignment="1" applyFont="1">
      <alignment readingOrder="0" shrinkToFit="0" vertical="bottom" wrapText="0"/>
    </xf>
    <xf borderId="0" fillId="0" fontId="11" numFmtId="20" xfId="0" applyAlignment="1" applyFont="1" applyNumberFormat="1">
      <alignment horizontal="right" readingOrder="0" shrinkToFit="0" vertical="bottom" wrapText="0"/>
    </xf>
    <xf borderId="0" fillId="0" fontId="13" numFmtId="0" xfId="0" applyAlignment="1" applyFont="1">
      <alignment readingOrder="0" shrinkToFit="0" vertical="bottom" wrapText="0"/>
    </xf>
    <xf borderId="0" fillId="9" fontId="2" numFmtId="0" xfId="0" applyAlignment="1" applyFont="1">
      <alignment readingOrder="0" shrinkToFit="0" wrapText="1"/>
    </xf>
    <xf borderId="0" fillId="0" fontId="2" numFmtId="164" xfId="0" applyAlignment="1" applyFont="1" applyNumberFormat="1">
      <alignment readingOrder="0" shrinkToFit="0" wrapText="1"/>
    </xf>
    <xf borderId="0" fillId="0" fontId="2" numFmtId="0" xfId="0" applyAlignment="1" applyFont="1">
      <alignment readingOrder="0" shrinkToFit="0" vertical="bottom" wrapText="0"/>
    </xf>
    <xf borderId="0" fillId="0" fontId="2" numFmtId="169"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11.43"/>
    <col customWidth="1" min="2" max="2" width="0.43"/>
    <col customWidth="1" min="3" max="3" width="0.86"/>
    <col customWidth="1" min="4" max="4" width="0.71"/>
    <col customWidth="1" min="5" max="5" width="5.86"/>
    <col customWidth="1" min="6" max="7" width="6.14"/>
    <col customWidth="1" min="8" max="8" width="5.71"/>
    <col customWidth="1" min="9" max="9" width="4.29"/>
    <col customWidth="1" min="10" max="10" width="4.14"/>
    <col customWidth="1" min="11" max="11" width="4.43"/>
    <col customWidth="1" min="12" max="12" width="6.0"/>
    <col customWidth="1" min="13" max="13" width="6.57"/>
    <col customWidth="1" min="14" max="14" width="7.0"/>
    <col customWidth="1" min="15" max="15" width="9.57"/>
    <col customWidth="1" min="16" max="16" width="11.57"/>
    <col customWidth="1" min="17" max="17" width="0.86"/>
    <col customWidth="1" min="19" max="19" width="10.29"/>
    <col customWidth="1" min="20" max="20" width="9.43"/>
    <col customWidth="1" min="22" max="22" width="12.29"/>
    <col customWidth="1" min="23" max="23" width="7.71"/>
    <col customWidth="1" min="24" max="24" width="4.71"/>
    <col customWidth="1" min="25" max="25" width="8.86"/>
  </cols>
  <sheetData>
    <row r="1" ht="28.5" customHeight="1">
      <c r="A1" s="1" t="s">
        <v>0</v>
      </c>
      <c r="B1" s="2" t="s">
        <v>1</v>
      </c>
      <c r="D1" s="2" t="s">
        <v>2</v>
      </c>
      <c r="E1" s="3" t="s">
        <v>3</v>
      </c>
      <c r="F1" s="4" t="s">
        <v>4</v>
      </c>
      <c r="G1" s="2" t="s">
        <v>5</v>
      </c>
      <c r="H1" s="5" t="s">
        <v>6</v>
      </c>
      <c r="I1" s="6" t="s">
        <v>7</v>
      </c>
      <c r="J1" s="6" t="s">
        <v>8</v>
      </c>
      <c r="K1" s="6" t="s">
        <v>9</v>
      </c>
      <c r="L1" s="7" t="s">
        <v>10</v>
      </c>
      <c r="M1" s="6" t="s">
        <v>11</v>
      </c>
      <c r="N1" s="8" t="s">
        <v>12</v>
      </c>
      <c r="O1" s="5" t="s">
        <v>13</v>
      </c>
      <c r="P1" s="5" t="s">
        <v>14</v>
      </c>
      <c r="Q1" s="1" t="s">
        <v>15</v>
      </c>
      <c r="R1" s="1" t="s">
        <v>16</v>
      </c>
      <c r="S1" s="9" t="s">
        <v>17</v>
      </c>
      <c r="T1" s="10" t="s">
        <v>18</v>
      </c>
      <c r="V1" s="10" t="s">
        <v>19</v>
      </c>
      <c r="W1" s="10" t="s">
        <v>20</v>
      </c>
      <c r="X1" s="10" t="s">
        <v>21</v>
      </c>
      <c r="Y1" s="10" t="s">
        <v>22</v>
      </c>
      <c r="Z1" s="1" t="s">
        <v>23</v>
      </c>
      <c r="AA1" s="1" t="s">
        <v>24</v>
      </c>
      <c r="AB1" s="1" t="s">
        <v>25</v>
      </c>
      <c r="AC1" s="1" t="s">
        <v>26</v>
      </c>
      <c r="AD1" s="1" t="s">
        <v>27</v>
      </c>
      <c r="AE1" s="1" t="s">
        <v>28</v>
      </c>
      <c r="AF1" s="1" t="s">
        <v>29</v>
      </c>
      <c r="AG1" s="1" t="s">
        <v>30</v>
      </c>
      <c r="AH1" s="1" t="s">
        <v>31</v>
      </c>
      <c r="AI1" s="1" t="s">
        <v>32</v>
      </c>
      <c r="AL1" s="2" t="s">
        <v>33</v>
      </c>
    </row>
    <row r="2">
      <c r="A2" s="1" t="s">
        <v>34</v>
      </c>
      <c r="E2" s="11"/>
      <c r="F2" s="12"/>
      <c r="G2" s="13" t="s">
        <v>35</v>
      </c>
      <c r="H2" s="14"/>
      <c r="I2" s="15"/>
      <c r="J2" s="15"/>
      <c r="K2" s="15"/>
      <c r="L2" s="16">
        <f t="shared" ref="L2:L401" si="1">(I2+J2+K2)/3</f>
        <v>0</v>
      </c>
      <c r="M2" s="17" t="str">
        <f t="shared" ref="M2:M366" si="2">50000/L2</f>
        <v>#DIV/0!</v>
      </c>
      <c r="N2" s="14" t="str">
        <f>L2*M2</f>
        <v>#DIV/0!</v>
      </c>
      <c r="O2" s="15"/>
      <c r="P2" s="14" t="str">
        <f t="shared" ref="P2:P130" si="3">(O2/N2)*100</f>
        <v>#DIV/0!</v>
      </c>
      <c r="Q2" s="18"/>
      <c r="R2" s="19" t="s">
        <v>36</v>
      </c>
      <c r="S2" s="20">
        <v>42289.0</v>
      </c>
      <c r="T2" s="10" t="s">
        <v>37</v>
      </c>
      <c r="V2" s="10" t="s">
        <v>38</v>
      </c>
      <c r="W2" s="10" t="s">
        <v>39</v>
      </c>
      <c r="X2" s="21">
        <v>1.0</v>
      </c>
      <c r="Y2" s="10" t="s">
        <v>40</v>
      </c>
      <c r="Z2" s="22">
        <v>900.0</v>
      </c>
      <c r="AA2" s="22">
        <v>100.0</v>
      </c>
      <c r="AB2" s="22">
        <v>800.0</v>
      </c>
      <c r="AC2" s="22">
        <v>2.0</v>
      </c>
      <c r="AD2" s="22">
        <v>1.0</v>
      </c>
      <c r="AE2" s="22">
        <v>152.335</v>
      </c>
      <c r="AF2" s="22">
        <v>291.0</v>
      </c>
      <c r="AG2" s="22">
        <v>102.13</v>
      </c>
      <c r="AH2" s="22">
        <v>9.435</v>
      </c>
      <c r="AI2" s="22">
        <v>-999.0</v>
      </c>
    </row>
    <row r="3">
      <c r="A3" s="1" t="s">
        <v>41</v>
      </c>
      <c r="E3" s="23">
        <v>0.0</v>
      </c>
      <c r="F3" s="12"/>
      <c r="G3" s="24" t="s">
        <v>42</v>
      </c>
      <c r="H3" s="14"/>
      <c r="I3" s="15"/>
      <c r="J3" s="15"/>
      <c r="K3" s="15"/>
      <c r="L3" s="16">
        <f t="shared" si="1"/>
        <v>0</v>
      </c>
      <c r="M3" s="17" t="str">
        <f t="shared" si="2"/>
        <v>#DIV/0!</v>
      </c>
      <c r="N3" s="15">
        <v>50000.0</v>
      </c>
      <c r="O3" s="15">
        <v>2.0</v>
      </c>
      <c r="P3" s="14">
        <f t="shared" si="3"/>
        <v>0.004</v>
      </c>
      <c r="Q3" s="18"/>
      <c r="R3" s="19" t="s">
        <v>43</v>
      </c>
      <c r="S3" s="20">
        <v>42289.0</v>
      </c>
      <c r="T3" s="10" t="s">
        <v>37</v>
      </c>
      <c r="V3" s="10" t="s">
        <v>38</v>
      </c>
      <c r="W3" s="10" t="s">
        <v>39</v>
      </c>
      <c r="X3" s="21">
        <v>2.0</v>
      </c>
      <c r="Y3" s="10" t="s">
        <v>44</v>
      </c>
      <c r="Z3" s="22">
        <v>820.0</v>
      </c>
      <c r="AA3" s="22">
        <v>50.0</v>
      </c>
      <c r="AB3" s="22">
        <v>770.0</v>
      </c>
      <c r="AC3" s="22">
        <v>3.0</v>
      </c>
      <c r="AD3" s="22">
        <v>2.0</v>
      </c>
      <c r="AE3" s="22">
        <v>120.59</v>
      </c>
      <c r="AF3" s="22">
        <v>278.0</v>
      </c>
      <c r="AG3" s="22">
        <v>89.87</v>
      </c>
      <c r="AH3" s="22">
        <v>9.52</v>
      </c>
      <c r="AI3" s="22">
        <v>300.0</v>
      </c>
      <c r="AL3" s="2">
        <v>1.0</v>
      </c>
    </row>
    <row r="4">
      <c r="A4" s="1" t="s">
        <v>45</v>
      </c>
      <c r="B4" s="2"/>
      <c r="C4" s="2"/>
      <c r="D4" s="2"/>
      <c r="E4" s="23">
        <v>0.0</v>
      </c>
      <c r="F4" s="12"/>
      <c r="G4" s="24" t="s">
        <v>42</v>
      </c>
      <c r="H4" s="15"/>
      <c r="I4" s="14"/>
      <c r="J4" s="14"/>
      <c r="K4" s="14"/>
      <c r="L4" s="16">
        <f t="shared" si="1"/>
        <v>0</v>
      </c>
      <c r="M4" s="17" t="str">
        <f t="shared" si="2"/>
        <v>#DIV/0!</v>
      </c>
      <c r="N4" s="15">
        <v>50000.0</v>
      </c>
      <c r="O4" s="15">
        <v>19.0</v>
      </c>
      <c r="P4" s="14">
        <f t="shared" si="3"/>
        <v>0.038</v>
      </c>
      <c r="Q4" s="18"/>
      <c r="R4" s="19" t="s">
        <v>46</v>
      </c>
      <c r="S4" s="20">
        <v>42289.0</v>
      </c>
      <c r="T4" s="10" t="s">
        <v>37</v>
      </c>
      <c r="V4" s="10" t="s">
        <v>38</v>
      </c>
      <c r="W4" s="10" t="s">
        <v>39</v>
      </c>
      <c r="X4" s="21">
        <v>3.0</v>
      </c>
      <c r="Y4" s="10" t="s">
        <v>44</v>
      </c>
      <c r="Z4" s="22">
        <v>840.0</v>
      </c>
      <c r="AA4" s="22">
        <v>100.0</v>
      </c>
      <c r="AB4" s="22">
        <v>740.0</v>
      </c>
      <c r="AC4" s="22">
        <v>3.0</v>
      </c>
      <c r="AD4" s="22">
        <v>2.0</v>
      </c>
      <c r="AE4" s="22">
        <v>123.44</v>
      </c>
      <c r="AF4" s="22">
        <v>261.0</v>
      </c>
      <c r="AG4" s="22">
        <v>88.36</v>
      </c>
      <c r="AH4" s="22">
        <v>9.39</v>
      </c>
      <c r="AI4" s="22">
        <v>420.0</v>
      </c>
    </row>
    <row r="5">
      <c r="A5" s="1" t="s">
        <v>47</v>
      </c>
      <c r="E5" s="23">
        <v>0.0</v>
      </c>
      <c r="F5" s="12"/>
      <c r="G5" s="24" t="s">
        <v>48</v>
      </c>
      <c r="H5" s="14"/>
      <c r="I5" s="14"/>
      <c r="J5" s="14"/>
      <c r="K5" s="14"/>
      <c r="L5" s="16">
        <f t="shared" si="1"/>
        <v>0</v>
      </c>
      <c r="M5" s="17" t="str">
        <f t="shared" si="2"/>
        <v>#DIV/0!</v>
      </c>
      <c r="N5" s="15">
        <v>50000.0</v>
      </c>
      <c r="O5" s="15">
        <v>8.0</v>
      </c>
      <c r="P5" s="14">
        <f t="shared" si="3"/>
        <v>0.016</v>
      </c>
      <c r="Q5" s="18"/>
      <c r="R5" s="19" t="s">
        <v>46</v>
      </c>
      <c r="S5" s="20">
        <v>42289.0</v>
      </c>
      <c r="T5" s="10" t="s">
        <v>37</v>
      </c>
      <c r="V5" s="10" t="s">
        <v>38</v>
      </c>
      <c r="W5" s="10" t="s">
        <v>39</v>
      </c>
      <c r="X5" s="21">
        <v>4.0</v>
      </c>
      <c r="Y5" s="10" t="s">
        <v>44</v>
      </c>
      <c r="Z5" s="22">
        <v>910.0</v>
      </c>
      <c r="AA5" s="22">
        <v>112.0</v>
      </c>
      <c r="AB5" s="22">
        <v>798.0</v>
      </c>
      <c r="AC5" s="22">
        <v>3.0</v>
      </c>
      <c r="AD5" s="22">
        <v>1.0</v>
      </c>
      <c r="AE5" s="22">
        <v>152.0</v>
      </c>
      <c r="AF5" s="22">
        <v>297.0</v>
      </c>
      <c r="AG5" s="22">
        <v>97.44</v>
      </c>
      <c r="AH5" s="22">
        <v>10.45</v>
      </c>
      <c r="AI5" s="22">
        <v>40.0</v>
      </c>
      <c r="AL5" s="2">
        <v>1.0</v>
      </c>
    </row>
    <row r="6">
      <c r="A6" s="1" t="s">
        <v>49</v>
      </c>
      <c r="E6" s="23">
        <v>0.0</v>
      </c>
      <c r="F6" s="12"/>
      <c r="G6" s="24" t="s">
        <v>42</v>
      </c>
      <c r="H6" s="15"/>
      <c r="I6" s="14"/>
      <c r="J6" s="14"/>
      <c r="K6" s="14"/>
      <c r="L6" s="16">
        <f t="shared" si="1"/>
        <v>0</v>
      </c>
      <c r="M6" s="17" t="str">
        <f t="shared" si="2"/>
        <v>#DIV/0!</v>
      </c>
      <c r="N6" s="15">
        <v>50000.0</v>
      </c>
      <c r="O6" s="15">
        <v>0.0</v>
      </c>
      <c r="P6" s="14">
        <f t="shared" si="3"/>
        <v>0</v>
      </c>
      <c r="Q6" s="18"/>
      <c r="R6" s="19" t="s">
        <v>46</v>
      </c>
      <c r="S6" s="20">
        <v>42289.0</v>
      </c>
      <c r="T6" s="10" t="s">
        <v>37</v>
      </c>
      <c r="V6" s="10" t="s">
        <v>38</v>
      </c>
      <c r="W6" s="10" t="s">
        <v>39</v>
      </c>
      <c r="X6" s="21">
        <v>5.0</v>
      </c>
      <c r="Y6" s="10" t="s">
        <v>44</v>
      </c>
      <c r="Z6" s="22">
        <v>880.0</v>
      </c>
      <c r="AA6" s="22">
        <v>100.0</v>
      </c>
      <c r="AB6" s="22">
        <v>780.0</v>
      </c>
      <c r="AC6" s="22">
        <v>2.0</v>
      </c>
      <c r="AD6" s="22">
        <v>2.0</v>
      </c>
      <c r="AE6" s="22">
        <v>134.46</v>
      </c>
      <c r="AF6" s="22">
        <v>283.0</v>
      </c>
      <c r="AG6" s="22">
        <v>87.2</v>
      </c>
      <c r="AH6" s="22">
        <v>10.255</v>
      </c>
      <c r="AI6" s="22">
        <v>320.0</v>
      </c>
      <c r="AL6" s="2">
        <v>1.0</v>
      </c>
    </row>
    <row r="7">
      <c r="A7" s="25" t="s">
        <v>49</v>
      </c>
      <c r="E7" s="11"/>
      <c r="F7" s="12"/>
      <c r="G7" s="24" t="s">
        <v>42</v>
      </c>
      <c r="H7" s="15" t="s">
        <v>50</v>
      </c>
      <c r="I7" s="26">
        <v>657.0</v>
      </c>
      <c r="J7" s="26">
        <v>549.0</v>
      </c>
      <c r="K7" s="26">
        <v>611.0</v>
      </c>
      <c r="L7" s="16">
        <f t="shared" si="1"/>
        <v>605.6666667</v>
      </c>
      <c r="M7" s="17">
        <f t="shared" si="2"/>
        <v>82.55365988</v>
      </c>
      <c r="N7" s="14">
        <f>L7*M7</f>
        <v>50000</v>
      </c>
      <c r="O7" s="15">
        <v>15.0</v>
      </c>
      <c r="P7" s="14">
        <f t="shared" si="3"/>
        <v>0.03</v>
      </c>
      <c r="Q7" s="18"/>
      <c r="R7" s="19" t="s">
        <v>46</v>
      </c>
      <c r="S7" s="20">
        <v>42425.0</v>
      </c>
      <c r="T7" s="10" t="s">
        <v>51</v>
      </c>
      <c r="V7" s="10" t="s">
        <v>38</v>
      </c>
      <c r="W7" s="10" t="s">
        <v>39</v>
      </c>
      <c r="X7" s="21">
        <v>5.0</v>
      </c>
      <c r="Y7" s="10" t="s">
        <v>44</v>
      </c>
      <c r="Z7" s="22">
        <v>980.0</v>
      </c>
      <c r="AA7" s="22">
        <v>100.0</v>
      </c>
      <c r="AB7" s="22">
        <v>880.0</v>
      </c>
      <c r="AC7" s="22">
        <v>3.0</v>
      </c>
      <c r="AD7" s="22">
        <v>2.0</v>
      </c>
      <c r="AE7" s="22">
        <v>129.735</v>
      </c>
      <c r="AF7" s="22">
        <v>281.0</v>
      </c>
      <c r="AG7" s="22">
        <v>89.715</v>
      </c>
      <c r="AH7" s="22">
        <v>9.955</v>
      </c>
      <c r="AI7" s="22">
        <v>640.0</v>
      </c>
      <c r="AL7" s="2">
        <v>3.0</v>
      </c>
    </row>
    <row r="8">
      <c r="A8" s="1" t="s">
        <v>52</v>
      </c>
      <c r="E8" s="23">
        <v>0.0</v>
      </c>
      <c r="F8" s="12"/>
      <c r="G8" s="24" t="s">
        <v>42</v>
      </c>
      <c r="H8" s="14"/>
      <c r="I8" s="14"/>
      <c r="J8" s="14"/>
      <c r="K8" s="14"/>
      <c r="L8" s="16">
        <f t="shared" si="1"/>
        <v>0</v>
      </c>
      <c r="M8" s="17" t="str">
        <f t="shared" si="2"/>
        <v>#DIV/0!</v>
      </c>
      <c r="N8" s="15">
        <v>50000.0</v>
      </c>
      <c r="O8" s="15">
        <v>3.0</v>
      </c>
      <c r="P8" s="14">
        <f t="shared" si="3"/>
        <v>0.006</v>
      </c>
      <c r="Q8" s="18"/>
      <c r="R8" s="19" t="s">
        <v>46</v>
      </c>
      <c r="S8" s="20">
        <v>42290.0</v>
      </c>
      <c r="T8" s="10" t="s">
        <v>37</v>
      </c>
      <c r="V8" s="10" t="s">
        <v>53</v>
      </c>
      <c r="W8" s="10" t="s">
        <v>39</v>
      </c>
      <c r="X8" s="21">
        <v>6.0</v>
      </c>
      <c r="Y8" s="10" t="s">
        <v>54</v>
      </c>
      <c r="Z8" s="22">
        <v>880.0</v>
      </c>
      <c r="AA8" s="22">
        <v>120.0</v>
      </c>
      <c r="AB8" s="22">
        <v>760.0</v>
      </c>
      <c r="AC8" s="22">
        <v>2.0</v>
      </c>
      <c r="AD8" s="22">
        <v>3.0</v>
      </c>
      <c r="AE8" s="22">
        <v>123.36</v>
      </c>
      <c r="AF8" s="22">
        <v>262.0</v>
      </c>
      <c r="AG8" s="22">
        <v>89.475</v>
      </c>
      <c r="AH8" s="22">
        <v>9.56</v>
      </c>
      <c r="AI8" s="1" t="s">
        <v>55</v>
      </c>
      <c r="AL8" s="2">
        <v>1.0</v>
      </c>
    </row>
    <row r="9">
      <c r="A9" s="1" t="s">
        <v>56</v>
      </c>
      <c r="E9" s="11"/>
      <c r="F9" s="12"/>
      <c r="G9" s="24" t="s">
        <v>48</v>
      </c>
      <c r="H9" s="14"/>
      <c r="I9" s="14"/>
      <c r="J9" s="14"/>
      <c r="K9" s="14"/>
      <c r="L9" s="16">
        <f t="shared" si="1"/>
        <v>0</v>
      </c>
      <c r="M9" s="17" t="str">
        <f t="shared" si="2"/>
        <v>#DIV/0!</v>
      </c>
      <c r="N9" s="15">
        <v>50000.0</v>
      </c>
      <c r="O9" s="15">
        <v>1.0</v>
      </c>
      <c r="P9" s="14">
        <f t="shared" si="3"/>
        <v>0.002</v>
      </c>
      <c r="Q9" s="18"/>
      <c r="R9" s="19" t="s">
        <v>46</v>
      </c>
      <c r="S9" s="20">
        <v>42290.0</v>
      </c>
      <c r="T9" s="10" t="s">
        <v>37</v>
      </c>
      <c r="V9" s="10" t="s">
        <v>53</v>
      </c>
      <c r="W9" s="10" t="s">
        <v>39</v>
      </c>
      <c r="X9" s="21">
        <v>7.0</v>
      </c>
      <c r="Y9" s="10" t="s">
        <v>44</v>
      </c>
      <c r="Z9" s="22">
        <v>950.0</v>
      </c>
      <c r="AA9" s="22">
        <v>120.0</v>
      </c>
      <c r="AB9" s="22">
        <v>830.0</v>
      </c>
      <c r="AC9" s="22">
        <v>3.0</v>
      </c>
      <c r="AD9" s="22">
        <v>2.0</v>
      </c>
      <c r="AE9" s="22">
        <v>152.095</v>
      </c>
      <c r="AF9" s="22">
        <v>267.0</v>
      </c>
      <c r="AG9" s="22">
        <v>96.215</v>
      </c>
      <c r="AH9" s="22">
        <v>10.465</v>
      </c>
      <c r="AI9" s="22">
        <v>1000.0</v>
      </c>
    </row>
    <row r="10">
      <c r="A10" s="1" t="s">
        <v>57</v>
      </c>
      <c r="C10" s="2">
        <v>1.0</v>
      </c>
      <c r="E10" s="23">
        <v>0.0</v>
      </c>
      <c r="F10" s="12"/>
      <c r="G10" s="24" t="s">
        <v>42</v>
      </c>
      <c r="H10" s="14"/>
      <c r="I10" s="14"/>
      <c r="J10" s="14"/>
      <c r="K10" s="14"/>
      <c r="L10" s="16">
        <f t="shared" si="1"/>
        <v>0</v>
      </c>
      <c r="M10" s="17" t="str">
        <f t="shared" si="2"/>
        <v>#DIV/0!</v>
      </c>
      <c r="N10" s="15">
        <v>50000.0</v>
      </c>
      <c r="O10" s="15">
        <v>0.0</v>
      </c>
      <c r="P10" s="14">
        <f t="shared" si="3"/>
        <v>0</v>
      </c>
      <c r="Q10" s="18"/>
      <c r="R10" s="19" t="s">
        <v>46</v>
      </c>
      <c r="S10" s="20">
        <v>42290.0</v>
      </c>
      <c r="T10" s="10" t="s">
        <v>37</v>
      </c>
      <c r="V10" s="10" t="s">
        <v>53</v>
      </c>
      <c r="W10" s="10" t="s">
        <v>39</v>
      </c>
      <c r="X10" s="21">
        <v>8.0</v>
      </c>
      <c r="Y10" s="10" t="s">
        <v>44</v>
      </c>
      <c r="Z10" s="22">
        <v>860.0</v>
      </c>
      <c r="AA10" s="22">
        <v>180.0</v>
      </c>
      <c r="AB10" s="22">
        <v>680.0</v>
      </c>
      <c r="AC10" s="22">
        <v>2.0</v>
      </c>
      <c r="AD10" s="22">
        <v>2.0</v>
      </c>
      <c r="AE10" s="22">
        <v>118.215</v>
      </c>
      <c r="AF10" s="22">
        <v>277.0</v>
      </c>
      <c r="AG10" s="22">
        <v>88.205</v>
      </c>
      <c r="AH10" s="22">
        <v>8.91</v>
      </c>
      <c r="AI10" s="22">
        <v>1480.0</v>
      </c>
      <c r="AL10" s="2">
        <v>1.0</v>
      </c>
    </row>
    <row r="11">
      <c r="A11" s="1" t="s">
        <v>58</v>
      </c>
      <c r="E11" s="23">
        <v>0.0</v>
      </c>
      <c r="F11" s="12"/>
      <c r="G11" s="24" t="s">
        <v>42</v>
      </c>
      <c r="H11" s="14"/>
      <c r="I11" s="14"/>
      <c r="J11" s="14"/>
      <c r="K11" s="14"/>
      <c r="L11" s="16">
        <f t="shared" si="1"/>
        <v>0</v>
      </c>
      <c r="M11" s="17" t="str">
        <f t="shared" si="2"/>
        <v>#DIV/0!</v>
      </c>
      <c r="N11" s="15">
        <v>50000.0</v>
      </c>
      <c r="O11" s="15">
        <v>4.0</v>
      </c>
      <c r="P11" s="14">
        <f t="shared" si="3"/>
        <v>0.008</v>
      </c>
      <c r="Q11" s="18"/>
      <c r="R11" s="19" t="s">
        <v>46</v>
      </c>
      <c r="S11" s="20">
        <v>42290.0</v>
      </c>
      <c r="T11" s="10" t="s">
        <v>37</v>
      </c>
      <c r="V11" s="10" t="s">
        <v>53</v>
      </c>
      <c r="W11" s="10" t="s">
        <v>39</v>
      </c>
      <c r="X11" s="21">
        <v>9.0</v>
      </c>
      <c r="Y11" s="10" t="s">
        <v>44</v>
      </c>
      <c r="Z11" s="22">
        <v>820.0</v>
      </c>
      <c r="AA11" s="22">
        <v>50.0</v>
      </c>
      <c r="AB11" s="22">
        <v>770.0</v>
      </c>
      <c r="AC11" s="22">
        <v>3.0</v>
      </c>
      <c r="AD11" s="22">
        <v>2.0</v>
      </c>
      <c r="AE11" s="22">
        <v>130.99</v>
      </c>
      <c r="AF11" s="22">
        <v>264.0</v>
      </c>
      <c r="AG11" s="22">
        <v>87.125</v>
      </c>
      <c r="AH11" s="22">
        <v>9.36</v>
      </c>
      <c r="AI11" s="22">
        <v>100.0</v>
      </c>
      <c r="AL11" s="2">
        <v>1.0</v>
      </c>
    </row>
    <row r="12">
      <c r="A12" s="1" t="s">
        <v>59</v>
      </c>
      <c r="E12" s="11"/>
      <c r="F12" s="12"/>
      <c r="G12" s="24" t="s">
        <v>42</v>
      </c>
      <c r="H12" s="14"/>
      <c r="I12" s="14"/>
      <c r="J12" s="14"/>
      <c r="K12" s="14"/>
      <c r="L12" s="16">
        <f t="shared" si="1"/>
        <v>0</v>
      </c>
      <c r="M12" s="17" t="str">
        <f t="shared" si="2"/>
        <v>#DIV/0!</v>
      </c>
      <c r="N12" s="15">
        <v>50000.0</v>
      </c>
      <c r="O12" s="15">
        <v>0.0</v>
      </c>
      <c r="P12" s="14">
        <f t="shared" si="3"/>
        <v>0</v>
      </c>
      <c r="Q12" s="18"/>
      <c r="R12" s="19" t="s">
        <v>46</v>
      </c>
      <c r="S12" s="20">
        <v>42290.0</v>
      </c>
      <c r="T12" s="10" t="s">
        <v>37</v>
      </c>
      <c r="V12" s="10" t="s">
        <v>53</v>
      </c>
      <c r="W12" s="10" t="s">
        <v>39</v>
      </c>
      <c r="X12" s="21">
        <v>10.0</v>
      </c>
      <c r="Y12" s="10" t="s">
        <v>44</v>
      </c>
      <c r="Z12" s="22">
        <v>880.0</v>
      </c>
      <c r="AA12" s="22">
        <v>40.0</v>
      </c>
      <c r="AB12" s="22">
        <v>840.0</v>
      </c>
      <c r="AC12" s="22">
        <v>2.0</v>
      </c>
      <c r="AD12" s="22">
        <v>1.0</v>
      </c>
      <c r="AE12" s="22">
        <v>154.68</v>
      </c>
      <c r="AF12" s="22">
        <v>274.0</v>
      </c>
      <c r="AG12" s="22">
        <v>100.28</v>
      </c>
      <c r="AH12" s="22">
        <v>10.465</v>
      </c>
      <c r="AI12" s="22">
        <v>800.0</v>
      </c>
    </row>
    <row r="13">
      <c r="A13" s="1" t="s">
        <v>60</v>
      </c>
      <c r="B13" s="27"/>
      <c r="C13" s="27"/>
      <c r="D13" s="27"/>
      <c r="E13" s="28"/>
      <c r="F13" s="12"/>
      <c r="G13" s="24" t="s">
        <v>61</v>
      </c>
      <c r="H13" s="8"/>
      <c r="I13" s="8"/>
      <c r="J13" s="8"/>
      <c r="K13" s="8"/>
      <c r="L13" s="16">
        <f t="shared" si="1"/>
        <v>0</v>
      </c>
      <c r="M13" s="17" t="str">
        <f t="shared" si="2"/>
        <v>#DIV/0!</v>
      </c>
      <c r="N13" s="15">
        <v>50000.0</v>
      </c>
      <c r="O13" s="15">
        <v>3.0</v>
      </c>
      <c r="P13" s="14">
        <f t="shared" si="3"/>
        <v>0.006</v>
      </c>
      <c r="Q13" s="18"/>
      <c r="R13" s="19" t="s">
        <v>46</v>
      </c>
      <c r="S13" s="20">
        <v>42290.0</v>
      </c>
      <c r="T13" s="10" t="s">
        <v>37</v>
      </c>
      <c r="V13" s="10" t="s">
        <v>53</v>
      </c>
      <c r="W13" s="10" t="s">
        <v>39</v>
      </c>
      <c r="X13" s="21">
        <v>11.0</v>
      </c>
      <c r="Y13" s="10" t="s">
        <v>44</v>
      </c>
      <c r="Z13" s="22">
        <v>1010.0</v>
      </c>
      <c r="AA13" s="22">
        <v>100.0</v>
      </c>
      <c r="AB13" s="22">
        <v>910.0</v>
      </c>
      <c r="AC13" s="22">
        <v>3.0</v>
      </c>
      <c r="AD13" s="22">
        <v>1.0</v>
      </c>
      <c r="AE13" s="22">
        <v>163.52</v>
      </c>
      <c r="AF13" s="22">
        <v>262.0</v>
      </c>
      <c r="AG13" s="22">
        <v>104.1</v>
      </c>
      <c r="AH13" s="22">
        <v>11.395</v>
      </c>
      <c r="AI13" s="1" t="s">
        <v>62</v>
      </c>
    </row>
    <row r="14">
      <c r="A14" s="1" t="s">
        <v>63</v>
      </c>
      <c r="B14" s="27"/>
      <c r="C14" s="27"/>
      <c r="D14" s="27"/>
      <c r="E14" s="23">
        <v>0.0</v>
      </c>
      <c r="F14" s="12"/>
      <c r="G14" s="24" t="s">
        <v>42</v>
      </c>
      <c r="H14" s="8"/>
      <c r="I14" s="8"/>
      <c r="J14" s="8"/>
      <c r="K14" s="8"/>
      <c r="L14" s="16">
        <f t="shared" si="1"/>
        <v>0</v>
      </c>
      <c r="M14" s="17" t="str">
        <f t="shared" si="2"/>
        <v>#DIV/0!</v>
      </c>
      <c r="N14" s="15">
        <v>50000.0</v>
      </c>
      <c r="O14" s="15">
        <v>0.0</v>
      </c>
      <c r="P14" s="14">
        <f t="shared" si="3"/>
        <v>0</v>
      </c>
      <c r="Q14" s="18"/>
      <c r="R14" s="19" t="s">
        <v>46</v>
      </c>
      <c r="S14" s="20">
        <v>42290.0</v>
      </c>
      <c r="T14" s="10" t="s">
        <v>37</v>
      </c>
      <c r="V14" s="10" t="s">
        <v>53</v>
      </c>
      <c r="W14" s="10" t="s">
        <v>39</v>
      </c>
      <c r="X14" s="21">
        <v>12.0</v>
      </c>
      <c r="Y14" s="10" t="s">
        <v>44</v>
      </c>
      <c r="Z14" s="22">
        <v>740.0</v>
      </c>
      <c r="AA14" s="22">
        <v>40.0</v>
      </c>
      <c r="AB14" s="22">
        <v>700.0</v>
      </c>
      <c r="AC14" s="22">
        <v>3.0</v>
      </c>
      <c r="AD14" s="22">
        <v>2.0</v>
      </c>
      <c r="AE14" s="22">
        <v>118.265</v>
      </c>
      <c r="AF14" s="22">
        <v>262.0</v>
      </c>
      <c r="AG14" s="22">
        <v>85.875</v>
      </c>
      <c r="AH14" s="22">
        <v>9.695</v>
      </c>
      <c r="AI14" s="1" t="s">
        <v>64</v>
      </c>
      <c r="AL14" s="2">
        <v>1.0</v>
      </c>
    </row>
    <row r="15">
      <c r="A15" s="1" t="s">
        <v>65</v>
      </c>
      <c r="B15" s="27"/>
      <c r="C15" s="27"/>
      <c r="D15" s="27"/>
      <c r="E15" s="28"/>
      <c r="F15" s="12"/>
      <c r="G15" s="24" t="s">
        <v>48</v>
      </c>
      <c r="H15" s="8"/>
      <c r="I15" s="8"/>
      <c r="J15" s="8"/>
      <c r="K15" s="8"/>
      <c r="L15" s="16">
        <f t="shared" si="1"/>
        <v>0</v>
      </c>
      <c r="M15" s="17" t="str">
        <f t="shared" si="2"/>
        <v>#DIV/0!</v>
      </c>
      <c r="N15" s="15">
        <v>50000.0</v>
      </c>
      <c r="O15" s="15">
        <v>22.0</v>
      </c>
      <c r="P15" s="14">
        <f t="shared" si="3"/>
        <v>0.044</v>
      </c>
      <c r="Q15" s="18"/>
      <c r="R15" s="19" t="s">
        <v>46</v>
      </c>
      <c r="S15" s="20">
        <v>42291.0</v>
      </c>
      <c r="T15" s="10" t="s">
        <v>37</v>
      </c>
      <c r="V15" s="10" t="s">
        <v>66</v>
      </c>
      <c r="W15" s="10" t="s">
        <v>39</v>
      </c>
      <c r="X15" s="21">
        <v>13.0</v>
      </c>
      <c r="Y15" s="10" t="s">
        <v>44</v>
      </c>
      <c r="Z15" s="22">
        <v>1040.0</v>
      </c>
      <c r="AA15" s="22">
        <v>40.0</v>
      </c>
      <c r="AB15" s="22">
        <v>1000.0</v>
      </c>
      <c r="AC15" s="22">
        <v>3.0</v>
      </c>
      <c r="AD15" s="22">
        <v>1.0</v>
      </c>
      <c r="AE15" s="22">
        <v>146.185</v>
      </c>
      <c r="AF15" s="22">
        <v>286.0</v>
      </c>
      <c r="AG15" s="22">
        <v>94.43</v>
      </c>
      <c r="AH15" s="22">
        <v>10.56</v>
      </c>
      <c r="AI15" s="22">
        <v>1240.0</v>
      </c>
    </row>
    <row r="16">
      <c r="A16" s="1" t="s">
        <v>67</v>
      </c>
      <c r="E16" s="11"/>
      <c r="F16" s="12"/>
      <c r="G16" s="24" t="s">
        <v>48</v>
      </c>
      <c r="H16" s="14"/>
      <c r="I16" s="14"/>
      <c r="J16" s="14"/>
      <c r="K16" s="14"/>
      <c r="L16" s="16">
        <f t="shared" si="1"/>
        <v>0</v>
      </c>
      <c r="M16" s="17" t="str">
        <f t="shared" si="2"/>
        <v>#DIV/0!</v>
      </c>
      <c r="N16" s="15">
        <v>50000.0</v>
      </c>
      <c r="O16" s="15">
        <v>5.0</v>
      </c>
      <c r="P16" s="14">
        <f t="shared" si="3"/>
        <v>0.01</v>
      </c>
      <c r="Q16" s="18"/>
      <c r="R16" s="19" t="s">
        <v>46</v>
      </c>
      <c r="S16" s="20">
        <v>42291.0</v>
      </c>
      <c r="T16" s="10" t="s">
        <v>37</v>
      </c>
      <c r="V16" s="10" t="s">
        <v>66</v>
      </c>
      <c r="W16" s="10" t="s">
        <v>39</v>
      </c>
      <c r="X16" s="21">
        <v>14.0</v>
      </c>
      <c r="Y16" s="10" t="s">
        <v>44</v>
      </c>
      <c r="Z16" s="22">
        <v>990.0</v>
      </c>
      <c r="AA16" s="22">
        <v>40.0</v>
      </c>
      <c r="AB16" s="22">
        <v>950.0</v>
      </c>
      <c r="AC16" s="22">
        <v>4.0</v>
      </c>
      <c r="AD16" s="22">
        <v>2.0</v>
      </c>
      <c r="AE16" s="22">
        <v>159.71</v>
      </c>
      <c r="AF16" s="22">
        <v>296.0</v>
      </c>
      <c r="AG16" s="22">
        <v>100.815</v>
      </c>
      <c r="AH16" s="22">
        <v>10.75</v>
      </c>
      <c r="AI16" s="22">
        <v>1200.0</v>
      </c>
    </row>
    <row r="17">
      <c r="A17" s="1" t="s">
        <v>68</v>
      </c>
      <c r="B17" s="2">
        <v>1.0</v>
      </c>
      <c r="C17" s="2">
        <v>1.0</v>
      </c>
      <c r="E17" s="11"/>
      <c r="F17" s="12"/>
      <c r="G17" s="24" t="s">
        <v>42</v>
      </c>
      <c r="H17" s="14"/>
      <c r="I17" s="14"/>
      <c r="J17" s="14"/>
      <c r="K17" s="14"/>
      <c r="L17" s="16">
        <f t="shared" si="1"/>
        <v>0</v>
      </c>
      <c r="M17" s="17" t="str">
        <f t="shared" si="2"/>
        <v>#DIV/0!</v>
      </c>
      <c r="N17" s="15">
        <v>50000.0</v>
      </c>
      <c r="O17" s="15">
        <v>0.0</v>
      </c>
      <c r="P17" s="14">
        <f t="shared" si="3"/>
        <v>0</v>
      </c>
      <c r="Q17" s="18"/>
      <c r="R17" s="19" t="s">
        <v>46</v>
      </c>
      <c r="S17" s="20">
        <v>42291.0</v>
      </c>
      <c r="T17" s="10" t="s">
        <v>37</v>
      </c>
      <c r="V17" s="10" t="s">
        <v>66</v>
      </c>
      <c r="W17" s="10" t="s">
        <v>39</v>
      </c>
      <c r="X17" s="21">
        <v>15.0</v>
      </c>
      <c r="Y17" s="10" t="s">
        <v>44</v>
      </c>
      <c r="Z17" s="22">
        <v>950.0</v>
      </c>
      <c r="AA17" s="22">
        <v>80.0</v>
      </c>
      <c r="AB17" s="22">
        <v>870.0</v>
      </c>
      <c r="AC17" s="22">
        <v>4.0</v>
      </c>
      <c r="AD17" s="22">
        <v>1.0</v>
      </c>
      <c r="AE17" s="22">
        <v>130.275</v>
      </c>
      <c r="AF17" s="22">
        <v>273.0</v>
      </c>
      <c r="AG17" s="22">
        <v>91.08</v>
      </c>
      <c r="AH17" s="22">
        <v>9.41</v>
      </c>
      <c r="AI17" s="1" t="s">
        <v>69</v>
      </c>
    </row>
    <row r="18">
      <c r="A18" s="1" t="s">
        <v>70</v>
      </c>
      <c r="C18" s="2"/>
      <c r="E18" s="11"/>
      <c r="F18" s="12"/>
      <c r="G18" s="24" t="s">
        <v>42</v>
      </c>
      <c r="H18" s="14"/>
      <c r="I18" s="14"/>
      <c r="J18" s="14"/>
      <c r="K18" s="14"/>
      <c r="L18" s="16">
        <f t="shared" si="1"/>
        <v>0</v>
      </c>
      <c r="M18" s="17" t="str">
        <f t="shared" si="2"/>
        <v>#DIV/0!</v>
      </c>
      <c r="N18" s="15">
        <v>50000.0</v>
      </c>
      <c r="O18" s="15">
        <v>12.0</v>
      </c>
      <c r="P18" s="14">
        <f t="shared" si="3"/>
        <v>0.024</v>
      </c>
      <c r="Q18" s="18"/>
      <c r="R18" s="19" t="s">
        <v>46</v>
      </c>
      <c r="S18" s="20">
        <v>42291.0</v>
      </c>
      <c r="T18" s="10" t="s">
        <v>37</v>
      </c>
      <c r="V18" s="10" t="s">
        <v>66</v>
      </c>
      <c r="W18" s="10" t="s">
        <v>39</v>
      </c>
      <c r="X18" s="21">
        <v>16.0</v>
      </c>
      <c r="Y18" s="10" t="s">
        <v>44</v>
      </c>
      <c r="Z18" s="22">
        <v>800.0</v>
      </c>
      <c r="AA18" s="22">
        <v>120.0</v>
      </c>
      <c r="AB18" s="22">
        <v>680.0</v>
      </c>
      <c r="AC18" s="22">
        <v>3.0</v>
      </c>
      <c r="AD18" s="22">
        <v>1.0</v>
      </c>
      <c r="AE18" s="22">
        <v>122.0</v>
      </c>
      <c r="AF18" s="22">
        <v>267.0</v>
      </c>
      <c r="AG18" s="22">
        <v>81.73</v>
      </c>
      <c r="AH18" s="22">
        <v>9.945</v>
      </c>
      <c r="AI18" s="1" t="s">
        <v>71</v>
      </c>
      <c r="AL18" s="2">
        <v>1.0</v>
      </c>
    </row>
    <row r="19">
      <c r="A19" s="1" t="s">
        <v>72</v>
      </c>
      <c r="B19" s="2">
        <v>1.0</v>
      </c>
      <c r="E19" s="11"/>
      <c r="F19" s="12"/>
      <c r="G19" s="24" t="s">
        <v>48</v>
      </c>
      <c r="H19" s="14"/>
      <c r="I19" s="14"/>
      <c r="J19" s="14"/>
      <c r="K19" s="14"/>
      <c r="L19" s="16">
        <f t="shared" si="1"/>
        <v>0</v>
      </c>
      <c r="M19" s="17" t="str">
        <f t="shared" si="2"/>
        <v>#DIV/0!</v>
      </c>
      <c r="N19" s="15">
        <v>50000.0</v>
      </c>
      <c r="O19" s="15">
        <v>0.0</v>
      </c>
      <c r="P19" s="14">
        <f t="shared" si="3"/>
        <v>0</v>
      </c>
      <c r="Q19" s="18"/>
      <c r="R19" s="19" t="s">
        <v>46</v>
      </c>
      <c r="S19" s="20">
        <v>42292.0</v>
      </c>
      <c r="T19" s="10" t="s">
        <v>37</v>
      </c>
      <c r="V19" s="10" t="s">
        <v>73</v>
      </c>
      <c r="W19" s="10" t="s">
        <v>39</v>
      </c>
      <c r="X19" s="21">
        <v>17.0</v>
      </c>
      <c r="Y19" s="10" t="s">
        <v>44</v>
      </c>
      <c r="Z19" s="22">
        <v>1050.0</v>
      </c>
      <c r="AA19" s="22">
        <v>100.0</v>
      </c>
      <c r="AB19" s="22">
        <v>950.0</v>
      </c>
      <c r="AC19" s="22">
        <v>3.0</v>
      </c>
      <c r="AD19" s="22">
        <v>2.0</v>
      </c>
      <c r="AE19" s="22">
        <v>132.57</v>
      </c>
      <c r="AF19" s="22">
        <v>298.0</v>
      </c>
      <c r="AG19" s="22">
        <v>105.6</v>
      </c>
      <c r="AH19" s="22">
        <v>11.34</v>
      </c>
      <c r="AI19" s="22">
        <v>600.0</v>
      </c>
      <c r="AL19" s="2"/>
    </row>
    <row r="20">
      <c r="A20" s="1" t="s">
        <v>74</v>
      </c>
      <c r="E20" s="11"/>
      <c r="F20" s="12"/>
      <c r="G20" s="24" t="s">
        <v>48</v>
      </c>
      <c r="H20" s="14"/>
      <c r="I20" s="14"/>
      <c r="J20" s="14"/>
      <c r="K20" s="14"/>
      <c r="L20" s="16">
        <f t="shared" si="1"/>
        <v>0</v>
      </c>
      <c r="M20" s="17" t="str">
        <f t="shared" si="2"/>
        <v>#DIV/0!</v>
      </c>
      <c r="N20" s="15">
        <v>50000.0</v>
      </c>
      <c r="O20" s="15">
        <v>1.0</v>
      </c>
      <c r="P20" s="14">
        <f t="shared" si="3"/>
        <v>0.002</v>
      </c>
      <c r="Q20" s="18"/>
      <c r="R20" s="19" t="s">
        <v>46</v>
      </c>
      <c r="S20" s="20">
        <v>42292.0</v>
      </c>
      <c r="T20" s="10" t="s">
        <v>37</v>
      </c>
      <c r="V20" s="10" t="s">
        <v>73</v>
      </c>
      <c r="W20" s="10" t="s">
        <v>39</v>
      </c>
      <c r="X20" s="21">
        <v>18.0</v>
      </c>
      <c r="Y20" s="10" t="s">
        <v>75</v>
      </c>
      <c r="Z20" s="22">
        <v>1180.0</v>
      </c>
      <c r="AA20" s="22">
        <v>100.0</v>
      </c>
      <c r="AB20" s="22">
        <v>1080.0</v>
      </c>
      <c r="AC20" s="22">
        <v>2.0</v>
      </c>
      <c r="AD20" s="22">
        <v>3.0</v>
      </c>
      <c r="AE20" s="22">
        <v>165.719</v>
      </c>
      <c r="AF20" s="22">
        <v>297.0</v>
      </c>
      <c r="AG20" s="22">
        <v>107.185</v>
      </c>
      <c r="AH20" s="22">
        <v>10.84</v>
      </c>
      <c r="AI20" s="22">
        <v>1430.0</v>
      </c>
    </row>
    <row r="21">
      <c r="A21" s="1" t="s">
        <v>76</v>
      </c>
      <c r="E21" s="23">
        <v>0.0</v>
      </c>
      <c r="F21" s="12"/>
      <c r="G21" s="24" t="s">
        <v>48</v>
      </c>
      <c r="H21" s="14"/>
      <c r="I21" s="14"/>
      <c r="J21" s="14"/>
      <c r="K21" s="14"/>
      <c r="L21" s="16">
        <f t="shared" si="1"/>
        <v>0</v>
      </c>
      <c r="M21" s="17" t="str">
        <f t="shared" si="2"/>
        <v>#DIV/0!</v>
      </c>
      <c r="N21" s="15">
        <v>50000.0</v>
      </c>
      <c r="O21" s="15">
        <v>0.0</v>
      </c>
      <c r="P21" s="14">
        <f t="shared" si="3"/>
        <v>0</v>
      </c>
      <c r="Q21" s="18"/>
      <c r="R21" s="19" t="s">
        <v>46</v>
      </c>
      <c r="S21" s="20">
        <v>42292.0</v>
      </c>
      <c r="T21" s="10" t="s">
        <v>37</v>
      </c>
      <c r="V21" s="10" t="s">
        <v>73</v>
      </c>
      <c r="W21" s="10" t="s">
        <v>39</v>
      </c>
      <c r="X21" s="21">
        <v>19.0</v>
      </c>
      <c r="Y21" s="10" t="s">
        <v>44</v>
      </c>
      <c r="Z21" s="22">
        <v>1020.0</v>
      </c>
      <c r="AA21" s="22">
        <v>100.0</v>
      </c>
      <c r="AB21" s="22">
        <v>920.0</v>
      </c>
      <c r="AC21" s="22">
        <v>3.0</v>
      </c>
      <c r="AD21" s="22">
        <v>1.0</v>
      </c>
      <c r="AE21" s="22">
        <v>149.58</v>
      </c>
      <c r="AF21" s="22">
        <v>287.0</v>
      </c>
      <c r="AG21" s="22">
        <v>97.85</v>
      </c>
      <c r="AH21" s="22">
        <v>9.56</v>
      </c>
      <c r="AI21" s="1" t="s">
        <v>77</v>
      </c>
      <c r="AL21" s="2">
        <v>1.0</v>
      </c>
    </row>
    <row r="22">
      <c r="A22" s="1" t="s">
        <v>78</v>
      </c>
      <c r="B22" s="27"/>
      <c r="C22" s="27"/>
      <c r="D22" s="27"/>
      <c r="E22" s="23">
        <v>1.0</v>
      </c>
      <c r="F22" s="12"/>
      <c r="G22" s="24" t="s">
        <v>42</v>
      </c>
      <c r="H22" s="8"/>
      <c r="I22" s="8"/>
      <c r="J22" s="8"/>
      <c r="K22" s="8"/>
      <c r="L22" s="16">
        <f t="shared" si="1"/>
        <v>0</v>
      </c>
      <c r="M22" s="17" t="str">
        <f t="shared" si="2"/>
        <v>#DIV/0!</v>
      </c>
      <c r="N22" s="15">
        <v>50000.0</v>
      </c>
      <c r="O22" s="15">
        <v>23.0</v>
      </c>
      <c r="P22" s="14">
        <f t="shared" si="3"/>
        <v>0.046</v>
      </c>
      <c r="Q22" s="18"/>
      <c r="R22" s="19" t="s">
        <v>46</v>
      </c>
      <c r="S22" s="20">
        <v>42292.0</v>
      </c>
      <c r="T22" s="10" t="s">
        <v>37</v>
      </c>
      <c r="V22" s="10" t="s">
        <v>73</v>
      </c>
      <c r="W22" s="10" t="s">
        <v>39</v>
      </c>
      <c r="X22" s="21">
        <v>20.0</v>
      </c>
      <c r="Y22" s="10" t="s">
        <v>44</v>
      </c>
      <c r="Z22" s="22">
        <v>840.0</v>
      </c>
      <c r="AA22" s="22">
        <v>100.0</v>
      </c>
      <c r="AB22" s="22">
        <v>740.0</v>
      </c>
      <c r="AC22" s="22">
        <v>3.0</v>
      </c>
      <c r="AD22" s="22">
        <v>3.0</v>
      </c>
      <c r="AE22" s="22">
        <v>133.625</v>
      </c>
      <c r="AF22" s="22">
        <v>262.0</v>
      </c>
      <c r="AG22" s="22">
        <v>90.18</v>
      </c>
      <c r="AH22" s="22">
        <v>10.07</v>
      </c>
      <c r="AI22" s="22">
        <v>1800.0</v>
      </c>
      <c r="AL22" s="2">
        <v>1.0</v>
      </c>
    </row>
    <row r="23">
      <c r="A23" s="1" t="s">
        <v>79</v>
      </c>
      <c r="E23" s="23">
        <v>0.0</v>
      </c>
      <c r="F23" s="12"/>
      <c r="G23" s="24" t="s">
        <v>48</v>
      </c>
      <c r="H23" s="14"/>
      <c r="I23" s="14"/>
      <c r="J23" s="14"/>
      <c r="K23" s="14"/>
      <c r="L23" s="16">
        <f t="shared" si="1"/>
        <v>0</v>
      </c>
      <c r="M23" s="17" t="str">
        <f t="shared" si="2"/>
        <v>#DIV/0!</v>
      </c>
      <c r="N23" s="15">
        <v>50000.0</v>
      </c>
      <c r="O23" s="15">
        <v>14.0</v>
      </c>
      <c r="P23" s="14">
        <f t="shared" si="3"/>
        <v>0.028</v>
      </c>
      <c r="Q23" s="18"/>
      <c r="R23" s="19" t="s">
        <v>46</v>
      </c>
      <c r="S23" s="20">
        <v>42292.0</v>
      </c>
      <c r="T23" s="10" t="s">
        <v>37</v>
      </c>
      <c r="V23" s="10" t="s">
        <v>73</v>
      </c>
      <c r="W23" s="10" t="s">
        <v>39</v>
      </c>
      <c r="X23" s="21">
        <v>21.0</v>
      </c>
      <c r="Y23" s="10" t="s">
        <v>44</v>
      </c>
      <c r="Z23" s="22">
        <v>880.0</v>
      </c>
      <c r="AA23" s="22">
        <v>80.0</v>
      </c>
      <c r="AB23" s="22">
        <v>800.0</v>
      </c>
      <c r="AC23" s="22">
        <v>3.0</v>
      </c>
      <c r="AD23" s="22">
        <v>3.0</v>
      </c>
      <c r="AE23" s="22">
        <v>150.64</v>
      </c>
      <c r="AF23" s="22">
        <v>264.0</v>
      </c>
      <c r="AG23" s="22">
        <v>97.405</v>
      </c>
      <c r="AH23" s="22">
        <v>8.55</v>
      </c>
      <c r="AI23" s="22">
        <v>650.0</v>
      </c>
      <c r="AL23" s="2">
        <v>1.0</v>
      </c>
    </row>
    <row r="24">
      <c r="A24" s="1" t="s">
        <v>80</v>
      </c>
      <c r="E24" s="23">
        <v>0.0</v>
      </c>
      <c r="F24" s="12"/>
      <c r="G24" s="24" t="s">
        <v>42</v>
      </c>
      <c r="H24" s="14"/>
      <c r="I24" s="14"/>
      <c r="J24" s="14"/>
      <c r="K24" s="14"/>
      <c r="L24" s="16">
        <f t="shared" si="1"/>
        <v>0</v>
      </c>
      <c r="M24" s="17" t="str">
        <f t="shared" si="2"/>
        <v>#DIV/0!</v>
      </c>
      <c r="N24" s="15">
        <v>50000.0</v>
      </c>
      <c r="O24" s="15">
        <v>0.0</v>
      </c>
      <c r="P24" s="14">
        <f t="shared" si="3"/>
        <v>0</v>
      </c>
      <c r="Q24" s="18"/>
      <c r="R24" s="19" t="s">
        <v>46</v>
      </c>
      <c r="S24" s="20">
        <v>42292.0</v>
      </c>
      <c r="T24" s="10" t="s">
        <v>37</v>
      </c>
      <c r="V24" s="10" t="s">
        <v>73</v>
      </c>
      <c r="W24" s="10" t="s">
        <v>39</v>
      </c>
      <c r="X24" s="21">
        <v>22.0</v>
      </c>
      <c r="Y24" s="10" t="s">
        <v>44</v>
      </c>
      <c r="Z24" s="22">
        <v>800.0</v>
      </c>
      <c r="AA24" s="22">
        <v>100.0</v>
      </c>
      <c r="AB24" s="22">
        <v>700.0</v>
      </c>
      <c r="AC24" s="22">
        <v>3.0</v>
      </c>
      <c r="AD24" s="22">
        <v>2.0</v>
      </c>
      <c r="AE24" s="22">
        <v>124.555</v>
      </c>
      <c r="AF24" s="22">
        <v>285.0</v>
      </c>
      <c r="AG24" s="22">
        <v>87.305</v>
      </c>
      <c r="AH24" s="22">
        <v>8.265</v>
      </c>
      <c r="AI24" s="22">
        <v>950.0</v>
      </c>
      <c r="AL24" s="2">
        <v>1.0</v>
      </c>
    </row>
    <row r="25">
      <c r="A25" s="1" t="s">
        <v>81</v>
      </c>
      <c r="E25" s="23">
        <v>0.0</v>
      </c>
      <c r="F25" s="12"/>
      <c r="G25" s="24" t="s">
        <v>42</v>
      </c>
      <c r="H25" s="14"/>
      <c r="I25" s="14"/>
      <c r="J25" s="14"/>
      <c r="K25" s="14"/>
      <c r="L25" s="16">
        <f t="shared" si="1"/>
        <v>0</v>
      </c>
      <c r="M25" s="17" t="str">
        <f t="shared" si="2"/>
        <v>#DIV/0!</v>
      </c>
      <c r="N25" s="15">
        <v>50000.0</v>
      </c>
      <c r="O25" s="15">
        <v>0.0</v>
      </c>
      <c r="P25" s="14">
        <f t="shared" si="3"/>
        <v>0</v>
      </c>
      <c r="Q25" s="18"/>
      <c r="R25" s="19" t="s">
        <v>46</v>
      </c>
      <c r="S25" s="20">
        <v>42292.0</v>
      </c>
      <c r="T25" s="10" t="s">
        <v>37</v>
      </c>
      <c r="V25" s="10" t="s">
        <v>73</v>
      </c>
      <c r="W25" s="10" t="s">
        <v>39</v>
      </c>
      <c r="X25" s="21">
        <v>23.0</v>
      </c>
      <c r="Y25" s="10" t="s">
        <v>44</v>
      </c>
      <c r="Z25" s="22">
        <v>880.0</v>
      </c>
      <c r="AA25" s="22">
        <v>120.0</v>
      </c>
      <c r="AB25" s="22">
        <v>760.0</v>
      </c>
      <c r="AC25" s="22">
        <v>4.0</v>
      </c>
      <c r="AD25" s="22">
        <v>2.0</v>
      </c>
      <c r="AE25" s="22">
        <v>122.24</v>
      </c>
      <c r="AF25" s="22">
        <v>275.0</v>
      </c>
      <c r="AG25" s="22">
        <v>91.32</v>
      </c>
      <c r="AH25" s="22">
        <v>9.18</v>
      </c>
      <c r="AI25" s="22">
        <v>1450.0</v>
      </c>
      <c r="AL25" s="2">
        <v>1.0</v>
      </c>
    </row>
    <row r="26">
      <c r="A26" s="1" t="s">
        <v>82</v>
      </c>
      <c r="B26" s="2">
        <v>1.0</v>
      </c>
      <c r="C26" s="27"/>
      <c r="D26" s="27"/>
      <c r="E26" s="28"/>
      <c r="F26" s="12"/>
      <c r="G26" s="24" t="s">
        <v>42</v>
      </c>
      <c r="H26" s="8"/>
      <c r="I26" s="8"/>
      <c r="J26" s="8"/>
      <c r="K26" s="8"/>
      <c r="L26" s="16">
        <f t="shared" si="1"/>
        <v>0</v>
      </c>
      <c r="M26" s="17" t="str">
        <f t="shared" si="2"/>
        <v>#DIV/0!</v>
      </c>
      <c r="N26" s="15">
        <v>50000.0</v>
      </c>
      <c r="O26" s="15">
        <v>0.0</v>
      </c>
      <c r="P26" s="14">
        <f t="shared" si="3"/>
        <v>0</v>
      </c>
      <c r="Q26" s="18"/>
      <c r="R26" s="19" t="s">
        <v>46</v>
      </c>
      <c r="S26" s="20">
        <v>42293.0</v>
      </c>
      <c r="T26" s="10" t="s">
        <v>37</v>
      </c>
      <c r="V26" s="10" t="s">
        <v>83</v>
      </c>
      <c r="W26" s="10" t="s">
        <v>39</v>
      </c>
      <c r="X26" s="21">
        <v>24.0</v>
      </c>
      <c r="Y26" s="10" t="s">
        <v>44</v>
      </c>
      <c r="Z26" s="22">
        <v>1000.0</v>
      </c>
      <c r="AA26" s="22">
        <v>100.0</v>
      </c>
      <c r="AB26" s="22">
        <v>900.0</v>
      </c>
      <c r="AC26" s="22">
        <v>3.0</v>
      </c>
      <c r="AD26" s="22">
        <v>2.0</v>
      </c>
      <c r="AE26" s="22">
        <v>176.17</v>
      </c>
      <c r="AF26" s="22">
        <v>282.0</v>
      </c>
      <c r="AG26" s="22">
        <v>95.12</v>
      </c>
      <c r="AH26" s="22">
        <v>10.36</v>
      </c>
      <c r="AI26" s="1" t="s">
        <v>84</v>
      </c>
    </row>
    <row r="27">
      <c r="A27" s="1" t="s">
        <v>85</v>
      </c>
      <c r="E27" s="23">
        <v>1.0</v>
      </c>
      <c r="F27" s="12"/>
      <c r="G27" s="24" t="s">
        <v>48</v>
      </c>
      <c r="H27" s="14"/>
      <c r="I27" s="14"/>
      <c r="J27" s="14"/>
      <c r="K27" s="14"/>
      <c r="L27" s="16">
        <f t="shared" si="1"/>
        <v>0</v>
      </c>
      <c r="M27" s="17" t="str">
        <f t="shared" si="2"/>
        <v>#DIV/0!</v>
      </c>
      <c r="N27" s="15">
        <v>50000.0</v>
      </c>
      <c r="O27" s="15">
        <v>12.0</v>
      </c>
      <c r="P27" s="14">
        <f t="shared" si="3"/>
        <v>0.024</v>
      </c>
      <c r="Q27" s="18"/>
      <c r="R27" s="19" t="s">
        <v>46</v>
      </c>
      <c r="S27" s="20">
        <v>42293.0</v>
      </c>
      <c r="T27" s="10" t="s">
        <v>37</v>
      </c>
      <c r="U27" s="2" t="s">
        <v>86</v>
      </c>
      <c r="V27" s="10" t="s">
        <v>83</v>
      </c>
      <c r="W27" s="10" t="s">
        <v>39</v>
      </c>
      <c r="X27" s="21">
        <v>25.0</v>
      </c>
      <c r="Y27" s="10" t="s">
        <v>44</v>
      </c>
      <c r="Z27" s="22">
        <v>1110.0</v>
      </c>
      <c r="AA27" s="22">
        <v>100.0</v>
      </c>
      <c r="AB27" s="22">
        <v>1010.0</v>
      </c>
      <c r="AC27" s="22">
        <v>4.0</v>
      </c>
      <c r="AD27" s="22">
        <v>2.0</v>
      </c>
      <c r="AE27" s="22">
        <v>156.94</v>
      </c>
      <c r="AF27" s="22">
        <v>290.0</v>
      </c>
      <c r="AG27" s="22">
        <v>103.42</v>
      </c>
      <c r="AH27" s="22">
        <v>10.83</v>
      </c>
      <c r="AI27" s="1" t="s">
        <v>87</v>
      </c>
      <c r="AL27" s="2">
        <v>1.0</v>
      </c>
    </row>
    <row r="28">
      <c r="A28" s="1" t="s">
        <v>88</v>
      </c>
      <c r="E28" s="23">
        <v>0.0</v>
      </c>
      <c r="F28" s="12"/>
      <c r="G28" s="24" t="s">
        <v>48</v>
      </c>
      <c r="H28" s="14"/>
      <c r="I28" s="14"/>
      <c r="J28" s="14"/>
      <c r="K28" s="14"/>
      <c r="L28" s="16">
        <f t="shared" si="1"/>
        <v>0</v>
      </c>
      <c r="M28" s="17" t="str">
        <f t="shared" si="2"/>
        <v>#DIV/0!</v>
      </c>
      <c r="N28" s="15">
        <v>50000.0</v>
      </c>
      <c r="O28" s="15">
        <v>5.0</v>
      </c>
      <c r="P28" s="14">
        <f t="shared" si="3"/>
        <v>0.01</v>
      </c>
      <c r="Q28" s="18"/>
      <c r="R28" s="19" t="s">
        <v>46</v>
      </c>
      <c r="S28" s="20">
        <v>42293.0</v>
      </c>
      <c r="T28" s="10" t="s">
        <v>37</v>
      </c>
      <c r="V28" s="10" t="s">
        <v>83</v>
      </c>
      <c r="W28" s="10" t="s">
        <v>39</v>
      </c>
      <c r="X28" s="21">
        <v>26.0</v>
      </c>
      <c r="Y28" s="10" t="s">
        <v>44</v>
      </c>
      <c r="Z28" s="22">
        <v>1050.0</v>
      </c>
      <c r="AA28" s="22">
        <v>100.0</v>
      </c>
      <c r="AB28" s="22">
        <v>950.0</v>
      </c>
      <c r="AC28" s="22">
        <v>3.0</v>
      </c>
      <c r="AD28" s="22">
        <v>3.0</v>
      </c>
      <c r="AE28" s="22">
        <v>151.185</v>
      </c>
      <c r="AF28" s="22">
        <v>293.0</v>
      </c>
      <c r="AG28" s="22">
        <v>96.005</v>
      </c>
      <c r="AH28" s="22">
        <v>9.93</v>
      </c>
      <c r="AI28" s="1" t="s">
        <v>89</v>
      </c>
      <c r="AL28" s="2">
        <v>1.0</v>
      </c>
    </row>
    <row r="29">
      <c r="A29" s="1" t="s">
        <v>90</v>
      </c>
      <c r="E29" s="23">
        <v>0.0</v>
      </c>
      <c r="F29" s="12"/>
      <c r="G29" s="24" t="s">
        <v>91</v>
      </c>
      <c r="H29" s="14"/>
      <c r="I29" s="14"/>
      <c r="J29" s="14"/>
      <c r="K29" s="14"/>
      <c r="L29" s="16">
        <f t="shared" si="1"/>
        <v>0</v>
      </c>
      <c r="M29" s="17" t="str">
        <f t="shared" si="2"/>
        <v>#DIV/0!</v>
      </c>
      <c r="N29" s="15">
        <v>50000.0</v>
      </c>
      <c r="O29" s="15">
        <v>4.0</v>
      </c>
      <c r="P29" s="14">
        <f t="shared" si="3"/>
        <v>0.008</v>
      </c>
      <c r="Q29" s="18"/>
      <c r="R29" s="19" t="s">
        <v>46</v>
      </c>
      <c r="S29" s="20">
        <v>42293.0</v>
      </c>
      <c r="T29" s="10" t="s">
        <v>37</v>
      </c>
      <c r="V29" s="10" t="s">
        <v>83</v>
      </c>
      <c r="W29" s="10" t="s">
        <v>39</v>
      </c>
      <c r="X29" s="21">
        <v>27.0</v>
      </c>
      <c r="Y29" s="10" t="s">
        <v>44</v>
      </c>
      <c r="Z29" s="22">
        <v>1100.0</v>
      </c>
      <c r="AA29" s="22">
        <v>100.0</v>
      </c>
      <c r="AB29" s="22">
        <v>1000.0</v>
      </c>
      <c r="AC29" s="22">
        <v>2.0</v>
      </c>
      <c r="AD29" s="22">
        <v>3.0</v>
      </c>
      <c r="AE29" s="22">
        <v>168.6</v>
      </c>
      <c r="AF29" s="22">
        <v>285.0</v>
      </c>
      <c r="AG29" s="22">
        <v>94.27</v>
      </c>
      <c r="AH29" s="22">
        <v>8.87</v>
      </c>
      <c r="AI29" s="1" t="s">
        <v>92</v>
      </c>
      <c r="AL29" s="2">
        <v>1.0</v>
      </c>
    </row>
    <row r="30">
      <c r="A30" s="1" t="s">
        <v>93</v>
      </c>
      <c r="E30" s="23">
        <v>0.0</v>
      </c>
      <c r="F30" s="12"/>
      <c r="G30" s="24" t="s">
        <v>42</v>
      </c>
      <c r="H30" s="14"/>
      <c r="I30" s="14"/>
      <c r="J30" s="14"/>
      <c r="K30" s="14"/>
      <c r="L30" s="16">
        <f t="shared" si="1"/>
        <v>0</v>
      </c>
      <c r="M30" s="17" t="str">
        <f t="shared" si="2"/>
        <v>#DIV/0!</v>
      </c>
      <c r="N30" s="15">
        <v>50000.0</v>
      </c>
      <c r="O30" s="15">
        <v>0.0</v>
      </c>
      <c r="P30" s="14">
        <f t="shared" si="3"/>
        <v>0</v>
      </c>
      <c r="Q30" s="18"/>
      <c r="R30" s="19" t="s">
        <v>46</v>
      </c>
      <c r="S30" s="20">
        <v>42293.0</v>
      </c>
      <c r="T30" s="10" t="s">
        <v>37</v>
      </c>
      <c r="V30" s="10" t="s">
        <v>83</v>
      </c>
      <c r="W30" s="10" t="s">
        <v>39</v>
      </c>
      <c r="X30" s="21">
        <v>28.0</v>
      </c>
      <c r="Y30" s="10" t="s">
        <v>44</v>
      </c>
      <c r="Z30" s="22">
        <v>980.0</v>
      </c>
      <c r="AA30" s="22">
        <v>160.0</v>
      </c>
      <c r="AB30" s="22">
        <v>820.0</v>
      </c>
      <c r="AC30" s="22">
        <v>2.0</v>
      </c>
      <c r="AD30" s="22">
        <v>2.0</v>
      </c>
      <c r="AE30" s="22">
        <v>127.0</v>
      </c>
      <c r="AF30" s="22">
        <v>281.0</v>
      </c>
      <c r="AG30" s="22">
        <v>90.0</v>
      </c>
      <c r="AH30" s="22">
        <v>11.0</v>
      </c>
      <c r="AI30" s="22">
        <v>500.0</v>
      </c>
      <c r="AL30" s="2">
        <v>1.0</v>
      </c>
    </row>
    <row r="31">
      <c r="A31" s="1" t="s">
        <v>94</v>
      </c>
      <c r="E31" s="23">
        <v>0.0</v>
      </c>
      <c r="F31" s="12"/>
      <c r="G31" s="24" t="s">
        <v>42</v>
      </c>
      <c r="H31" s="14"/>
      <c r="I31" s="14"/>
      <c r="J31" s="14"/>
      <c r="K31" s="14"/>
      <c r="L31" s="16">
        <f t="shared" si="1"/>
        <v>0</v>
      </c>
      <c r="M31" s="17" t="str">
        <f t="shared" si="2"/>
        <v>#DIV/0!</v>
      </c>
      <c r="N31" s="15">
        <v>50000.0</v>
      </c>
      <c r="O31" s="15">
        <v>0.0</v>
      </c>
      <c r="P31" s="14">
        <f t="shared" si="3"/>
        <v>0</v>
      </c>
      <c r="Q31" s="18"/>
      <c r="R31" s="19" t="s">
        <v>46</v>
      </c>
      <c r="S31" s="20">
        <v>42293.0</v>
      </c>
      <c r="T31" s="10" t="s">
        <v>37</v>
      </c>
      <c r="V31" s="10" t="s">
        <v>83</v>
      </c>
      <c r="W31" s="10" t="s">
        <v>39</v>
      </c>
      <c r="X31" s="21">
        <v>29.0</v>
      </c>
      <c r="Y31" s="10" t="s">
        <v>44</v>
      </c>
      <c r="Z31" s="22">
        <v>900.0</v>
      </c>
      <c r="AA31" s="22">
        <v>120.0</v>
      </c>
      <c r="AB31" s="22">
        <v>780.0</v>
      </c>
      <c r="AC31" s="22">
        <v>2.0</v>
      </c>
      <c r="AD31" s="22">
        <v>1.0</v>
      </c>
      <c r="AE31" s="22">
        <v>126.0</v>
      </c>
      <c r="AF31" s="22">
        <v>262.0</v>
      </c>
      <c r="AG31" s="22">
        <v>82.0</v>
      </c>
      <c r="AH31" s="22">
        <v>11.0</v>
      </c>
      <c r="AI31" s="22">
        <v>1000.0</v>
      </c>
      <c r="AL31" s="2">
        <v>1.0</v>
      </c>
    </row>
    <row r="32">
      <c r="A32" s="1" t="s">
        <v>95</v>
      </c>
      <c r="E32" s="23">
        <v>1.0</v>
      </c>
      <c r="F32" s="12"/>
      <c r="G32" s="24" t="s">
        <v>48</v>
      </c>
      <c r="H32" s="14"/>
      <c r="I32" s="14"/>
      <c r="J32" s="14"/>
      <c r="K32" s="14"/>
      <c r="L32" s="16">
        <f t="shared" si="1"/>
        <v>0</v>
      </c>
      <c r="M32" s="17" t="str">
        <f t="shared" si="2"/>
        <v>#DIV/0!</v>
      </c>
      <c r="N32" s="15">
        <v>50000.0</v>
      </c>
      <c r="O32" s="15">
        <v>33.0</v>
      </c>
      <c r="P32" s="14">
        <f t="shared" si="3"/>
        <v>0.066</v>
      </c>
      <c r="Q32" s="18"/>
      <c r="R32" s="19" t="s">
        <v>46</v>
      </c>
      <c r="S32" s="20">
        <v>42293.0</v>
      </c>
      <c r="T32" s="10" t="s">
        <v>37</v>
      </c>
      <c r="V32" s="10" t="s">
        <v>83</v>
      </c>
      <c r="W32" s="10" t="s">
        <v>39</v>
      </c>
      <c r="X32" s="21">
        <v>30.0</v>
      </c>
      <c r="Y32" s="10" t="s">
        <v>44</v>
      </c>
      <c r="Z32" s="22">
        <v>1000.0</v>
      </c>
      <c r="AA32" s="22">
        <v>40.0</v>
      </c>
      <c r="AB32" s="22">
        <v>960.0</v>
      </c>
      <c r="AC32" s="22">
        <v>4.0</v>
      </c>
      <c r="AD32" s="22">
        <v>3.0</v>
      </c>
      <c r="AE32" s="22">
        <v>143.36</v>
      </c>
      <c r="AF32" s="22">
        <v>291.0</v>
      </c>
      <c r="AG32" s="22">
        <v>97.4</v>
      </c>
      <c r="AH32" s="22">
        <v>10.15</v>
      </c>
      <c r="AI32" s="22">
        <v>1800.0</v>
      </c>
      <c r="AL32" s="2">
        <v>1.0</v>
      </c>
    </row>
    <row r="33">
      <c r="A33" s="29" t="s">
        <v>96</v>
      </c>
      <c r="B33" s="30"/>
      <c r="C33" s="30"/>
      <c r="D33" s="30"/>
      <c r="E33" s="31">
        <v>0.0</v>
      </c>
      <c r="F33" s="32"/>
      <c r="G33" s="13" t="s">
        <v>42</v>
      </c>
      <c r="H33" s="15"/>
      <c r="I33" s="14"/>
      <c r="J33" s="14"/>
      <c r="K33" s="14"/>
      <c r="L33" s="16">
        <f t="shared" si="1"/>
        <v>0</v>
      </c>
      <c r="M33" s="17" t="str">
        <f t="shared" si="2"/>
        <v>#DIV/0!</v>
      </c>
      <c r="N33" s="14" t="str">
        <f>L33*M33</f>
        <v>#DIV/0!</v>
      </c>
      <c r="O33" s="15"/>
      <c r="P33" s="14" t="str">
        <f t="shared" si="3"/>
        <v>#DIV/0!</v>
      </c>
      <c r="Q33" s="33"/>
      <c r="R33" s="34" t="s">
        <v>36</v>
      </c>
      <c r="S33" s="35">
        <v>42295.0</v>
      </c>
      <c r="T33" s="36" t="s">
        <v>37</v>
      </c>
      <c r="U33" s="30"/>
      <c r="V33" s="36" t="s">
        <v>38</v>
      </c>
      <c r="W33" s="36" t="s">
        <v>39</v>
      </c>
      <c r="X33" s="37">
        <v>31.0</v>
      </c>
      <c r="Y33" s="36" t="s">
        <v>75</v>
      </c>
      <c r="Z33" s="38">
        <v>790.0</v>
      </c>
      <c r="AA33" s="38">
        <v>80.0</v>
      </c>
      <c r="AB33" s="38">
        <v>710.0</v>
      </c>
      <c r="AC33" s="38">
        <v>2.0</v>
      </c>
      <c r="AD33" s="38">
        <v>1.0</v>
      </c>
      <c r="AE33" s="38">
        <v>129.85</v>
      </c>
      <c r="AF33" s="38">
        <v>263.0</v>
      </c>
      <c r="AG33" s="38">
        <v>85.42</v>
      </c>
      <c r="AH33" s="38">
        <v>8.565</v>
      </c>
      <c r="AI33" s="38">
        <v>920.0</v>
      </c>
      <c r="AJ33" s="30"/>
      <c r="AK33" s="30"/>
      <c r="AL33" s="39">
        <v>1.0</v>
      </c>
      <c r="AM33" s="30"/>
      <c r="AN33" s="30"/>
      <c r="AO33" s="30"/>
      <c r="AP33" s="30"/>
    </row>
    <row r="34">
      <c r="A34" s="1" t="s">
        <v>97</v>
      </c>
      <c r="E34" s="11"/>
      <c r="F34" s="12"/>
      <c r="G34" s="24" t="s">
        <v>42</v>
      </c>
      <c r="H34" s="14"/>
      <c r="I34" s="14"/>
      <c r="J34" s="14"/>
      <c r="K34" s="14"/>
      <c r="L34" s="16">
        <f t="shared" si="1"/>
        <v>0</v>
      </c>
      <c r="M34" s="17" t="str">
        <f t="shared" si="2"/>
        <v>#DIV/0!</v>
      </c>
      <c r="N34" s="15">
        <v>50000.0</v>
      </c>
      <c r="O34" s="15">
        <v>12.0</v>
      </c>
      <c r="P34" s="14">
        <f t="shared" si="3"/>
        <v>0.024</v>
      </c>
      <c r="Q34" s="18"/>
      <c r="R34" s="19" t="s">
        <v>46</v>
      </c>
      <c r="S34" s="20">
        <v>42295.0</v>
      </c>
      <c r="T34" s="10" t="s">
        <v>37</v>
      </c>
      <c r="V34" s="10" t="s">
        <v>38</v>
      </c>
      <c r="W34" s="10" t="s">
        <v>39</v>
      </c>
      <c r="X34" s="21">
        <v>32.0</v>
      </c>
      <c r="Y34" s="10" t="s">
        <v>44</v>
      </c>
      <c r="Z34" s="22">
        <v>930.0</v>
      </c>
      <c r="AA34" s="22">
        <v>100.0</v>
      </c>
      <c r="AB34" s="22">
        <v>830.0</v>
      </c>
      <c r="AC34" s="22">
        <v>3.0</v>
      </c>
      <c r="AD34" s="22">
        <v>1.0</v>
      </c>
      <c r="AE34" s="22">
        <v>133.765</v>
      </c>
      <c r="AF34" s="22">
        <v>271.0</v>
      </c>
      <c r="AG34" s="22">
        <v>77.135</v>
      </c>
      <c r="AH34" s="22">
        <v>10.115</v>
      </c>
      <c r="AI34" s="22">
        <v>1720.0</v>
      </c>
    </row>
    <row r="35">
      <c r="A35" s="1" t="s">
        <v>98</v>
      </c>
      <c r="B35" s="27"/>
      <c r="C35" s="27"/>
      <c r="D35" s="27"/>
      <c r="E35" s="28"/>
      <c r="F35" s="12"/>
      <c r="G35" s="24" t="s">
        <v>42</v>
      </c>
      <c r="H35" s="8"/>
      <c r="I35" s="8"/>
      <c r="J35" s="8"/>
      <c r="K35" s="8"/>
      <c r="L35" s="16">
        <f t="shared" si="1"/>
        <v>0</v>
      </c>
      <c r="M35" s="17" t="str">
        <f t="shared" si="2"/>
        <v>#DIV/0!</v>
      </c>
      <c r="N35" s="15">
        <v>50000.0</v>
      </c>
      <c r="O35" s="15">
        <v>2.0</v>
      </c>
      <c r="P35" s="14">
        <f t="shared" si="3"/>
        <v>0.004</v>
      </c>
      <c r="Q35" s="18"/>
      <c r="R35" s="19" t="s">
        <v>46</v>
      </c>
      <c r="S35" s="20">
        <v>42296.0</v>
      </c>
      <c r="T35" s="10" t="s">
        <v>37</v>
      </c>
      <c r="V35" s="10" t="s">
        <v>99</v>
      </c>
      <c r="W35" s="10" t="s">
        <v>39</v>
      </c>
      <c r="X35" s="21">
        <v>33.0</v>
      </c>
      <c r="Y35" s="10" t="s">
        <v>44</v>
      </c>
      <c r="Z35" s="22">
        <v>740.0</v>
      </c>
      <c r="AA35" s="22">
        <v>100.0</v>
      </c>
      <c r="AB35" s="22">
        <v>640.0</v>
      </c>
      <c r="AC35" s="22">
        <v>3.0</v>
      </c>
      <c r="AD35" s="22">
        <v>1.0</v>
      </c>
      <c r="AE35" s="22">
        <v>126.455</v>
      </c>
      <c r="AF35" s="22">
        <v>273.0</v>
      </c>
      <c r="AG35" s="22">
        <v>91.39</v>
      </c>
      <c r="AH35" s="22">
        <v>9.87</v>
      </c>
      <c r="AI35" s="22">
        <v>500.0</v>
      </c>
      <c r="AL35" s="2">
        <v>1.0</v>
      </c>
    </row>
    <row r="36">
      <c r="A36" s="1" t="s">
        <v>100</v>
      </c>
      <c r="C36" s="2">
        <v>1.0</v>
      </c>
      <c r="E36" s="11"/>
      <c r="F36" s="12"/>
      <c r="G36" s="24" t="s">
        <v>42</v>
      </c>
      <c r="H36" s="14"/>
      <c r="I36" s="14"/>
      <c r="J36" s="14"/>
      <c r="K36" s="14"/>
      <c r="L36" s="16">
        <f t="shared" si="1"/>
        <v>0</v>
      </c>
      <c r="M36" s="17" t="str">
        <f t="shared" si="2"/>
        <v>#DIV/0!</v>
      </c>
      <c r="N36" s="15">
        <v>50000.0</v>
      </c>
      <c r="O36" s="15">
        <v>10.0</v>
      </c>
      <c r="P36" s="14">
        <f t="shared" si="3"/>
        <v>0.02</v>
      </c>
      <c r="Q36" s="18"/>
      <c r="R36" s="19" t="s">
        <v>46</v>
      </c>
      <c r="S36" s="20">
        <v>42297.0</v>
      </c>
      <c r="T36" s="10" t="s">
        <v>37</v>
      </c>
      <c r="V36" s="10" t="s">
        <v>101</v>
      </c>
      <c r="W36" s="10" t="s">
        <v>102</v>
      </c>
      <c r="X36" s="21">
        <v>34.0</v>
      </c>
      <c r="Y36" s="10" t="s">
        <v>75</v>
      </c>
      <c r="Z36" s="22">
        <v>875.0</v>
      </c>
      <c r="AA36" s="22">
        <v>100.0</v>
      </c>
      <c r="AB36" s="22">
        <v>775.0</v>
      </c>
      <c r="AC36" s="22">
        <v>3.0</v>
      </c>
      <c r="AD36" s="22">
        <v>2.0</v>
      </c>
      <c r="AE36" s="22">
        <v>125.995</v>
      </c>
      <c r="AF36" s="22">
        <v>266.0</v>
      </c>
      <c r="AG36" s="22">
        <v>80.105</v>
      </c>
      <c r="AH36" s="22">
        <v>8.51</v>
      </c>
      <c r="AI36" s="22">
        <v>260.0</v>
      </c>
      <c r="AL36" s="2">
        <v>2.0</v>
      </c>
    </row>
    <row r="37">
      <c r="A37" s="1" t="s">
        <v>103</v>
      </c>
      <c r="E37" s="11"/>
      <c r="F37" s="12"/>
      <c r="G37" s="24" t="s">
        <v>42</v>
      </c>
      <c r="H37" s="14"/>
      <c r="I37" s="14"/>
      <c r="J37" s="14"/>
      <c r="K37" s="14"/>
      <c r="L37" s="16">
        <f t="shared" si="1"/>
        <v>0</v>
      </c>
      <c r="M37" s="17" t="str">
        <f t="shared" si="2"/>
        <v>#DIV/0!</v>
      </c>
      <c r="N37" s="15">
        <v>50000.0</v>
      </c>
      <c r="O37" s="15">
        <v>0.0</v>
      </c>
      <c r="P37" s="14">
        <f t="shared" si="3"/>
        <v>0</v>
      </c>
      <c r="Q37" s="18"/>
      <c r="R37" s="19" t="s">
        <v>46</v>
      </c>
      <c r="S37" s="20">
        <v>42299.0</v>
      </c>
      <c r="T37" s="10" t="s">
        <v>37</v>
      </c>
      <c r="V37" s="10" t="s">
        <v>101</v>
      </c>
      <c r="W37" s="10" t="s">
        <v>102</v>
      </c>
      <c r="X37" s="21">
        <v>35.0</v>
      </c>
      <c r="Y37" s="10" t="s">
        <v>44</v>
      </c>
      <c r="Z37" s="22">
        <v>850.0</v>
      </c>
      <c r="AA37" s="22">
        <v>100.0</v>
      </c>
      <c r="AB37" s="22">
        <v>750.0</v>
      </c>
      <c r="AC37" s="22">
        <v>3.0</v>
      </c>
      <c r="AD37" s="22">
        <v>4.0</v>
      </c>
      <c r="AE37" s="22">
        <v>127.345</v>
      </c>
      <c r="AF37" s="22">
        <v>277.0</v>
      </c>
      <c r="AG37" s="22">
        <v>85.405</v>
      </c>
      <c r="AH37" s="22">
        <v>10.17</v>
      </c>
      <c r="AI37" s="22">
        <v>480.0</v>
      </c>
      <c r="AL37" s="2">
        <v>2.0</v>
      </c>
    </row>
    <row r="38">
      <c r="A38" s="1" t="s">
        <v>104</v>
      </c>
      <c r="B38" s="27"/>
      <c r="C38" s="27"/>
      <c r="D38" s="27"/>
      <c r="E38" s="28"/>
      <c r="F38" s="12"/>
      <c r="G38" s="24" t="s">
        <v>48</v>
      </c>
      <c r="H38" s="8"/>
      <c r="I38" s="8"/>
      <c r="J38" s="8"/>
      <c r="K38" s="8"/>
      <c r="L38" s="16">
        <f t="shared" si="1"/>
        <v>0</v>
      </c>
      <c r="M38" s="17" t="str">
        <f t="shared" si="2"/>
        <v>#DIV/0!</v>
      </c>
      <c r="N38" s="15">
        <v>50000.0</v>
      </c>
      <c r="O38" s="15">
        <v>0.0</v>
      </c>
      <c r="P38" s="14">
        <f t="shared" si="3"/>
        <v>0</v>
      </c>
      <c r="Q38" s="18"/>
      <c r="R38" s="19" t="s">
        <v>46</v>
      </c>
      <c r="S38" s="20">
        <v>42300.0</v>
      </c>
      <c r="T38" s="10" t="s">
        <v>37</v>
      </c>
      <c r="V38" s="10" t="s">
        <v>105</v>
      </c>
      <c r="W38" s="10" t="s">
        <v>102</v>
      </c>
      <c r="X38" s="21">
        <v>36.0</v>
      </c>
      <c r="Y38" s="10" t="s">
        <v>44</v>
      </c>
      <c r="Z38" s="22">
        <v>950.0</v>
      </c>
      <c r="AA38" s="22">
        <v>100.0</v>
      </c>
      <c r="AB38" s="22">
        <v>850.0</v>
      </c>
      <c r="AC38" s="22">
        <v>3.0</v>
      </c>
      <c r="AD38" s="22">
        <v>4.0</v>
      </c>
      <c r="AE38" s="22">
        <v>157.095</v>
      </c>
      <c r="AF38" s="22">
        <v>289.0</v>
      </c>
      <c r="AG38" s="22">
        <v>96.01</v>
      </c>
      <c r="AH38" s="22">
        <v>10.325</v>
      </c>
      <c r="AI38" s="22">
        <v>550.0</v>
      </c>
      <c r="AL38" s="2">
        <v>2.0</v>
      </c>
    </row>
    <row r="39">
      <c r="A39" s="40" t="s">
        <v>106</v>
      </c>
      <c r="B39" s="30"/>
      <c r="C39" s="30"/>
      <c r="D39" s="30"/>
      <c r="E39" s="41"/>
      <c r="F39" s="32"/>
      <c r="G39" s="13" t="s">
        <v>42</v>
      </c>
      <c r="H39" s="14"/>
      <c r="I39" s="14"/>
      <c r="J39" s="14"/>
      <c r="K39" s="14"/>
      <c r="L39" s="16">
        <f t="shared" si="1"/>
        <v>0</v>
      </c>
      <c r="M39" s="17" t="str">
        <f t="shared" si="2"/>
        <v>#DIV/0!</v>
      </c>
      <c r="N39" s="14" t="str">
        <f>L39*M39</f>
        <v>#DIV/0!</v>
      </c>
      <c r="O39" s="15"/>
      <c r="P39" s="14" t="str">
        <f t="shared" si="3"/>
        <v>#DIV/0!</v>
      </c>
      <c r="Q39" s="33"/>
      <c r="R39" s="34" t="s">
        <v>71</v>
      </c>
      <c r="S39" s="35">
        <v>42300.0</v>
      </c>
      <c r="T39" s="36" t="s">
        <v>37</v>
      </c>
      <c r="U39" s="30"/>
      <c r="V39" s="36" t="s">
        <v>101</v>
      </c>
      <c r="W39" s="36" t="s">
        <v>102</v>
      </c>
      <c r="X39" s="37">
        <v>37.0</v>
      </c>
      <c r="Y39" s="36" t="s">
        <v>44</v>
      </c>
      <c r="Z39" s="40" t="s">
        <v>71</v>
      </c>
      <c r="AA39" s="40" t="s">
        <v>71</v>
      </c>
      <c r="AB39" s="40" t="s">
        <v>71</v>
      </c>
      <c r="AC39" s="40" t="s">
        <v>71</v>
      </c>
      <c r="AD39" s="40" t="s">
        <v>71</v>
      </c>
      <c r="AE39" s="40" t="s">
        <v>71</v>
      </c>
      <c r="AF39" s="40" t="s">
        <v>71</v>
      </c>
      <c r="AG39" s="40" t="s">
        <v>71</v>
      </c>
      <c r="AH39" s="40" t="s">
        <v>71</v>
      </c>
      <c r="AI39" s="38">
        <v>-999.0</v>
      </c>
      <c r="AJ39" s="30"/>
      <c r="AK39" s="30"/>
      <c r="AL39" s="39">
        <v>2.0</v>
      </c>
      <c r="AM39" s="30"/>
      <c r="AN39" s="30"/>
      <c r="AO39" s="30"/>
      <c r="AP39" s="30"/>
    </row>
    <row r="40">
      <c r="A40" s="42" t="s">
        <v>107</v>
      </c>
      <c r="B40" s="27"/>
      <c r="C40" s="2">
        <v>1.0</v>
      </c>
      <c r="D40" s="27"/>
      <c r="E40" s="28"/>
      <c r="F40" s="12"/>
      <c r="G40" s="24" t="s">
        <v>48</v>
      </c>
      <c r="H40" s="8"/>
      <c r="I40" s="8"/>
      <c r="J40" s="8"/>
      <c r="K40" s="8"/>
      <c r="L40" s="16">
        <f t="shared" si="1"/>
        <v>0</v>
      </c>
      <c r="M40" s="17" t="str">
        <f t="shared" si="2"/>
        <v>#DIV/0!</v>
      </c>
      <c r="N40" s="15">
        <v>50000.0</v>
      </c>
      <c r="O40" s="15">
        <v>56.0</v>
      </c>
      <c r="P40" s="14">
        <f t="shared" si="3"/>
        <v>0.112</v>
      </c>
      <c r="Q40" s="18"/>
      <c r="R40" s="19" t="s">
        <v>46</v>
      </c>
      <c r="S40" s="20">
        <v>42300.0</v>
      </c>
      <c r="T40" s="10" t="s">
        <v>37</v>
      </c>
      <c r="V40" s="10" t="s">
        <v>101</v>
      </c>
      <c r="W40" s="10" t="s">
        <v>102</v>
      </c>
      <c r="X40" s="21">
        <v>38.0</v>
      </c>
      <c r="Y40" s="10" t="s">
        <v>54</v>
      </c>
      <c r="Z40" s="22">
        <v>1140.0</v>
      </c>
      <c r="AA40" s="22">
        <v>200.0</v>
      </c>
      <c r="AB40" s="22">
        <v>940.0</v>
      </c>
      <c r="AC40" s="22">
        <v>3.0</v>
      </c>
      <c r="AD40" s="22">
        <v>2.0</v>
      </c>
      <c r="AE40" s="22">
        <v>160.4</v>
      </c>
      <c r="AF40" s="22">
        <v>297.0</v>
      </c>
      <c r="AG40" s="22">
        <v>98.93</v>
      </c>
      <c r="AH40" s="22">
        <v>11.0</v>
      </c>
      <c r="AI40" s="22">
        <v>850.0</v>
      </c>
      <c r="AL40" s="2">
        <v>2.0</v>
      </c>
    </row>
    <row r="41">
      <c r="A41" s="1" t="s">
        <v>108</v>
      </c>
      <c r="E41" s="11"/>
      <c r="F41" s="12"/>
      <c r="G41" s="24" t="s">
        <v>48</v>
      </c>
      <c r="H41" s="14"/>
      <c r="I41" s="14"/>
      <c r="J41" s="14"/>
      <c r="K41" s="14"/>
      <c r="L41" s="16">
        <f t="shared" si="1"/>
        <v>0</v>
      </c>
      <c r="M41" s="17" t="str">
        <f t="shared" si="2"/>
        <v>#DIV/0!</v>
      </c>
      <c r="N41" s="15">
        <v>50000.0</v>
      </c>
      <c r="O41" s="15">
        <v>12.0</v>
      </c>
      <c r="P41" s="14">
        <f t="shared" si="3"/>
        <v>0.024</v>
      </c>
      <c r="Q41" s="18"/>
      <c r="R41" s="19" t="s">
        <v>46</v>
      </c>
      <c r="S41" s="20">
        <v>42300.0</v>
      </c>
      <c r="T41" s="10" t="s">
        <v>37</v>
      </c>
      <c r="V41" s="10" t="s">
        <v>101</v>
      </c>
      <c r="W41" s="10" t="s">
        <v>102</v>
      </c>
      <c r="X41" s="21">
        <v>39.0</v>
      </c>
      <c r="Y41" s="10" t="s">
        <v>44</v>
      </c>
      <c r="Z41" s="22">
        <v>1040.0</v>
      </c>
      <c r="AA41" s="22">
        <v>40.0</v>
      </c>
      <c r="AB41" s="22">
        <v>1000.0</v>
      </c>
      <c r="AC41" s="22">
        <v>3.0</v>
      </c>
      <c r="AD41" s="22">
        <v>2.0</v>
      </c>
      <c r="AE41" s="22">
        <v>147.1</v>
      </c>
      <c r="AF41" s="22">
        <v>304.0</v>
      </c>
      <c r="AG41" s="22">
        <v>102.3</v>
      </c>
      <c r="AH41" s="22">
        <v>9.56</v>
      </c>
      <c r="AI41" s="22">
        <v>750.0</v>
      </c>
    </row>
    <row r="42">
      <c r="A42" s="1" t="s">
        <v>109</v>
      </c>
      <c r="E42" s="11"/>
      <c r="F42" s="12"/>
      <c r="G42" s="24" t="s">
        <v>42</v>
      </c>
      <c r="H42" s="14"/>
      <c r="I42" s="14"/>
      <c r="J42" s="14"/>
      <c r="K42" s="14"/>
      <c r="L42" s="16">
        <f t="shared" si="1"/>
        <v>0</v>
      </c>
      <c r="M42" s="17" t="str">
        <f t="shared" si="2"/>
        <v>#DIV/0!</v>
      </c>
      <c r="N42" s="15">
        <v>50000.0</v>
      </c>
      <c r="O42" s="15">
        <v>8.0</v>
      </c>
      <c r="P42" s="14">
        <f t="shared" si="3"/>
        <v>0.016</v>
      </c>
      <c r="Q42" s="18"/>
      <c r="R42" s="19" t="s">
        <v>46</v>
      </c>
      <c r="S42" s="20">
        <v>42301.0</v>
      </c>
      <c r="T42" s="10" t="s">
        <v>37</v>
      </c>
      <c r="V42" s="10" t="s">
        <v>101</v>
      </c>
      <c r="W42" s="10" t="s">
        <v>102</v>
      </c>
      <c r="X42" s="21">
        <v>40.0</v>
      </c>
      <c r="Y42" s="10" t="s">
        <v>75</v>
      </c>
      <c r="Z42" s="22">
        <v>840.0</v>
      </c>
      <c r="AA42" s="22">
        <v>100.0</v>
      </c>
      <c r="AB42" s="22">
        <v>740.0</v>
      </c>
      <c r="AC42" s="22">
        <v>4.0</v>
      </c>
      <c r="AD42" s="22">
        <v>4.0</v>
      </c>
      <c r="AE42" s="22">
        <v>120.665</v>
      </c>
      <c r="AF42" s="22">
        <v>271.0</v>
      </c>
      <c r="AG42" s="22">
        <v>83.555</v>
      </c>
      <c r="AH42" s="22">
        <v>9.54</v>
      </c>
      <c r="AI42" s="22">
        <v>640.0</v>
      </c>
      <c r="AL42" s="2">
        <v>2.0</v>
      </c>
    </row>
    <row r="43">
      <c r="A43" s="40" t="s">
        <v>110</v>
      </c>
      <c r="B43" s="43"/>
      <c r="C43" s="43"/>
      <c r="D43" s="43"/>
      <c r="E43" s="44"/>
      <c r="F43" s="32"/>
      <c r="G43" s="13" t="s">
        <v>42</v>
      </c>
      <c r="H43" s="8"/>
      <c r="I43" s="8"/>
      <c r="J43" s="8"/>
      <c r="K43" s="8"/>
      <c r="L43" s="16">
        <f t="shared" si="1"/>
        <v>0</v>
      </c>
      <c r="M43" s="17" t="str">
        <f t="shared" si="2"/>
        <v>#DIV/0!</v>
      </c>
      <c r="N43" s="14" t="str">
        <f>L43*M43</f>
        <v>#DIV/0!</v>
      </c>
      <c r="O43" s="15"/>
      <c r="P43" s="14" t="str">
        <f t="shared" si="3"/>
        <v>#DIV/0!</v>
      </c>
      <c r="Q43" s="33"/>
      <c r="R43" s="34" t="s">
        <v>36</v>
      </c>
      <c r="S43" s="35">
        <v>42302.0</v>
      </c>
      <c r="T43" s="36" t="s">
        <v>37</v>
      </c>
      <c r="U43" s="30"/>
      <c r="V43" s="36" t="s">
        <v>101</v>
      </c>
      <c r="W43" s="36" t="s">
        <v>102</v>
      </c>
      <c r="X43" s="37">
        <v>41.0</v>
      </c>
      <c r="Y43" s="36" t="s">
        <v>111</v>
      </c>
      <c r="Z43" s="38">
        <v>840.0</v>
      </c>
      <c r="AA43" s="38">
        <v>120.0</v>
      </c>
      <c r="AB43" s="38">
        <v>720.0</v>
      </c>
      <c r="AC43" s="38">
        <v>2.0</v>
      </c>
      <c r="AD43" s="38">
        <v>1.0</v>
      </c>
      <c r="AE43" s="38">
        <v>121.27</v>
      </c>
      <c r="AF43" s="38">
        <v>273.0</v>
      </c>
      <c r="AG43" s="38">
        <v>88.86</v>
      </c>
      <c r="AH43" s="38">
        <v>8.85</v>
      </c>
      <c r="AI43" s="38">
        <v>240.0</v>
      </c>
      <c r="AJ43" s="30"/>
      <c r="AK43" s="30"/>
      <c r="AL43" s="39">
        <v>2.0</v>
      </c>
      <c r="AM43" s="30"/>
      <c r="AN43" s="30"/>
      <c r="AO43" s="30"/>
      <c r="AP43" s="30"/>
    </row>
    <row r="44">
      <c r="A44" s="1" t="s">
        <v>112</v>
      </c>
      <c r="E44" s="11"/>
      <c r="F44" s="12"/>
      <c r="G44" s="24" t="s">
        <v>42</v>
      </c>
      <c r="H44" s="14"/>
      <c r="I44" s="14"/>
      <c r="J44" s="14"/>
      <c r="K44" s="14"/>
      <c r="L44" s="16">
        <f t="shared" si="1"/>
        <v>0</v>
      </c>
      <c r="M44" s="17" t="str">
        <f t="shared" si="2"/>
        <v>#DIV/0!</v>
      </c>
      <c r="N44" s="15">
        <v>50000.0</v>
      </c>
      <c r="O44" s="15">
        <v>79.0</v>
      </c>
      <c r="P44" s="14">
        <f t="shared" si="3"/>
        <v>0.158</v>
      </c>
      <c r="Q44" s="18"/>
      <c r="R44" s="19" t="s">
        <v>46</v>
      </c>
      <c r="S44" s="20">
        <v>42302.0</v>
      </c>
      <c r="T44" s="10" t="s">
        <v>37</v>
      </c>
      <c r="V44" s="10" t="s">
        <v>101</v>
      </c>
      <c r="W44" s="10" t="s">
        <v>102</v>
      </c>
      <c r="X44" s="21">
        <v>42.0</v>
      </c>
      <c r="Y44" s="10" t="s">
        <v>111</v>
      </c>
      <c r="Z44" s="22">
        <v>840.0</v>
      </c>
      <c r="AA44" s="22">
        <v>120.0</v>
      </c>
      <c r="AB44" s="22">
        <v>720.0</v>
      </c>
      <c r="AC44" s="22">
        <v>2.0</v>
      </c>
      <c r="AD44" s="22">
        <v>2.0</v>
      </c>
      <c r="AE44" s="22">
        <v>129.8</v>
      </c>
      <c r="AF44" s="22">
        <v>261.0</v>
      </c>
      <c r="AG44" s="22">
        <v>81.39</v>
      </c>
      <c r="AH44" s="22">
        <v>8.51</v>
      </c>
      <c r="AI44" s="22">
        <v>500.0</v>
      </c>
      <c r="AL44" s="2">
        <v>2.0</v>
      </c>
    </row>
    <row r="45">
      <c r="A45" s="1" t="s">
        <v>113</v>
      </c>
      <c r="E45" s="11"/>
      <c r="F45" s="12"/>
      <c r="G45" s="24" t="s">
        <v>48</v>
      </c>
      <c r="H45" s="14"/>
      <c r="I45" s="14"/>
      <c r="J45" s="14"/>
      <c r="K45" s="14"/>
      <c r="L45" s="16">
        <f t="shared" si="1"/>
        <v>0</v>
      </c>
      <c r="M45" s="17" t="str">
        <f t="shared" si="2"/>
        <v>#DIV/0!</v>
      </c>
      <c r="N45" s="15">
        <v>50000.0</v>
      </c>
      <c r="O45" s="15">
        <v>19.0</v>
      </c>
      <c r="P45" s="14">
        <f t="shared" si="3"/>
        <v>0.038</v>
      </c>
      <c r="Q45" s="18"/>
      <c r="R45" s="19" t="s">
        <v>46</v>
      </c>
      <c r="S45" s="20">
        <v>42303.0</v>
      </c>
      <c r="T45" s="10" t="s">
        <v>37</v>
      </c>
      <c r="V45" s="10" t="s">
        <v>114</v>
      </c>
      <c r="W45" s="10" t="s">
        <v>39</v>
      </c>
      <c r="X45" s="21">
        <v>43.0</v>
      </c>
      <c r="Y45" s="10" t="s">
        <v>75</v>
      </c>
      <c r="Z45" s="22">
        <v>1100.0</v>
      </c>
      <c r="AA45" s="22">
        <v>120.0</v>
      </c>
      <c r="AB45" s="22">
        <v>980.0</v>
      </c>
      <c r="AC45" s="22">
        <v>2.0</v>
      </c>
      <c r="AD45" s="22">
        <v>2.0</v>
      </c>
      <c r="AE45" s="22">
        <v>172.67</v>
      </c>
      <c r="AF45" s="22">
        <v>303.0</v>
      </c>
      <c r="AG45" s="22">
        <v>104.68</v>
      </c>
      <c r="AH45" s="22">
        <v>11.145</v>
      </c>
      <c r="AI45" s="22">
        <v>1150.0</v>
      </c>
    </row>
    <row r="46">
      <c r="A46" s="1" t="s">
        <v>115</v>
      </c>
      <c r="B46" s="27"/>
      <c r="C46" s="27"/>
      <c r="D46" s="27"/>
      <c r="E46" s="23">
        <v>0.0</v>
      </c>
      <c r="F46" s="12"/>
      <c r="G46" s="24" t="s">
        <v>42</v>
      </c>
      <c r="H46" s="8"/>
      <c r="I46" s="8"/>
      <c r="J46" s="8"/>
      <c r="K46" s="8"/>
      <c r="L46" s="16">
        <f t="shared" si="1"/>
        <v>0</v>
      </c>
      <c r="M46" s="17" t="str">
        <f t="shared" si="2"/>
        <v>#DIV/0!</v>
      </c>
      <c r="N46" s="15">
        <v>50000.0</v>
      </c>
      <c r="O46" s="15">
        <v>0.0</v>
      </c>
      <c r="P46" s="14">
        <f t="shared" si="3"/>
        <v>0</v>
      </c>
      <c r="Q46" s="18"/>
      <c r="R46" s="19" t="s">
        <v>46</v>
      </c>
      <c r="S46" s="20">
        <v>42303.0</v>
      </c>
      <c r="T46" s="10" t="s">
        <v>37</v>
      </c>
      <c r="V46" s="10" t="s">
        <v>114</v>
      </c>
      <c r="W46" s="10" t="s">
        <v>39</v>
      </c>
      <c r="X46" s="21">
        <v>44.0</v>
      </c>
      <c r="Y46" s="10" t="s">
        <v>44</v>
      </c>
      <c r="Z46" s="22">
        <v>840.0</v>
      </c>
      <c r="AA46" s="22">
        <v>100.0</v>
      </c>
      <c r="AB46" s="22">
        <v>740.0</v>
      </c>
      <c r="AC46" s="22">
        <v>3.0</v>
      </c>
      <c r="AD46" s="22">
        <v>4.0</v>
      </c>
      <c r="AE46" s="22">
        <v>122.01</v>
      </c>
      <c r="AF46" s="22">
        <v>269.0</v>
      </c>
      <c r="AG46" s="22">
        <v>86.825</v>
      </c>
      <c r="AH46" s="22">
        <v>8.755</v>
      </c>
      <c r="AI46" s="22">
        <v>1470.0</v>
      </c>
      <c r="AL46" s="2">
        <v>1.0</v>
      </c>
    </row>
    <row r="47">
      <c r="A47" s="25" t="s">
        <v>116</v>
      </c>
      <c r="B47" s="2"/>
      <c r="C47" s="2"/>
      <c r="D47" s="2"/>
      <c r="E47" s="23">
        <v>0.0</v>
      </c>
      <c r="F47" s="12"/>
      <c r="G47" s="24" t="s">
        <v>42</v>
      </c>
      <c r="H47" s="15" t="s">
        <v>50</v>
      </c>
      <c r="I47" s="15">
        <v>306.0</v>
      </c>
      <c r="J47" s="15">
        <v>301.0</v>
      </c>
      <c r="K47" s="15">
        <v>414.0</v>
      </c>
      <c r="L47" s="16">
        <f t="shared" si="1"/>
        <v>340.3333333</v>
      </c>
      <c r="M47" s="17">
        <f t="shared" si="2"/>
        <v>146.9147894</v>
      </c>
      <c r="N47" s="14">
        <f>L47*M47</f>
        <v>50000</v>
      </c>
      <c r="O47" s="15">
        <v>0.0</v>
      </c>
      <c r="P47" s="14">
        <f t="shared" si="3"/>
        <v>0</v>
      </c>
      <c r="Q47" s="18" t="s">
        <v>117</v>
      </c>
      <c r="R47" s="19" t="s">
        <v>46</v>
      </c>
      <c r="S47" s="20">
        <v>42304.0</v>
      </c>
      <c r="T47" s="10" t="s">
        <v>37</v>
      </c>
      <c r="V47" s="10" t="s">
        <v>118</v>
      </c>
      <c r="W47" s="10" t="s">
        <v>39</v>
      </c>
      <c r="X47" s="21">
        <v>45.0</v>
      </c>
      <c r="Y47" s="10" t="s">
        <v>111</v>
      </c>
      <c r="Z47" s="22">
        <v>880.0</v>
      </c>
      <c r="AA47" s="22">
        <v>100.0</v>
      </c>
      <c r="AB47" s="22">
        <v>780.0</v>
      </c>
      <c r="AC47" s="22">
        <v>4.0</v>
      </c>
      <c r="AD47" s="22">
        <v>3.0</v>
      </c>
      <c r="AE47" s="22">
        <v>132.565</v>
      </c>
      <c r="AF47" s="22">
        <v>268.0</v>
      </c>
      <c r="AG47" s="22">
        <v>84.51</v>
      </c>
      <c r="AH47" s="22">
        <v>9.265</v>
      </c>
      <c r="AI47" s="22">
        <v>500.0</v>
      </c>
      <c r="AL47" s="2">
        <v>1.0</v>
      </c>
    </row>
    <row r="48">
      <c r="A48" s="1" t="s">
        <v>119</v>
      </c>
      <c r="E48" s="11"/>
      <c r="F48" s="12"/>
      <c r="G48" s="24" t="s">
        <v>48</v>
      </c>
      <c r="H48" s="14"/>
      <c r="I48" s="14"/>
      <c r="J48" s="14"/>
      <c r="K48" s="14"/>
      <c r="L48" s="16">
        <f t="shared" si="1"/>
        <v>0</v>
      </c>
      <c r="M48" s="17" t="str">
        <f t="shared" si="2"/>
        <v>#DIV/0!</v>
      </c>
      <c r="N48" s="15">
        <v>50000.0</v>
      </c>
      <c r="O48" s="15">
        <v>14.0</v>
      </c>
      <c r="P48" s="14">
        <f t="shared" si="3"/>
        <v>0.028</v>
      </c>
      <c r="Q48" s="18"/>
      <c r="R48" s="19" t="s">
        <v>46</v>
      </c>
      <c r="S48" s="20">
        <v>42304.0</v>
      </c>
      <c r="T48" s="10" t="s">
        <v>37</v>
      </c>
      <c r="V48" s="10" t="s">
        <v>101</v>
      </c>
      <c r="W48" s="10" t="s">
        <v>102</v>
      </c>
      <c r="X48" s="21">
        <v>46.0</v>
      </c>
      <c r="Y48" s="10" t="s">
        <v>75</v>
      </c>
      <c r="Z48" s="22">
        <v>1040.0</v>
      </c>
      <c r="AA48" s="22">
        <v>100.0</v>
      </c>
      <c r="AB48" s="22">
        <v>940.0</v>
      </c>
      <c r="AC48" s="22">
        <v>2.0</v>
      </c>
      <c r="AD48" s="22">
        <v>3.0</v>
      </c>
      <c r="AE48" s="22">
        <v>158.29</v>
      </c>
      <c r="AF48" s="22">
        <v>301.0</v>
      </c>
      <c r="AG48" s="22">
        <v>102.57</v>
      </c>
      <c r="AH48" s="22">
        <v>10.54</v>
      </c>
      <c r="AI48" s="22">
        <v>370.0</v>
      </c>
    </row>
    <row r="49">
      <c r="A49" s="1" t="s">
        <v>120</v>
      </c>
      <c r="E49" s="23">
        <v>0.0</v>
      </c>
      <c r="F49" s="12"/>
      <c r="G49" s="24" t="s">
        <v>42</v>
      </c>
      <c r="H49" s="14"/>
      <c r="I49" s="14"/>
      <c r="J49" s="14"/>
      <c r="K49" s="14"/>
      <c r="L49" s="16">
        <f t="shared" si="1"/>
        <v>0</v>
      </c>
      <c r="M49" s="17" t="str">
        <f t="shared" si="2"/>
        <v>#DIV/0!</v>
      </c>
      <c r="N49" s="15">
        <v>50000.0</v>
      </c>
      <c r="O49" s="15">
        <v>0.0</v>
      </c>
      <c r="P49" s="14">
        <f t="shared" si="3"/>
        <v>0</v>
      </c>
      <c r="Q49" s="18"/>
      <c r="R49" s="19" t="s">
        <v>46</v>
      </c>
      <c r="S49" s="20">
        <v>42305.0</v>
      </c>
      <c r="T49" s="10" t="s">
        <v>37</v>
      </c>
      <c r="V49" s="10" t="s">
        <v>118</v>
      </c>
      <c r="W49" s="10" t="s">
        <v>39</v>
      </c>
      <c r="X49" s="21">
        <v>47.0</v>
      </c>
      <c r="Y49" s="10" t="s">
        <v>75</v>
      </c>
      <c r="Z49" s="22">
        <v>840.0</v>
      </c>
      <c r="AA49" s="22">
        <v>80.0</v>
      </c>
      <c r="AB49" s="22">
        <v>760.0</v>
      </c>
      <c r="AC49" s="22">
        <v>3.0</v>
      </c>
      <c r="AD49" s="22">
        <v>3.0</v>
      </c>
      <c r="AE49" s="22">
        <v>128.025</v>
      </c>
      <c r="AF49" s="22">
        <v>274.0</v>
      </c>
      <c r="AG49" s="22">
        <v>90.475</v>
      </c>
      <c r="AH49" s="22">
        <v>9.73</v>
      </c>
      <c r="AI49" s="22">
        <v>760.0</v>
      </c>
      <c r="AL49" s="2">
        <v>1.0</v>
      </c>
    </row>
    <row r="50">
      <c r="A50" s="1" t="s">
        <v>121</v>
      </c>
      <c r="E50" s="11"/>
      <c r="F50" s="12"/>
      <c r="G50" s="24" t="s">
        <v>42</v>
      </c>
      <c r="H50" s="14"/>
      <c r="I50" s="15"/>
      <c r="J50" s="15"/>
      <c r="K50" s="15"/>
      <c r="L50" s="16">
        <f t="shared" si="1"/>
        <v>0</v>
      </c>
      <c r="M50" s="17" t="str">
        <f t="shared" si="2"/>
        <v>#DIV/0!</v>
      </c>
      <c r="N50" s="15">
        <v>50000.0</v>
      </c>
      <c r="O50" s="15">
        <v>34.0</v>
      </c>
      <c r="P50" s="14">
        <f t="shared" si="3"/>
        <v>0.068</v>
      </c>
      <c r="Q50" s="18"/>
      <c r="R50" s="19" t="s">
        <v>46</v>
      </c>
      <c r="S50" s="20">
        <v>42307.0</v>
      </c>
      <c r="T50" s="10" t="s">
        <v>37</v>
      </c>
      <c r="V50" s="10" t="s">
        <v>118</v>
      </c>
      <c r="W50" s="10" t="s">
        <v>39</v>
      </c>
      <c r="X50" s="21">
        <v>48.0</v>
      </c>
      <c r="Y50" s="10" t="s">
        <v>75</v>
      </c>
      <c r="Z50" s="22">
        <v>1040.0</v>
      </c>
      <c r="AA50" s="22">
        <v>100.0</v>
      </c>
      <c r="AB50" s="22">
        <v>940.0</v>
      </c>
      <c r="AC50" s="22">
        <v>4.0</v>
      </c>
      <c r="AD50" s="22">
        <v>2.0</v>
      </c>
      <c r="AE50" s="22">
        <v>141.345</v>
      </c>
      <c r="AF50" s="22">
        <v>273.0</v>
      </c>
      <c r="AG50" s="22">
        <v>90.165</v>
      </c>
      <c r="AH50" s="22">
        <v>10.33</v>
      </c>
      <c r="AI50" s="22">
        <v>500.0</v>
      </c>
    </row>
    <row r="51">
      <c r="A51" s="1" t="s">
        <v>122</v>
      </c>
      <c r="E51" s="23">
        <v>0.0</v>
      </c>
      <c r="F51" s="12"/>
      <c r="G51" s="24" t="s">
        <v>42</v>
      </c>
      <c r="H51" s="14"/>
      <c r="I51" s="14"/>
      <c r="J51" s="14"/>
      <c r="K51" s="14"/>
      <c r="L51" s="16">
        <f t="shared" si="1"/>
        <v>0</v>
      </c>
      <c r="M51" s="17" t="str">
        <f t="shared" si="2"/>
        <v>#DIV/0!</v>
      </c>
      <c r="N51" s="15">
        <v>50000.0</v>
      </c>
      <c r="O51" s="15">
        <v>0.0</v>
      </c>
      <c r="P51" s="14">
        <f t="shared" si="3"/>
        <v>0</v>
      </c>
      <c r="Q51" s="18"/>
      <c r="R51" s="19" t="s">
        <v>46</v>
      </c>
      <c r="S51" s="20">
        <v>42309.0</v>
      </c>
      <c r="T51" s="10" t="s">
        <v>37</v>
      </c>
      <c r="V51" s="10" t="s">
        <v>114</v>
      </c>
      <c r="W51" s="10" t="s">
        <v>39</v>
      </c>
      <c r="X51" s="21">
        <v>49.0</v>
      </c>
      <c r="Y51" s="10" t="s">
        <v>75</v>
      </c>
      <c r="Z51" s="22">
        <v>850.0</v>
      </c>
      <c r="AA51" s="22">
        <v>100.0</v>
      </c>
      <c r="AB51" s="22">
        <v>750.0</v>
      </c>
      <c r="AC51" s="22">
        <v>3.0</v>
      </c>
      <c r="AD51" s="22">
        <v>1.0</v>
      </c>
      <c r="AE51" s="22">
        <v>121.79</v>
      </c>
      <c r="AF51" s="22">
        <v>271.0</v>
      </c>
      <c r="AG51" s="22">
        <v>88.95</v>
      </c>
      <c r="AH51" s="22">
        <v>8.819</v>
      </c>
      <c r="AI51" s="22">
        <v>530.0</v>
      </c>
      <c r="AL51" s="2">
        <v>1.0</v>
      </c>
    </row>
    <row r="52">
      <c r="A52" s="1" t="s">
        <v>123</v>
      </c>
      <c r="E52" s="23">
        <v>0.0</v>
      </c>
      <c r="F52" s="12"/>
      <c r="G52" s="24" t="s">
        <v>42</v>
      </c>
      <c r="H52" s="14"/>
      <c r="I52" s="14"/>
      <c r="J52" s="14"/>
      <c r="K52" s="14"/>
      <c r="L52" s="16">
        <f t="shared" si="1"/>
        <v>0</v>
      </c>
      <c r="M52" s="17" t="str">
        <f t="shared" si="2"/>
        <v>#DIV/0!</v>
      </c>
      <c r="N52" s="15">
        <v>50000.0</v>
      </c>
      <c r="O52" s="15">
        <v>0.0</v>
      </c>
      <c r="P52" s="14">
        <f t="shared" si="3"/>
        <v>0</v>
      </c>
      <c r="Q52" s="18"/>
      <c r="R52" s="19" t="s">
        <v>46</v>
      </c>
      <c r="S52" s="20">
        <v>42309.0</v>
      </c>
      <c r="T52" s="10" t="s">
        <v>37</v>
      </c>
      <c r="V52" s="10" t="s">
        <v>114</v>
      </c>
      <c r="W52" s="10" t="s">
        <v>39</v>
      </c>
      <c r="X52" s="21">
        <v>50.0</v>
      </c>
      <c r="Y52" s="10" t="s">
        <v>44</v>
      </c>
      <c r="Z52" s="22">
        <v>800.0</v>
      </c>
      <c r="AA52" s="22">
        <v>80.0</v>
      </c>
      <c r="AB52" s="22">
        <v>720.0</v>
      </c>
      <c r="AC52" s="22">
        <v>4.0</v>
      </c>
      <c r="AD52" s="22">
        <v>2.0</v>
      </c>
      <c r="AE52" s="22">
        <v>120.421</v>
      </c>
      <c r="AF52" s="22">
        <v>269.0</v>
      </c>
      <c r="AG52" s="22">
        <v>87.96</v>
      </c>
      <c r="AH52" s="22">
        <v>8.85</v>
      </c>
      <c r="AI52" s="22">
        <v>600.0</v>
      </c>
      <c r="AL52" s="2">
        <v>1.0</v>
      </c>
    </row>
    <row r="53">
      <c r="A53" s="1" t="s">
        <v>124</v>
      </c>
      <c r="E53" s="23">
        <v>1.0</v>
      </c>
      <c r="F53" s="12"/>
      <c r="G53" s="24" t="s">
        <v>48</v>
      </c>
      <c r="H53" s="14"/>
      <c r="I53" s="14"/>
      <c r="J53" s="14"/>
      <c r="K53" s="14"/>
      <c r="L53" s="16">
        <f t="shared" si="1"/>
        <v>0</v>
      </c>
      <c r="M53" s="17" t="str">
        <f t="shared" si="2"/>
        <v>#DIV/0!</v>
      </c>
      <c r="N53" s="15">
        <v>50000.0</v>
      </c>
      <c r="O53" s="15">
        <v>4.0</v>
      </c>
      <c r="P53" s="14">
        <f t="shared" si="3"/>
        <v>0.008</v>
      </c>
      <c r="Q53" s="18"/>
      <c r="R53" s="19" t="s">
        <v>43</v>
      </c>
      <c r="S53" s="20">
        <v>42309.0</v>
      </c>
      <c r="T53" s="10" t="s">
        <v>37</v>
      </c>
      <c r="U53" s="2" t="s">
        <v>86</v>
      </c>
      <c r="V53" s="10" t="s">
        <v>114</v>
      </c>
      <c r="W53" s="10" t="s">
        <v>39</v>
      </c>
      <c r="X53" s="21">
        <v>51.0</v>
      </c>
      <c r="Y53" s="10" t="s">
        <v>44</v>
      </c>
      <c r="Z53" s="22">
        <v>820.0</v>
      </c>
      <c r="AA53" s="22">
        <v>100.0</v>
      </c>
      <c r="AB53" s="22">
        <v>720.0</v>
      </c>
      <c r="AC53" s="22">
        <v>3.0</v>
      </c>
      <c r="AD53" s="22">
        <v>2.0</v>
      </c>
      <c r="AE53" s="22">
        <v>120.897</v>
      </c>
      <c r="AF53" s="22">
        <v>270.0</v>
      </c>
      <c r="AG53" s="22">
        <v>87.91</v>
      </c>
      <c r="AH53" s="22">
        <v>8.64</v>
      </c>
      <c r="AI53" s="22">
        <v>360.0</v>
      </c>
      <c r="AL53" s="2">
        <v>1.0</v>
      </c>
    </row>
    <row r="54">
      <c r="A54" s="45" t="s">
        <v>125</v>
      </c>
      <c r="B54" s="46"/>
      <c r="C54" s="46"/>
      <c r="D54" s="46"/>
      <c r="E54" s="47"/>
      <c r="F54" s="48"/>
      <c r="G54" s="49" t="s">
        <v>42</v>
      </c>
      <c r="H54" s="14"/>
      <c r="I54" s="14"/>
      <c r="J54" s="14"/>
      <c r="K54" s="14"/>
      <c r="L54" s="16">
        <f t="shared" si="1"/>
        <v>0</v>
      </c>
      <c r="M54" s="17" t="str">
        <f t="shared" si="2"/>
        <v>#DIV/0!</v>
      </c>
      <c r="N54" s="14" t="str">
        <f>L54*M54</f>
        <v>#DIV/0!</v>
      </c>
      <c r="O54" s="15"/>
      <c r="P54" s="14" t="str">
        <f t="shared" si="3"/>
        <v>#DIV/0!</v>
      </c>
      <c r="Q54" s="50"/>
      <c r="R54" s="51" t="s">
        <v>46</v>
      </c>
      <c r="S54" s="52">
        <v>42310.0</v>
      </c>
      <c r="T54" s="53" t="s">
        <v>37</v>
      </c>
      <c r="U54" s="46"/>
      <c r="V54" s="53" t="s">
        <v>126</v>
      </c>
      <c r="W54" s="53" t="s">
        <v>102</v>
      </c>
      <c r="X54" s="54">
        <v>52.0</v>
      </c>
      <c r="Y54" s="53" t="s">
        <v>40</v>
      </c>
      <c r="Z54" s="55">
        <v>800.0</v>
      </c>
      <c r="AA54" s="55">
        <v>100.0</v>
      </c>
      <c r="AB54" s="55">
        <v>700.0</v>
      </c>
      <c r="AC54" s="55">
        <v>2.0</v>
      </c>
      <c r="AD54" s="55">
        <v>3.0</v>
      </c>
      <c r="AE54" s="55">
        <v>131.756</v>
      </c>
      <c r="AF54" s="55">
        <v>270.0</v>
      </c>
      <c r="AG54" s="55">
        <v>87.28</v>
      </c>
      <c r="AH54" s="55">
        <v>9.124</v>
      </c>
      <c r="AI54" s="55">
        <v>500.0</v>
      </c>
      <c r="AJ54" s="46"/>
      <c r="AK54" s="46"/>
      <c r="AL54" s="56">
        <v>2.0</v>
      </c>
      <c r="AM54" s="46"/>
      <c r="AN54" s="46"/>
      <c r="AO54" s="46"/>
      <c r="AP54" s="46"/>
    </row>
    <row r="55">
      <c r="A55" s="1" t="s">
        <v>127</v>
      </c>
      <c r="E55" s="11"/>
      <c r="F55" s="12"/>
      <c r="G55" s="24" t="s">
        <v>42</v>
      </c>
      <c r="H55" s="14"/>
      <c r="I55" s="14"/>
      <c r="J55" s="14"/>
      <c r="K55" s="14"/>
      <c r="L55" s="16">
        <f t="shared" si="1"/>
        <v>0</v>
      </c>
      <c r="M55" s="17" t="str">
        <f t="shared" si="2"/>
        <v>#DIV/0!</v>
      </c>
      <c r="N55" s="15">
        <v>50000.0</v>
      </c>
      <c r="O55" s="15">
        <v>0.0</v>
      </c>
      <c r="P55" s="14">
        <f t="shared" si="3"/>
        <v>0</v>
      </c>
      <c r="Q55" s="18"/>
      <c r="R55" s="19" t="s">
        <v>46</v>
      </c>
      <c r="S55" s="20">
        <v>42312.0</v>
      </c>
      <c r="T55" s="10" t="s">
        <v>37</v>
      </c>
      <c r="V55" s="10" t="s">
        <v>128</v>
      </c>
      <c r="W55" s="10" t="s">
        <v>102</v>
      </c>
      <c r="X55" s="21">
        <v>53.0</v>
      </c>
      <c r="Y55" s="10" t="s">
        <v>44</v>
      </c>
      <c r="Z55" s="22">
        <v>740.0</v>
      </c>
      <c r="AA55" s="22">
        <v>100.0</v>
      </c>
      <c r="AB55" s="22">
        <v>640.0</v>
      </c>
      <c r="AC55" s="22">
        <v>2.0</v>
      </c>
      <c r="AD55" s="22">
        <v>2.0</v>
      </c>
      <c r="AE55" s="22">
        <v>120.108</v>
      </c>
      <c r="AF55" s="22">
        <v>270.0</v>
      </c>
      <c r="AG55" s="22">
        <v>83.098</v>
      </c>
      <c r="AH55" s="22">
        <v>9.54</v>
      </c>
      <c r="AI55" s="22">
        <v>480.0</v>
      </c>
      <c r="AL55" s="2">
        <v>2.0</v>
      </c>
    </row>
    <row r="56">
      <c r="A56" s="1" t="s">
        <v>129</v>
      </c>
      <c r="E56" s="11"/>
      <c r="F56" s="12"/>
      <c r="G56" s="24" t="s">
        <v>42</v>
      </c>
      <c r="H56" s="14"/>
      <c r="I56" s="14"/>
      <c r="J56" s="14"/>
      <c r="K56" s="14"/>
      <c r="L56" s="16">
        <f t="shared" si="1"/>
        <v>0</v>
      </c>
      <c r="M56" s="17" t="str">
        <f t="shared" si="2"/>
        <v>#DIV/0!</v>
      </c>
      <c r="N56" s="15">
        <v>50000.0</v>
      </c>
      <c r="O56" s="15">
        <v>0.0</v>
      </c>
      <c r="P56" s="14">
        <f t="shared" si="3"/>
        <v>0</v>
      </c>
      <c r="Q56" s="18"/>
      <c r="R56" s="19" t="s">
        <v>46</v>
      </c>
      <c r="S56" s="20">
        <v>42312.0</v>
      </c>
      <c r="T56" s="10" t="s">
        <v>37</v>
      </c>
      <c r="V56" s="10" t="s">
        <v>128</v>
      </c>
      <c r="W56" s="10" t="s">
        <v>102</v>
      </c>
      <c r="X56" s="21">
        <v>54.0</v>
      </c>
      <c r="Y56" s="10" t="s">
        <v>44</v>
      </c>
      <c r="Z56" s="22">
        <v>780.0</v>
      </c>
      <c r="AA56" s="22">
        <v>100.0</v>
      </c>
      <c r="AB56" s="22">
        <v>680.0</v>
      </c>
      <c r="AC56" s="22">
        <v>2.0</v>
      </c>
      <c r="AD56" s="22">
        <v>3.0</v>
      </c>
      <c r="AE56" s="22">
        <v>121.88</v>
      </c>
      <c r="AF56" s="22">
        <v>274.0</v>
      </c>
      <c r="AG56" s="22">
        <v>88.87</v>
      </c>
      <c r="AH56" s="22">
        <v>8.85</v>
      </c>
      <c r="AI56" s="22">
        <v>480.0</v>
      </c>
      <c r="AL56" s="2">
        <v>2.0</v>
      </c>
    </row>
    <row r="57">
      <c r="A57" s="1" t="s">
        <v>130</v>
      </c>
      <c r="E57" s="11"/>
      <c r="F57" s="12"/>
      <c r="G57" s="24" t="s">
        <v>42</v>
      </c>
      <c r="H57" s="14"/>
      <c r="I57" s="14"/>
      <c r="J57" s="14"/>
      <c r="K57" s="14"/>
      <c r="L57" s="16">
        <f t="shared" si="1"/>
        <v>0</v>
      </c>
      <c r="M57" s="17" t="str">
        <f t="shared" si="2"/>
        <v>#DIV/0!</v>
      </c>
      <c r="N57" s="15">
        <v>50000.0</v>
      </c>
      <c r="O57" s="15">
        <v>1.0</v>
      </c>
      <c r="P57" s="14">
        <f t="shared" si="3"/>
        <v>0.002</v>
      </c>
      <c r="Q57" s="18"/>
      <c r="R57" s="19" t="s">
        <v>46</v>
      </c>
      <c r="S57" s="20">
        <v>42312.0</v>
      </c>
      <c r="T57" s="10" t="s">
        <v>37</v>
      </c>
      <c r="V57" s="10" t="s">
        <v>128</v>
      </c>
      <c r="W57" s="10" t="s">
        <v>102</v>
      </c>
      <c r="X57" s="21">
        <v>55.0</v>
      </c>
      <c r="Y57" s="10" t="s">
        <v>44</v>
      </c>
      <c r="Z57" s="22">
        <v>800.0</v>
      </c>
      <c r="AA57" s="22">
        <v>80.0</v>
      </c>
      <c r="AB57" s="22">
        <v>720.0</v>
      </c>
      <c r="AC57" s="22">
        <v>3.0</v>
      </c>
      <c r="AD57" s="22">
        <v>2.0</v>
      </c>
      <c r="AE57" s="22">
        <v>129.8</v>
      </c>
      <c r="AF57" s="22">
        <v>261.0</v>
      </c>
      <c r="AG57" s="22">
        <v>81.39</v>
      </c>
      <c r="AH57" s="22">
        <v>8.51</v>
      </c>
      <c r="AI57" s="22">
        <v>300.0</v>
      </c>
      <c r="AL57" s="2">
        <v>2.0</v>
      </c>
    </row>
    <row r="58">
      <c r="A58" s="1"/>
      <c r="C58" s="2">
        <v>1.0</v>
      </c>
      <c r="E58" s="11"/>
      <c r="F58" s="12"/>
      <c r="G58" s="24" t="s">
        <v>42</v>
      </c>
      <c r="H58" s="14"/>
      <c r="I58" s="14"/>
      <c r="J58" s="14"/>
      <c r="K58" s="14"/>
      <c r="L58" s="16">
        <f t="shared" si="1"/>
        <v>0</v>
      </c>
      <c r="M58" s="17" t="str">
        <f t="shared" si="2"/>
        <v>#DIV/0!</v>
      </c>
      <c r="N58" s="15">
        <v>50000.0</v>
      </c>
      <c r="O58" s="15">
        <v>9.0</v>
      </c>
      <c r="P58" s="14">
        <f t="shared" si="3"/>
        <v>0.018</v>
      </c>
      <c r="Q58" s="18"/>
      <c r="R58" s="19" t="s">
        <v>46</v>
      </c>
      <c r="S58" s="20">
        <v>42312.0</v>
      </c>
      <c r="T58" s="10" t="s">
        <v>37</v>
      </c>
      <c r="V58" s="10" t="s">
        <v>128</v>
      </c>
      <c r="W58" s="10" t="s">
        <v>102</v>
      </c>
      <c r="X58" s="21">
        <v>56.0</v>
      </c>
      <c r="Y58" s="10" t="s">
        <v>44</v>
      </c>
      <c r="Z58" s="22">
        <v>850.0</v>
      </c>
      <c r="AA58" s="22">
        <v>100.0</v>
      </c>
      <c r="AB58" s="22">
        <v>750.0</v>
      </c>
      <c r="AC58" s="22">
        <v>3.0</v>
      </c>
      <c r="AD58" s="22">
        <v>2.0</v>
      </c>
      <c r="AE58" s="22">
        <v>144.11</v>
      </c>
      <c r="AF58" s="22">
        <v>304.0</v>
      </c>
      <c r="AG58" s="22">
        <v>102.3</v>
      </c>
      <c r="AH58" s="22">
        <v>9.58</v>
      </c>
      <c r="AI58" s="22">
        <v>500.0</v>
      </c>
      <c r="AL58" s="2">
        <v>2.0</v>
      </c>
    </row>
    <row r="59">
      <c r="A59" s="1" t="s">
        <v>131</v>
      </c>
      <c r="E59" s="11"/>
      <c r="F59" s="12"/>
      <c r="G59" s="24" t="s">
        <v>42</v>
      </c>
      <c r="H59" s="14"/>
      <c r="I59" s="14"/>
      <c r="J59" s="14"/>
      <c r="K59" s="14"/>
      <c r="L59" s="16">
        <f t="shared" si="1"/>
        <v>0</v>
      </c>
      <c r="M59" s="17" t="str">
        <f t="shared" si="2"/>
        <v>#DIV/0!</v>
      </c>
      <c r="N59" s="15">
        <v>50000.0</v>
      </c>
      <c r="O59" s="15">
        <v>0.0</v>
      </c>
      <c r="P59" s="14">
        <f t="shared" si="3"/>
        <v>0</v>
      </c>
      <c r="Q59" s="18"/>
      <c r="R59" s="19" t="s">
        <v>46</v>
      </c>
      <c r="S59" s="20">
        <v>42313.0</v>
      </c>
      <c r="T59" s="10" t="s">
        <v>37</v>
      </c>
      <c r="V59" s="10" t="s">
        <v>128</v>
      </c>
      <c r="W59" s="10" t="s">
        <v>102</v>
      </c>
      <c r="X59" s="21">
        <v>57.0</v>
      </c>
      <c r="Y59" s="10" t="s">
        <v>44</v>
      </c>
      <c r="Z59" s="22">
        <v>740.0</v>
      </c>
      <c r="AA59" s="22">
        <v>100.0</v>
      </c>
      <c r="AB59" s="22">
        <v>640.0</v>
      </c>
      <c r="AC59" s="22">
        <v>2.0</v>
      </c>
      <c r="AD59" s="22">
        <v>3.0</v>
      </c>
      <c r="AE59" s="22">
        <v>117.231</v>
      </c>
      <c r="AF59" s="22">
        <v>267.0</v>
      </c>
      <c r="AG59" s="22">
        <v>80.322</v>
      </c>
      <c r="AH59" s="22">
        <v>8.79</v>
      </c>
      <c r="AI59" s="22">
        <v>180.0</v>
      </c>
      <c r="AL59" s="2">
        <v>2.0</v>
      </c>
    </row>
    <row r="60">
      <c r="A60" s="1" t="s">
        <v>132</v>
      </c>
      <c r="E60" s="11"/>
      <c r="F60" s="12"/>
      <c r="G60" s="24" t="s">
        <v>42</v>
      </c>
      <c r="H60" s="14"/>
      <c r="I60" s="14"/>
      <c r="J60" s="14"/>
      <c r="K60" s="14"/>
      <c r="L60" s="16">
        <f t="shared" si="1"/>
        <v>0</v>
      </c>
      <c r="M60" s="17" t="str">
        <f t="shared" si="2"/>
        <v>#DIV/0!</v>
      </c>
      <c r="N60" s="15">
        <v>50000.0</v>
      </c>
      <c r="O60" s="15">
        <v>12.0</v>
      </c>
      <c r="P60" s="14">
        <f t="shared" si="3"/>
        <v>0.024</v>
      </c>
      <c r="Q60" s="18"/>
      <c r="R60" s="19" t="s">
        <v>46</v>
      </c>
      <c r="S60" s="20">
        <v>42313.0</v>
      </c>
      <c r="T60" s="10" t="s">
        <v>37</v>
      </c>
      <c r="V60" s="10" t="s">
        <v>128</v>
      </c>
      <c r="W60" s="10" t="s">
        <v>102</v>
      </c>
      <c r="X60" s="21">
        <v>58.0</v>
      </c>
      <c r="Y60" s="10" t="s">
        <v>44</v>
      </c>
      <c r="Z60" s="22">
        <v>780.0</v>
      </c>
      <c r="AA60" s="22">
        <v>100.0</v>
      </c>
      <c r="AB60" s="22">
        <v>680.0</v>
      </c>
      <c r="AC60" s="22">
        <v>3.0</v>
      </c>
      <c r="AD60" s="22">
        <v>2.0</v>
      </c>
      <c r="AE60" s="22">
        <v>120.122</v>
      </c>
      <c r="AF60" s="22">
        <v>270.0</v>
      </c>
      <c r="AG60" s="22">
        <v>86.56</v>
      </c>
      <c r="AH60" s="22">
        <v>8.89</v>
      </c>
      <c r="AI60" s="22">
        <v>700.0</v>
      </c>
      <c r="AL60" s="2">
        <v>2.0</v>
      </c>
    </row>
    <row r="61">
      <c r="A61" s="1" t="s">
        <v>133</v>
      </c>
      <c r="E61" s="11"/>
      <c r="F61" s="12"/>
      <c r="G61" s="24" t="s">
        <v>42</v>
      </c>
      <c r="H61" s="14"/>
      <c r="I61" s="14"/>
      <c r="J61" s="14"/>
      <c r="K61" s="14"/>
      <c r="L61" s="16">
        <f t="shared" si="1"/>
        <v>0</v>
      </c>
      <c r="M61" s="17" t="str">
        <f t="shared" si="2"/>
        <v>#DIV/0!</v>
      </c>
      <c r="N61" s="15">
        <v>50000.0</v>
      </c>
      <c r="O61" s="15">
        <v>6.0</v>
      </c>
      <c r="P61" s="14">
        <f t="shared" si="3"/>
        <v>0.012</v>
      </c>
      <c r="Q61" s="18"/>
      <c r="R61" s="19" t="s">
        <v>46</v>
      </c>
      <c r="S61" s="20">
        <v>42313.0</v>
      </c>
      <c r="T61" s="10" t="s">
        <v>37</v>
      </c>
      <c r="V61" s="10" t="s">
        <v>128</v>
      </c>
      <c r="W61" s="10" t="s">
        <v>102</v>
      </c>
      <c r="X61" s="21">
        <v>59.0</v>
      </c>
      <c r="Y61" s="10" t="s">
        <v>44</v>
      </c>
      <c r="Z61" s="22">
        <v>800.0</v>
      </c>
      <c r="AA61" s="22">
        <v>80.0</v>
      </c>
      <c r="AB61" s="22">
        <v>720.0</v>
      </c>
      <c r="AC61" s="22">
        <v>3.0</v>
      </c>
      <c r="AD61" s="22">
        <v>2.0</v>
      </c>
      <c r="AE61" s="22">
        <v>129.3</v>
      </c>
      <c r="AF61" s="22">
        <v>259.0</v>
      </c>
      <c r="AG61" s="22">
        <v>81.11</v>
      </c>
      <c r="AH61" s="22">
        <v>7.99</v>
      </c>
      <c r="AI61" s="22">
        <v>500.0</v>
      </c>
      <c r="AL61" s="2">
        <v>2.0</v>
      </c>
    </row>
    <row r="62">
      <c r="A62" s="1" t="s">
        <v>134</v>
      </c>
      <c r="E62" s="11"/>
      <c r="F62" s="12"/>
      <c r="G62" s="24" t="s">
        <v>42</v>
      </c>
      <c r="H62" s="14"/>
      <c r="I62" s="14"/>
      <c r="J62" s="14"/>
      <c r="K62" s="14"/>
      <c r="L62" s="16">
        <f t="shared" si="1"/>
        <v>0</v>
      </c>
      <c r="M62" s="17" t="str">
        <f t="shared" si="2"/>
        <v>#DIV/0!</v>
      </c>
      <c r="N62" s="15">
        <v>50000.0</v>
      </c>
      <c r="O62" s="15">
        <v>0.0</v>
      </c>
      <c r="P62" s="14">
        <f t="shared" si="3"/>
        <v>0</v>
      </c>
      <c r="Q62" s="18"/>
      <c r="R62" s="19" t="s">
        <v>46</v>
      </c>
      <c r="S62" s="20">
        <v>42313.0</v>
      </c>
      <c r="T62" s="10" t="s">
        <v>37</v>
      </c>
      <c r="V62" s="10" t="s">
        <v>128</v>
      </c>
      <c r="W62" s="10" t="s">
        <v>102</v>
      </c>
      <c r="X62" s="21">
        <v>60.0</v>
      </c>
      <c r="Y62" s="10" t="s">
        <v>44</v>
      </c>
      <c r="Z62" s="22">
        <v>850.0</v>
      </c>
      <c r="AA62" s="22">
        <v>100.0</v>
      </c>
      <c r="AB62" s="22">
        <v>750.0</v>
      </c>
      <c r="AC62" s="22">
        <v>3.0</v>
      </c>
      <c r="AD62" s="22">
        <v>1.0</v>
      </c>
      <c r="AE62" s="22">
        <v>136.1</v>
      </c>
      <c r="AF62" s="22">
        <v>297.0</v>
      </c>
      <c r="AG62" s="22">
        <v>98.23</v>
      </c>
      <c r="AH62" s="22">
        <v>8.12</v>
      </c>
      <c r="AI62" s="22">
        <v>850.0</v>
      </c>
      <c r="AL62" s="2">
        <v>2.0</v>
      </c>
    </row>
    <row r="63">
      <c r="A63" s="1" t="s">
        <v>135</v>
      </c>
      <c r="E63" s="11"/>
      <c r="F63" s="12"/>
      <c r="G63" s="24" t="s">
        <v>48</v>
      </c>
      <c r="H63" s="14"/>
      <c r="I63" s="14"/>
      <c r="J63" s="14"/>
      <c r="K63" s="14"/>
      <c r="L63" s="16">
        <f t="shared" si="1"/>
        <v>0</v>
      </c>
      <c r="M63" s="17" t="str">
        <f t="shared" si="2"/>
        <v>#DIV/0!</v>
      </c>
      <c r="N63" s="15">
        <v>50000.0</v>
      </c>
      <c r="O63" s="15">
        <v>23.0</v>
      </c>
      <c r="P63" s="14">
        <f t="shared" si="3"/>
        <v>0.046</v>
      </c>
      <c r="Q63" s="18"/>
      <c r="R63" s="19" t="s">
        <v>46</v>
      </c>
      <c r="S63" s="20">
        <v>42315.0</v>
      </c>
      <c r="T63" s="10" t="s">
        <v>37</v>
      </c>
      <c r="V63" s="10" t="s">
        <v>114</v>
      </c>
      <c r="W63" s="10" t="s">
        <v>39</v>
      </c>
      <c r="X63" s="21">
        <v>61.0</v>
      </c>
      <c r="Y63" s="10" t="s">
        <v>75</v>
      </c>
      <c r="Z63" s="22">
        <v>1020.0</v>
      </c>
      <c r="AA63" s="22">
        <v>100.0</v>
      </c>
      <c r="AB63" s="22">
        <v>920.0</v>
      </c>
      <c r="AC63" s="22">
        <v>4.0</v>
      </c>
      <c r="AD63" s="22">
        <v>2.0</v>
      </c>
      <c r="AE63" s="22">
        <v>171.34</v>
      </c>
      <c r="AF63" s="22">
        <v>301.0</v>
      </c>
      <c r="AG63" s="22">
        <v>103.75</v>
      </c>
      <c r="AH63" s="22">
        <v>10.178</v>
      </c>
      <c r="AI63" s="22">
        <v>900.0</v>
      </c>
    </row>
    <row r="64">
      <c r="A64" s="1" t="s">
        <v>136</v>
      </c>
      <c r="E64" s="11"/>
      <c r="F64" s="12"/>
      <c r="G64" s="24" t="s">
        <v>42</v>
      </c>
      <c r="H64" s="14"/>
      <c r="I64" s="14"/>
      <c r="J64" s="14"/>
      <c r="K64" s="14"/>
      <c r="L64" s="16">
        <f t="shared" si="1"/>
        <v>0</v>
      </c>
      <c r="M64" s="17" t="str">
        <f t="shared" si="2"/>
        <v>#DIV/0!</v>
      </c>
      <c r="N64" s="15">
        <v>50000.0</v>
      </c>
      <c r="O64" s="15">
        <v>2.0</v>
      </c>
      <c r="P64" s="14">
        <f t="shared" si="3"/>
        <v>0.004</v>
      </c>
      <c r="Q64" s="18"/>
      <c r="R64" s="19" t="s">
        <v>46</v>
      </c>
      <c r="S64" s="20">
        <v>42316.0</v>
      </c>
      <c r="T64" s="10" t="s">
        <v>37</v>
      </c>
      <c r="V64" s="10" t="s">
        <v>128</v>
      </c>
      <c r="W64" s="10" t="s">
        <v>102</v>
      </c>
      <c r="X64" s="21">
        <v>62.0</v>
      </c>
      <c r="Y64" s="10" t="s">
        <v>44</v>
      </c>
      <c r="Z64" s="22">
        <v>800.0</v>
      </c>
      <c r="AA64" s="22">
        <v>100.0</v>
      </c>
      <c r="AB64" s="22">
        <v>700.0</v>
      </c>
      <c r="AC64" s="22">
        <v>3.0</v>
      </c>
      <c r="AD64" s="22">
        <v>3.0</v>
      </c>
      <c r="AE64" s="1" t="s">
        <v>71</v>
      </c>
      <c r="AF64" s="22">
        <v>280.0</v>
      </c>
      <c r="AG64" s="1" t="s">
        <v>71</v>
      </c>
      <c r="AH64" s="1" t="s">
        <v>71</v>
      </c>
      <c r="AI64" s="22">
        <v>200.0</v>
      </c>
      <c r="AL64" s="2">
        <v>2.0</v>
      </c>
    </row>
    <row r="65">
      <c r="A65" s="1" t="s">
        <v>137</v>
      </c>
      <c r="E65" s="11"/>
      <c r="F65" s="12"/>
      <c r="G65" s="24" t="s">
        <v>42</v>
      </c>
      <c r="H65" s="14"/>
      <c r="I65" s="14"/>
      <c r="J65" s="14"/>
      <c r="K65" s="14"/>
      <c r="L65" s="16">
        <f t="shared" si="1"/>
        <v>0</v>
      </c>
      <c r="M65" s="17" t="str">
        <f t="shared" si="2"/>
        <v>#DIV/0!</v>
      </c>
      <c r="N65" s="15">
        <v>50000.0</v>
      </c>
      <c r="O65" s="15">
        <v>12.0</v>
      </c>
      <c r="P65" s="14">
        <f t="shared" si="3"/>
        <v>0.024</v>
      </c>
      <c r="Q65" s="18"/>
      <c r="R65" s="19" t="s">
        <v>46</v>
      </c>
      <c r="S65" s="20">
        <v>42316.0</v>
      </c>
      <c r="T65" s="10" t="s">
        <v>37</v>
      </c>
      <c r="V65" s="10" t="s">
        <v>128</v>
      </c>
      <c r="W65" s="10" t="s">
        <v>102</v>
      </c>
      <c r="X65" s="21">
        <v>63.0</v>
      </c>
      <c r="Y65" s="10" t="s">
        <v>44</v>
      </c>
      <c r="Z65" s="22">
        <v>800.0</v>
      </c>
      <c r="AA65" s="22">
        <v>100.0</v>
      </c>
      <c r="AB65" s="22">
        <v>700.0</v>
      </c>
      <c r="AC65" s="22">
        <v>3.0</v>
      </c>
      <c r="AD65" s="22">
        <v>2.0</v>
      </c>
      <c r="AE65" s="1" t="s">
        <v>71</v>
      </c>
      <c r="AF65" s="22">
        <v>280.0</v>
      </c>
      <c r="AG65" s="1" t="s">
        <v>71</v>
      </c>
      <c r="AH65" s="1" t="s">
        <v>71</v>
      </c>
      <c r="AI65" s="22">
        <v>450.0</v>
      </c>
      <c r="AL65" s="2">
        <v>2.0</v>
      </c>
    </row>
    <row r="66">
      <c r="A66" s="1" t="s">
        <v>138</v>
      </c>
      <c r="E66" s="11"/>
      <c r="F66" s="12"/>
      <c r="G66" s="24" t="s">
        <v>42</v>
      </c>
      <c r="H66" s="14"/>
      <c r="I66" s="14"/>
      <c r="J66" s="14"/>
      <c r="K66" s="14"/>
      <c r="L66" s="16">
        <f t="shared" si="1"/>
        <v>0</v>
      </c>
      <c r="M66" s="17" t="str">
        <f t="shared" si="2"/>
        <v>#DIV/0!</v>
      </c>
      <c r="N66" s="15">
        <v>50000.0</v>
      </c>
      <c r="O66" s="15">
        <v>0.0</v>
      </c>
      <c r="P66" s="14">
        <f t="shared" si="3"/>
        <v>0</v>
      </c>
      <c r="Q66" s="18"/>
      <c r="R66" s="19" t="s">
        <v>46</v>
      </c>
      <c r="S66" s="20">
        <v>42316.0</v>
      </c>
      <c r="T66" s="10" t="s">
        <v>37</v>
      </c>
      <c r="V66" s="10" t="s">
        <v>128</v>
      </c>
      <c r="W66" s="10" t="s">
        <v>102</v>
      </c>
      <c r="X66" s="21">
        <v>64.0</v>
      </c>
      <c r="Y66" s="10" t="s">
        <v>44</v>
      </c>
      <c r="Z66" s="22">
        <v>800.0</v>
      </c>
      <c r="AA66" s="22">
        <v>120.0</v>
      </c>
      <c r="AB66" s="22">
        <v>680.0</v>
      </c>
      <c r="AC66" s="22">
        <v>3.0</v>
      </c>
      <c r="AD66" s="22">
        <v>2.0</v>
      </c>
      <c r="AE66" s="1" t="s">
        <v>71</v>
      </c>
      <c r="AF66" s="22">
        <v>280.0</v>
      </c>
      <c r="AG66" s="1" t="s">
        <v>71</v>
      </c>
      <c r="AH66" s="1" t="s">
        <v>71</v>
      </c>
      <c r="AI66" s="22">
        <v>500.0</v>
      </c>
      <c r="AL66" s="2">
        <v>2.0</v>
      </c>
    </row>
    <row r="67">
      <c r="A67" s="1" t="s">
        <v>139</v>
      </c>
      <c r="B67" s="27"/>
      <c r="C67" s="27"/>
      <c r="D67" s="27"/>
      <c r="E67" s="23">
        <v>1.0</v>
      </c>
      <c r="F67" s="12"/>
      <c r="G67" s="24" t="s">
        <v>42</v>
      </c>
      <c r="H67" s="15" t="s">
        <v>140</v>
      </c>
      <c r="I67" s="15">
        <v>698.0</v>
      </c>
      <c r="J67" s="15">
        <v>730.0</v>
      </c>
      <c r="K67" s="15">
        <v>598.0</v>
      </c>
      <c r="L67" s="16">
        <f t="shared" si="1"/>
        <v>675.3333333</v>
      </c>
      <c r="M67" s="17">
        <f t="shared" si="2"/>
        <v>74.03751234</v>
      </c>
      <c r="N67" s="14">
        <f t="shared" ref="N67:N319" si="4">L67*M67</f>
        <v>50000</v>
      </c>
      <c r="O67" s="15">
        <v>20.0</v>
      </c>
      <c r="P67" s="14">
        <f t="shared" si="3"/>
        <v>0.04</v>
      </c>
      <c r="Q67" s="18"/>
      <c r="R67" s="19" t="s">
        <v>46</v>
      </c>
      <c r="S67" s="20">
        <v>42421.0</v>
      </c>
      <c r="T67" s="10" t="s">
        <v>51</v>
      </c>
      <c r="U67" s="2" t="s">
        <v>86</v>
      </c>
      <c r="V67" s="10" t="s">
        <v>73</v>
      </c>
      <c r="W67" s="10" t="s">
        <v>39</v>
      </c>
      <c r="X67" s="21">
        <v>65.0</v>
      </c>
      <c r="Y67" s="10" t="s">
        <v>75</v>
      </c>
      <c r="Z67" s="22">
        <v>780.0</v>
      </c>
      <c r="AA67" s="22">
        <v>100.0</v>
      </c>
      <c r="AB67" s="22">
        <v>680.0</v>
      </c>
      <c r="AC67" s="22">
        <v>4.0</v>
      </c>
      <c r="AD67" s="22">
        <v>2.0</v>
      </c>
      <c r="AE67" s="22">
        <v>125.15</v>
      </c>
      <c r="AF67" s="22">
        <v>262.0</v>
      </c>
      <c r="AG67" s="22">
        <v>87.195</v>
      </c>
      <c r="AH67" s="22">
        <v>9.74</v>
      </c>
      <c r="AI67" s="22">
        <v>440.0</v>
      </c>
      <c r="AL67" s="2">
        <v>3.0</v>
      </c>
    </row>
    <row r="68">
      <c r="A68" s="1" t="s">
        <v>141</v>
      </c>
      <c r="B68" s="27"/>
      <c r="C68" s="27"/>
      <c r="D68" s="27"/>
      <c r="E68" s="23">
        <v>1.0</v>
      </c>
      <c r="F68" s="12"/>
      <c r="G68" s="24" t="s">
        <v>48</v>
      </c>
      <c r="H68" s="15" t="s">
        <v>140</v>
      </c>
      <c r="I68" s="15">
        <v>773.0</v>
      </c>
      <c r="J68" s="15">
        <v>687.0</v>
      </c>
      <c r="K68" s="15">
        <v>616.0</v>
      </c>
      <c r="L68" s="16">
        <f t="shared" si="1"/>
        <v>692</v>
      </c>
      <c r="M68" s="17">
        <f t="shared" si="2"/>
        <v>72.25433526</v>
      </c>
      <c r="N68" s="14">
        <f t="shared" si="4"/>
        <v>50000</v>
      </c>
      <c r="O68" s="15">
        <v>23.0</v>
      </c>
      <c r="P68" s="14">
        <f t="shared" si="3"/>
        <v>0.046</v>
      </c>
      <c r="Q68" s="18"/>
      <c r="R68" s="19" t="s">
        <v>46</v>
      </c>
      <c r="S68" s="20">
        <v>42421.0</v>
      </c>
      <c r="T68" s="10" t="s">
        <v>51</v>
      </c>
      <c r="V68" s="10" t="s">
        <v>73</v>
      </c>
      <c r="W68" s="10" t="s">
        <v>39</v>
      </c>
      <c r="X68" s="21">
        <v>66.0</v>
      </c>
      <c r="Y68" s="10" t="s">
        <v>75</v>
      </c>
      <c r="Z68" s="22">
        <v>980.0</v>
      </c>
      <c r="AA68" s="22">
        <v>100.0</v>
      </c>
      <c r="AB68" s="22">
        <v>880.0</v>
      </c>
      <c r="AC68" s="22">
        <v>4.0</v>
      </c>
      <c r="AD68" s="22">
        <v>2.0</v>
      </c>
      <c r="AE68" s="22">
        <v>146.445</v>
      </c>
      <c r="AF68" s="22">
        <v>277.0</v>
      </c>
      <c r="AG68" s="22">
        <v>99.415</v>
      </c>
      <c r="AH68" s="22">
        <v>11.38</v>
      </c>
      <c r="AI68" s="22">
        <v>735.0</v>
      </c>
      <c r="AL68" s="2">
        <v>3.0</v>
      </c>
    </row>
    <row r="69">
      <c r="A69" s="1" t="s">
        <v>142</v>
      </c>
      <c r="B69" s="27"/>
      <c r="C69" s="27"/>
      <c r="D69" s="27"/>
      <c r="E69" s="23">
        <v>1.0</v>
      </c>
      <c r="F69" s="12"/>
      <c r="G69" s="24" t="s">
        <v>42</v>
      </c>
      <c r="H69" s="15" t="s">
        <v>140</v>
      </c>
      <c r="I69" s="15">
        <v>452.0</v>
      </c>
      <c r="J69" s="15">
        <v>669.0</v>
      </c>
      <c r="K69" s="15">
        <v>574.0</v>
      </c>
      <c r="L69" s="16">
        <f t="shared" si="1"/>
        <v>565</v>
      </c>
      <c r="M69" s="17">
        <f t="shared" si="2"/>
        <v>88.49557522</v>
      </c>
      <c r="N69" s="14">
        <f t="shared" si="4"/>
        <v>50000</v>
      </c>
      <c r="O69" s="15">
        <v>12.0</v>
      </c>
      <c r="P69" s="14">
        <f t="shared" si="3"/>
        <v>0.024</v>
      </c>
      <c r="Q69" s="18"/>
      <c r="R69" s="19" t="s">
        <v>46</v>
      </c>
      <c r="S69" s="20">
        <v>42421.0</v>
      </c>
      <c r="T69" s="10" t="s">
        <v>51</v>
      </c>
      <c r="V69" s="10" t="s">
        <v>73</v>
      </c>
      <c r="W69" s="10" t="s">
        <v>39</v>
      </c>
      <c r="X69" s="21">
        <v>67.0</v>
      </c>
      <c r="Y69" s="10" t="s">
        <v>44</v>
      </c>
      <c r="Z69" s="22">
        <v>980.0</v>
      </c>
      <c r="AA69" s="22">
        <v>100.0</v>
      </c>
      <c r="AB69" s="22">
        <v>880.0</v>
      </c>
      <c r="AC69" s="22">
        <v>3.0</v>
      </c>
      <c r="AD69" s="22">
        <v>3.0</v>
      </c>
      <c r="AE69" s="22">
        <v>126.9</v>
      </c>
      <c r="AF69" s="22">
        <v>270.0</v>
      </c>
      <c r="AG69" s="22">
        <v>81.965</v>
      </c>
      <c r="AH69" s="22">
        <v>9.35</v>
      </c>
      <c r="AI69" s="22">
        <v>120.0</v>
      </c>
      <c r="AL69" s="2">
        <v>3.0</v>
      </c>
    </row>
    <row r="70">
      <c r="A70" s="1" t="s">
        <v>143</v>
      </c>
      <c r="B70" s="27"/>
      <c r="C70" s="27"/>
      <c r="D70" s="27"/>
      <c r="E70" s="23">
        <v>0.0</v>
      </c>
      <c r="F70" s="12"/>
      <c r="G70" s="24" t="s">
        <v>42</v>
      </c>
      <c r="H70" s="15" t="s">
        <v>140</v>
      </c>
      <c r="I70" s="15">
        <v>876.0</v>
      </c>
      <c r="J70" s="15">
        <v>934.0</v>
      </c>
      <c r="K70" s="15">
        <v>730.0</v>
      </c>
      <c r="L70" s="16">
        <f t="shared" si="1"/>
        <v>846.6666667</v>
      </c>
      <c r="M70" s="17">
        <f t="shared" si="2"/>
        <v>59.05511811</v>
      </c>
      <c r="N70" s="14">
        <f t="shared" si="4"/>
        <v>50000</v>
      </c>
      <c r="O70" s="15">
        <v>0.0</v>
      </c>
      <c r="P70" s="14">
        <f t="shared" si="3"/>
        <v>0</v>
      </c>
      <c r="Q70" s="18"/>
      <c r="R70" s="19" t="s">
        <v>46</v>
      </c>
      <c r="S70" s="20">
        <v>42421.0</v>
      </c>
      <c r="T70" s="10" t="s">
        <v>51</v>
      </c>
      <c r="V70" s="10" t="s">
        <v>73</v>
      </c>
      <c r="W70" s="10" t="s">
        <v>39</v>
      </c>
      <c r="X70" s="21">
        <v>68.0</v>
      </c>
      <c r="Y70" s="10" t="s">
        <v>44</v>
      </c>
      <c r="Z70" s="22">
        <v>1000.0</v>
      </c>
      <c r="AA70" s="22">
        <v>100.0</v>
      </c>
      <c r="AB70" s="22">
        <v>900.0</v>
      </c>
      <c r="AC70" s="22">
        <v>4.0</v>
      </c>
      <c r="AD70" s="22">
        <v>3.0</v>
      </c>
      <c r="AE70" s="22">
        <v>117.58</v>
      </c>
      <c r="AF70" s="22">
        <v>275.0</v>
      </c>
      <c r="AG70" s="22">
        <v>81.435</v>
      </c>
      <c r="AH70" s="22">
        <v>2.285</v>
      </c>
      <c r="AI70" s="22">
        <v>490.0</v>
      </c>
      <c r="AL70" s="2">
        <v>3.0</v>
      </c>
    </row>
    <row r="71">
      <c r="A71" s="1" t="s">
        <v>144</v>
      </c>
      <c r="C71" s="2">
        <v>1.0</v>
      </c>
      <c r="E71" s="23">
        <v>0.0</v>
      </c>
      <c r="F71" s="12"/>
      <c r="G71" s="24" t="s">
        <v>42</v>
      </c>
      <c r="H71" s="15" t="s">
        <v>140</v>
      </c>
      <c r="I71" s="15">
        <v>600.0</v>
      </c>
      <c r="J71" s="15">
        <v>718.0</v>
      </c>
      <c r="K71" s="15">
        <v>728.0</v>
      </c>
      <c r="L71" s="16">
        <f t="shared" si="1"/>
        <v>682</v>
      </c>
      <c r="M71" s="17">
        <f t="shared" si="2"/>
        <v>73.31378299</v>
      </c>
      <c r="N71" s="14">
        <f t="shared" si="4"/>
        <v>50000</v>
      </c>
      <c r="O71" s="15">
        <v>0.0</v>
      </c>
      <c r="P71" s="14">
        <f t="shared" si="3"/>
        <v>0</v>
      </c>
      <c r="Q71" s="18"/>
      <c r="R71" s="19" t="s">
        <v>46</v>
      </c>
      <c r="S71" s="20">
        <v>42421.0</v>
      </c>
      <c r="T71" s="10" t="s">
        <v>51</v>
      </c>
      <c r="V71" s="10" t="s">
        <v>73</v>
      </c>
      <c r="W71" s="10" t="s">
        <v>39</v>
      </c>
      <c r="X71" s="21">
        <v>69.0</v>
      </c>
      <c r="Y71" s="10" t="s">
        <v>44</v>
      </c>
      <c r="Z71" s="22">
        <v>960.0</v>
      </c>
      <c r="AA71" s="22">
        <v>100.0</v>
      </c>
      <c r="AB71" s="22">
        <v>860.0</v>
      </c>
      <c r="AC71" s="22">
        <v>3.0</v>
      </c>
      <c r="AD71" s="22">
        <v>2.0</v>
      </c>
      <c r="AE71" s="22">
        <v>123.47</v>
      </c>
      <c r="AF71" s="22">
        <v>273.0</v>
      </c>
      <c r="AG71" s="22">
        <v>88.46</v>
      </c>
      <c r="AH71" s="22">
        <v>10.53</v>
      </c>
      <c r="AI71" s="22">
        <v>420.0</v>
      </c>
      <c r="AL71" s="2">
        <v>3.0</v>
      </c>
    </row>
    <row r="72">
      <c r="A72" s="25" t="s">
        <v>145</v>
      </c>
      <c r="E72" s="11"/>
      <c r="F72" s="12"/>
      <c r="G72" s="24" t="s">
        <v>42</v>
      </c>
      <c r="H72" s="15" t="s">
        <v>50</v>
      </c>
      <c r="I72" s="15">
        <v>604.0</v>
      </c>
      <c r="J72" s="15">
        <v>632.0</v>
      </c>
      <c r="K72" s="15">
        <v>713.0</v>
      </c>
      <c r="L72" s="16">
        <f t="shared" si="1"/>
        <v>649.6666667</v>
      </c>
      <c r="M72" s="17">
        <f t="shared" si="2"/>
        <v>76.96254489</v>
      </c>
      <c r="N72" s="14">
        <f t="shared" si="4"/>
        <v>50000</v>
      </c>
      <c r="O72" s="15">
        <v>0.0</v>
      </c>
      <c r="P72" s="14">
        <f t="shared" si="3"/>
        <v>0</v>
      </c>
      <c r="Q72" s="18"/>
      <c r="R72" s="19" t="s">
        <v>46</v>
      </c>
      <c r="S72" s="20">
        <v>42422.0</v>
      </c>
      <c r="T72" s="10" t="s">
        <v>51</v>
      </c>
      <c r="V72" s="10" t="s">
        <v>53</v>
      </c>
      <c r="W72" s="10" t="s">
        <v>39</v>
      </c>
      <c r="X72" s="21">
        <v>70.0</v>
      </c>
      <c r="Y72" s="10" t="s">
        <v>44</v>
      </c>
      <c r="Z72" s="22">
        <v>1000.0</v>
      </c>
      <c r="AA72" s="22">
        <v>100.0</v>
      </c>
      <c r="AB72" s="22">
        <v>900.0</v>
      </c>
      <c r="AC72" s="22">
        <v>3.0</v>
      </c>
      <c r="AD72" s="22">
        <v>1.0</v>
      </c>
      <c r="AE72" s="22">
        <v>118.965</v>
      </c>
      <c r="AF72" s="22">
        <v>270.0</v>
      </c>
      <c r="AG72" s="22">
        <v>93.6</v>
      </c>
      <c r="AH72" s="22">
        <v>10.245</v>
      </c>
      <c r="AI72" s="22">
        <v>1400.0</v>
      </c>
      <c r="AL72" s="2">
        <v>3.0</v>
      </c>
    </row>
    <row r="73">
      <c r="A73" s="25" t="s">
        <v>146</v>
      </c>
      <c r="B73" s="27"/>
      <c r="C73" s="27"/>
      <c r="D73" s="27"/>
      <c r="E73" s="28"/>
      <c r="F73" s="12"/>
      <c r="G73" s="24" t="s">
        <v>42</v>
      </c>
      <c r="H73" s="15" t="s">
        <v>50</v>
      </c>
      <c r="I73" s="15">
        <v>748.0</v>
      </c>
      <c r="J73" s="15">
        <v>696.0</v>
      </c>
      <c r="K73" s="15">
        <v>776.0</v>
      </c>
      <c r="L73" s="16">
        <f t="shared" si="1"/>
        <v>740</v>
      </c>
      <c r="M73" s="17">
        <f t="shared" si="2"/>
        <v>67.56756757</v>
      </c>
      <c r="N73" s="14">
        <f t="shared" si="4"/>
        <v>50000</v>
      </c>
      <c r="O73" s="15">
        <v>0.0</v>
      </c>
      <c r="P73" s="14">
        <f t="shared" si="3"/>
        <v>0</v>
      </c>
      <c r="Q73" s="18"/>
      <c r="R73" s="19" t="s">
        <v>46</v>
      </c>
      <c r="S73" s="20">
        <v>42422.0</v>
      </c>
      <c r="T73" s="10" t="s">
        <v>51</v>
      </c>
      <c r="V73" s="10" t="s">
        <v>53</v>
      </c>
      <c r="W73" s="10" t="s">
        <v>39</v>
      </c>
      <c r="X73" s="21">
        <v>71.0</v>
      </c>
      <c r="Y73" s="10" t="s">
        <v>44</v>
      </c>
      <c r="Z73" s="22">
        <v>840.0</v>
      </c>
      <c r="AA73" s="22">
        <v>100.0</v>
      </c>
      <c r="AB73" s="22">
        <v>740.0</v>
      </c>
      <c r="AC73" s="22">
        <v>4.0</v>
      </c>
      <c r="AD73" s="22">
        <v>2.0</v>
      </c>
      <c r="AE73" s="22">
        <v>130.96</v>
      </c>
      <c r="AF73" s="22">
        <v>270.0</v>
      </c>
      <c r="AG73" s="22">
        <v>83.195</v>
      </c>
      <c r="AH73" s="22">
        <v>10.485</v>
      </c>
      <c r="AI73" s="22">
        <v>1080.0</v>
      </c>
      <c r="AL73" s="2">
        <v>3.0</v>
      </c>
    </row>
    <row r="74">
      <c r="A74" s="25" t="s">
        <v>147</v>
      </c>
      <c r="B74" s="27"/>
      <c r="C74" s="27"/>
      <c r="D74" s="27"/>
      <c r="E74" s="23">
        <v>1.0</v>
      </c>
      <c r="F74" s="12"/>
      <c r="G74" s="24" t="s">
        <v>42</v>
      </c>
      <c r="H74" s="15" t="s">
        <v>50</v>
      </c>
      <c r="I74" s="15">
        <v>652.0</v>
      </c>
      <c r="J74" s="15">
        <v>732.0</v>
      </c>
      <c r="K74" s="15">
        <v>752.0</v>
      </c>
      <c r="L74" s="16">
        <f t="shared" si="1"/>
        <v>712</v>
      </c>
      <c r="M74" s="17">
        <f t="shared" si="2"/>
        <v>70.2247191</v>
      </c>
      <c r="N74" s="14">
        <f t="shared" si="4"/>
        <v>50000</v>
      </c>
      <c r="O74" s="15">
        <v>6.0</v>
      </c>
      <c r="P74" s="14">
        <f t="shared" si="3"/>
        <v>0.012</v>
      </c>
      <c r="Q74" s="18"/>
      <c r="R74" s="19" t="s">
        <v>46</v>
      </c>
      <c r="S74" s="20">
        <v>42422.0</v>
      </c>
      <c r="T74" s="10" t="s">
        <v>51</v>
      </c>
      <c r="V74" s="10" t="s">
        <v>53</v>
      </c>
      <c r="W74" s="10" t="s">
        <v>39</v>
      </c>
      <c r="X74" s="21">
        <v>72.0</v>
      </c>
      <c r="Y74" s="10" t="s">
        <v>44</v>
      </c>
      <c r="Z74" s="22">
        <v>800.0</v>
      </c>
      <c r="AA74" s="22">
        <v>100.0</v>
      </c>
      <c r="AB74" s="22">
        <v>700.0</v>
      </c>
      <c r="AC74" s="22">
        <v>3.0</v>
      </c>
      <c r="AD74" s="22">
        <v>3.0</v>
      </c>
      <c r="AE74" s="22">
        <v>127.01</v>
      </c>
      <c r="AF74" s="22">
        <v>270.0</v>
      </c>
      <c r="AG74" s="22">
        <v>80.17</v>
      </c>
      <c r="AH74" s="22">
        <v>10.25</v>
      </c>
      <c r="AI74" s="1" t="s">
        <v>148</v>
      </c>
      <c r="AL74" s="2">
        <v>3.0</v>
      </c>
    </row>
    <row r="75">
      <c r="A75" s="1" t="s">
        <v>147</v>
      </c>
      <c r="B75" s="27"/>
      <c r="C75" s="27"/>
      <c r="D75" s="27"/>
      <c r="E75" s="23">
        <v>1.0</v>
      </c>
      <c r="F75" s="12"/>
      <c r="G75" s="24" t="s">
        <v>42</v>
      </c>
      <c r="H75" s="15" t="s">
        <v>149</v>
      </c>
      <c r="I75" s="15">
        <v>1052.0</v>
      </c>
      <c r="J75" s="15">
        <v>1040.0</v>
      </c>
      <c r="K75" s="15">
        <v>1060.0</v>
      </c>
      <c r="L75" s="16">
        <f t="shared" si="1"/>
        <v>1050.666667</v>
      </c>
      <c r="M75" s="17">
        <f t="shared" si="2"/>
        <v>47.58883249</v>
      </c>
      <c r="N75" s="14">
        <f t="shared" si="4"/>
        <v>50000</v>
      </c>
      <c r="O75" s="15">
        <v>37.0</v>
      </c>
      <c r="P75" s="14">
        <f t="shared" si="3"/>
        <v>0.074</v>
      </c>
      <c r="Q75" s="18"/>
      <c r="R75" s="19" t="s">
        <v>46</v>
      </c>
      <c r="S75" s="20">
        <v>42776.0</v>
      </c>
      <c r="T75" s="10" t="s">
        <v>150</v>
      </c>
      <c r="V75" s="10" t="s">
        <v>53</v>
      </c>
      <c r="W75" s="10" t="s">
        <v>39</v>
      </c>
      <c r="X75" s="21">
        <v>72.0</v>
      </c>
      <c r="Y75" s="10" t="s">
        <v>151</v>
      </c>
      <c r="Z75" s="22">
        <v>800.0</v>
      </c>
      <c r="AA75" s="22">
        <v>100.0</v>
      </c>
      <c r="AB75" s="22">
        <v>700.0</v>
      </c>
      <c r="AC75" s="22">
        <v>2.0</v>
      </c>
      <c r="AD75" s="22">
        <v>4.0</v>
      </c>
      <c r="AE75" s="22">
        <v>126.26</v>
      </c>
      <c r="AF75" s="22">
        <v>265.0</v>
      </c>
      <c r="AG75" s="22">
        <v>79.63</v>
      </c>
      <c r="AH75" s="22">
        <v>9.54</v>
      </c>
      <c r="AI75" s="22">
        <v>1300.0</v>
      </c>
      <c r="AL75" s="2">
        <v>8.0</v>
      </c>
    </row>
    <row r="76">
      <c r="A76" s="25" t="s">
        <v>152</v>
      </c>
      <c r="E76" s="11"/>
      <c r="F76" s="12"/>
      <c r="G76" s="24" t="s">
        <v>48</v>
      </c>
      <c r="H76" s="15" t="s">
        <v>50</v>
      </c>
      <c r="I76" s="15">
        <v>504.0</v>
      </c>
      <c r="J76" s="15">
        <v>504.0</v>
      </c>
      <c r="K76" s="15">
        <v>524.0</v>
      </c>
      <c r="L76" s="16">
        <f t="shared" si="1"/>
        <v>510.6666667</v>
      </c>
      <c r="M76" s="17">
        <f t="shared" si="2"/>
        <v>97.91122715</v>
      </c>
      <c r="N76" s="14">
        <f t="shared" si="4"/>
        <v>50000</v>
      </c>
      <c r="O76" s="15">
        <v>2.0</v>
      </c>
      <c r="P76" s="14">
        <f t="shared" si="3"/>
        <v>0.004</v>
      </c>
      <c r="Q76" s="18"/>
      <c r="R76" s="19" t="s">
        <v>46</v>
      </c>
      <c r="S76" s="20">
        <v>42422.0</v>
      </c>
      <c r="T76" s="10" t="s">
        <v>51</v>
      </c>
      <c r="V76" s="10" t="s">
        <v>53</v>
      </c>
      <c r="W76" s="10" t="s">
        <v>39</v>
      </c>
      <c r="X76" s="21">
        <v>73.0</v>
      </c>
      <c r="Y76" s="10" t="s">
        <v>44</v>
      </c>
      <c r="Z76" s="22">
        <v>920.0</v>
      </c>
      <c r="AA76" s="22">
        <v>100.0</v>
      </c>
      <c r="AB76" s="22">
        <v>820.0</v>
      </c>
      <c r="AC76" s="22">
        <v>3.0</v>
      </c>
      <c r="AD76" s="22">
        <v>3.0</v>
      </c>
      <c r="AE76" s="22">
        <v>136.99</v>
      </c>
      <c r="AF76" s="22">
        <v>274.0</v>
      </c>
      <c r="AG76" s="22">
        <v>83.71</v>
      </c>
      <c r="AH76" s="22">
        <v>11.02</v>
      </c>
      <c r="AI76" s="22">
        <v>500.0</v>
      </c>
      <c r="AL76" s="2">
        <v>3.0</v>
      </c>
    </row>
    <row r="77">
      <c r="A77" s="25" t="s">
        <v>153</v>
      </c>
      <c r="B77" s="27"/>
      <c r="C77" s="27"/>
      <c r="D77" s="27"/>
      <c r="E77" s="28"/>
      <c r="F77" s="12"/>
      <c r="G77" s="24" t="s">
        <v>42</v>
      </c>
      <c r="H77" s="15" t="s">
        <v>50</v>
      </c>
      <c r="I77" s="15">
        <v>540.0</v>
      </c>
      <c r="J77" s="15">
        <v>476.0</v>
      </c>
      <c r="K77" s="15">
        <v>348.0</v>
      </c>
      <c r="L77" s="16">
        <f t="shared" si="1"/>
        <v>454.6666667</v>
      </c>
      <c r="M77" s="17">
        <f t="shared" si="2"/>
        <v>109.9706745</v>
      </c>
      <c r="N77" s="14">
        <f t="shared" si="4"/>
        <v>50000</v>
      </c>
      <c r="O77" s="15">
        <v>1.0</v>
      </c>
      <c r="P77" s="14">
        <f t="shared" si="3"/>
        <v>0.002</v>
      </c>
      <c r="Q77" s="18"/>
      <c r="R77" s="19" t="s">
        <v>46</v>
      </c>
      <c r="S77" s="20">
        <v>42422.0</v>
      </c>
      <c r="T77" s="10" t="s">
        <v>51</v>
      </c>
      <c r="V77" s="10" t="s">
        <v>53</v>
      </c>
      <c r="W77" s="10" t="s">
        <v>39</v>
      </c>
      <c r="X77" s="21">
        <v>74.0</v>
      </c>
      <c r="Y77" s="10" t="s">
        <v>44</v>
      </c>
      <c r="Z77" s="22">
        <v>800.0</v>
      </c>
      <c r="AA77" s="22">
        <v>100.0</v>
      </c>
      <c r="AB77" s="22">
        <v>700.0</v>
      </c>
      <c r="AC77" s="22">
        <v>2.0</v>
      </c>
      <c r="AD77" s="22">
        <v>3.0</v>
      </c>
      <c r="AE77" s="22">
        <v>122.78</v>
      </c>
      <c r="AF77" s="22">
        <v>275.0</v>
      </c>
      <c r="AG77" s="22">
        <v>81.81</v>
      </c>
      <c r="AH77" s="22">
        <v>10.89</v>
      </c>
      <c r="AI77" s="22">
        <v>400.0</v>
      </c>
      <c r="AL77" s="2">
        <v>3.0</v>
      </c>
    </row>
    <row r="78">
      <c r="A78" s="25" t="s">
        <v>154</v>
      </c>
      <c r="E78" s="23">
        <v>1.0</v>
      </c>
      <c r="F78" s="12"/>
      <c r="G78" s="24" t="s">
        <v>42</v>
      </c>
      <c r="H78" s="15" t="s">
        <v>50</v>
      </c>
      <c r="I78" s="15">
        <v>692.0</v>
      </c>
      <c r="J78" s="15">
        <v>684.0</v>
      </c>
      <c r="K78" s="15">
        <v>700.0</v>
      </c>
      <c r="L78" s="16">
        <f t="shared" si="1"/>
        <v>692</v>
      </c>
      <c r="M78" s="17">
        <f t="shared" si="2"/>
        <v>72.25433526</v>
      </c>
      <c r="N78" s="14">
        <f t="shared" si="4"/>
        <v>50000</v>
      </c>
      <c r="O78" s="15">
        <v>2.0</v>
      </c>
      <c r="P78" s="14">
        <f t="shared" si="3"/>
        <v>0.004</v>
      </c>
      <c r="Q78" s="18"/>
      <c r="R78" s="19" t="s">
        <v>46</v>
      </c>
      <c r="S78" s="20">
        <v>42422.0</v>
      </c>
      <c r="T78" s="10" t="s">
        <v>51</v>
      </c>
      <c r="V78" s="10" t="s">
        <v>53</v>
      </c>
      <c r="W78" s="10" t="s">
        <v>39</v>
      </c>
      <c r="X78" s="21">
        <v>75.0</v>
      </c>
      <c r="Y78" s="10" t="s">
        <v>75</v>
      </c>
      <c r="Z78" s="22">
        <v>780.0</v>
      </c>
      <c r="AA78" s="22">
        <v>40.0</v>
      </c>
      <c r="AB78" s="22">
        <v>740.0</v>
      </c>
      <c r="AC78" s="22">
        <v>3.0</v>
      </c>
      <c r="AD78" s="22">
        <v>3.0</v>
      </c>
      <c r="AE78" s="22">
        <v>124.66</v>
      </c>
      <c r="AF78" s="22">
        <v>271.0</v>
      </c>
      <c r="AG78" s="22">
        <v>85.99</v>
      </c>
      <c r="AH78" s="22">
        <v>10.36</v>
      </c>
      <c r="AI78" s="22">
        <v>1200.0</v>
      </c>
      <c r="AL78" s="2">
        <v>3.0</v>
      </c>
    </row>
    <row r="79">
      <c r="A79" s="25" t="s">
        <v>155</v>
      </c>
      <c r="E79" s="23">
        <v>1.0</v>
      </c>
      <c r="F79" s="12"/>
      <c r="G79" s="24" t="s">
        <v>42</v>
      </c>
      <c r="H79" s="15" t="s">
        <v>50</v>
      </c>
      <c r="I79" s="15">
        <v>650.0</v>
      </c>
      <c r="J79" s="15">
        <v>752.0</v>
      </c>
      <c r="K79" s="15">
        <v>713.0</v>
      </c>
      <c r="L79" s="16">
        <f t="shared" si="1"/>
        <v>705</v>
      </c>
      <c r="M79" s="17">
        <f t="shared" si="2"/>
        <v>70.92198582</v>
      </c>
      <c r="N79" s="14">
        <f t="shared" si="4"/>
        <v>50000</v>
      </c>
      <c r="O79" s="15">
        <v>2.0</v>
      </c>
      <c r="P79" s="14">
        <f t="shared" si="3"/>
        <v>0.004</v>
      </c>
      <c r="Q79" s="18"/>
      <c r="R79" s="19" t="s">
        <v>46</v>
      </c>
      <c r="S79" s="20">
        <v>42422.0</v>
      </c>
      <c r="T79" s="10" t="s">
        <v>51</v>
      </c>
      <c r="U79" s="2" t="s">
        <v>86</v>
      </c>
      <c r="V79" s="10" t="s">
        <v>53</v>
      </c>
      <c r="W79" s="10" t="s">
        <v>39</v>
      </c>
      <c r="X79" s="21">
        <v>76.0</v>
      </c>
      <c r="Y79" s="10" t="s">
        <v>44</v>
      </c>
      <c r="Z79" s="22">
        <v>880.0</v>
      </c>
      <c r="AA79" s="22">
        <v>100.0</v>
      </c>
      <c r="AB79" s="22">
        <v>780.0</v>
      </c>
      <c r="AC79" s="22">
        <v>4.0</v>
      </c>
      <c r="AD79" s="22">
        <v>3.0</v>
      </c>
      <c r="AE79" s="22">
        <v>127.06</v>
      </c>
      <c r="AF79" s="22">
        <v>282.0</v>
      </c>
      <c r="AG79" s="22">
        <v>77.3</v>
      </c>
      <c r="AH79" s="22">
        <v>10.49</v>
      </c>
      <c r="AI79" s="1" t="s">
        <v>156</v>
      </c>
      <c r="AL79" s="2">
        <v>3.0</v>
      </c>
    </row>
    <row r="80">
      <c r="A80" s="25" t="s">
        <v>157</v>
      </c>
      <c r="B80" s="27"/>
      <c r="C80" s="27"/>
      <c r="D80" s="27"/>
      <c r="E80" s="23">
        <v>1.0</v>
      </c>
      <c r="F80" s="12"/>
      <c r="G80" s="24" t="s">
        <v>48</v>
      </c>
      <c r="H80" s="15" t="s">
        <v>50</v>
      </c>
      <c r="I80" s="15">
        <v>352.0</v>
      </c>
      <c r="J80" s="15">
        <v>384.0</v>
      </c>
      <c r="K80" s="15">
        <v>480.0</v>
      </c>
      <c r="L80" s="16">
        <f t="shared" si="1"/>
        <v>405.3333333</v>
      </c>
      <c r="M80" s="17">
        <f t="shared" si="2"/>
        <v>123.3552632</v>
      </c>
      <c r="N80" s="14">
        <f t="shared" si="4"/>
        <v>50000</v>
      </c>
      <c r="O80" s="15">
        <v>2.0</v>
      </c>
      <c r="P80" s="14">
        <f t="shared" si="3"/>
        <v>0.004</v>
      </c>
      <c r="Q80" s="18"/>
      <c r="R80" s="19" t="s">
        <v>46</v>
      </c>
      <c r="S80" s="20">
        <v>42422.0</v>
      </c>
      <c r="T80" s="10" t="s">
        <v>51</v>
      </c>
      <c r="V80" s="10" t="s">
        <v>53</v>
      </c>
      <c r="W80" s="10" t="s">
        <v>39</v>
      </c>
      <c r="X80" s="21">
        <v>77.0</v>
      </c>
      <c r="Y80" s="10" t="s">
        <v>158</v>
      </c>
      <c r="Z80" s="22">
        <v>800.0</v>
      </c>
      <c r="AA80" s="22">
        <v>25.0</v>
      </c>
      <c r="AB80" s="22">
        <v>775.0</v>
      </c>
      <c r="AC80" s="22">
        <v>3.0</v>
      </c>
      <c r="AD80" s="22">
        <v>1.0</v>
      </c>
      <c r="AE80" s="22">
        <v>146.38</v>
      </c>
      <c r="AF80" s="22">
        <v>267.0</v>
      </c>
      <c r="AG80" s="22">
        <v>84.2</v>
      </c>
      <c r="AH80" s="22">
        <v>10.075</v>
      </c>
      <c r="AI80" s="22">
        <v>1000.0</v>
      </c>
      <c r="AL80" s="2">
        <v>3.0</v>
      </c>
    </row>
    <row r="81">
      <c r="A81" s="1" t="s">
        <v>159</v>
      </c>
      <c r="B81" s="27"/>
      <c r="C81" s="27"/>
      <c r="D81" s="27"/>
      <c r="E81" s="28"/>
      <c r="F81" s="12"/>
      <c r="G81" s="24" t="s">
        <v>48</v>
      </c>
      <c r="H81" s="15" t="s">
        <v>140</v>
      </c>
      <c r="I81" s="15">
        <v>1024.0</v>
      </c>
      <c r="J81" s="15">
        <v>976.0</v>
      </c>
      <c r="K81" s="15">
        <v>1012.0</v>
      </c>
      <c r="L81" s="16">
        <f t="shared" si="1"/>
        <v>1004</v>
      </c>
      <c r="M81" s="17">
        <f t="shared" si="2"/>
        <v>49.80079681</v>
      </c>
      <c r="N81" s="14">
        <f t="shared" si="4"/>
        <v>50000</v>
      </c>
      <c r="O81" s="15">
        <v>6.0</v>
      </c>
      <c r="P81" s="14">
        <f t="shared" si="3"/>
        <v>0.012</v>
      </c>
      <c r="Q81" s="18"/>
      <c r="R81" s="19" t="s">
        <v>46</v>
      </c>
      <c r="S81" s="20">
        <v>42424.0</v>
      </c>
      <c r="T81" s="10" t="s">
        <v>51</v>
      </c>
      <c r="V81" s="10" t="s">
        <v>114</v>
      </c>
      <c r="W81" s="10" t="s">
        <v>39</v>
      </c>
      <c r="X81" s="21">
        <v>78.0</v>
      </c>
      <c r="Y81" s="10" t="s">
        <v>44</v>
      </c>
      <c r="Z81" s="22">
        <v>1200.0</v>
      </c>
      <c r="AA81" s="22">
        <v>100.0</v>
      </c>
      <c r="AB81" s="22">
        <v>1100.0</v>
      </c>
      <c r="AC81" s="22">
        <v>4.0</v>
      </c>
      <c r="AD81" s="22">
        <v>3.0</v>
      </c>
      <c r="AE81" s="22">
        <v>155.805</v>
      </c>
      <c r="AF81" s="22">
        <v>290.0</v>
      </c>
      <c r="AG81" s="22">
        <v>100.435</v>
      </c>
      <c r="AH81" s="22">
        <v>10.565</v>
      </c>
      <c r="AI81" s="22">
        <v>620.0</v>
      </c>
      <c r="AL81" s="2">
        <v>3.0</v>
      </c>
    </row>
    <row r="82">
      <c r="A82" s="1" t="s">
        <v>160</v>
      </c>
      <c r="B82" s="27"/>
      <c r="C82" s="27"/>
      <c r="D82" s="27"/>
      <c r="E82" s="28"/>
      <c r="F82" s="12"/>
      <c r="G82" s="24" t="s">
        <v>42</v>
      </c>
      <c r="H82" s="15" t="s">
        <v>140</v>
      </c>
      <c r="I82" s="15">
        <v>1040.0</v>
      </c>
      <c r="J82" s="15">
        <v>998.0</v>
      </c>
      <c r="K82" s="15">
        <v>982.0</v>
      </c>
      <c r="L82" s="16">
        <f t="shared" si="1"/>
        <v>1006.666667</v>
      </c>
      <c r="M82" s="17">
        <f t="shared" si="2"/>
        <v>49.66887417</v>
      </c>
      <c r="N82" s="14">
        <f t="shared" si="4"/>
        <v>50000</v>
      </c>
      <c r="O82" s="15">
        <v>2.0</v>
      </c>
      <c r="P82" s="14">
        <f t="shared" si="3"/>
        <v>0.004</v>
      </c>
      <c r="Q82" s="18"/>
      <c r="R82" s="19" t="s">
        <v>46</v>
      </c>
      <c r="S82" s="20">
        <v>42424.0</v>
      </c>
      <c r="T82" s="10" t="s">
        <v>51</v>
      </c>
      <c r="V82" s="10" t="s">
        <v>114</v>
      </c>
      <c r="W82" s="10" t="s">
        <v>39</v>
      </c>
      <c r="X82" s="21">
        <v>79.0</v>
      </c>
      <c r="Y82" s="10" t="s">
        <v>44</v>
      </c>
      <c r="Z82" s="22">
        <v>920.0</v>
      </c>
      <c r="AA82" s="22">
        <v>100.0</v>
      </c>
      <c r="AB82" s="22">
        <v>820.0</v>
      </c>
      <c r="AC82" s="22">
        <v>3.0</v>
      </c>
      <c r="AD82" s="22">
        <v>2.0</v>
      </c>
      <c r="AE82" s="22">
        <v>113.225</v>
      </c>
      <c r="AF82" s="22">
        <v>272.0</v>
      </c>
      <c r="AG82" s="22">
        <v>83.115</v>
      </c>
      <c r="AH82" s="22">
        <v>9.335</v>
      </c>
      <c r="AI82" s="22">
        <v>1280.0</v>
      </c>
      <c r="AL82" s="2">
        <v>3.0</v>
      </c>
    </row>
    <row r="83">
      <c r="A83" s="1" t="s">
        <v>161</v>
      </c>
      <c r="E83" s="11"/>
      <c r="F83" s="12"/>
      <c r="G83" s="24" t="s">
        <v>42</v>
      </c>
      <c r="H83" s="15" t="s">
        <v>140</v>
      </c>
      <c r="I83" s="15">
        <v>1144.0</v>
      </c>
      <c r="J83" s="15">
        <v>1224.0</v>
      </c>
      <c r="K83" s="15">
        <v>1292.0</v>
      </c>
      <c r="L83" s="16">
        <f t="shared" si="1"/>
        <v>1220</v>
      </c>
      <c r="M83" s="17">
        <f t="shared" si="2"/>
        <v>40.98360656</v>
      </c>
      <c r="N83" s="14">
        <f t="shared" si="4"/>
        <v>50000</v>
      </c>
      <c r="O83" s="15">
        <v>20.0</v>
      </c>
      <c r="P83" s="14">
        <f t="shared" si="3"/>
        <v>0.04</v>
      </c>
      <c r="Q83" s="18"/>
      <c r="R83" s="19" t="s">
        <v>46</v>
      </c>
      <c r="S83" s="20">
        <v>42424.0</v>
      </c>
      <c r="T83" s="10" t="s">
        <v>51</v>
      </c>
      <c r="V83" s="10" t="s">
        <v>114</v>
      </c>
      <c r="W83" s="10" t="s">
        <v>39</v>
      </c>
      <c r="X83" s="21">
        <v>80.0</v>
      </c>
      <c r="Y83" s="10" t="s">
        <v>44</v>
      </c>
      <c r="Z83" s="22">
        <v>880.0</v>
      </c>
      <c r="AA83" s="22">
        <v>100.0</v>
      </c>
      <c r="AB83" s="22">
        <v>780.0</v>
      </c>
      <c r="AC83" s="22">
        <v>2.0</v>
      </c>
      <c r="AD83" s="22">
        <v>3.0</v>
      </c>
      <c r="AE83" s="22">
        <v>123.87</v>
      </c>
      <c r="AF83" s="22">
        <v>279.0</v>
      </c>
      <c r="AG83" s="22">
        <v>88.385</v>
      </c>
      <c r="AH83" s="22">
        <v>9.07</v>
      </c>
      <c r="AI83" s="22">
        <v>1000.0</v>
      </c>
      <c r="AL83" s="2">
        <v>3.0</v>
      </c>
    </row>
    <row r="84">
      <c r="A84" s="1" t="s">
        <v>162</v>
      </c>
      <c r="E84" s="11"/>
      <c r="F84" s="12"/>
      <c r="G84" s="24" t="s">
        <v>42</v>
      </c>
      <c r="H84" s="15" t="s">
        <v>140</v>
      </c>
      <c r="I84" s="15">
        <v>1172.0</v>
      </c>
      <c r="J84" s="15">
        <v>1192.0</v>
      </c>
      <c r="K84" s="15">
        <v>968.0</v>
      </c>
      <c r="L84" s="16">
        <f t="shared" si="1"/>
        <v>1110.666667</v>
      </c>
      <c r="M84" s="17">
        <f t="shared" si="2"/>
        <v>45.0180072</v>
      </c>
      <c r="N84" s="14">
        <f t="shared" si="4"/>
        <v>50000</v>
      </c>
      <c r="O84" s="15">
        <v>1.0</v>
      </c>
      <c r="P84" s="14">
        <f t="shared" si="3"/>
        <v>0.002</v>
      </c>
      <c r="Q84" s="18"/>
      <c r="R84" s="19" t="s">
        <v>46</v>
      </c>
      <c r="S84" s="20">
        <v>42424.0</v>
      </c>
      <c r="T84" s="10" t="s">
        <v>51</v>
      </c>
      <c r="V84" s="10" t="s">
        <v>114</v>
      </c>
      <c r="W84" s="10" t="s">
        <v>39</v>
      </c>
      <c r="X84" s="21">
        <v>81.0</v>
      </c>
      <c r="Y84" s="10" t="s">
        <v>44</v>
      </c>
      <c r="Z84" s="22">
        <v>950.0</v>
      </c>
      <c r="AA84" s="22">
        <v>100.0</v>
      </c>
      <c r="AB84" s="22">
        <v>850.0</v>
      </c>
      <c r="AC84" s="22">
        <v>2.0</v>
      </c>
      <c r="AD84" s="22">
        <v>3.0</v>
      </c>
      <c r="AE84" s="22">
        <v>127.665</v>
      </c>
      <c r="AF84" s="22">
        <v>277.0</v>
      </c>
      <c r="AG84" s="22">
        <v>74.015</v>
      </c>
      <c r="AH84" s="22">
        <v>11.71</v>
      </c>
      <c r="AI84" s="22">
        <v>800.0</v>
      </c>
      <c r="AL84" s="2">
        <v>3.0</v>
      </c>
    </row>
    <row r="85">
      <c r="A85" s="25" t="s">
        <v>96</v>
      </c>
      <c r="B85" s="27"/>
      <c r="C85" s="27"/>
      <c r="D85" s="27"/>
      <c r="E85" s="28"/>
      <c r="F85" s="12"/>
      <c r="G85" s="24" t="s">
        <v>42</v>
      </c>
      <c r="H85" s="57" t="s">
        <v>50</v>
      </c>
      <c r="I85" s="26">
        <v>700.0</v>
      </c>
      <c r="J85" s="26">
        <v>556.0</v>
      </c>
      <c r="K85" s="26">
        <v>728.0</v>
      </c>
      <c r="L85" s="16">
        <f t="shared" si="1"/>
        <v>661.3333333</v>
      </c>
      <c r="M85" s="17">
        <f t="shared" si="2"/>
        <v>75.60483871</v>
      </c>
      <c r="N85" s="14">
        <f t="shared" si="4"/>
        <v>50000</v>
      </c>
      <c r="O85" s="15">
        <v>19.0</v>
      </c>
      <c r="P85" s="14">
        <f t="shared" si="3"/>
        <v>0.038</v>
      </c>
      <c r="Q85" s="18"/>
      <c r="R85" s="19" t="s">
        <v>46</v>
      </c>
      <c r="S85" s="20">
        <v>42425.0</v>
      </c>
      <c r="T85" s="10" t="s">
        <v>51</v>
      </c>
      <c r="V85" s="10" t="s">
        <v>38</v>
      </c>
      <c r="W85" s="10" t="s">
        <v>39</v>
      </c>
      <c r="X85" s="21">
        <v>82.0</v>
      </c>
      <c r="Y85" s="10" t="s">
        <v>44</v>
      </c>
      <c r="Z85" s="22">
        <v>830.0</v>
      </c>
      <c r="AA85" s="22">
        <v>100.0</v>
      </c>
      <c r="AB85" s="22">
        <v>730.0</v>
      </c>
      <c r="AC85" s="22">
        <v>2.0</v>
      </c>
      <c r="AD85" s="22">
        <v>3.0</v>
      </c>
      <c r="AE85" s="22">
        <v>129.945</v>
      </c>
      <c r="AF85" s="22">
        <v>270.0</v>
      </c>
      <c r="AG85" s="22">
        <v>80.599</v>
      </c>
      <c r="AH85" s="22">
        <v>8.225</v>
      </c>
      <c r="AI85" s="22">
        <v>880.0</v>
      </c>
      <c r="AL85" s="2">
        <v>3.0</v>
      </c>
    </row>
    <row r="86">
      <c r="A86" s="1" t="s">
        <v>163</v>
      </c>
      <c r="B86" s="27"/>
      <c r="C86" s="27"/>
      <c r="D86" s="27"/>
      <c r="E86" s="28"/>
      <c r="F86" s="12"/>
      <c r="G86" s="24" t="s">
        <v>42</v>
      </c>
      <c r="H86" s="15" t="s">
        <v>140</v>
      </c>
      <c r="I86" s="15">
        <v>768.0</v>
      </c>
      <c r="J86" s="15">
        <v>972.0</v>
      </c>
      <c r="K86" s="15">
        <v>744.0</v>
      </c>
      <c r="L86" s="16">
        <f t="shared" si="1"/>
        <v>828</v>
      </c>
      <c r="M86" s="17">
        <f t="shared" si="2"/>
        <v>60.38647343</v>
      </c>
      <c r="N86" s="14">
        <f t="shared" si="4"/>
        <v>50000</v>
      </c>
      <c r="O86" s="15">
        <v>0.0</v>
      </c>
      <c r="P86" s="14">
        <f t="shared" si="3"/>
        <v>0</v>
      </c>
      <c r="Q86" s="18"/>
      <c r="R86" s="19" t="s">
        <v>46</v>
      </c>
      <c r="S86" s="20">
        <v>42562.0</v>
      </c>
      <c r="T86" s="10" t="s">
        <v>164</v>
      </c>
      <c r="V86" s="10" t="s">
        <v>38</v>
      </c>
      <c r="W86" s="10" t="s">
        <v>39</v>
      </c>
      <c r="X86" s="21">
        <v>83.0</v>
      </c>
      <c r="Y86" s="10" t="s">
        <v>75</v>
      </c>
      <c r="Z86" s="22">
        <v>880.0</v>
      </c>
      <c r="AA86" s="22">
        <v>120.0</v>
      </c>
      <c r="AB86" s="22">
        <v>760.0</v>
      </c>
      <c r="AC86" s="22">
        <v>2.0</v>
      </c>
      <c r="AD86" s="22">
        <v>2.0</v>
      </c>
      <c r="AE86" s="22">
        <v>125.45</v>
      </c>
      <c r="AF86" s="22">
        <v>270.0</v>
      </c>
      <c r="AG86" s="22">
        <v>85.455</v>
      </c>
      <c r="AH86" s="22">
        <v>9.75</v>
      </c>
      <c r="AI86" s="1" t="s">
        <v>71</v>
      </c>
      <c r="AL86" s="2">
        <v>4.0</v>
      </c>
    </row>
    <row r="87">
      <c r="A87" s="25" t="s">
        <v>163</v>
      </c>
      <c r="E87" s="11"/>
      <c r="F87" s="12"/>
      <c r="G87" s="24" t="s">
        <v>42</v>
      </c>
      <c r="H87" s="15" t="s">
        <v>50</v>
      </c>
      <c r="I87" s="26">
        <v>682.0</v>
      </c>
      <c r="J87" s="26">
        <v>724.0</v>
      </c>
      <c r="K87" s="26">
        <v>614.0</v>
      </c>
      <c r="L87" s="16">
        <f t="shared" si="1"/>
        <v>673.3333333</v>
      </c>
      <c r="M87" s="17">
        <f t="shared" si="2"/>
        <v>74.25742574</v>
      </c>
      <c r="N87" s="14">
        <f t="shared" si="4"/>
        <v>50000</v>
      </c>
      <c r="O87" s="15">
        <v>51.0</v>
      </c>
      <c r="P87" s="14">
        <f t="shared" si="3"/>
        <v>0.102</v>
      </c>
      <c r="Q87" s="18"/>
      <c r="R87" s="19" t="s">
        <v>46</v>
      </c>
      <c r="S87" s="20">
        <v>42425.0</v>
      </c>
      <c r="T87" s="10" t="s">
        <v>51</v>
      </c>
      <c r="V87" s="10" t="s">
        <v>38</v>
      </c>
      <c r="W87" s="10" t="s">
        <v>39</v>
      </c>
      <c r="X87" s="21">
        <v>83.0</v>
      </c>
      <c r="Y87" s="10" t="s">
        <v>44</v>
      </c>
      <c r="Z87" s="22">
        <v>830.0</v>
      </c>
      <c r="AA87" s="22">
        <v>100.0</v>
      </c>
      <c r="AB87" s="22">
        <v>730.0</v>
      </c>
      <c r="AC87" s="22">
        <v>2.0</v>
      </c>
      <c r="AD87" s="22">
        <v>3.0</v>
      </c>
      <c r="AE87" s="22">
        <v>125.375</v>
      </c>
      <c r="AF87" s="22">
        <v>268.0</v>
      </c>
      <c r="AG87" s="22">
        <v>84.375</v>
      </c>
      <c r="AH87" s="22">
        <v>10.265</v>
      </c>
      <c r="AI87" s="22">
        <v>200.0</v>
      </c>
      <c r="AL87" s="2">
        <v>3.0</v>
      </c>
    </row>
    <row r="88">
      <c r="A88" s="25" t="s">
        <v>165</v>
      </c>
      <c r="B88" s="27"/>
      <c r="C88" s="27"/>
      <c r="D88" s="27"/>
      <c r="E88" s="28"/>
      <c r="F88" s="12"/>
      <c r="G88" s="24" t="s">
        <v>42</v>
      </c>
      <c r="H88" s="15" t="s">
        <v>50</v>
      </c>
      <c r="I88" s="26">
        <v>756.0</v>
      </c>
      <c r="J88" s="26">
        <v>618.0</v>
      </c>
      <c r="K88" s="26">
        <v>742.0</v>
      </c>
      <c r="L88" s="16">
        <f t="shared" si="1"/>
        <v>705.3333333</v>
      </c>
      <c r="M88" s="17">
        <f t="shared" si="2"/>
        <v>70.88846881</v>
      </c>
      <c r="N88" s="14">
        <f t="shared" si="4"/>
        <v>50000</v>
      </c>
      <c r="O88" s="15">
        <v>5.0</v>
      </c>
      <c r="P88" s="14">
        <f t="shared" si="3"/>
        <v>0.01</v>
      </c>
      <c r="Q88" s="18"/>
      <c r="R88" s="19" t="s">
        <v>46</v>
      </c>
      <c r="S88" s="20">
        <v>42425.0</v>
      </c>
      <c r="T88" s="10" t="s">
        <v>51</v>
      </c>
      <c r="V88" s="10" t="s">
        <v>38</v>
      </c>
      <c r="W88" s="10" t="s">
        <v>39</v>
      </c>
      <c r="X88" s="21">
        <v>84.0</v>
      </c>
      <c r="Y88" s="10" t="s">
        <v>44</v>
      </c>
      <c r="Z88" s="22">
        <v>700.0</v>
      </c>
      <c r="AA88" s="22">
        <v>100.0</v>
      </c>
      <c r="AB88" s="22">
        <v>600.0</v>
      </c>
      <c r="AC88" s="22">
        <v>3.0</v>
      </c>
      <c r="AD88" s="22">
        <v>3.0</v>
      </c>
      <c r="AE88" s="22">
        <v>110.67</v>
      </c>
      <c r="AF88" s="22">
        <v>254.0</v>
      </c>
      <c r="AG88" s="22">
        <v>62.49</v>
      </c>
      <c r="AH88" s="22">
        <v>11.57</v>
      </c>
      <c r="AI88" s="22">
        <v>120.0</v>
      </c>
      <c r="AL88" s="2">
        <v>3.0</v>
      </c>
    </row>
    <row r="89">
      <c r="A89" s="25" t="s">
        <v>166</v>
      </c>
      <c r="E89" s="11"/>
      <c r="F89" s="12"/>
      <c r="G89" s="24" t="s">
        <v>42</v>
      </c>
      <c r="H89" s="57" t="s">
        <v>50</v>
      </c>
      <c r="I89" s="26">
        <v>350.0</v>
      </c>
      <c r="J89" s="26">
        <v>342.0</v>
      </c>
      <c r="K89" s="26">
        <v>369.0</v>
      </c>
      <c r="L89" s="16">
        <f t="shared" si="1"/>
        <v>353.6666667</v>
      </c>
      <c r="M89" s="17">
        <f t="shared" si="2"/>
        <v>141.3760603</v>
      </c>
      <c r="N89" s="14">
        <f t="shared" si="4"/>
        <v>50000</v>
      </c>
      <c r="O89" s="15">
        <v>12.0</v>
      </c>
      <c r="P89" s="14">
        <f t="shared" si="3"/>
        <v>0.024</v>
      </c>
      <c r="Q89" s="18"/>
      <c r="R89" s="19" t="s">
        <v>46</v>
      </c>
      <c r="S89" s="20">
        <v>42425.0</v>
      </c>
      <c r="T89" s="10" t="s">
        <v>51</v>
      </c>
      <c r="V89" s="10" t="s">
        <v>38</v>
      </c>
      <c r="W89" s="10" t="s">
        <v>39</v>
      </c>
      <c r="X89" s="21">
        <v>85.0</v>
      </c>
      <c r="Y89" s="10" t="s">
        <v>71</v>
      </c>
      <c r="Z89" s="22">
        <v>980.0</v>
      </c>
      <c r="AA89" s="22">
        <v>100.0</v>
      </c>
      <c r="AB89" s="22">
        <v>880.0</v>
      </c>
      <c r="AC89" s="22">
        <v>4.0</v>
      </c>
      <c r="AD89" s="22">
        <v>2.0</v>
      </c>
      <c r="AE89" s="22">
        <v>120.675</v>
      </c>
      <c r="AF89" s="22">
        <v>283.0</v>
      </c>
      <c r="AG89" s="22">
        <v>86.505</v>
      </c>
      <c r="AH89" s="22">
        <v>10.205</v>
      </c>
      <c r="AI89" s="1" t="s">
        <v>167</v>
      </c>
    </row>
    <row r="90">
      <c r="A90" s="25" t="s">
        <v>168</v>
      </c>
      <c r="B90" s="27"/>
      <c r="C90" s="27"/>
      <c r="D90" s="27"/>
      <c r="E90" s="28"/>
      <c r="F90" s="12"/>
      <c r="G90" s="24" t="s">
        <v>42</v>
      </c>
      <c r="H90" s="15" t="s">
        <v>50</v>
      </c>
      <c r="I90" s="26">
        <v>231.0</v>
      </c>
      <c r="J90" s="26">
        <v>164.0</v>
      </c>
      <c r="K90" s="26">
        <v>395.0</v>
      </c>
      <c r="L90" s="16">
        <f t="shared" si="1"/>
        <v>263.3333333</v>
      </c>
      <c r="M90" s="17">
        <f t="shared" si="2"/>
        <v>189.8734177</v>
      </c>
      <c r="N90" s="14">
        <f t="shared" si="4"/>
        <v>50000</v>
      </c>
      <c r="O90" s="15">
        <v>17.0</v>
      </c>
      <c r="P90" s="14">
        <f t="shared" si="3"/>
        <v>0.034</v>
      </c>
      <c r="Q90" s="18"/>
      <c r="R90" s="19" t="s">
        <v>46</v>
      </c>
      <c r="S90" s="20">
        <v>42425.0</v>
      </c>
      <c r="T90" s="10" t="s">
        <v>51</v>
      </c>
      <c r="V90" s="10" t="s">
        <v>38</v>
      </c>
      <c r="W90" s="10" t="s">
        <v>39</v>
      </c>
      <c r="X90" s="21">
        <v>86.0</v>
      </c>
      <c r="Y90" s="10" t="s">
        <v>44</v>
      </c>
      <c r="Z90" s="22">
        <v>850.0</v>
      </c>
      <c r="AA90" s="22">
        <v>100.0</v>
      </c>
      <c r="AB90" s="22">
        <v>750.0</v>
      </c>
      <c r="AC90" s="22">
        <v>3.0</v>
      </c>
      <c r="AD90" s="22">
        <v>2.0</v>
      </c>
      <c r="AE90" s="22">
        <v>119.855</v>
      </c>
      <c r="AF90" s="22">
        <v>262.0</v>
      </c>
      <c r="AG90" s="22">
        <v>83.89</v>
      </c>
      <c r="AH90" s="22">
        <v>9.52</v>
      </c>
      <c r="AI90" s="22">
        <v>200.0</v>
      </c>
      <c r="AL90" s="2">
        <v>3.0</v>
      </c>
    </row>
    <row r="91">
      <c r="A91" s="1" t="s">
        <v>169</v>
      </c>
      <c r="E91" s="11"/>
      <c r="F91" s="12"/>
      <c r="G91" s="24" t="s">
        <v>170</v>
      </c>
      <c r="H91" s="15" t="s">
        <v>140</v>
      </c>
      <c r="I91" s="15">
        <v>1124.0</v>
      </c>
      <c r="J91" s="15">
        <v>945.0</v>
      </c>
      <c r="K91" s="15">
        <v>1276.0</v>
      </c>
      <c r="L91" s="16">
        <f t="shared" si="1"/>
        <v>1115</v>
      </c>
      <c r="M91" s="17">
        <f t="shared" si="2"/>
        <v>44.84304933</v>
      </c>
      <c r="N91" s="14">
        <f t="shared" si="4"/>
        <v>50000</v>
      </c>
      <c r="O91" s="15">
        <v>7.0</v>
      </c>
      <c r="P91" s="14">
        <f t="shared" si="3"/>
        <v>0.014</v>
      </c>
      <c r="Q91" s="18"/>
      <c r="R91" s="19" t="s">
        <v>46</v>
      </c>
      <c r="S91" s="20">
        <v>42426.0</v>
      </c>
      <c r="T91" s="10" t="s">
        <v>51</v>
      </c>
      <c r="V91" s="10" t="s">
        <v>83</v>
      </c>
      <c r="W91" s="10" t="s">
        <v>39</v>
      </c>
      <c r="X91" s="21">
        <v>87.0</v>
      </c>
      <c r="Y91" s="10" t="s">
        <v>44</v>
      </c>
      <c r="Z91" s="22">
        <v>880.0</v>
      </c>
      <c r="AA91" s="22">
        <v>40.0</v>
      </c>
      <c r="AB91" s="22">
        <v>840.0</v>
      </c>
      <c r="AC91" s="22">
        <v>3.0</v>
      </c>
      <c r="AD91" s="22">
        <v>2.0</v>
      </c>
      <c r="AE91" s="22">
        <v>125.955</v>
      </c>
      <c r="AF91" s="22">
        <v>282.0</v>
      </c>
      <c r="AG91" s="22">
        <v>86.42</v>
      </c>
      <c r="AH91" s="22">
        <v>8.475</v>
      </c>
      <c r="AI91" s="22">
        <v>990.0</v>
      </c>
      <c r="AL91" s="2">
        <v>3.0</v>
      </c>
    </row>
    <row r="92">
      <c r="A92" s="1" t="s">
        <v>171</v>
      </c>
      <c r="B92" s="27"/>
      <c r="C92" s="27"/>
      <c r="D92" s="27"/>
      <c r="E92" s="28"/>
      <c r="F92" s="12"/>
      <c r="G92" s="24" t="s">
        <v>42</v>
      </c>
      <c r="H92" s="8"/>
      <c r="I92" s="8"/>
      <c r="J92" s="8"/>
      <c r="K92" s="8"/>
      <c r="L92" s="16">
        <f t="shared" si="1"/>
        <v>0</v>
      </c>
      <c r="M92" s="17" t="str">
        <f t="shared" si="2"/>
        <v>#DIV/0!</v>
      </c>
      <c r="N92" s="14" t="str">
        <f t="shared" si="4"/>
        <v>#DIV/0!</v>
      </c>
      <c r="O92" s="15"/>
      <c r="P92" s="14" t="str">
        <f t="shared" si="3"/>
        <v>#DIV/0!</v>
      </c>
      <c r="Q92" s="18"/>
      <c r="R92" s="19" t="s">
        <v>46</v>
      </c>
      <c r="S92" s="20">
        <v>42426.0</v>
      </c>
      <c r="T92" s="10" t="s">
        <v>51</v>
      </c>
      <c r="V92" s="10" t="s">
        <v>83</v>
      </c>
      <c r="W92" s="10" t="s">
        <v>39</v>
      </c>
      <c r="X92" s="21">
        <v>88.0</v>
      </c>
      <c r="Y92" s="10" t="s">
        <v>44</v>
      </c>
      <c r="Z92" s="22">
        <v>880.0</v>
      </c>
      <c r="AA92" s="22">
        <v>80.0</v>
      </c>
      <c r="AB92" s="22">
        <v>800.0</v>
      </c>
      <c r="AC92" s="22">
        <v>3.0</v>
      </c>
      <c r="AD92" s="22">
        <v>2.0</v>
      </c>
      <c r="AE92" s="22">
        <v>132.98</v>
      </c>
      <c r="AF92" s="22">
        <v>278.0</v>
      </c>
      <c r="AG92" s="22">
        <v>82.2</v>
      </c>
      <c r="AH92" s="22">
        <v>11.93</v>
      </c>
      <c r="AI92" s="22">
        <v>1400.0</v>
      </c>
      <c r="AL92" s="2">
        <v>3.0</v>
      </c>
    </row>
    <row r="93">
      <c r="A93" s="40" t="s">
        <v>172</v>
      </c>
      <c r="B93" s="43"/>
      <c r="C93" s="43"/>
      <c r="D93" s="43"/>
      <c r="E93" s="44"/>
      <c r="F93" s="32"/>
      <c r="G93" s="13" t="s">
        <v>42</v>
      </c>
      <c r="H93" s="15"/>
      <c r="I93" s="8"/>
      <c r="J93" s="8"/>
      <c r="K93" s="8"/>
      <c r="L93" s="16">
        <f t="shared" si="1"/>
        <v>0</v>
      </c>
      <c r="M93" s="17" t="str">
        <f t="shared" si="2"/>
        <v>#DIV/0!</v>
      </c>
      <c r="N93" s="14" t="str">
        <f t="shared" si="4"/>
        <v>#DIV/0!</v>
      </c>
      <c r="O93" s="15"/>
      <c r="P93" s="14" t="str">
        <f t="shared" si="3"/>
        <v>#DIV/0!</v>
      </c>
      <c r="Q93" s="33"/>
      <c r="R93" s="34" t="s">
        <v>71</v>
      </c>
      <c r="S93" s="35">
        <v>42426.0</v>
      </c>
      <c r="T93" s="36" t="s">
        <v>51</v>
      </c>
      <c r="U93" s="30"/>
      <c r="V93" s="36" t="s">
        <v>83</v>
      </c>
      <c r="W93" s="36" t="s">
        <v>39</v>
      </c>
      <c r="X93" s="37">
        <v>89.0</v>
      </c>
      <c r="Y93" s="36" t="s">
        <v>44</v>
      </c>
      <c r="Z93" s="38">
        <v>960.0</v>
      </c>
      <c r="AA93" s="38">
        <v>100.0</v>
      </c>
      <c r="AB93" s="38">
        <v>860.0</v>
      </c>
      <c r="AC93" s="38">
        <v>3.0</v>
      </c>
      <c r="AD93" s="38">
        <v>3.0</v>
      </c>
      <c r="AE93" s="38">
        <v>124.34</v>
      </c>
      <c r="AF93" s="38">
        <v>266.0</v>
      </c>
      <c r="AG93" s="38">
        <v>80.01</v>
      </c>
      <c r="AH93" s="38">
        <v>10.5</v>
      </c>
      <c r="AI93" s="38">
        <v>1860.0</v>
      </c>
      <c r="AJ93" s="30"/>
      <c r="AK93" s="30"/>
      <c r="AL93" s="30"/>
      <c r="AM93" s="30"/>
      <c r="AN93" s="30"/>
      <c r="AO93" s="30"/>
      <c r="AP93" s="30"/>
    </row>
    <row r="94">
      <c r="A94" s="1" t="s">
        <v>173</v>
      </c>
      <c r="B94" s="27"/>
      <c r="C94" s="27"/>
      <c r="D94" s="27"/>
      <c r="E94" s="28"/>
      <c r="F94" s="12"/>
      <c r="G94" s="24" t="s">
        <v>42</v>
      </c>
      <c r="H94" s="15" t="s">
        <v>140</v>
      </c>
      <c r="I94" s="15">
        <v>840.0</v>
      </c>
      <c r="J94" s="15">
        <v>924.0</v>
      </c>
      <c r="K94" s="15">
        <v>951.0</v>
      </c>
      <c r="L94" s="16">
        <f t="shared" si="1"/>
        <v>905</v>
      </c>
      <c r="M94" s="17">
        <f t="shared" si="2"/>
        <v>55.24861878</v>
      </c>
      <c r="N94" s="14">
        <f t="shared" si="4"/>
        <v>50000</v>
      </c>
      <c r="O94" s="15">
        <v>0.0</v>
      </c>
      <c r="P94" s="14">
        <f t="shared" si="3"/>
        <v>0</v>
      </c>
      <c r="Q94" s="18"/>
      <c r="R94" s="19" t="s">
        <v>46</v>
      </c>
      <c r="S94" s="20">
        <v>42426.0</v>
      </c>
      <c r="T94" s="10" t="s">
        <v>51</v>
      </c>
      <c r="V94" s="10" t="s">
        <v>83</v>
      </c>
      <c r="W94" s="10" t="s">
        <v>39</v>
      </c>
      <c r="X94" s="21">
        <v>90.0</v>
      </c>
      <c r="Y94" s="10" t="s">
        <v>44</v>
      </c>
      <c r="Z94" s="22">
        <v>920.0</v>
      </c>
      <c r="AA94" s="22">
        <v>120.0</v>
      </c>
      <c r="AB94" s="22">
        <v>800.0</v>
      </c>
      <c r="AC94" s="22">
        <v>3.0</v>
      </c>
      <c r="AD94" s="22">
        <v>3.0</v>
      </c>
      <c r="AE94" s="22">
        <v>130.96</v>
      </c>
      <c r="AF94" s="22">
        <v>281.0</v>
      </c>
      <c r="AG94" s="22">
        <v>63.875</v>
      </c>
      <c r="AH94" s="22">
        <v>10.55</v>
      </c>
      <c r="AI94" s="22">
        <v>500.0</v>
      </c>
      <c r="AL94" s="2">
        <v>3.0</v>
      </c>
    </row>
    <row r="95">
      <c r="A95" s="1" t="s">
        <v>174</v>
      </c>
      <c r="B95" s="27"/>
      <c r="C95" s="27"/>
      <c r="D95" s="27"/>
      <c r="E95" s="28"/>
      <c r="F95" s="12"/>
      <c r="G95" s="24" t="s">
        <v>48</v>
      </c>
      <c r="H95" s="15" t="s">
        <v>140</v>
      </c>
      <c r="I95" s="15">
        <v>576.0</v>
      </c>
      <c r="J95" s="15">
        <v>683.0</v>
      </c>
      <c r="K95" s="15">
        <v>777.0</v>
      </c>
      <c r="L95" s="16">
        <f t="shared" si="1"/>
        <v>678.6666667</v>
      </c>
      <c r="M95" s="17">
        <f t="shared" si="2"/>
        <v>73.67387033</v>
      </c>
      <c r="N95" s="14">
        <f t="shared" si="4"/>
        <v>50000</v>
      </c>
      <c r="O95" s="15">
        <v>12.0</v>
      </c>
      <c r="P95" s="14">
        <f t="shared" si="3"/>
        <v>0.024</v>
      </c>
      <c r="Q95" s="18"/>
      <c r="R95" s="19" t="s">
        <v>46</v>
      </c>
      <c r="S95" s="20">
        <v>42426.0</v>
      </c>
      <c r="T95" s="10" t="s">
        <v>51</v>
      </c>
      <c r="V95" s="10" t="s">
        <v>83</v>
      </c>
      <c r="W95" s="10" t="s">
        <v>39</v>
      </c>
      <c r="X95" s="21">
        <v>91.0</v>
      </c>
      <c r="Y95" s="10" t="s">
        <v>44</v>
      </c>
      <c r="Z95" s="22">
        <v>1120.0</v>
      </c>
      <c r="AA95" s="22">
        <v>100.0</v>
      </c>
      <c r="AB95" s="22">
        <v>1020.0</v>
      </c>
      <c r="AC95" s="22">
        <v>3.0</v>
      </c>
      <c r="AD95" s="22">
        <v>3.0</v>
      </c>
      <c r="AE95" s="22">
        <v>153.09</v>
      </c>
      <c r="AF95" s="22">
        <v>305.0</v>
      </c>
      <c r="AG95" s="22">
        <v>95.255</v>
      </c>
      <c r="AH95" s="22">
        <v>10.37</v>
      </c>
      <c r="AI95" s="22">
        <v>300.0</v>
      </c>
    </row>
    <row r="96">
      <c r="A96" s="1" t="s">
        <v>175</v>
      </c>
      <c r="E96" s="11"/>
      <c r="F96" s="12"/>
      <c r="G96" s="24" t="s">
        <v>42</v>
      </c>
      <c r="H96" s="15" t="s">
        <v>140</v>
      </c>
      <c r="I96" s="15">
        <v>1114.0</v>
      </c>
      <c r="J96" s="15">
        <v>1257.0</v>
      </c>
      <c r="K96" s="15">
        <v>1100.0</v>
      </c>
      <c r="L96" s="16">
        <f t="shared" si="1"/>
        <v>1157</v>
      </c>
      <c r="M96" s="17">
        <f t="shared" si="2"/>
        <v>43.21521175</v>
      </c>
      <c r="N96" s="14">
        <f t="shared" si="4"/>
        <v>50000</v>
      </c>
      <c r="O96" s="15">
        <v>0.0</v>
      </c>
      <c r="P96" s="14">
        <f t="shared" si="3"/>
        <v>0</v>
      </c>
      <c r="Q96" s="18"/>
      <c r="R96" s="19" t="s">
        <v>46</v>
      </c>
      <c r="S96" s="20">
        <v>42426.0</v>
      </c>
      <c r="T96" s="10" t="s">
        <v>51</v>
      </c>
      <c r="V96" s="10" t="s">
        <v>83</v>
      </c>
      <c r="W96" s="10" t="s">
        <v>39</v>
      </c>
      <c r="X96" s="21">
        <v>92.0</v>
      </c>
      <c r="Y96" s="10" t="s">
        <v>44</v>
      </c>
      <c r="Z96" s="22">
        <v>880.0</v>
      </c>
      <c r="AA96" s="22">
        <v>120.0</v>
      </c>
      <c r="AB96" s="22">
        <v>760.0</v>
      </c>
      <c r="AC96" s="22">
        <v>3.0</v>
      </c>
      <c r="AD96" s="22">
        <v>3.0</v>
      </c>
      <c r="AE96" s="22">
        <v>121.345</v>
      </c>
      <c r="AF96" s="22">
        <v>276.0</v>
      </c>
      <c r="AG96" s="22">
        <v>90.44</v>
      </c>
      <c r="AH96" s="22">
        <v>12.605</v>
      </c>
      <c r="AI96" s="22">
        <v>900.0</v>
      </c>
      <c r="AL96" s="2">
        <v>3.0</v>
      </c>
    </row>
    <row r="97">
      <c r="A97" s="1" t="s">
        <v>176</v>
      </c>
      <c r="B97" s="27"/>
      <c r="C97" s="27"/>
      <c r="D97" s="27"/>
      <c r="E97" s="28"/>
      <c r="F97" s="12"/>
      <c r="G97" s="24" t="s">
        <v>42</v>
      </c>
      <c r="H97" s="15" t="s">
        <v>140</v>
      </c>
      <c r="I97" s="15">
        <v>700.0</v>
      </c>
      <c r="J97" s="15">
        <v>978.0</v>
      </c>
      <c r="K97" s="15">
        <v>845.0</v>
      </c>
      <c r="L97" s="16">
        <f t="shared" si="1"/>
        <v>841</v>
      </c>
      <c r="M97" s="17">
        <f t="shared" si="2"/>
        <v>59.4530321</v>
      </c>
      <c r="N97" s="14">
        <f t="shared" si="4"/>
        <v>50000</v>
      </c>
      <c r="O97" s="15">
        <v>4.0</v>
      </c>
      <c r="P97" s="14">
        <f t="shared" si="3"/>
        <v>0.008</v>
      </c>
      <c r="Q97" s="18"/>
      <c r="R97" s="19" t="s">
        <v>46</v>
      </c>
      <c r="S97" s="20">
        <v>42426.0</v>
      </c>
      <c r="T97" s="10" t="s">
        <v>51</v>
      </c>
      <c r="V97" s="10" t="s">
        <v>83</v>
      </c>
      <c r="W97" s="10" t="s">
        <v>39</v>
      </c>
      <c r="X97" s="21">
        <v>93.0</v>
      </c>
      <c r="Y97" s="10" t="s">
        <v>44</v>
      </c>
      <c r="Z97" s="22">
        <v>1040.0</v>
      </c>
      <c r="AA97" s="22">
        <v>200.0</v>
      </c>
      <c r="AB97" s="22">
        <v>840.0</v>
      </c>
      <c r="AC97" s="22">
        <v>2.0</v>
      </c>
      <c r="AD97" s="22">
        <v>3.0</v>
      </c>
      <c r="AE97" s="22">
        <v>124.655</v>
      </c>
      <c r="AF97" s="22">
        <v>283.0</v>
      </c>
      <c r="AG97" s="22">
        <v>86.36</v>
      </c>
      <c r="AH97" s="22">
        <v>9.91</v>
      </c>
      <c r="AI97" s="22">
        <v>620.0</v>
      </c>
    </row>
    <row r="98">
      <c r="A98" s="1" t="s">
        <v>177</v>
      </c>
      <c r="B98" s="27"/>
      <c r="C98" s="27"/>
      <c r="D98" s="27"/>
      <c r="E98" s="23">
        <v>1.0</v>
      </c>
      <c r="F98" s="12"/>
      <c r="G98" s="24" t="s">
        <v>42</v>
      </c>
      <c r="H98" s="15" t="s">
        <v>140</v>
      </c>
      <c r="I98" s="15">
        <v>1250.0</v>
      </c>
      <c r="J98" s="15">
        <v>1192.0</v>
      </c>
      <c r="K98" s="15">
        <v>989.0</v>
      </c>
      <c r="L98" s="16">
        <f t="shared" si="1"/>
        <v>1143.666667</v>
      </c>
      <c r="M98" s="17">
        <f t="shared" si="2"/>
        <v>43.71903235</v>
      </c>
      <c r="N98" s="14">
        <f t="shared" si="4"/>
        <v>50000</v>
      </c>
      <c r="O98" s="15">
        <v>7.0</v>
      </c>
      <c r="P98" s="14">
        <f t="shared" si="3"/>
        <v>0.014</v>
      </c>
      <c r="Q98" s="18"/>
      <c r="R98" s="19" t="s">
        <v>46</v>
      </c>
      <c r="S98" s="20">
        <v>42427.0</v>
      </c>
      <c r="T98" s="10" t="s">
        <v>51</v>
      </c>
      <c r="V98" s="10" t="s">
        <v>73</v>
      </c>
      <c r="W98" s="10" t="s">
        <v>39</v>
      </c>
      <c r="X98" s="21">
        <v>94.0</v>
      </c>
      <c r="Y98" s="10" t="s">
        <v>44</v>
      </c>
      <c r="Z98" s="22">
        <v>920.0</v>
      </c>
      <c r="AA98" s="22">
        <v>100.0</v>
      </c>
      <c r="AB98" s="22">
        <v>820.0</v>
      </c>
      <c r="AC98" s="22">
        <v>2.0</v>
      </c>
      <c r="AD98" s="22">
        <v>2.0</v>
      </c>
      <c r="AE98" s="22">
        <v>123.96</v>
      </c>
      <c r="AF98" s="22">
        <v>275.0</v>
      </c>
      <c r="AG98" s="22">
        <v>82.56</v>
      </c>
      <c r="AH98" s="22">
        <v>10.04</v>
      </c>
      <c r="AI98" s="22">
        <v>350.0</v>
      </c>
      <c r="AL98" s="2">
        <v>3.0</v>
      </c>
    </row>
    <row r="99">
      <c r="A99" s="1" t="s">
        <v>178</v>
      </c>
      <c r="E99" s="23">
        <v>1.0</v>
      </c>
      <c r="F99" s="12"/>
      <c r="G99" s="24" t="s">
        <v>48</v>
      </c>
      <c r="H99" s="15" t="s">
        <v>140</v>
      </c>
      <c r="I99" s="15">
        <v>1236.0</v>
      </c>
      <c r="J99" s="15">
        <v>804.0</v>
      </c>
      <c r="K99" s="15">
        <v>1128.0</v>
      </c>
      <c r="L99" s="16">
        <f t="shared" si="1"/>
        <v>1056</v>
      </c>
      <c r="M99" s="17">
        <f t="shared" si="2"/>
        <v>47.34848485</v>
      </c>
      <c r="N99" s="14">
        <f t="shared" si="4"/>
        <v>50000</v>
      </c>
      <c r="O99" s="15">
        <v>21.0</v>
      </c>
      <c r="P99" s="14">
        <f t="shared" si="3"/>
        <v>0.042</v>
      </c>
      <c r="Q99" s="18"/>
      <c r="R99" s="19" t="s">
        <v>46</v>
      </c>
      <c r="S99" s="20">
        <v>42427.0</v>
      </c>
      <c r="T99" s="10" t="s">
        <v>51</v>
      </c>
      <c r="V99" s="10" t="s">
        <v>73</v>
      </c>
      <c r="W99" s="10" t="s">
        <v>39</v>
      </c>
      <c r="X99" s="21">
        <v>95.0</v>
      </c>
      <c r="Y99" s="10" t="s">
        <v>75</v>
      </c>
      <c r="Z99" s="22">
        <v>1040.0</v>
      </c>
      <c r="AA99" s="22">
        <v>120.0</v>
      </c>
      <c r="AB99" s="22">
        <v>920.0</v>
      </c>
      <c r="AC99" s="22">
        <v>3.0</v>
      </c>
      <c r="AD99" s="22">
        <v>4.0</v>
      </c>
      <c r="AE99" s="22">
        <v>142.52</v>
      </c>
      <c r="AF99" s="22">
        <v>278.0</v>
      </c>
      <c r="AG99" s="22">
        <v>86.98</v>
      </c>
      <c r="AH99" s="22">
        <v>10.35</v>
      </c>
      <c r="AI99" s="22">
        <v>750.0</v>
      </c>
      <c r="AL99" s="2">
        <v>3.0</v>
      </c>
    </row>
    <row r="100">
      <c r="A100" s="1" t="s">
        <v>179</v>
      </c>
      <c r="B100" s="27"/>
      <c r="C100" s="27"/>
      <c r="D100" s="27"/>
      <c r="E100" s="23">
        <v>1.0</v>
      </c>
      <c r="F100" s="12"/>
      <c r="G100" s="24" t="s">
        <v>42</v>
      </c>
      <c r="H100" s="15" t="s">
        <v>140</v>
      </c>
      <c r="I100" s="15">
        <v>1672.0</v>
      </c>
      <c r="J100" s="15">
        <v>1508.0</v>
      </c>
      <c r="K100" s="15">
        <v>1412.0</v>
      </c>
      <c r="L100" s="16">
        <f t="shared" si="1"/>
        <v>1530.666667</v>
      </c>
      <c r="M100" s="17">
        <f t="shared" si="2"/>
        <v>32.66550523</v>
      </c>
      <c r="N100" s="14">
        <f t="shared" si="4"/>
        <v>50000</v>
      </c>
      <c r="O100" s="15">
        <v>33.0</v>
      </c>
      <c r="P100" s="14">
        <f t="shared" si="3"/>
        <v>0.066</v>
      </c>
      <c r="Q100" s="18"/>
      <c r="R100" s="19" t="s">
        <v>46</v>
      </c>
      <c r="S100" s="20">
        <v>42428.0</v>
      </c>
      <c r="T100" s="10" t="s">
        <v>51</v>
      </c>
      <c r="V100" s="10" t="s">
        <v>99</v>
      </c>
      <c r="W100" s="10" t="s">
        <v>39</v>
      </c>
      <c r="X100" s="21">
        <v>96.0</v>
      </c>
      <c r="Y100" s="10" t="s">
        <v>75</v>
      </c>
      <c r="Z100" s="22">
        <v>850.0</v>
      </c>
      <c r="AA100" s="22">
        <v>90.0</v>
      </c>
      <c r="AB100" s="22">
        <v>760.0</v>
      </c>
      <c r="AC100" s="22">
        <v>2.0</v>
      </c>
      <c r="AD100" s="22">
        <v>3.0</v>
      </c>
      <c r="AE100" s="22">
        <v>136.625</v>
      </c>
      <c r="AF100" s="22">
        <v>272.0</v>
      </c>
      <c r="AG100" s="22">
        <v>83.725</v>
      </c>
      <c r="AH100" s="22">
        <v>10.225</v>
      </c>
      <c r="AI100" s="22">
        <v>320.0</v>
      </c>
      <c r="AL100" s="2">
        <v>3.0</v>
      </c>
    </row>
    <row r="101">
      <c r="A101" s="1" t="s">
        <v>180</v>
      </c>
      <c r="B101" s="27"/>
      <c r="C101" s="27"/>
      <c r="D101" s="27"/>
      <c r="E101" s="28"/>
      <c r="F101" s="12"/>
      <c r="G101" s="24" t="s">
        <v>42</v>
      </c>
      <c r="H101" s="15" t="s">
        <v>140</v>
      </c>
      <c r="I101" s="15">
        <v>1140.0</v>
      </c>
      <c r="J101" s="15">
        <v>1152.0</v>
      </c>
      <c r="K101" s="15">
        <v>1160.0</v>
      </c>
      <c r="L101" s="16">
        <f t="shared" si="1"/>
        <v>1150.666667</v>
      </c>
      <c r="M101" s="17">
        <f t="shared" si="2"/>
        <v>43.45307068</v>
      </c>
      <c r="N101" s="14">
        <f t="shared" si="4"/>
        <v>50000</v>
      </c>
      <c r="O101" s="15">
        <v>41.0</v>
      </c>
      <c r="P101" s="14">
        <f t="shared" si="3"/>
        <v>0.082</v>
      </c>
      <c r="Q101" s="18"/>
      <c r="R101" s="19" t="s">
        <v>46</v>
      </c>
      <c r="S101" s="20">
        <v>42429.0</v>
      </c>
      <c r="T101" s="10" t="s">
        <v>51</v>
      </c>
      <c r="V101" s="10" t="s">
        <v>181</v>
      </c>
      <c r="W101" s="10" t="s">
        <v>102</v>
      </c>
      <c r="X101" s="21">
        <v>97.0</v>
      </c>
      <c r="Y101" s="10" t="s">
        <v>75</v>
      </c>
      <c r="Z101" s="22">
        <v>810.0</v>
      </c>
      <c r="AA101" s="22">
        <v>100.0</v>
      </c>
      <c r="AB101" s="22">
        <v>710.0</v>
      </c>
      <c r="AC101" s="22">
        <v>3.0</v>
      </c>
      <c r="AD101" s="22">
        <v>5.0</v>
      </c>
      <c r="AE101" s="22">
        <v>121.545</v>
      </c>
      <c r="AF101" s="22">
        <v>279.0</v>
      </c>
      <c r="AG101" s="22">
        <v>90.525</v>
      </c>
      <c r="AH101" s="22">
        <v>12.18</v>
      </c>
      <c r="AI101" s="22">
        <v>1800.0</v>
      </c>
      <c r="AL101" s="2">
        <v>2.0</v>
      </c>
    </row>
    <row r="102">
      <c r="A102" s="1" t="s">
        <v>182</v>
      </c>
      <c r="B102" s="27"/>
      <c r="C102" s="27"/>
      <c r="D102" s="27"/>
      <c r="E102" s="28"/>
      <c r="F102" s="12"/>
      <c r="G102" s="24" t="s">
        <v>48</v>
      </c>
      <c r="H102" s="15" t="s">
        <v>140</v>
      </c>
      <c r="I102" s="15">
        <v>1124.0</v>
      </c>
      <c r="J102" s="15">
        <v>880.0</v>
      </c>
      <c r="K102" s="15">
        <v>996.0</v>
      </c>
      <c r="L102" s="16">
        <f t="shared" si="1"/>
        <v>1000</v>
      </c>
      <c r="M102" s="17">
        <f t="shared" si="2"/>
        <v>50</v>
      </c>
      <c r="N102" s="14">
        <f t="shared" si="4"/>
        <v>50000</v>
      </c>
      <c r="O102" s="15">
        <v>26.0</v>
      </c>
      <c r="P102" s="14">
        <f t="shared" si="3"/>
        <v>0.052</v>
      </c>
      <c r="Q102" s="18"/>
      <c r="R102" s="19" t="s">
        <v>46</v>
      </c>
      <c r="S102" s="20">
        <v>42429.0</v>
      </c>
      <c r="T102" s="10" t="s">
        <v>51</v>
      </c>
      <c r="V102" s="10" t="s">
        <v>181</v>
      </c>
      <c r="W102" s="10" t="s">
        <v>102</v>
      </c>
      <c r="X102" s="21">
        <v>98.0</v>
      </c>
      <c r="Y102" s="10" t="s">
        <v>44</v>
      </c>
      <c r="Z102" s="22">
        <v>1020.0</v>
      </c>
      <c r="AA102" s="22">
        <v>100.0</v>
      </c>
      <c r="AB102" s="22">
        <v>920.0</v>
      </c>
      <c r="AC102" s="22">
        <v>3.0</v>
      </c>
      <c r="AD102" s="22">
        <v>2.0</v>
      </c>
      <c r="AE102" s="22">
        <v>159.315</v>
      </c>
      <c r="AF102" s="22">
        <v>296.0</v>
      </c>
      <c r="AG102" s="22">
        <v>99.63</v>
      </c>
      <c r="AH102" s="22">
        <v>10.745</v>
      </c>
      <c r="AI102" s="22">
        <v>1300.0</v>
      </c>
    </row>
    <row r="103">
      <c r="A103" s="40" t="s">
        <v>183</v>
      </c>
      <c r="B103" s="30"/>
      <c r="C103" s="30"/>
      <c r="D103" s="30"/>
      <c r="E103" s="41"/>
      <c r="F103" s="32"/>
      <c r="G103" s="13" t="s">
        <v>48</v>
      </c>
      <c r="H103" s="15" t="s">
        <v>140</v>
      </c>
      <c r="I103" s="14"/>
      <c r="J103" s="14"/>
      <c r="K103" s="14"/>
      <c r="L103" s="16">
        <f t="shared" si="1"/>
        <v>0</v>
      </c>
      <c r="M103" s="17" t="str">
        <f t="shared" si="2"/>
        <v>#DIV/0!</v>
      </c>
      <c r="N103" s="14" t="str">
        <f t="shared" si="4"/>
        <v>#DIV/0!</v>
      </c>
      <c r="O103" s="15"/>
      <c r="P103" s="14" t="str">
        <f t="shared" si="3"/>
        <v>#DIV/0!</v>
      </c>
      <c r="Q103" s="33"/>
      <c r="R103" s="34" t="s">
        <v>71</v>
      </c>
      <c r="S103" s="35">
        <v>42430.0</v>
      </c>
      <c r="T103" s="36" t="s">
        <v>51</v>
      </c>
      <c r="U103" s="30"/>
      <c r="V103" s="36" t="s">
        <v>181</v>
      </c>
      <c r="W103" s="36" t="s">
        <v>102</v>
      </c>
      <c r="X103" s="37">
        <v>99.0</v>
      </c>
      <c r="Y103" s="36" t="s">
        <v>75</v>
      </c>
      <c r="Z103" s="38">
        <v>1190.0</v>
      </c>
      <c r="AA103" s="38">
        <v>100.0</v>
      </c>
      <c r="AB103" s="38">
        <v>1090.0</v>
      </c>
      <c r="AC103" s="38">
        <v>4.0</v>
      </c>
      <c r="AD103" s="38">
        <v>4.0</v>
      </c>
      <c r="AE103" s="38">
        <v>186.495</v>
      </c>
      <c r="AF103" s="38">
        <v>400.0</v>
      </c>
      <c r="AG103" s="38">
        <v>104.828</v>
      </c>
      <c r="AH103" s="38">
        <v>9.945</v>
      </c>
      <c r="AI103" s="38">
        <v>400.0</v>
      </c>
      <c r="AJ103" s="30"/>
      <c r="AK103" s="30"/>
      <c r="AL103" s="30"/>
      <c r="AM103" s="30"/>
      <c r="AN103" s="30"/>
      <c r="AO103" s="30"/>
      <c r="AP103" s="30"/>
    </row>
    <row r="104">
      <c r="A104" s="1" t="s">
        <v>184</v>
      </c>
      <c r="E104" s="11"/>
      <c r="F104" s="12"/>
      <c r="G104" s="24" t="s">
        <v>48</v>
      </c>
      <c r="H104" s="15" t="s">
        <v>140</v>
      </c>
      <c r="I104" s="15">
        <v>1340.0</v>
      </c>
      <c r="J104" s="15">
        <v>1150.0</v>
      </c>
      <c r="K104" s="15">
        <v>1400.0</v>
      </c>
      <c r="L104" s="16">
        <f t="shared" si="1"/>
        <v>1296.666667</v>
      </c>
      <c r="M104" s="17">
        <f t="shared" si="2"/>
        <v>38.56041131</v>
      </c>
      <c r="N104" s="14">
        <f t="shared" si="4"/>
        <v>50000</v>
      </c>
      <c r="O104" s="15">
        <v>45.0</v>
      </c>
      <c r="P104" s="14">
        <f t="shared" si="3"/>
        <v>0.09</v>
      </c>
      <c r="Q104" s="18"/>
      <c r="R104" s="19" t="s">
        <v>46</v>
      </c>
      <c r="S104" s="20">
        <v>42430.0</v>
      </c>
      <c r="T104" s="10" t="s">
        <v>51</v>
      </c>
      <c r="V104" s="10" t="s">
        <v>181</v>
      </c>
      <c r="W104" s="10" t="s">
        <v>102</v>
      </c>
      <c r="X104" s="21">
        <v>100.0</v>
      </c>
      <c r="Y104" s="10" t="s">
        <v>44</v>
      </c>
      <c r="Z104" s="22">
        <v>1040.0</v>
      </c>
      <c r="AA104" s="22">
        <v>100.0</v>
      </c>
      <c r="AB104" s="22">
        <v>940.0</v>
      </c>
      <c r="AC104" s="22">
        <v>3.0</v>
      </c>
      <c r="AD104" s="22">
        <v>4.0</v>
      </c>
      <c r="AE104" s="22">
        <v>158.5</v>
      </c>
      <c r="AF104" s="22">
        <v>299.0</v>
      </c>
      <c r="AG104" s="22">
        <v>100.89</v>
      </c>
      <c r="AH104" s="22">
        <v>10.8</v>
      </c>
      <c r="AI104" s="22">
        <v>700.0</v>
      </c>
    </row>
    <row r="105">
      <c r="A105" s="1" t="s">
        <v>185</v>
      </c>
      <c r="E105" s="11"/>
      <c r="F105" s="12"/>
      <c r="G105" s="24" t="s">
        <v>42</v>
      </c>
      <c r="H105" s="15" t="s">
        <v>140</v>
      </c>
      <c r="I105" s="15">
        <v>1272.0</v>
      </c>
      <c r="J105" s="15">
        <v>1020.0</v>
      </c>
      <c r="K105" s="15">
        <v>984.0</v>
      </c>
      <c r="L105" s="16">
        <f t="shared" si="1"/>
        <v>1092</v>
      </c>
      <c r="M105" s="17">
        <f t="shared" si="2"/>
        <v>45.78754579</v>
      </c>
      <c r="N105" s="14">
        <f t="shared" si="4"/>
        <v>50000</v>
      </c>
      <c r="O105" s="15">
        <v>5.0</v>
      </c>
      <c r="P105" s="14">
        <f t="shared" si="3"/>
        <v>0.01</v>
      </c>
      <c r="Q105" s="18"/>
      <c r="R105" s="19" t="s">
        <v>46</v>
      </c>
      <c r="S105" s="20">
        <v>42430.0</v>
      </c>
      <c r="T105" s="10" t="s">
        <v>51</v>
      </c>
      <c r="V105" s="10" t="s">
        <v>181</v>
      </c>
      <c r="W105" s="10" t="s">
        <v>102</v>
      </c>
      <c r="X105" s="21">
        <v>101.0</v>
      </c>
      <c r="Y105" s="10" t="s">
        <v>40</v>
      </c>
      <c r="Z105" s="22">
        <v>980.0</v>
      </c>
      <c r="AA105" s="22">
        <v>110.0</v>
      </c>
      <c r="AB105" s="22">
        <v>870.0</v>
      </c>
      <c r="AC105" s="22">
        <v>3.0</v>
      </c>
      <c r="AD105" s="22">
        <v>3.0</v>
      </c>
      <c r="AE105" s="22">
        <v>161.375</v>
      </c>
      <c r="AF105" s="22">
        <v>286.0</v>
      </c>
      <c r="AG105" s="22">
        <v>90.185</v>
      </c>
      <c r="AH105" s="22">
        <v>14.585</v>
      </c>
      <c r="AI105" s="22">
        <v>550.0</v>
      </c>
      <c r="AL105" s="2">
        <v>2.0</v>
      </c>
    </row>
    <row r="106">
      <c r="A106" s="1" t="s">
        <v>186</v>
      </c>
      <c r="E106" s="11"/>
      <c r="F106" s="12"/>
      <c r="G106" s="24" t="s">
        <v>48</v>
      </c>
      <c r="H106" s="15" t="s">
        <v>140</v>
      </c>
      <c r="I106" s="15">
        <v>1368.0</v>
      </c>
      <c r="J106" s="15">
        <v>1428.0</v>
      </c>
      <c r="K106" s="15">
        <v>1268.0</v>
      </c>
      <c r="L106" s="16">
        <f t="shared" si="1"/>
        <v>1354.666667</v>
      </c>
      <c r="M106" s="17">
        <f t="shared" si="2"/>
        <v>36.90944882</v>
      </c>
      <c r="N106" s="14">
        <f t="shared" si="4"/>
        <v>50000</v>
      </c>
      <c r="O106" s="15">
        <v>5.0</v>
      </c>
      <c r="P106" s="14">
        <f t="shared" si="3"/>
        <v>0.01</v>
      </c>
      <c r="Q106" s="18"/>
      <c r="R106" s="19" t="s">
        <v>46</v>
      </c>
      <c r="S106" s="20">
        <v>42430.0</v>
      </c>
      <c r="T106" s="10" t="s">
        <v>51</v>
      </c>
      <c r="V106" s="10" t="s">
        <v>181</v>
      </c>
      <c r="W106" s="10" t="s">
        <v>102</v>
      </c>
      <c r="X106" s="21">
        <v>102.0</v>
      </c>
      <c r="Y106" s="10" t="s">
        <v>40</v>
      </c>
      <c r="Z106" s="22">
        <v>1000.0</v>
      </c>
      <c r="AA106" s="22">
        <v>120.0</v>
      </c>
      <c r="AB106" s="22">
        <v>880.0</v>
      </c>
      <c r="AC106" s="22">
        <v>3.0</v>
      </c>
      <c r="AD106" s="22">
        <v>2.0</v>
      </c>
      <c r="AE106" s="22">
        <v>147.076</v>
      </c>
      <c r="AF106" s="22">
        <v>290.0</v>
      </c>
      <c r="AG106" s="22">
        <v>99.835</v>
      </c>
      <c r="AH106" s="22">
        <v>11.355</v>
      </c>
      <c r="AI106" s="22">
        <v>300.0</v>
      </c>
      <c r="AL106" s="2">
        <v>2.0</v>
      </c>
    </row>
    <row r="107">
      <c r="A107" s="25" t="s">
        <v>187</v>
      </c>
      <c r="E107" s="11"/>
      <c r="F107" s="12"/>
      <c r="G107" s="24" t="s">
        <v>42</v>
      </c>
      <c r="H107" s="57" t="s">
        <v>50</v>
      </c>
      <c r="I107" s="26">
        <v>715.0</v>
      </c>
      <c r="J107" s="26">
        <v>652.0</v>
      </c>
      <c r="K107" s="26">
        <v>671.0</v>
      </c>
      <c r="L107" s="16">
        <f t="shared" si="1"/>
        <v>679.3333333</v>
      </c>
      <c r="M107" s="17">
        <f t="shared" si="2"/>
        <v>73.60157017</v>
      </c>
      <c r="N107" s="14">
        <f t="shared" si="4"/>
        <v>50000</v>
      </c>
      <c r="O107" s="15">
        <v>0.0</v>
      </c>
      <c r="P107" s="14">
        <f t="shared" si="3"/>
        <v>0</v>
      </c>
      <c r="Q107" s="18"/>
      <c r="R107" s="19" t="s">
        <v>46</v>
      </c>
      <c r="S107" s="20">
        <v>42430.0</v>
      </c>
      <c r="T107" s="10" t="s">
        <v>51</v>
      </c>
      <c r="V107" s="10" t="s">
        <v>181</v>
      </c>
      <c r="W107" s="10" t="s">
        <v>102</v>
      </c>
      <c r="X107" s="21">
        <v>103.0</v>
      </c>
      <c r="Y107" s="10" t="s">
        <v>158</v>
      </c>
      <c r="Z107" s="22">
        <v>1100.0</v>
      </c>
      <c r="AA107" s="22">
        <v>50.0</v>
      </c>
      <c r="AB107" s="22">
        <v>1050.0</v>
      </c>
      <c r="AC107" s="22">
        <v>3.0</v>
      </c>
      <c r="AD107" s="22">
        <v>1.0</v>
      </c>
      <c r="AE107" s="22">
        <v>165.27</v>
      </c>
      <c r="AF107" s="22">
        <v>291.0</v>
      </c>
      <c r="AG107" s="22">
        <v>111.125</v>
      </c>
      <c r="AH107" s="22">
        <v>11.865</v>
      </c>
      <c r="AI107" s="22">
        <v>500.0</v>
      </c>
      <c r="AL107" s="2">
        <v>2.0</v>
      </c>
    </row>
    <row r="108">
      <c r="A108" s="1" t="s">
        <v>188</v>
      </c>
      <c r="E108" s="11"/>
      <c r="F108" s="12"/>
      <c r="G108" s="24" t="s">
        <v>42</v>
      </c>
      <c r="H108" s="15" t="s">
        <v>140</v>
      </c>
      <c r="I108" s="15">
        <v>1412.0</v>
      </c>
      <c r="J108" s="15">
        <v>1276.0</v>
      </c>
      <c r="K108" s="15">
        <v>1308.0</v>
      </c>
      <c r="L108" s="16">
        <f t="shared" si="1"/>
        <v>1332</v>
      </c>
      <c r="M108" s="17">
        <f t="shared" si="2"/>
        <v>37.53753754</v>
      </c>
      <c r="N108" s="14">
        <f t="shared" si="4"/>
        <v>50000</v>
      </c>
      <c r="O108" s="15">
        <v>24.0</v>
      </c>
      <c r="P108" s="14">
        <f t="shared" si="3"/>
        <v>0.048</v>
      </c>
      <c r="Q108" s="18"/>
      <c r="R108" s="19" t="s">
        <v>46</v>
      </c>
      <c r="S108" s="20">
        <v>42430.0</v>
      </c>
      <c r="T108" s="10" t="s">
        <v>51</v>
      </c>
      <c r="V108" s="10" t="s">
        <v>181</v>
      </c>
      <c r="W108" s="10" t="s">
        <v>102</v>
      </c>
      <c r="X108" s="21">
        <v>104.0</v>
      </c>
      <c r="Y108" s="10" t="s">
        <v>44</v>
      </c>
      <c r="Z108" s="22">
        <v>900.0</v>
      </c>
      <c r="AA108" s="22">
        <v>100.0</v>
      </c>
      <c r="AB108" s="22">
        <v>800.0</v>
      </c>
      <c r="AC108" s="22">
        <v>4.0</v>
      </c>
      <c r="AD108" s="22">
        <v>2.0</v>
      </c>
      <c r="AE108" s="22">
        <v>122.62</v>
      </c>
      <c r="AF108" s="22">
        <v>274.0</v>
      </c>
      <c r="AG108" s="22">
        <v>81.9</v>
      </c>
      <c r="AH108" s="22">
        <v>10.37</v>
      </c>
      <c r="AI108" s="22">
        <v>200.0</v>
      </c>
      <c r="AL108" s="2">
        <v>2.0</v>
      </c>
    </row>
    <row r="109">
      <c r="A109" s="25" t="s">
        <v>189</v>
      </c>
      <c r="E109" s="11"/>
      <c r="F109" s="12"/>
      <c r="G109" s="24" t="s">
        <v>42</v>
      </c>
      <c r="H109" s="57" t="s">
        <v>50</v>
      </c>
      <c r="I109" s="26">
        <v>584.0</v>
      </c>
      <c r="J109" s="26">
        <v>351.0</v>
      </c>
      <c r="K109" s="26">
        <v>542.0</v>
      </c>
      <c r="L109" s="16">
        <f t="shared" si="1"/>
        <v>492.3333333</v>
      </c>
      <c r="M109" s="17">
        <f t="shared" si="2"/>
        <v>101.5572106</v>
      </c>
      <c r="N109" s="14">
        <f t="shared" si="4"/>
        <v>50000</v>
      </c>
      <c r="O109" s="15">
        <v>0.0</v>
      </c>
      <c r="P109" s="14">
        <f t="shared" si="3"/>
        <v>0</v>
      </c>
      <c r="Q109" s="18"/>
      <c r="R109" s="19" t="s">
        <v>46</v>
      </c>
      <c r="S109" s="20">
        <v>42430.0</v>
      </c>
      <c r="T109" s="10" t="s">
        <v>51</v>
      </c>
      <c r="V109" s="10" t="s">
        <v>181</v>
      </c>
      <c r="W109" s="10" t="s">
        <v>102</v>
      </c>
      <c r="X109" s="21">
        <v>105.0</v>
      </c>
      <c r="Y109" s="10" t="s">
        <v>44</v>
      </c>
      <c r="Z109" s="22">
        <v>1160.0</v>
      </c>
      <c r="AA109" s="22">
        <v>160.0</v>
      </c>
      <c r="AB109" s="22">
        <v>1000.0</v>
      </c>
      <c r="AC109" s="22">
        <v>2.0</v>
      </c>
      <c r="AD109" s="22">
        <v>3.0</v>
      </c>
      <c r="AE109" s="22">
        <v>160.15</v>
      </c>
      <c r="AF109" s="22">
        <v>302.0</v>
      </c>
      <c r="AG109" s="22">
        <v>105.77</v>
      </c>
      <c r="AH109" s="22">
        <v>11.01</v>
      </c>
      <c r="AI109" s="22">
        <v>950.0</v>
      </c>
    </row>
    <row r="110">
      <c r="A110" s="25" t="s">
        <v>190</v>
      </c>
      <c r="E110" s="11"/>
      <c r="F110" s="12"/>
      <c r="G110" s="24" t="s">
        <v>42</v>
      </c>
      <c r="H110" s="15" t="s">
        <v>50</v>
      </c>
      <c r="I110" s="15">
        <v>534.0</v>
      </c>
      <c r="J110" s="15">
        <v>478.0</v>
      </c>
      <c r="K110" s="15">
        <v>489.0</v>
      </c>
      <c r="L110" s="16">
        <f t="shared" si="1"/>
        <v>500.3333333</v>
      </c>
      <c r="M110" s="17">
        <f t="shared" si="2"/>
        <v>99.93337775</v>
      </c>
      <c r="N110" s="14">
        <f t="shared" si="4"/>
        <v>50000</v>
      </c>
      <c r="O110" s="15">
        <v>23.0</v>
      </c>
      <c r="P110" s="14">
        <f t="shared" si="3"/>
        <v>0.046</v>
      </c>
      <c r="Q110" s="18"/>
      <c r="R110" s="19" t="s">
        <v>46</v>
      </c>
      <c r="S110" s="20">
        <v>42430.0</v>
      </c>
      <c r="T110" s="10" t="s">
        <v>51</v>
      </c>
      <c r="V110" s="10" t="s">
        <v>181</v>
      </c>
      <c r="W110" s="10" t="s">
        <v>102</v>
      </c>
      <c r="X110" s="21">
        <v>106.0</v>
      </c>
      <c r="Y110" s="10" t="s">
        <v>44</v>
      </c>
      <c r="Z110" s="22">
        <v>840.0</v>
      </c>
      <c r="AA110" s="22">
        <v>100.0</v>
      </c>
      <c r="AB110" s="22">
        <v>740.0</v>
      </c>
      <c r="AC110" s="22">
        <v>3.0</v>
      </c>
      <c r="AD110" s="22">
        <v>5.0</v>
      </c>
      <c r="AE110" s="22">
        <v>119.775</v>
      </c>
      <c r="AF110" s="22">
        <v>279.0</v>
      </c>
      <c r="AG110" s="22">
        <v>81.63</v>
      </c>
      <c r="AH110" s="22">
        <v>10.335</v>
      </c>
      <c r="AI110" s="22">
        <v>1800.0</v>
      </c>
      <c r="AL110" s="2">
        <v>2.0</v>
      </c>
    </row>
    <row r="111">
      <c r="A111" s="25" t="s">
        <v>191</v>
      </c>
      <c r="B111" s="2"/>
      <c r="C111" s="2"/>
      <c r="D111" s="2"/>
      <c r="E111" s="23"/>
      <c r="F111" s="12"/>
      <c r="G111" s="24" t="s">
        <v>42</v>
      </c>
      <c r="H111" s="15" t="s">
        <v>50</v>
      </c>
      <c r="I111" s="15">
        <v>483.0</v>
      </c>
      <c r="J111" s="15">
        <v>540.0</v>
      </c>
      <c r="K111" s="15">
        <v>584.0</v>
      </c>
      <c r="L111" s="16">
        <f t="shared" si="1"/>
        <v>535.6666667</v>
      </c>
      <c r="M111" s="17">
        <f t="shared" si="2"/>
        <v>93.34163037</v>
      </c>
      <c r="N111" s="14">
        <f t="shared" si="4"/>
        <v>50000</v>
      </c>
      <c r="O111" s="15">
        <v>3.0</v>
      </c>
      <c r="P111" s="14">
        <f t="shared" si="3"/>
        <v>0.006</v>
      </c>
      <c r="Q111" s="18" t="s">
        <v>192</v>
      </c>
      <c r="R111" s="19" t="s">
        <v>46</v>
      </c>
      <c r="S111" s="20">
        <v>42430.0</v>
      </c>
      <c r="T111" s="10" t="s">
        <v>51</v>
      </c>
      <c r="V111" s="10" t="s">
        <v>181</v>
      </c>
      <c r="W111" s="10" t="s">
        <v>102</v>
      </c>
      <c r="X111" s="21">
        <v>107.0</v>
      </c>
      <c r="Y111" s="10" t="s">
        <v>75</v>
      </c>
      <c r="Z111" s="22">
        <v>760.0</v>
      </c>
      <c r="AA111" s="22">
        <v>120.0</v>
      </c>
      <c r="AB111" s="22">
        <v>640.0</v>
      </c>
      <c r="AC111" s="22">
        <v>1.5</v>
      </c>
      <c r="AD111" s="22">
        <v>4.0</v>
      </c>
      <c r="AE111" s="22">
        <v>128.015</v>
      </c>
      <c r="AF111" s="22">
        <v>283.0</v>
      </c>
      <c r="AG111" s="22">
        <v>88.825</v>
      </c>
      <c r="AH111" s="22">
        <v>9.22</v>
      </c>
      <c r="AI111" s="22">
        <v>200.0</v>
      </c>
      <c r="AL111" s="2">
        <v>2.0</v>
      </c>
    </row>
    <row r="112">
      <c r="A112" s="25" t="s">
        <v>193</v>
      </c>
      <c r="B112" s="2"/>
      <c r="C112" s="2"/>
      <c r="D112" s="2" t="s">
        <v>0</v>
      </c>
      <c r="E112" s="23"/>
      <c r="F112" s="12"/>
      <c r="G112" s="24" t="s">
        <v>48</v>
      </c>
      <c r="H112" s="15" t="s">
        <v>50</v>
      </c>
      <c r="I112" s="15">
        <v>558.0</v>
      </c>
      <c r="J112" s="15">
        <v>706.0</v>
      </c>
      <c r="K112" s="15">
        <v>652.0</v>
      </c>
      <c r="L112" s="16">
        <f t="shared" si="1"/>
        <v>638.6666667</v>
      </c>
      <c r="M112" s="17">
        <f t="shared" si="2"/>
        <v>78.28810021</v>
      </c>
      <c r="N112" s="14">
        <f t="shared" si="4"/>
        <v>50000</v>
      </c>
      <c r="O112" s="15">
        <v>13.0</v>
      </c>
      <c r="P112" s="14">
        <f t="shared" si="3"/>
        <v>0.026</v>
      </c>
      <c r="Q112" s="18" t="s">
        <v>192</v>
      </c>
      <c r="R112" s="19" t="s">
        <v>46</v>
      </c>
      <c r="S112" s="20">
        <v>42430.0</v>
      </c>
      <c r="T112" s="10" t="s">
        <v>51</v>
      </c>
      <c r="V112" s="10" t="s">
        <v>181</v>
      </c>
      <c r="W112" s="10" t="s">
        <v>102</v>
      </c>
      <c r="X112" s="21">
        <v>108.0</v>
      </c>
      <c r="Y112" s="10" t="s">
        <v>44</v>
      </c>
      <c r="Z112" s="22">
        <v>1160.0</v>
      </c>
      <c r="AA112" s="22">
        <v>120.0</v>
      </c>
      <c r="AB112" s="22">
        <v>1040.0</v>
      </c>
      <c r="AC112" s="22">
        <v>2.0</v>
      </c>
      <c r="AD112" s="22">
        <v>3.0</v>
      </c>
      <c r="AE112" s="22">
        <v>155.2</v>
      </c>
      <c r="AF112" s="22">
        <v>304.0</v>
      </c>
      <c r="AG112" s="22">
        <v>96.9</v>
      </c>
      <c r="AH112" s="22">
        <v>10.745</v>
      </c>
      <c r="AI112" s="22">
        <v>450.0</v>
      </c>
      <c r="AL112" s="2">
        <v>2.0</v>
      </c>
    </row>
    <row r="113">
      <c r="A113" s="25" t="s">
        <v>194</v>
      </c>
      <c r="E113" s="23">
        <v>1.0</v>
      </c>
      <c r="F113" s="12"/>
      <c r="G113" s="24" t="s">
        <v>42</v>
      </c>
      <c r="H113" s="15" t="s">
        <v>50</v>
      </c>
      <c r="I113" s="15">
        <v>426.0</v>
      </c>
      <c r="J113" s="15">
        <v>376.0</v>
      </c>
      <c r="K113" s="15">
        <v>469.0</v>
      </c>
      <c r="L113" s="16">
        <f t="shared" si="1"/>
        <v>423.6666667</v>
      </c>
      <c r="M113" s="17">
        <f t="shared" si="2"/>
        <v>118.0173092</v>
      </c>
      <c r="N113" s="14">
        <f t="shared" si="4"/>
        <v>50000</v>
      </c>
      <c r="O113" s="15">
        <v>68.0</v>
      </c>
      <c r="P113" s="14">
        <f t="shared" si="3"/>
        <v>0.136</v>
      </c>
      <c r="Q113" s="18" t="s">
        <v>195</v>
      </c>
      <c r="R113" s="19" t="s">
        <v>46</v>
      </c>
      <c r="S113" s="20">
        <v>42432.0</v>
      </c>
      <c r="T113" s="10" t="s">
        <v>51</v>
      </c>
      <c r="V113" s="10" t="s">
        <v>38</v>
      </c>
      <c r="W113" s="10" t="s">
        <v>39</v>
      </c>
      <c r="X113" s="21">
        <v>109.0</v>
      </c>
      <c r="Y113" s="10" t="s">
        <v>44</v>
      </c>
      <c r="Z113" s="22">
        <v>840.0</v>
      </c>
      <c r="AA113" s="22">
        <v>120.0</v>
      </c>
      <c r="AB113" s="22">
        <v>720.0</v>
      </c>
      <c r="AC113" s="22">
        <v>3.0</v>
      </c>
      <c r="AD113" s="22">
        <v>2.0</v>
      </c>
      <c r="AE113" s="22">
        <v>123.005</v>
      </c>
      <c r="AF113" s="22">
        <v>266.0</v>
      </c>
      <c r="AG113" s="22">
        <v>80.7</v>
      </c>
      <c r="AH113" s="22">
        <v>10.06</v>
      </c>
      <c r="AI113" s="22">
        <v>800.0</v>
      </c>
      <c r="AL113" s="2">
        <v>3.0</v>
      </c>
    </row>
    <row r="114">
      <c r="A114" s="1" t="s">
        <v>196</v>
      </c>
      <c r="E114" s="23">
        <v>0.0</v>
      </c>
      <c r="F114" s="12"/>
      <c r="G114" s="24" t="s">
        <v>42</v>
      </c>
      <c r="H114" s="15" t="s">
        <v>50</v>
      </c>
      <c r="I114" s="15">
        <v>345.0</v>
      </c>
      <c r="J114" s="15">
        <v>387.0</v>
      </c>
      <c r="K114" s="15">
        <v>356.0</v>
      </c>
      <c r="L114" s="16">
        <f t="shared" si="1"/>
        <v>362.6666667</v>
      </c>
      <c r="M114" s="17">
        <f t="shared" si="2"/>
        <v>137.8676471</v>
      </c>
      <c r="N114" s="14">
        <f t="shared" si="4"/>
        <v>50000</v>
      </c>
      <c r="O114" s="15">
        <v>29.0</v>
      </c>
      <c r="P114" s="14">
        <f t="shared" si="3"/>
        <v>0.058</v>
      </c>
      <c r="Q114" s="18" t="s">
        <v>197</v>
      </c>
      <c r="R114" s="19" t="s">
        <v>46</v>
      </c>
      <c r="S114" s="20">
        <v>42434.0</v>
      </c>
      <c r="T114" s="10" t="s">
        <v>51</v>
      </c>
      <c r="V114" s="10" t="s">
        <v>198</v>
      </c>
      <c r="W114" s="10" t="s">
        <v>39</v>
      </c>
      <c r="X114" s="21">
        <v>110.0</v>
      </c>
      <c r="Y114" s="10" t="s">
        <v>44</v>
      </c>
      <c r="Z114" s="22">
        <v>880.0</v>
      </c>
      <c r="AA114" s="22">
        <v>100.0</v>
      </c>
      <c r="AB114" s="22">
        <v>780.0</v>
      </c>
      <c r="AC114" s="22">
        <v>3.0</v>
      </c>
      <c r="AD114" s="22">
        <v>2.0</v>
      </c>
      <c r="AE114" s="22">
        <v>128.9</v>
      </c>
      <c r="AF114" s="22">
        <v>273.0</v>
      </c>
      <c r="AG114" s="22">
        <v>75.4</v>
      </c>
      <c r="AH114" s="22">
        <v>9.93</v>
      </c>
      <c r="AI114" s="22">
        <v>1080.0</v>
      </c>
      <c r="AL114" s="2">
        <v>3.0</v>
      </c>
    </row>
    <row r="115">
      <c r="A115" s="1" t="s">
        <v>199</v>
      </c>
      <c r="E115" s="23">
        <v>1.0</v>
      </c>
      <c r="F115" s="12"/>
      <c r="G115" s="24" t="s">
        <v>48</v>
      </c>
      <c r="H115" s="15" t="s">
        <v>50</v>
      </c>
      <c r="I115" s="15">
        <v>349.0</v>
      </c>
      <c r="J115" s="15">
        <v>563.0</v>
      </c>
      <c r="K115" s="15">
        <v>514.0</v>
      </c>
      <c r="L115" s="16">
        <f t="shared" si="1"/>
        <v>475.3333333</v>
      </c>
      <c r="M115" s="17">
        <f t="shared" si="2"/>
        <v>105.1893408</v>
      </c>
      <c r="N115" s="14">
        <f t="shared" si="4"/>
        <v>50000</v>
      </c>
      <c r="O115" s="15">
        <v>14.0</v>
      </c>
      <c r="P115" s="14">
        <f t="shared" si="3"/>
        <v>0.028</v>
      </c>
      <c r="Q115" s="18" t="s">
        <v>200</v>
      </c>
      <c r="R115" s="19" t="s">
        <v>46</v>
      </c>
      <c r="S115" s="20">
        <v>42434.0</v>
      </c>
      <c r="T115" s="10" t="s">
        <v>51</v>
      </c>
      <c r="V115" s="10" t="s">
        <v>198</v>
      </c>
      <c r="W115" s="10" t="s">
        <v>39</v>
      </c>
      <c r="X115" s="21">
        <v>111.0</v>
      </c>
      <c r="Y115" s="10" t="s">
        <v>44</v>
      </c>
      <c r="Z115" s="22">
        <v>1080.0</v>
      </c>
      <c r="AA115" s="22">
        <v>50.0</v>
      </c>
      <c r="AB115" s="22">
        <v>1030.0</v>
      </c>
      <c r="AC115" s="22">
        <v>3.0</v>
      </c>
      <c r="AD115" s="22">
        <v>3.0</v>
      </c>
      <c r="AE115" s="22">
        <v>160.14</v>
      </c>
      <c r="AF115" s="22">
        <v>307.0</v>
      </c>
      <c r="AG115" s="22">
        <v>101.345</v>
      </c>
      <c r="AH115" s="22">
        <v>10.98</v>
      </c>
      <c r="AI115" s="22">
        <v>820.0</v>
      </c>
      <c r="AL115" s="2">
        <v>3.0</v>
      </c>
    </row>
    <row r="116">
      <c r="A116" s="1" t="s">
        <v>201</v>
      </c>
      <c r="E116" s="23">
        <v>1.0</v>
      </c>
      <c r="F116" s="12"/>
      <c r="G116" s="24" t="s">
        <v>42</v>
      </c>
      <c r="H116" s="15" t="s">
        <v>50</v>
      </c>
      <c r="I116" s="15">
        <v>456.0</v>
      </c>
      <c r="J116" s="15">
        <v>532.0</v>
      </c>
      <c r="K116" s="15">
        <v>465.0</v>
      </c>
      <c r="L116" s="16">
        <f t="shared" si="1"/>
        <v>484.3333333</v>
      </c>
      <c r="M116" s="17">
        <f t="shared" si="2"/>
        <v>103.2346869</v>
      </c>
      <c r="N116" s="14">
        <f t="shared" si="4"/>
        <v>50000</v>
      </c>
      <c r="O116" s="15">
        <v>23.0</v>
      </c>
      <c r="P116" s="14">
        <f t="shared" si="3"/>
        <v>0.046</v>
      </c>
      <c r="Q116" s="18" t="s">
        <v>200</v>
      </c>
      <c r="R116" s="19" t="s">
        <v>46</v>
      </c>
      <c r="S116" s="20">
        <v>42434.0</v>
      </c>
      <c r="T116" s="10" t="s">
        <v>51</v>
      </c>
      <c r="V116" s="10" t="s">
        <v>198</v>
      </c>
      <c r="W116" s="10" t="s">
        <v>39</v>
      </c>
      <c r="X116" s="21">
        <v>112.0</v>
      </c>
      <c r="Y116" s="10" t="s">
        <v>44</v>
      </c>
      <c r="Z116" s="22">
        <v>960.0</v>
      </c>
      <c r="AA116" s="22">
        <v>100.0</v>
      </c>
      <c r="AB116" s="22">
        <v>860.0</v>
      </c>
      <c r="AC116" s="22">
        <v>3.0</v>
      </c>
      <c r="AD116" s="22">
        <v>2.0</v>
      </c>
      <c r="AE116" s="22">
        <v>130.9</v>
      </c>
      <c r="AF116" s="22">
        <v>270.0</v>
      </c>
      <c r="AG116" s="22">
        <v>84.75</v>
      </c>
      <c r="AH116" s="22">
        <v>10.75</v>
      </c>
      <c r="AI116" s="22">
        <v>600.0</v>
      </c>
      <c r="AL116" s="2">
        <v>3.0</v>
      </c>
    </row>
    <row r="117">
      <c r="A117" s="1" t="s">
        <v>202</v>
      </c>
      <c r="E117" s="23">
        <v>1.0</v>
      </c>
      <c r="F117" s="12"/>
      <c r="G117" s="24" t="s">
        <v>42</v>
      </c>
      <c r="H117" s="15" t="s">
        <v>50</v>
      </c>
      <c r="I117" s="15">
        <v>320.0</v>
      </c>
      <c r="J117" s="15">
        <v>348.0</v>
      </c>
      <c r="K117" s="15">
        <v>316.0</v>
      </c>
      <c r="L117" s="16">
        <f t="shared" si="1"/>
        <v>328</v>
      </c>
      <c r="M117" s="17">
        <f t="shared" si="2"/>
        <v>152.4390244</v>
      </c>
      <c r="N117" s="14">
        <f t="shared" si="4"/>
        <v>50000</v>
      </c>
      <c r="O117" s="15">
        <v>15.0</v>
      </c>
      <c r="P117" s="14">
        <f t="shared" si="3"/>
        <v>0.03</v>
      </c>
      <c r="Q117" s="18" t="s">
        <v>197</v>
      </c>
      <c r="R117" s="19" t="s">
        <v>46</v>
      </c>
      <c r="S117" s="20">
        <v>42434.0</v>
      </c>
      <c r="T117" s="10" t="s">
        <v>51</v>
      </c>
      <c r="V117" s="10" t="s">
        <v>198</v>
      </c>
      <c r="W117" s="10" t="s">
        <v>39</v>
      </c>
      <c r="X117" s="21">
        <v>113.0</v>
      </c>
      <c r="Y117" s="10" t="s">
        <v>44</v>
      </c>
      <c r="Z117" s="22">
        <v>980.0</v>
      </c>
      <c r="AA117" s="22">
        <v>160.0</v>
      </c>
      <c r="AB117" s="22">
        <v>820.0</v>
      </c>
      <c r="AC117" s="22">
        <v>3.0</v>
      </c>
      <c r="AD117" s="22">
        <v>3.0</v>
      </c>
      <c r="AE117" s="22">
        <v>124.69</v>
      </c>
      <c r="AF117" s="22">
        <v>268.0</v>
      </c>
      <c r="AG117" s="22">
        <v>91.285</v>
      </c>
      <c r="AH117" s="22">
        <v>9.62</v>
      </c>
      <c r="AI117" s="22">
        <v>500.0</v>
      </c>
      <c r="AL117" s="2">
        <v>3.0</v>
      </c>
    </row>
    <row r="118">
      <c r="A118" s="1" t="s">
        <v>203</v>
      </c>
      <c r="E118" s="23">
        <v>0.0</v>
      </c>
      <c r="F118" s="12"/>
      <c r="G118" s="24" t="s">
        <v>48</v>
      </c>
      <c r="H118" s="15" t="s">
        <v>50</v>
      </c>
      <c r="I118" s="15">
        <v>560.0</v>
      </c>
      <c r="J118" s="15">
        <v>786.0</v>
      </c>
      <c r="K118" s="15">
        <v>623.0</v>
      </c>
      <c r="L118" s="16">
        <f t="shared" si="1"/>
        <v>656.3333333</v>
      </c>
      <c r="M118" s="17">
        <f t="shared" si="2"/>
        <v>76.18080244</v>
      </c>
      <c r="N118" s="14">
        <f t="shared" si="4"/>
        <v>50000</v>
      </c>
      <c r="O118" s="15">
        <v>11.0</v>
      </c>
      <c r="P118" s="14">
        <f t="shared" si="3"/>
        <v>0.022</v>
      </c>
      <c r="Q118" s="18" t="s">
        <v>200</v>
      </c>
      <c r="R118" s="19" t="s">
        <v>46</v>
      </c>
      <c r="S118" s="20">
        <v>42434.0</v>
      </c>
      <c r="T118" s="10" t="s">
        <v>51</v>
      </c>
      <c r="V118" s="10" t="s">
        <v>198</v>
      </c>
      <c r="W118" s="10" t="s">
        <v>39</v>
      </c>
      <c r="X118" s="21">
        <v>114.0</v>
      </c>
      <c r="Y118" s="10" t="s">
        <v>158</v>
      </c>
      <c r="Z118" s="22">
        <v>1120.0</v>
      </c>
      <c r="AA118" s="22">
        <v>120.0</v>
      </c>
      <c r="AB118" s="22">
        <v>1000.0</v>
      </c>
      <c r="AC118" s="22">
        <v>4.0</v>
      </c>
      <c r="AD118" s="22">
        <v>3.0</v>
      </c>
      <c r="AE118" s="22">
        <v>153.9</v>
      </c>
      <c r="AF118" s="22">
        <v>295.0</v>
      </c>
      <c r="AG118" s="22">
        <v>101.945</v>
      </c>
      <c r="AH118" s="22">
        <v>11.06</v>
      </c>
      <c r="AI118" s="22">
        <v>850.0</v>
      </c>
      <c r="AL118" s="2">
        <v>3.0</v>
      </c>
    </row>
    <row r="119">
      <c r="A119" s="1" t="s">
        <v>204</v>
      </c>
      <c r="E119" s="11"/>
      <c r="F119" s="12"/>
      <c r="G119" s="24" t="s">
        <v>42</v>
      </c>
      <c r="H119" s="15" t="s">
        <v>50</v>
      </c>
      <c r="I119" s="15">
        <v>768.0</v>
      </c>
      <c r="J119" s="15">
        <v>598.0</v>
      </c>
      <c r="K119" s="15">
        <v>654.0</v>
      </c>
      <c r="L119" s="16">
        <f t="shared" si="1"/>
        <v>673.3333333</v>
      </c>
      <c r="M119" s="17">
        <f t="shared" si="2"/>
        <v>74.25742574</v>
      </c>
      <c r="N119" s="14">
        <f t="shared" si="4"/>
        <v>50000</v>
      </c>
      <c r="O119" s="15">
        <v>6.0</v>
      </c>
      <c r="P119" s="14">
        <f t="shared" si="3"/>
        <v>0.012</v>
      </c>
      <c r="Q119" s="18" t="s">
        <v>200</v>
      </c>
      <c r="R119" s="19" t="s">
        <v>46</v>
      </c>
      <c r="S119" s="20">
        <v>42435.0</v>
      </c>
      <c r="T119" s="10" t="s">
        <v>51</v>
      </c>
      <c r="V119" s="10" t="s">
        <v>114</v>
      </c>
      <c r="W119" s="10" t="s">
        <v>39</v>
      </c>
      <c r="X119" s="21">
        <v>115.0</v>
      </c>
      <c r="Y119" s="10" t="s">
        <v>44</v>
      </c>
      <c r="Z119" s="22">
        <v>880.0</v>
      </c>
      <c r="AA119" s="22">
        <v>120.0</v>
      </c>
      <c r="AB119" s="22">
        <v>760.0</v>
      </c>
      <c r="AC119" s="22">
        <v>3.0</v>
      </c>
      <c r="AD119" s="22">
        <v>3.0</v>
      </c>
      <c r="AE119" s="22">
        <v>125.33</v>
      </c>
      <c r="AF119" s="22">
        <v>276.0</v>
      </c>
      <c r="AG119" s="22">
        <v>79.35</v>
      </c>
      <c r="AH119" s="22">
        <v>9.27</v>
      </c>
      <c r="AI119" s="22">
        <v>720.0</v>
      </c>
      <c r="AL119" s="2">
        <v>3.0</v>
      </c>
    </row>
    <row r="120">
      <c r="A120" s="40" t="s">
        <v>205</v>
      </c>
      <c r="B120" s="43"/>
      <c r="C120" s="43"/>
      <c r="D120" s="43"/>
      <c r="E120" s="44"/>
      <c r="F120" s="32"/>
      <c r="G120" s="13" t="s">
        <v>35</v>
      </c>
      <c r="H120" s="8"/>
      <c r="I120" s="8"/>
      <c r="J120" s="8"/>
      <c r="K120" s="8"/>
      <c r="L120" s="16">
        <f t="shared" si="1"/>
        <v>0</v>
      </c>
      <c r="M120" s="17" t="str">
        <f t="shared" si="2"/>
        <v>#DIV/0!</v>
      </c>
      <c r="N120" s="14" t="str">
        <f t="shared" si="4"/>
        <v>#DIV/0!</v>
      </c>
      <c r="O120" s="15"/>
      <c r="P120" s="14" t="str">
        <f t="shared" si="3"/>
        <v>#DIV/0!</v>
      </c>
      <c r="Q120" s="33"/>
      <c r="R120" s="34" t="s">
        <v>71</v>
      </c>
      <c r="S120" s="35">
        <v>42435.0</v>
      </c>
      <c r="T120" s="36" t="s">
        <v>51</v>
      </c>
      <c r="U120" s="30"/>
      <c r="V120" s="36" t="s">
        <v>114</v>
      </c>
      <c r="W120" s="36" t="s">
        <v>39</v>
      </c>
      <c r="X120" s="37">
        <v>116.0</v>
      </c>
      <c r="Y120" s="36" t="s">
        <v>44</v>
      </c>
      <c r="Z120" s="38">
        <v>840.0</v>
      </c>
      <c r="AA120" s="38">
        <v>100.0</v>
      </c>
      <c r="AB120" s="38">
        <v>740.0</v>
      </c>
      <c r="AC120" s="38">
        <v>3.0</v>
      </c>
      <c r="AD120" s="38">
        <v>3.0</v>
      </c>
      <c r="AE120" s="38">
        <v>124.63</v>
      </c>
      <c r="AF120" s="38">
        <v>266.0</v>
      </c>
      <c r="AG120" s="38">
        <v>82.495</v>
      </c>
      <c r="AH120" s="38">
        <v>10.04</v>
      </c>
      <c r="AI120" s="38">
        <v>-999.0</v>
      </c>
      <c r="AJ120" s="30"/>
      <c r="AK120" s="30"/>
      <c r="AL120" s="30"/>
      <c r="AM120" s="30"/>
      <c r="AN120" s="30"/>
      <c r="AO120" s="30"/>
      <c r="AP120" s="30"/>
    </row>
    <row r="121">
      <c r="A121" s="1" t="s">
        <v>206</v>
      </c>
      <c r="E121" s="11"/>
      <c r="F121" s="12"/>
      <c r="G121" s="24" t="s">
        <v>42</v>
      </c>
      <c r="H121" s="15" t="s">
        <v>207</v>
      </c>
      <c r="I121" s="14">
        <f>149*4</f>
        <v>596</v>
      </c>
      <c r="J121" s="14">
        <f>191*4</f>
        <v>764</v>
      </c>
      <c r="K121" s="14">
        <f>208*4</f>
        <v>832</v>
      </c>
      <c r="L121" s="16">
        <f t="shared" si="1"/>
        <v>730.6666667</v>
      </c>
      <c r="M121" s="17">
        <f t="shared" si="2"/>
        <v>68.43065693</v>
      </c>
      <c r="N121" s="14">
        <f t="shared" si="4"/>
        <v>50000</v>
      </c>
      <c r="O121" s="15">
        <v>10.0</v>
      </c>
      <c r="P121" s="14">
        <f t="shared" si="3"/>
        <v>0.02</v>
      </c>
      <c r="Q121" s="18" t="s">
        <v>200</v>
      </c>
      <c r="R121" s="19" t="s">
        <v>46</v>
      </c>
      <c r="S121" s="20">
        <v>42435.0</v>
      </c>
      <c r="T121" s="10" t="s">
        <v>51</v>
      </c>
      <c r="V121" s="10" t="s">
        <v>114</v>
      </c>
      <c r="W121" s="10" t="s">
        <v>39</v>
      </c>
      <c r="X121" s="21">
        <v>117.0</v>
      </c>
      <c r="Y121" s="10" t="s">
        <v>44</v>
      </c>
      <c r="Z121" s="22">
        <v>1000.0</v>
      </c>
      <c r="AA121" s="22">
        <v>120.0</v>
      </c>
      <c r="AB121" s="22">
        <v>880.0</v>
      </c>
      <c r="AC121" s="22">
        <v>4.0</v>
      </c>
      <c r="AD121" s="22">
        <v>3.0</v>
      </c>
      <c r="AE121" s="22">
        <v>130.0</v>
      </c>
      <c r="AF121" s="22">
        <v>270.0</v>
      </c>
      <c r="AG121" s="22">
        <v>85.27</v>
      </c>
      <c r="AH121" s="22">
        <v>10.47</v>
      </c>
      <c r="AI121" s="22">
        <v>670.0</v>
      </c>
      <c r="AL121" s="2">
        <v>3.0</v>
      </c>
    </row>
    <row r="122">
      <c r="A122" s="58" t="s">
        <v>208</v>
      </c>
      <c r="E122" s="11"/>
      <c r="F122" s="12"/>
      <c r="G122" s="24" t="s">
        <v>42</v>
      </c>
      <c r="H122" s="15" t="s">
        <v>207</v>
      </c>
      <c r="I122" s="15">
        <v>490.0</v>
      </c>
      <c r="J122" s="15">
        <v>460.0</v>
      </c>
      <c r="K122" s="15">
        <v>670.0</v>
      </c>
      <c r="L122" s="16">
        <f t="shared" si="1"/>
        <v>540</v>
      </c>
      <c r="M122" s="17">
        <f t="shared" si="2"/>
        <v>92.59259259</v>
      </c>
      <c r="N122" s="14">
        <f t="shared" si="4"/>
        <v>50000</v>
      </c>
      <c r="O122" s="15">
        <v>7.0</v>
      </c>
      <c r="P122" s="14">
        <f t="shared" si="3"/>
        <v>0.014</v>
      </c>
      <c r="Q122" s="18" t="s">
        <v>209</v>
      </c>
      <c r="R122" s="19" t="s">
        <v>46</v>
      </c>
      <c r="S122" s="20">
        <v>42435.0</v>
      </c>
      <c r="T122" s="10" t="s">
        <v>51</v>
      </c>
      <c r="V122" s="10" t="s">
        <v>114</v>
      </c>
      <c r="W122" s="10" t="s">
        <v>39</v>
      </c>
      <c r="X122" s="21">
        <v>118.0</v>
      </c>
      <c r="Y122" s="10" t="s">
        <v>44</v>
      </c>
      <c r="Z122" s="22">
        <v>830.0</v>
      </c>
      <c r="AA122" s="22">
        <v>60.0</v>
      </c>
      <c r="AB122" s="22">
        <v>770.0</v>
      </c>
      <c r="AC122" s="22">
        <v>3.0</v>
      </c>
      <c r="AD122" s="22">
        <v>2.0</v>
      </c>
      <c r="AE122" s="22">
        <v>125.54</v>
      </c>
      <c r="AF122" s="22">
        <v>268.0</v>
      </c>
      <c r="AG122" s="22">
        <v>91.705</v>
      </c>
      <c r="AH122" s="22">
        <v>9.76</v>
      </c>
      <c r="AI122" s="22">
        <v>250.0</v>
      </c>
      <c r="AL122" s="2">
        <v>3.0</v>
      </c>
    </row>
    <row r="123">
      <c r="A123" s="1" t="s">
        <v>210</v>
      </c>
      <c r="E123" s="11"/>
      <c r="F123" s="12"/>
      <c r="G123" s="24" t="s">
        <v>42</v>
      </c>
      <c r="H123" s="15" t="s">
        <v>50</v>
      </c>
      <c r="I123" s="15">
        <v>487.0</v>
      </c>
      <c r="J123" s="15">
        <v>657.0</v>
      </c>
      <c r="K123" s="15">
        <v>591.0</v>
      </c>
      <c r="L123" s="16">
        <f t="shared" si="1"/>
        <v>578.3333333</v>
      </c>
      <c r="M123" s="17">
        <f t="shared" si="2"/>
        <v>86.45533141</v>
      </c>
      <c r="N123" s="14">
        <f t="shared" si="4"/>
        <v>50000</v>
      </c>
      <c r="O123" s="15">
        <v>13.0</v>
      </c>
      <c r="P123" s="14">
        <f t="shared" si="3"/>
        <v>0.026</v>
      </c>
      <c r="Q123" s="18"/>
      <c r="R123" s="19" t="s">
        <v>46</v>
      </c>
      <c r="S123" s="20">
        <v>42435.0</v>
      </c>
      <c r="T123" s="10" t="s">
        <v>51</v>
      </c>
      <c r="V123" s="10" t="s">
        <v>114</v>
      </c>
      <c r="W123" s="10" t="s">
        <v>39</v>
      </c>
      <c r="X123" s="21">
        <v>119.0</v>
      </c>
      <c r="Y123" s="10" t="s">
        <v>44</v>
      </c>
      <c r="Z123" s="22">
        <v>880.0</v>
      </c>
      <c r="AA123" s="22">
        <v>100.0</v>
      </c>
      <c r="AB123" s="22">
        <v>780.0</v>
      </c>
      <c r="AC123" s="22">
        <v>4.0</v>
      </c>
      <c r="AD123" s="22">
        <v>2.0</v>
      </c>
      <c r="AE123" s="22">
        <v>120.59</v>
      </c>
      <c r="AF123" s="22">
        <v>267.0</v>
      </c>
      <c r="AG123" s="22">
        <v>82.26</v>
      </c>
      <c r="AH123" s="22">
        <v>9.76</v>
      </c>
      <c r="AI123" s="22">
        <v>1000.0</v>
      </c>
      <c r="AL123" s="2">
        <v>3.0</v>
      </c>
    </row>
    <row r="124">
      <c r="A124" s="25" t="s">
        <v>211</v>
      </c>
      <c r="E124" s="23">
        <v>0.0</v>
      </c>
      <c r="F124" s="12"/>
      <c r="G124" s="24" t="s">
        <v>42</v>
      </c>
      <c r="H124" s="15" t="s">
        <v>50</v>
      </c>
      <c r="I124" s="14">
        <f>145*4</f>
        <v>580</v>
      </c>
      <c r="J124" s="15">
        <f>4*128</f>
        <v>512</v>
      </c>
      <c r="K124" s="15">
        <f>4*130</f>
        <v>520</v>
      </c>
      <c r="L124" s="16">
        <f t="shared" si="1"/>
        <v>537.3333333</v>
      </c>
      <c r="M124" s="17">
        <f t="shared" si="2"/>
        <v>93.05210918</v>
      </c>
      <c r="N124" s="14">
        <f t="shared" si="4"/>
        <v>50000</v>
      </c>
      <c r="O124" s="15">
        <v>18.0</v>
      </c>
      <c r="P124" s="14">
        <f t="shared" si="3"/>
        <v>0.036</v>
      </c>
      <c r="Q124" s="18" t="s">
        <v>212</v>
      </c>
      <c r="R124" s="19" t="s">
        <v>46</v>
      </c>
      <c r="S124" s="20">
        <v>42436.0</v>
      </c>
      <c r="T124" s="10" t="s">
        <v>51</v>
      </c>
      <c r="V124" s="10" t="s">
        <v>213</v>
      </c>
      <c r="W124" s="10" t="s">
        <v>102</v>
      </c>
      <c r="X124" s="21">
        <v>120.0</v>
      </c>
      <c r="Y124" s="10" t="s">
        <v>44</v>
      </c>
      <c r="Z124" s="22">
        <v>840.0</v>
      </c>
      <c r="AA124" s="22">
        <v>60.0</v>
      </c>
      <c r="AB124" s="22">
        <v>780.0</v>
      </c>
      <c r="AC124" s="22">
        <v>3.0</v>
      </c>
      <c r="AD124" s="22">
        <v>2.0</v>
      </c>
      <c r="AE124" s="22">
        <v>122.745</v>
      </c>
      <c r="AF124" s="22">
        <v>270.0</v>
      </c>
      <c r="AG124" s="22">
        <v>77.595</v>
      </c>
      <c r="AH124" s="22">
        <v>10.06</v>
      </c>
      <c r="AI124" s="22">
        <v>1120.0</v>
      </c>
      <c r="AL124" s="2">
        <v>2.0</v>
      </c>
    </row>
    <row r="125">
      <c r="A125" s="25" t="s">
        <v>214</v>
      </c>
      <c r="E125" s="59"/>
      <c r="F125" s="60" t="s">
        <v>215</v>
      </c>
      <c r="G125" s="24" t="s">
        <v>48</v>
      </c>
      <c r="H125" s="15" t="s">
        <v>50</v>
      </c>
      <c r="I125" s="15">
        <v>416.0</v>
      </c>
      <c r="J125" s="15">
        <v>532.0</v>
      </c>
      <c r="K125" s="15">
        <v>676.0</v>
      </c>
      <c r="L125" s="16">
        <f t="shared" si="1"/>
        <v>541.3333333</v>
      </c>
      <c r="M125" s="17">
        <f t="shared" si="2"/>
        <v>92.36453202</v>
      </c>
      <c r="N125" s="14">
        <f t="shared" si="4"/>
        <v>50000</v>
      </c>
      <c r="O125" s="15">
        <v>35.0</v>
      </c>
      <c r="P125" s="14">
        <f t="shared" si="3"/>
        <v>0.07</v>
      </c>
      <c r="Q125" s="18" t="s">
        <v>212</v>
      </c>
      <c r="R125" s="19" t="s">
        <v>46</v>
      </c>
      <c r="S125" s="20">
        <v>42437.0</v>
      </c>
      <c r="T125" s="10" t="s">
        <v>51</v>
      </c>
      <c r="V125" s="10" t="s">
        <v>213</v>
      </c>
      <c r="W125" s="10" t="s">
        <v>102</v>
      </c>
      <c r="X125" s="21">
        <v>121.0</v>
      </c>
      <c r="Y125" s="10" t="s">
        <v>75</v>
      </c>
      <c r="Z125" s="22">
        <v>1200.0</v>
      </c>
      <c r="AA125" s="22">
        <v>160.0</v>
      </c>
      <c r="AB125" s="22">
        <v>1040.0</v>
      </c>
      <c r="AC125" s="22">
        <v>4.0</v>
      </c>
      <c r="AD125" s="22">
        <v>5.0</v>
      </c>
      <c r="AE125" s="22">
        <v>158.2</v>
      </c>
      <c r="AF125" s="22">
        <v>303.0</v>
      </c>
      <c r="AG125" s="22">
        <v>101.94</v>
      </c>
      <c r="AH125" s="22">
        <v>10.36</v>
      </c>
      <c r="AI125" s="22">
        <v>1840.0</v>
      </c>
    </row>
    <row r="126">
      <c r="A126" s="25" t="s">
        <v>216</v>
      </c>
      <c r="E126" s="11"/>
      <c r="F126" s="12"/>
      <c r="G126" s="24" t="s">
        <v>42</v>
      </c>
      <c r="H126" s="15" t="s">
        <v>50</v>
      </c>
      <c r="I126" s="15">
        <v>354.0</v>
      </c>
      <c r="J126" s="15">
        <v>405.0</v>
      </c>
      <c r="K126" s="15">
        <v>523.0</v>
      </c>
      <c r="L126" s="16">
        <f t="shared" si="1"/>
        <v>427.3333333</v>
      </c>
      <c r="M126" s="17">
        <f t="shared" si="2"/>
        <v>117.0046802</v>
      </c>
      <c r="N126" s="14">
        <f t="shared" si="4"/>
        <v>50000</v>
      </c>
      <c r="O126" s="15">
        <v>29.0</v>
      </c>
      <c r="P126" s="14">
        <f t="shared" si="3"/>
        <v>0.058</v>
      </c>
      <c r="Q126" s="18" t="s">
        <v>212</v>
      </c>
      <c r="R126" s="19" t="s">
        <v>46</v>
      </c>
      <c r="S126" s="20">
        <v>42437.0</v>
      </c>
      <c r="T126" s="10" t="s">
        <v>51</v>
      </c>
      <c r="V126" s="10" t="s">
        <v>213</v>
      </c>
      <c r="W126" s="10" t="s">
        <v>102</v>
      </c>
      <c r="X126" s="21">
        <v>122.0</v>
      </c>
      <c r="Y126" s="10" t="s">
        <v>75</v>
      </c>
      <c r="Z126" s="22">
        <v>820.0</v>
      </c>
      <c r="AA126" s="22">
        <v>160.0</v>
      </c>
      <c r="AB126" s="22">
        <v>660.0</v>
      </c>
      <c r="AC126" s="22">
        <v>4.0</v>
      </c>
      <c r="AD126" s="22">
        <v>1.0</v>
      </c>
      <c r="AE126" s="22">
        <v>121.28</v>
      </c>
      <c r="AF126" s="22">
        <v>263.0</v>
      </c>
      <c r="AG126" s="22">
        <v>88.31</v>
      </c>
      <c r="AH126" s="22">
        <v>8.68</v>
      </c>
      <c r="AI126" s="1" t="s">
        <v>217</v>
      </c>
      <c r="AL126" s="2">
        <v>2.0</v>
      </c>
    </row>
    <row r="127">
      <c r="A127" s="25" t="s">
        <v>218</v>
      </c>
      <c r="B127" s="2">
        <v>1.0</v>
      </c>
      <c r="C127" s="2">
        <v>1.0</v>
      </c>
      <c r="E127" s="11"/>
      <c r="F127" s="12"/>
      <c r="G127" s="24" t="s">
        <v>48</v>
      </c>
      <c r="H127" s="15" t="s">
        <v>50</v>
      </c>
      <c r="I127" s="15">
        <v>746.0</v>
      </c>
      <c r="J127" s="15">
        <v>634.0</v>
      </c>
      <c r="K127" s="15">
        <v>603.0</v>
      </c>
      <c r="L127" s="16">
        <f t="shared" si="1"/>
        <v>661</v>
      </c>
      <c r="M127" s="17">
        <f t="shared" si="2"/>
        <v>75.6429652</v>
      </c>
      <c r="N127" s="14">
        <f t="shared" si="4"/>
        <v>50000</v>
      </c>
      <c r="O127" s="15">
        <v>0.0</v>
      </c>
      <c r="P127" s="14">
        <f t="shared" si="3"/>
        <v>0</v>
      </c>
      <c r="Q127" s="18" t="s">
        <v>117</v>
      </c>
      <c r="R127" s="19" t="s">
        <v>46</v>
      </c>
      <c r="S127" s="20">
        <v>42437.0</v>
      </c>
      <c r="T127" s="10" t="s">
        <v>51</v>
      </c>
      <c r="V127" s="10" t="s">
        <v>213</v>
      </c>
      <c r="W127" s="10" t="s">
        <v>102</v>
      </c>
      <c r="X127" s="21">
        <v>123.0</v>
      </c>
      <c r="Y127" s="10" t="s">
        <v>44</v>
      </c>
      <c r="Z127" s="22">
        <v>1400.0</v>
      </c>
      <c r="AA127" s="22">
        <v>160.0</v>
      </c>
      <c r="AB127" s="22">
        <v>1240.0</v>
      </c>
      <c r="AC127" s="22">
        <v>4.0</v>
      </c>
      <c r="AD127" s="22">
        <v>2.0</v>
      </c>
      <c r="AE127" s="22">
        <v>160.4</v>
      </c>
      <c r="AF127" s="22">
        <v>300.0</v>
      </c>
      <c r="AG127" s="22">
        <v>107.92</v>
      </c>
      <c r="AH127" s="22">
        <v>11.16</v>
      </c>
      <c r="AI127" s="22">
        <v>800.0</v>
      </c>
    </row>
    <row r="128">
      <c r="A128" s="25" t="s">
        <v>219</v>
      </c>
      <c r="E128" s="11"/>
      <c r="F128" s="12"/>
      <c r="G128" s="24" t="s">
        <v>48</v>
      </c>
      <c r="H128" s="15" t="s">
        <v>50</v>
      </c>
      <c r="I128" s="15">
        <v>568.0</v>
      </c>
      <c r="J128" s="15">
        <f>4*138</f>
        <v>552</v>
      </c>
      <c r="K128" s="15">
        <v>420.0</v>
      </c>
      <c r="L128" s="16">
        <f t="shared" si="1"/>
        <v>513.3333333</v>
      </c>
      <c r="M128" s="17">
        <f t="shared" si="2"/>
        <v>97.4025974</v>
      </c>
      <c r="N128" s="14">
        <f t="shared" si="4"/>
        <v>50000</v>
      </c>
      <c r="O128" s="15">
        <v>43.0</v>
      </c>
      <c r="P128" s="14">
        <f t="shared" si="3"/>
        <v>0.086</v>
      </c>
      <c r="Q128" s="18" t="s">
        <v>212</v>
      </c>
      <c r="R128" s="19" t="s">
        <v>46</v>
      </c>
      <c r="S128" s="20">
        <v>42437.0</v>
      </c>
      <c r="T128" s="10" t="s">
        <v>51</v>
      </c>
      <c r="V128" s="10" t="s">
        <v>213</v>
      </c>
      <c r="W128" s="10" t="s">
        <v>102</v>
      </c>
      <c r="X128" s="21">
        <v>124.0</v>
      </c>
      <c r="Y128" s="10" t="s">
        <v>44</v>
      </c>
      <c r="Z128" s="22">
        <v>960.0</v>
      </c>
      <c r="AA128" s="22">
        <v>100.0</v>
      </c>
      <c r="AB128" s="22">
        <v>860.0</v>
      </c>
      <c r="AC128" s="22">
        <v>3.0</v>
      </c>
      <c r="AD128" s="22">
        <v>2.0</v>
      </c>
      <c r="AE128" s="22">
        <v>137.52</v>
      </c>
      <c r="AF128" s="22">
        <v>288.0</v>
      </c>
      <c r="AG128" s="22">
        <v>93.245</v>
      </c>
      <c r="AH128" s="22">
        <v>10.065</v>
      </c>
      <c r="AI128" s="22">
        <v>500.0</v>
      </c>
    </row>
    <row r="129">
      <c r="A129" s="1" t="s">
        <v>220</v>
      </c>
      <c r="E129" s="11"/>
      <c r="F129" s="12"/>
      <c r="G129" s="24" t="s">
        <v>48</v>
      </c>
      <c r="H129" s="15" t="s">
        <v>149</v>
      </c>
      <c r="I129" s="15">
        <v>712.0</v>
      </c>
      <c r="J129" s="15">
        <v>672.0</v>
      </c>
      <c r="K129" s="15">
        <v>560.0</v>
      </c>
      <c r="L129" s="16">
        <f t="shared" si="1"/>
        <v>648</v>
      </c>
      <c r="M129" s="17">
        <f t="shared" si="2"/>
        <v>77.16049383</v>
      </c>
      <c r="N129" s="14">
        <f t="shared" si="4"/>
        <v>50000</v>
      </c>
      <c r="O129" s="15">
        <v>0.0</v>
      </c>
      <c r="P129" s="14">
        <f t="shared" si="3"/>
        <v>0</v>
      </c>
      <c r="Q129" s="18"/>
      <c r="R129" s="19" t="s">
        <v>46</v>
      </c>
      <c r="S129" s="20">
        <v>42437.0</v>
      </c>
      <c r="T129" s="10" t="s">
        <v>51</v>
      </c>
      <c r="V129" s="10" t="s">
        <v>213</v>
      </c>
      <c r="W129" s="10" t="s">
        <v>102</v>
      </c>
      <c r="X129" s="21">
        <v>125.0</v>
      </c>
      <c r="Y129" s="10" t="s">
        <v>75</v>
      </c>
      <c r="Z129" s="22">
        <v>1280.0</v>
      </c>
      <c r="AA129" s="22">
        <v>320.0</v>
      </c>
      <c r="AB129" s="22">
        <v>960.0</v>
      </c>
      <c r="AC129" s="22">
        <v>3.0</v>
      </c>
      <c r="AD129" s="22">
        <v>3.0</v>
      </c>
      <c r="AE129" s="22">
        <v>154.325</v>
      </c>
      <c r="AF129" s="22">
        <v>293.0</v>
      </c>
      <c r="AG129" s="22">
        <v>104.39</v>
      </c>
      <c r="AH129" s="22">
        <v>10.1</v>
      </c>
      <c r="AI129" s="22">
        <v>640.0</v>
      </c>
      <c r="AL129" s="2">
        <v>2.0</v>
      </c>
    </row>
    <row r="130">
      <c r="A130" s="25" t="s">
        <v>221</v>
      </c>
      <c r="E130" s="11"/>
      <c r="F130" s="12"/>
      <c r="G130" s="24" t="s">
        <v>48</v>
      </c>
      <c r="H130" s="15" t="s">
        <v>50</v>
      </c>
      <c r="I130" s="15">
        <v>647.0</v>
      </c>
      <c r="J130" s="15">
        <v>497.0</v>
      </c>
      <c r="K130" s="15">
        <v>512.0</v>
      </c>
      <c r="L130" s="16">
        <f t="shared" si="1"/>
        <v>552</v>
      </c>
      <c r="M130" s="17">
        <f t="shared" si="2"/>
        <v>90.57971014</v>
      </c>
      <c r="N130" s="14">
        <f t="shared" si="4"/>
        <v>50000</v>
      </c>
      <c r="O130" s="15">
        <v>0.0</v>
      </c>
      <c r="P130" s="14">
        <f t="shared" si="3"/>
        <v>0</v>
      </c>
      <c r="Q130" s="18" t="s">
        <v>117</v>
      </c>
      <c r="R130" s="19" t="s">
        <v>46</v>
      </c>
      <c r="S130" s="20">
        <v>42437.0</v>
      </c>
      <c r="T130" s="10" t="s">
        <v>51</v>
      </c>
      <c r="V130" s="10" t="s">
        <v>213</v>
      </c>
      <c r="W130" s="10" t="s">
        <v>102</v>
      </c>
      <c r="X130" s="21">
        <v>126.0</v>
      </c>
      <c r="Y130" s="10" t="s">
        <v>75</v>
      </c>
      <c r="Z130" s="22">
        <v>1040.0</v>
      </c>
      <c r="AA130" s="22">
        <v>100.0</v>
      </c>
      <c r="AB130" s="22">
        <v>940.0</v>
      </c>
      <c r="AC130" s="22">
        <v>2.0</v>
      </c>
      <c r="AD130" s="22">
        <v>3.0</v>
      </c>
      <c r="AE130" s="22">
        <v>149.815</v>
      </c>
      <c r="AF130" s="22">
        <v>302.0</v>
      </c>
      <c r="AG130" s="22">
        <v>103.275</v>
      </c>
      <c r="AH130" s="22">
        <v>10.64</v>
      </c>
      <c r="AI130" s="22">
        <v>550.0</v>
      </c>
      <c r="AL130" s="2">
        <v>2.0</v>
      </c>
    </row>
    <row r="131">
      <c r="A131" s="1" t="s">
        <v>222</v>
      </c>
      <c r="E131" s="11"/>
      <c r="F131" s="12"/>
      <c r="G131" s="24" t="s">
        <v>48</v>
      </c>
      <c r="H131" s="15" t="s">
        <v>149</v>
      </c>
      <c r="I131" s="15">
        <v>852.0</v>
      </c>
      <c r="J131" s="15">
        <v>836.0</v>
      </c>
      <c r="K131" s="15">
        <v>896.0</v>
      </c>
      <c r="L131" s="16">
        <f t="shared" si="1"/>
        <v>861.3333333</v>
      </c>
      <c r="M131" s="17">
        <f t="shared" si="2"/>
        <v>58.0495356</v>
      </c>
      <c r="N131" s="14">
        <f t="shared" si="4"/>
        <v>50000</v>
      </c>
      <c r="O131" s="15">
        <v>0.0</v>
      </c>
      <c r="P131" s="14">
        <f>(O130/N130)*100</f>
        <v>0</v>
      </c>
      <c r="Q131" s="18"/>
      <c r="R131" s="19" t="s">
        <v>46</v>
      </c>
      <c r="S131" s="20">
        <v>42437.0</v>
      </c>
      <c r="T131" s="10" t="s">
        <v>51</v>
      </c>
      <c r="V131" s="10" t="s">
        <v>213</v>
      </c>
      <c r="W131" s="10" t="s">
        <v>102</v>
      </c>
      <c r="X131" s="21">
        <v>127.0</v>
      </c>
      <c r="Y131" s="10" t="s">
        <v>75</v>
      </c>
      <c r="Z131" s="22">
        <v>1050.0</v>
      </c>
      <c r="AA131" s="22">
        <v>40.0</v>
      </c>
      <c r="AB131" s="22">
        <v>1010.0</v>
      </c>
      <c r="AC131" s="22">
        <v>3.0</v>
      </c>
      <c r="AD131" s="22">
        <v>3.0</v>
      </c>
      <c r="AE131" s="22">
        <v>155.43</v>
      </c>
      <c r="AF131" s="22">
        <v>287.0</v>
      </c>
      <c r="AG131" s="22">
        <v>105.405</v>
      </c>
      <c r="AH131" s="22">
        <v>10.53</v>
      </c>
      <c r="AI131" s="22">
        <v>880.0</v>
      </c>
      <c r="AL131" s="2">
        <v>2.0</v>
      </c>
    </row>
    <row r="132">
      <c r="A132" s="25" t="s">
        <v>223</v>
      </c>
      <c r="B132" s="27"/>
      <c r="C132" s="27"/>
      <c r="D132" s="27"/>
      <c r="E132" s="28"/>
      <c r="F132" s="12"/>
      <c r="G132" s="24" t="s">
        <v>48</v>
      </c>
      <c r="H132" s="15" t="s">
        <v>50</v>
      </c>
      <c r="I132" s="15">
        <v>765.0</v>
      </c>
      <c r="J132" s="15">
        <v>647.0</v>
      </c>
      <c r="K132" s="15">
        <v>729.0</v>
      </c>
      <c r="L132" s="16">
        <f t="shared" si="1"/>
        <v>713.6666667</v>
      </c>
      <c r="M132" s="17">
        <f t="shared" si="2"/>
        <v>70.06071929</v>
      </c>
      <c r="N132" s="14">
        <f t="shared" si="4"/>
        <v>50000</v>
      </c>
      <c r="O132" s="15">
        <v>46.0</v>
      </c>
      <c r="P132" s="14">
        <f t="shared" ref="P132:P149" si="5">(O132/N132)*100</f>
        <v>0.092</v>
      </c>
      <c r="Q132" s="18" t="s">
        <v>224</v>
      </c>
      <c r="R132" s="19" t="s">
        <v>46</v>
      </c>
      <c r="S132" s="20">
        <v>42440.0</v>
      </c>
      <c r="T132" s="10" t="s">
        <v>51</v>
      </c>
      <c r="V132" s="10" t="s">
        <v>213</v>
      </c>
      <c r="W132" s="10" t="s">
        <v>102</v>
      </c>
      <c r="X132" s="21">
        <v>128.0</v>
      </c>
      <c r="Y132" s="10" t="s">
        <v>44</v>
      </c>
      <c r="Z132" s="22">
        <v>1240.0</v>
      </c>
      <c r="AA132" s="22">
        <v>120.0</v>
      </c>
      <c r="AB132" s="22">
        <v>1120.0</v>
      </c>
      <c r="AC132" s="22">
        <v>4.0</v>
      </c>
      <c r="AD132" s="22">
        <v>4.0</v>
      </c>
      <c r="AE132" s="22">
        <v>150.87</v>
      </c>
      <c r="AF132" s="22">
        <v>295.0</v>
      </c>
      <c r="AG132" s="22">
        <v>105.035</v>
      </c>
      <c r="AH132" s="22">
        <v>11.23</v>
      </c>
      <c r="AI132" s="22">
        <v>950.0</v>
      </c>
    </row>
    <row r="133">
      <c r="A133" s="25" t="s">
        <v>225</v>
      </c>
      <c r="B133" s="27"/>
      <c r="C133" s="27"/>
      <c r="D133" s="27"/>
      <c r="E133" s="28"/>
      <c r="F133" s="12"/>
      <c r="G133" s="24" t="s">
        <v>48</v>
      </c>
      <c r="H133" s="15" t="s">
        <v>50</v>
      </c>
      <c r="I133" s="15">
        <v>634.0</v>
      </c>
      <c r="J133" s="15">
        <v>756.0</v>
      </c>
      <c r="K133" s="15">
        <v>531.0</v>
      </c>
      <c r="L133" s="16">
        <f t="shared" si="1"/>
        <v>640.3333333</v>
      </c>
      <c r="M133" s="17">
        <f t="shared" si="2"/>
        <v>78.08433108</v>
      </c>
      <c r="N133" s="14">
        <f t="shared" si="4"/>
        <v>50000</v>
      </c>
      <c r="O133" s="15">
        <v>24.0</v>
      </c>
      <c r="P133" s="14">
        <f t="shared" si="5"/>
        <v>0.048</v>
      </c>
      <c r="Q133" s="18" t="s">
        <v>224</v>
      </c>
      <c r="R133" s="19" t="s">
        <v>46</v>
      </c>
      <c r="S133" s="20">
        <v>42440.0</v>
      </c>
      <c r="T133" s="10" t="s">
        <v>51</v>
      </c>
      <c r="V133" s="10" t="s">
        <v>213</v>
      </c>
      <c r="W133" s="10" t="s">
        <v>102</v>
      </c>
      <c r="X133" s="21">
        <v>129.0</v>
      </c>
      <c r="Y133" s="10" t="s">
        <v>44</v>
      </c>
      <c r="Z133" s="22">
        <v>1200.0</v>
      </c>
      <c r="AA133" s="22">
        <v>120.0</v>
      </c>
      <c r="AB133" s="22">
        <v>1080.0</v>
      </c>
      <c r="AC133" s="22">
        <v>3.0</v>
      </c>
      <c r="AD133" s="22">
        <v>3.0</v>
      </c>
      <c r="AE133" s="22">
        <v>167.38</v>
      </c>
      <c r="AF133" s="22">
        <v>306.0</v>
      </c>
      <c r="AG133" s="22">
        <v>103.55</v>
      </c>
      <c r="AH133" s="22">
        <v>10.305</v>
      </c>
      <c r="AI133" s="22">
        <v>475.0</v>
      </c>
      <c r="AL133" s="2">
        <v>2.0</v>
      </c>
    </row>
    <row r="134">
      <c r="A134" s="25" t="s">
        <v>226</v>
      </c>
      <c r="B134" s="2"/>
      <c r="C134" s="2"/>
      <c r="D134" s="2"/>
      <c r="E134" s="23"/>
      <c r="F134" s="12"/>
      <c r="G134" s="24" t="s">
        <v>42</v>
      </c>
      <c r="H134" s="15" t="s">
        <v>50</v>
      </c>
      <c r="I134" s="15">
        <v>310.0</v>
      </c>
      <c r="J134" s="15">
        <v>354.0</v>
      </c>
      <c r="K134" s="15">
        <v>569.0</v>
      </c>
      <c r="L134" s="16">
        <f t="shared" si="1"/>
        <v>411</v>
      </c>
      <c r="M134" s="17">
        <f t="shared" si="2"/>
        <v>121.6545012</v>
      </c>
      <c r="N134" s="14">
        <f t="shared" si="4"/>
        <v>50000</v>
      </c>
      <c r="O134" s="15">
        <v>0.0</v>
      </c>
      <c r="P134" s="14">
        <f t="shared" si="5"/>
        <v>0</v>
      </c>
      <c r="Q134" s="18" t="s">
        <v>117</v>
      </c>
      <c r="R134" s="19" t="s">
        <v>46</v>
      </c>
      <c r="S134" s="20">
        <v>42441.0</v>
      </c>
      <c r="T134" s="10" t="s">
        <v>51</v>
      </c>
      <c r="V134" s="10" t="s">
        <v>181</v>
      </c>
      <c r="W134" s="10" t="s">
        <v>102</v>
      </c>
      <c r="X134" s="21">
        <v>130.0</v>
      </c>
      <c r="Y134" s="10" t="s">
        <v>75</v>
      </c>
      <c r="Z134" s="22">
        <v>760.0</v>
      </c>
      <c r="AA134" s="22">
        <v>50.0</v>
      </c>
      <c r="AB134" s="22">
        <v>710.0</v>
      </c>
      <c r="AC134" s="22">
        <v>3.0</v>
      </c>
      <c r="AD134" s="22">
        <v>3.0</v>
      </c>
      <c r="AE134" s="22">
        <v>124.235</v>
      </c>
      <c r="AF134" s="22">
        <v>286.0</v>
      </c>
      <c r="AG134" s="22">
        <v>82.245</v>
      </c>
      <c r="AH134" s="22">
        <v>10.515</v>
      </c>
      <c r="AI134" s="22">
        <v>500.0</v>
      </c>
      <c r="AL134" s="2">
        <v>2.0</v>
      </c>
    </row>
    <row r="135">
      <c r="A135" s="25" t="s">
        <v>227</v>
      </c>
      <c r="B135" s="2"/>
      <c r="C135" s="2"/>
      <c r="D135" s="2"/>
      <c r="E135" s="23"/>
      <c r="F135" s="12"/>
      <c r="G135" s="24" t="s">
        <v>42</v>
      </c>
      <c r="H135" s="15" t="s">
        <v>50</v>
      </c>
      <c r="I135" s="15">
        <v>558.0</v>
      </c>
      <c r="J135" s="15">
        <v>764.0</v>
      </c>
      <c r="K135" s="15">
        <v>673.0</v>
      </c>
      <c r="L135" s="16">
        <f t="shared" si="1"/>
        <v>665</v>
      </c>
      <c r="M135" s="17">
        <f t="shared" si="2"/>
        <v>75.18796992</v>
      </c>
      <c r="N135" s="14">
        <f t="shared" si="4"/>
        <v>50000</v>
      </c>
      <c r="O135" s="15">
        <v>0.0</v>
      </c>
      <c r="P135" s="14">
        <f t="shared" si="5"/>
        <v>0</v>
      </c>
      <c r="Q135" s="18" t="s">
        <v>117</v>
      </c>
      <c r="R135" s="19" t="s">
        <v>46</v>
      </c>
      <c r="S135" s="20">
        <v>42441.0</v>
      </c>
      <c r="T135" s="10" t="s">
        <v>51</v>
      </c>
      <c r="V135" s="10" t="s">
        <v>181</v>
      </c>
      <c r="W135" s="10" t="s">
        <v>102</v>
      </c>
      <c r="X135" s="21">
        <v>131.0</v>
      </c>
      <c r="Y135" s="10" t="s">
        <v>44</v>
      </c>
      <c r="Z135" s="22">
        <v>880.0</v>
      </c>
      <c r="AA135" s="22">
        <v>180.0</v>
      </c>
      <c r="AB135" s="22">
        <v>700.0</v>
      </c>
      <c r="AC135" s="22">
        <v>4.0</v>
      </c>
      <c r="AD135" s="22">
        <v>4.0</v>
      </c>
      <c r="AE135" s="22">
        <v>117.455</v>
      </c>
      <c r="AF135" s="22">
        <v>270.0</v>
      </c>
      <c r="AG135" s="22">
        <v>85.735</v>
      </c>
      <c r="AH135" s="22">
        <v>9.195</v>
      </c>
      <c r="AI135" s="22">
        <v>700.0</v>
      </c>
      <c r="AL135" s="2">
        <v>2.0</v>
      </c>
    </row>
    <row r="136">
      <c r="A136" s="25" t="s">
        <v>228</v>
      </c>
      <c r="B136" s="2">
        <v>1.0</v>
      </c>
      <c r="C136" s="2"/>
      <c r="D136" s="2"/>
      <c r="E136" s="23">
        <v>0.0</v>
      </c>
      <c r="F136" s="61"/>
      <c r="G136" s="62"/>
      <c r="H136" s="15" t="s">
        <v>50</v>
      </c>
      <c r="I136" s="15">
        <v>720.0</v>
      </c>
      <c r="J136" s="15">
        <v>632.0</v>
      </c>
      <c r="K136" s="15">
        <v>707.0</v>
      </c>
      <c r="L136" s="16">
        <f t="shared" si="1"/>
        <v>686.3333333</v>
      </c>
      <c r="M136" s="17">
        <f t="shared" si="2"/>
        <v>72.85089849</v>
      </c>
      <c r="N136" s="14">
        <f t="shared" si="4"/>
        <v>50000</v>
      </c>
      <c r="O136" s="15">
        <v>4.0</v>
      </c>
      <c r="P136" s="14">
        <f t="shared" si="5"/>
        <v>0.008</v>
      </c>
      <c r="Q136" s="18" t="s">
        <v>224</v>
      </c>
      <c r="R136" s="19" t="s">
        <v>46</v>
      </c>
      <c r="S136" s="20">
        <v>42441.0</v>
      </c>
      <c r="T136" s="10" t="s">
        <v>51</v>
      </c>
      <c r="V136" s="10" t="s">
        <v>181</v>
      </c>
      <c r="W136" s="10" t="s">
        <v>102</v>
      </c>
      <c r="X136" s="21">
        <v>132.0</v>
      </c>
      <c r="Y136" s="10" t="s">
        <v>44</v>
      </c>
      <c r="Z136" s="22">
        <v>1200.0</v>
      </c>
      <c r="AA136" s="22">
        <v>200.0</v>
      </c>
      <c r="AB136" s="22">
        <v>1000.0</v>
      </c>
      <c r="AC136" s="22">
        <v>4.0</v>
      </c>
      <c r="AD136" s="22">
        <v>3.0</v>
      </c>
      <c r="AE136" s="22">
        <v>153.405</v>
      </c>
      <c r="AF136" s="22">
        <v>302.0</v>
      </c>
      <c r="AG136" s="22">
        <v>102.115</v>
      </c>
      <c r="AH136" s="22">
        <v>11.08</v>
      </c>
      <c r="AI136" s="22">
        <v>690.0</v>
      </c>
    </row>
    <row r="137">
      <c r="A137" s="25" t="s">
        <v>229</v>
      </c>
      <c r="E137" s="11"/>
      <c r="F137" s="12"/>
      <c r="G137" s="24" t="s">
        <v>42</v>
      </c>
      <c r="H137" s="15" t="s">
        <v>50</v>
      </c>
      <c r="I137" s="15">
        <v>586.0</v>
      </c>
      <c r="J137" s="15">
        <v>452.0</v>
      </c>
      <c r="K137" s="15">
        <v>547.0</v>
      </c>
      <c r="L137" s="16">
        <f t="shared" si="1"/>
        <v>528.3333333</v>
      </c>
      <c r="M137" s="17">
        <f t="shared" si="2"/>
        <v>94.63722397</v>
      </c>
      <c r="N137" s="14">
        <f t="shared" si="4"/>
        <v>50000</v>
      </c>
      <c r="O137" s="15">
        <v>0.0</v>
      </c>
      <c r="P137" s="14">
        <f t="shared" si="5"/>
        <v>0</v>
      </c>
      <c r="Q137" s="18" t="s">
        <v>117</v>
      </c>
      <c r="R137" s="19" t="s">
        <v>46</v>
      </c>
      <c r="S137" s="20">
        <v>42441.0</v>
      </c>
      <c r="T137" s="10" t="s">
        <v>51</v>
      </c>
      <c r="V137" s="10" t="s">
        <v>181</v>
      </c>
      <c r="W137" s="10" t="s">
        <v>102</v>
      </c>
      <c r="X137" s="21">
        <v>133.0</v>
      </c>
      <c r="Y137" s="10" t="s">
        <v>44</v>
      </c>
      <c r="Z137" s="22">
        <v>880.0</v>
      </c>
      <c r="AA137" s="22">
        <v>120.0</v>
      </c>
      <c r="AB137" s="22">
        <v>760.0</v>
      </c>
      <c r="AC137" s="22">
        <v>2.0</v>
      </c>
      <c r="AD137" s="22">
        <v>4.0</v>
      </c>
      <c r="AE137" s="22">
        <v>122.73</v>
      </c>
      <c r="AF137" s="22">
        <v>262.0</v>
      </c>
      <c r="AG137" s="22">
        <v>95.755</v>
      </c>
      <c r="AH137" s="22">
        <v>9.5</v>
      </c>
      <c r="AI137" s="22">
        <v>700.0</v>
      </c>
      <c r="AL137" s="2">
        <v>2.0</v>
      </c>
    </row>
    <row r="138">
      <c r="A138" s="25" t="s">
        <v>230</v>
      </c>
      <c r="B138" s="2"/>
      <c r="C138" s="2"/>
      <c r="D138" s="2"/>
      <c r="E138" s="23"/>
      <c r="F138" s="63" t="s">
        <v>231</v>
      </c>
      <c r="G138" s="24" t="s">
        <v>48</v>
      </c>
      <c r="H138" s="15" t="s">
        <v>50</v>
      </c>
      <c r="I138" s="15">
        <v>682.0</v>
      </c>
      <c r="J138" s="8">
        <f>4*165</f>
        <v>660</v>
      </c>
      <c r="K138" s="15">
        <f>4*151</f>
        <v>604</v>
      </c>
      <c r="L138" s="16">
        <f t="shared" si="1"/>
        <v>648.6666667</v>
      </c>
      <c r="M138" s="17">
        <f t="shared" si="2"/>
        <v>77.08119219</v>
      </c>
      <c r="N138" s="14">
        <f t="shared" si="4"/>
        <v>50000</v>
      </c>
      <c r="O138" s="15">
        <v>28.0</v>
      </c>
      <c r="P138" s="14">
        <f t="shared" si="5"/>
        <v>0.056</v>
      </c>
      <c r="Q138" s="18" t="s">
        <v>224</v>
      </c>
      <c r="R138" s="19" t="s">
        <v>46</v>
      </c>
      <c r="S138" s="20">
        <v>42441.0</v>
      </c>
      <c r="T138" s="10" t="s">
        <v>51</v>
      </c>
      <c r="V138" s="10" t="s">
        <v>181</v>
      </c>
      <c r="W138" s="10" t="s">
        <v>102</v>
      </c>
      <c r="X138" s="21">
        <v>134.0</v>
      </c>
      <c r="Y138" s="10" t="s">
        <v>75</v>
      </c>
      <c r="Z138" s="22">
        <v>1200.0</v>
      </c>
      <c r="AA138" s="22">
        <v>100.0</v>
      </c>
      <c r="AB138" s="22">
        <v>1100.0</v>
      </c>
      <c r="AC138" s="22">
        <v>3.0</v>
      </c>
      <c r="AD138" s="22">
        <v>5.0</v>
      </c>
      <c r="AE138" s="22">
        <v>170.175</v>
      </c>
      <c r="AF138" s="22">
        <v>298.0</v>
      </c>
      <c r="AG138" s="22">
        <v>102.49</v>
      </c>
      <c r="AH138" s="22">
        <v>11.01</v>
      </c>
      <c r="AI138" s="22">
        <v>830.0</v>
      </c>
    </row>
    <row r="139">
      <c r="A139" s="25" t="s">
        <v>232</v>
      </c>
      <c r="B139" s="2"/>
      <c r="C139" s="2"/>
      <c r="D139" s="2"/>
      <c r="E139" s="23"/>
      <c r="F139" s="12"/>
      <c r="G139" s="24" t="s">
        <v>42</v>
      </c>
      <c r="H139" s="15" t="s">
        <v>50</v>
      </c>
      <c r="I139" s="15">
        <v>467.0</v>
      </c>
      <c r="J139" s="15">
        <v>586.0</v>
      </c>
      <c r="K139" s="15">
        <v>603.0</v>
      </c>
      <c r="L139" s="16">
        <f t="shared" si="1"/>
        <v>552</v>
      </c>
      <c r="M139" s="17">
        <f t="shared" si="2"/>
        <v>90.57971014</v>
      </c>
      <c r="N139" s="14">
        <f t="shared" si="4"/>
        <v>50000</v>
      </c>
      <c r="O139" s="15">
        <v>0.0</v>
      </c>
      <c r="P139" s="14">
        <f t="shared" si="5"/>
        <v>0</v>
      </c>
      <c r="Q139" s="18" t="s">
        <v>117</v>
      </c>
      <c r="R139" s="19" t="s">
        <v>46</v>
      </c>
      <c r="S139" s="20">
        <v>42443.0</v>
      </c>
      <c r="T139" s="10" t="s">
        <v>51</v>
      </c>
      <c r="V139" s="10" t="s">
        <v>118</v>
      </c>
      <c r="W139" s="10" t="s">
        <v>39</v>
      </c>
      <c r="X139" s="21">
        <v>135.0</v>
      </c>
      <c r="Y139" s="10" t="s">
        <v>44</v>
      </c>
      <c r="Z139" s="22">
        <v>880.0</v>
      </c>
      <c r="AA139" s="22">
        <v>60.0</v>
      </c>
      <c r="AB139" s="22">
        <v>820.0</v>
      </c>
      <c r="AC139" s="22">
        <v>2.0</v>
      </c>
      <c r="AD139" s="22">
        <v>2.0</v>
      </c>
      <c r="AE139" s="22">
        <v>121.78</v>
      </c>
      <c r="AF139" s="22">
        <v>268.0</v>
      </c>
      <c r="AG139" s="22">
        <v>76.54</v>
      </c>
      <c r="AH139" s="22">
        <v>9.98</v>
      </c>
      <c r="AI139" s="22">
        <v>1240.0</v>
      </c>
      <c r="AL139" s="2">
        <v>3.0</v>
      </c>
    </row>
    <row r="140">
      <c r="A140" s="25" t="s">
        <v>233</v>
      </c>
      <c r="B140" s="2"/>
      <c r="C140" s="2"/>
      <c r="D140" s="2"/>
      <c r="E140" s="23"/>
      <c r="F140" s="12"/>
      <c r="G140" s="24" t="s">
        <v>42</v>
      </c>
      <c r="H140" s="15" t="s">
        <v>50</v>
      </c>
      <c r="I140" s="15">
        <v>958.0</v>
      </c>
      <c r="J140" s="15">
        <v>1234.0</v>
      </c>
      <c r="K140" s="15">
        <v>865.0</v>
      </c>
      <c r="L140" s="16">
        <f t="shared" si="1"/>
        <v>1019</v>
      </c>
      <c r="M140" s="17">
        <f t="shared" si="2"/>
        <v>49.06771344</v>
      </c>
      <c r="N140" s="14">
        <f t="shared" si="4"/>
        <v>50000</v>
      </c>
      <c r="O140" s="15">
        <v>0.0</v>
      </c>
      <c r="P140" s="14">
        <f t="shared" si="5"/>
        <v>0</v>
      </c>
      <c r="Q140" s="18" t="s">
        <v>117</v>
      </c>
      <c r="R140" s="19" t="s">
        <v>46</v>
      </c>
      <c r="S140" s="20">
        <v>42443.0</v>
      </c>
      <c r="T140" s="10" t="s">
        <v>51</v>
      </c>
      <c r="V140" s="10" t="s">
        <v>118</v>
      </c>
      <c r="W140" s="10" t="s">
        <v>39</v>
      </c>
      <c r="X140" s="21">
        <v>136.0</v>
      </c>
      <c r="Y140" s="10" t="s">
        <v>44</v>
      </c>
      <c r="Z140" s="22">
        <v>1040.0</v>
      </c>
      <c r="AA140" s="22">
        <v>120.0</v>
      </c>
      <c r="AB140" s="22">
        <v>920.0</v>
      </c>
      <c r="AC140" s="22">
        <v>4.0</v>
      </c>
      <c r="AD140" s="22">
        <v>2.0</v>
      </c>
      <c r="AE140" s="22">
        <v>119.295</v>
      </c>
      <c r="AF140" s="22">
        <v>266.0</v>
      </c>
      <c r="AG140" s="22">
        <v>91.78</v>
      </c>
      <c r="AH140" s="22">
        <v>10.515</v>
      </c>
      <c r="AI140" s="22">
        <v>930.0</v>
      </c>
      <c r="AL140" s="2">
        <v>3.0</v>
      </c>
    </row>
    <row r="141">
      <c r="A141" s="25" t="s">
        <v>234</v>
      </c>
      <c r="B141" s="2"/>
      <c r="C141" s="2"/>
      <c r="D141" s="2"/>
      <c r="E141" s="23"/>
      <c r="F141" s="12"/>
      <c r="G141" s="24" t="s">
        <v>42</v>
      </c>
      <c r="H141" s="15" t="s">
        <v>50</v>
      </c>
      <c r="I141" s="15">
        <v>567.0</v>
      </c>
      <c r="J141" s="15">
        <v>495.0</v>
      </c>
      <c r="K141" s="15">
        <v>523.0</v>
      </c>
      <c r="L141" s="16">
        <f t="shared" si="1"/>
        <v>528.3333333</v>
      </c>
      <c r="M141" s="17">
        <f t="shared" si="2"/>
        <v>94.63722397</v>
      </c>
      <c r="N141" s="14">
        <f t="shared" si="4"/>
        <v>50000</v>
      </c>
      <c r="O141" s="15">
        <v>0.0</v>
      </c>
      <c r="P141" s="14">
        <f t="shared" si="5"/>
        <v>0</v>
      </c>
      <c r="Q141" s="18" t="s">
        <v>117</v>
      </c>
      <c r="R141" s="19" t="s">
        <v>46</v>
      </c>
      <c r="S141" s="20">
        <v>42443.0</v>
      </c>
      <c r="T141" s="10" t="s">
        <v>51</v>
      </c>
      <c r="V141" s="10" t="s">
        <v>118</v>
      </c>
      <c r="W141" s="10" t="s">
        <v>39</v>
      </c>
      <c r="X141" s="21">
        <v>137.0</v>
      </c>
      <c r="Y141" s="10" t="s">
        <v>44</v>
      </c>
      <c r="Z141" s="22">
        <v>1120.0</v>
      </c>
      <c r="AA141" s="22">
        <v>120.0</v>
      </c>
      <c r="AB141" s="22">
        <v>1000.0</v>
      </c>
      <c r="AC141" s="22">
        <v>4.0</v>
      </c>
      <c r="AD141" s="22">
        <v>2.0</v>
      </c>
      <c r="AE141" s="22">
        <v>156.605</v>
      </c>
      <c r="AF141" s="22">
        <v>286.0</v>
      </c>
      <c r="AG141" s="22">
        <v>100.83</v>
      </c>
      <c r="AH141" s="22">
        <v>11.11</v>
      </c>
      <c r="AI141" s="22">
        <v>1140.0</v>
      </c>
    </row>
    <row r="142">
      <c r="A142" s="25" t="s">
        <v>235</v>
      </c>
      <c r="B142" s="2"/>
      <c r="C142" s="2"/>
      <c r="D142" s="2"/>
      <c r="E142" s="23"/>
      <c r="F142" s="12"/>
      <c r="G142" s="24" t="s">
        <v>42</v>
      </c>
      <c r="H142" s="15" t="s">
        <v>50</v>
      </c>
      <c r="I142" s="15">
        <v>644.0</v>
      </c>
      <c r="J142" s="15">
        <v>623.0</v>
      </c>
      <c r="K142" s="15">
        <v>585.0</v>
      </c>
      <c r="L142" s="16">
        <f t="shared" si="1"/>
        <v>617.3333333</v>
      </c>
      <c r="M142" s="17">
        <f t="shared" si="2"/>
        <v>80.99352052</v>
      </c>
      <c r="N142" s="14">
        <f t="shared" si="4"/>
        <v>50000</v>
      </c>
      <c r="O142" s="15">
        <v>35.0</v>
      </c>
      <c r="P142" s="14">
        <f t="shared" si="5"/>
        <v>0.07</v>
      </c>
      <c r="Q142" s="18"/>
      <c r="R142" s="19" t="s">
        <v>46</v>
      </c>
      <c r="S142" s="20">
        <v>42443.0</v>
      </c>
      <c r="T142" s="10" t="s">
        <v>51</v>
      </c>
      <c r="V142" s="10" t="s">
        <v>118</v>
      </c>
      <c r="W142" s="10" t="s">
        <v>39</v>
      </c>
      <c r="X142" s="21">
        <v>138.0</v>
      </c>
      <c r="Y142" s="10" t="s">
        <v>44</v>
      </c>
      <c r="Z142" s="22">
        <v>1040.0</v>
      </c>
      <c r="AA142" s="22">
        <v>120.0</v>
      </c>
      <c r="AB142" s="22">
        <v>920.0</v>
      </c>
      <c r="AC142" s="22">
        <v>4.0</v>
      </c>
      <c r="AD142" s="22">
        <v>2.0</v>
      </c>
      <c r="AE142" s="22">
        <v>116.905</v>
      </c>
      <c r="AF142" s="22">
        <v>274.0</v>
      </c>
      <c r="AG142" s="22">
        <v>84.185</v>
      </c>
      <c r="AH142" s="22">
        <v>9.545</v>
      </c>
      <c r="AI142" s="22">
        <v>1120.0</v>
      </c>
      <c r="AL142" s="2">
        <v>3.0</v>
      </c>
    </row>
    <row r="143">
      <c r="A143" s="25" t="s">
        <v>236</v>
      </c>
      <c r="B143" s="2"/>
      <c r="C143" s="2"/>
      <c r="D143" s="2"/>
      <c r="E143" s="23"/>
      <c r="F143" s="12"/>
      <c r="G143" s="24" t="s">
        <v>42</v>
      </c>
      <c r="H143" s="15" t="s">
        <v>50</v>
      </c>
      <c r="I143" s="15">
        <v>480.0</v>
      </c>
      <c r="J143" s="15">
        <v>742.0</v>
      </c>
      <c r="K143" s="15">
        <v>534.0</v>
      </c>
      <c r="L143" s="16">
        <f t="shared" si="1"/>
        <v>585.3333333</v>
      </c>
      <c r="M143" s="17">
        <f t="shared" si="2"/>
        <v>85.4214123</v>
      </c>
      <c r="N143" s="14">
        <f t="shared" si="4"/>
        <v>50000</v>
      </c>
      <c r="O143" s="15">
        <v>2.0</v>
      </c>
      <c r="P143" s="14">
        <f t="shared" si="5"/>
        <v>0.004</v>
      </c>
      <c r="Q143" s="18"/>
      <c r="R143" s="19" t="s">
        <v>46</v>
      </c>
      <c r="S143" s="20">
        <v>42443.0</v>
      </c>
      <c r="T143" s="10" t="s">
        <v>51</v>
      </c>
      <c r="V143" s="10" t="s">
        <v>118</v>
      </c>
      <c r="W143" s="10" t="s">
        <v>39</v>
      </c>
      <c r="X143" s="21">
        <v>139.0</v>
      </c>
      <c r="Y143" s="10" t="s">
        <v>44</v>
      </c>
      <c r="Z143" s="22">
        <v>1040.0</v>
      </c>
      <c r="AA143" s="22">
        <v>120.0</v>
      </c>
      <c r="AB143" s="22">
        <v>920.0</v>
      </c>
      <c r="AC143" s="22">
        <v>3.0</v>
      </c>
      <c r="AD143" s="22">
        <v>3.0</v>
      </c>
      <c r="AE143" s="22">
        <v>134.975</v>
      </c>
      <c r="AF143" s="22">
        <v>265.0</v>
      </c>
      <c r="AG143" s="22">
        <v>84.245</v>
      </c>
      <c r="AH143" s="22">
        <v>10.105</v>
      </c>
      <c r="AI143" s="22">
        <v>880.0</v>
      </c>
      <c r="AL143" s="2">
        <v>3.0</v>
      </c>
    </row>
    <row r="144">
      <c r="A144" s="25" t="s">
        <v>237</v>
      </c>
      <c r="B144" s="2"/>
      <c r="C144" s="2"/>
      <c r="D144" s="2"/>
      <c r="E144" s="23"/>
      <c r="F144" s="12"/>
      <c r="G144" s="24" t="s">
        <v>42</v>
      </c>
      <c r="H144" s="15" t="s">
        <v>50</v>
      </c>
      <c r="I144" s="15">
        <v>472.0</v>
      </c>
      <c r="J144" s="15">
        <v>492.0</v>
      </c>
      <c r="K144" s="15">
        <v>732.0</v>
      </c>
      <c r="L144" s="16">
        <f t="shared" si="1"/>
        <v>565.3333333</v>
      </c>
      <c r="M144" s="17">
        <f t="shared" si="2"/>
        <v>88.44339623</v>
      </c>
      <c r="N144" s="14">
        <f t="shared" si="4"/>
        <v>50000</v>
      </c>
      <c r="O144" s="15">
        <v>55.0</v>
      </c>
      <c r="P144" s="14">
        <f t="shared" si="5"/>
        <v>0.11</v>
      </c>
      <c r="Q144" s="18" t="s">
        <v>238</v>
      </c>
      <c r="R144" s="19" t="s">
        <v>46</v>
      </c>
      <c r="S144" s="20">
        <v>42443.0</v>
      </c>
      <c r="T144" s="10" t="s">
        <v>51</v>
      </c>
      <c r="V144" s="10" t="s">
        <v>118</v>
      </c>
      <c r="W144" s="10" t="s">
        <v>39</v>
      </c>
      <c r="X144" s="21">
        <v>140.0</v>
      </c>
      <c r="Y144" s="10" t="s">
        <v>44</v>
      </c>
      <c r="Z144" s="22">
        <v>940.0</v>
      </c>
      <c r="AA144" s="22">
        <v>100.0</v>
      </c>
      <c r="AB144" s="22">
        <v>840.0</v>
      </c>
      <c r="AC144" s="22">
        <v>3.0</v>
      </c>
      <c r="AD144" s="22">
        <v>2.0</v>
      </c>
      <c r="AE144" s="22">
        <v>124.38</v>
      </c>
      <c r="AF144" s="22">
        <v>270.0</v>
      </c>
      <c r="AG144" s="22">
        <v>79.925</v>
      </c>
      <c r="AH144" s="22">
        <v>8.755</v>
      </c>
      <c r="AI144" s="22">
        <v>1200.0</v>
      </c>
      <c r="AL144" s="2">
        <v>3.0</v>
      </c>
    </row>
    <row r="145">
      <c r="A145" s="25" t="s">
        <v>239</v>
      </c>
      <c r="B145" s="2"/>
      <c r="C145" s="2"/>
      <c r="D145" s="2"/>
      <c r="E145" s="23"/>
      <c r="F145" s="12"/>
      <c r="G145" s="24" t="s">
        <v>42</v>
      </c>
      <c r="H145" s="15" t="s">
        <v>50</v>
      </c>
      <c r="I145" s="15">
        <v>407.0</v>
      </c>
      <c r="J145" s="15">
        <v>470.0</v>
      </c>
      <c r="K145" s="15">
        <v>481.0</v>
      </c>
      <c r="L145" s="16">
        <f t="shared" si="1"/>
        <v>452.6666667</v>
      </c>
      <c r="M145" s="17">
        <f t="shared" si="2"/>
        <v>110.4565538</v>
      </c>
      <c r="N145" s="14">
        <f t="shared" si="4"/>
        <v>50000</v>
      </c>
      <c r="O145" s="15">
        <v>0.0</v>
      </c>
      <c r="P145" s="14">
        <f t="shared" si="5"/>
        <v>0</v>
      </c>
      <c r="Q145" s="18"/>
      <c r="R145" s="19" t="s">
        <v>46</v>
      </c>
      <c r="S145" s="20">
        <v>42443.0</v>
      </c>
      <c r="T145" s="10" t="s">
        <v>51</v>
      </c>
      <c r="V145" s="10" t="s">
        <v>118</v>
      </c>
      <c r="W145" s="10" t="s">
        <v>39</v>
      </c>
      <c r="X145" s="21">
        <v>141.0</v>
      </c>
      <c r="Y145" s="10" t="s">
        <v>44</v>
      </c>
      <c r="Z145" s="22">
        <v>800.0</v>
      </c>
      <c r="AA145" s="22">
        <v>160.0</v>
      </c>
      <c r="AB145" s="22">
        <v>640.0</v>
      </c>
      <c r="AC145" s="22">
        <v>3.0</v>
      </c>
      <c r="AD145" s="22">
        <v>2.0</v>
      </c>
      <c r="AE145" s="22">
        <v>121.395</v>
      </c>
      <c r="AF145" s="22">
        <v>270.0</v>
      </c>
      <c r="AG145" s="22">
        <v>79.675</v>
      </c>
      <c r="AH145" s="22">
        <v>8.79</v>
      </c>
      <c r="AI145" s="22">
        <v>1190.0</v>
      </c>
      <c r="AL145" s="2">
        <v>3.0</v>
      </c>
    </row>
    <row r="146">
      <c r="A146" s="25" t="s">
        <v>240</v>
      </c>
      <c r="B146" s="2"/>
      <c r="C146" s="2"/>
      <c r="D146" s="2"/>
      <c r="E146" s="23">
        <v>1.0</v>
      </c>
      <c r="F146" s="12"/>
      <c r="G146" s="24" t="s">
        <v>42</v>
      </c>
      <c r="H146" s="15" t="s">
        <v>50</v>
      </c>
      <c r="I146" s="15">
        <v>434.0</v>
      </c>
      <c r="J146" s="15">
        <v>420.0</v>
      </c>
      <c r="K146" s="15">
        <v>502.0</v>
      </c>
      <c r="L146" s="16">
        <f t="shared" si="1"/>
        <v>452</v>
      </c>
      <c r="M146" s="17">
        <f t="shared" si="2"/>
        <v>110.619469</v>
      </c>
      <c r="N146" s="14">
        <f t="shared" si="4"/>
        <v>50000</v>
      </c>
      <c r="O146" s="15">
        <v>94.0</v>
      </c>
      <c r="P146" s="14">
        <f t="shared" si="5"/>
        <v>0.188</v>
      </c>
      <c r="Q146" s="18" t="s">
        <v>241</v>
      </c>
      <c r="R146" s="19" t="s">
        <v>46</v>
      </c>
      <c r="S146" s="20">
        <v>42443.0</v>
      </c>
      <c r="T146" s="10" t="s">
        <v>51</v>
      </c>
      <c r="V146" s="10" t="s">
        <v>118</v>
      </c>
      <c r="W146" s="10" t="s">
        <v>39</v>
      </c>
      <c r="X146" s="21">
        <v>142.0</v>
      </c>
      <c r="Y146" s="10" t="s">
        <v>44</v>
      </c>
      <c r="Z146" s="22">
        <v>980.0</v>
      </c>
      <c r="AA146" s="22">
        <v>200.0</v>
      </c>
      <c r="AB146" s="22">
        <v>780.0</v>
      </c>
      <c r="AC146" s="22">
        <v>3.0</v>
      </c>
      <c r="AD146" s="22">
        <v>2.0</v>
      </c>
      <c r="AE146" s="22">
        <v>117.605</v>
      </c>
      <c r="AF146" s="22">
        <v>262.0</v>
      </c>
      <c r="AG146" s="22">
        <v>88.51</v>
      </c>
      <c r="AH146" s="22">
        <v>9.975</v>
      </c>
      <c r="AI146" s="1" t="s">
        <v>71</v>
      </c>
      <c r="AL146" s="2">
        <v>3.0</v>
      </c>
    </row>
    <row r="147">
      <c r="A147" s="1" t="s">
        <v>242</v>
      </c>
      <c r="B147" s="2"/>
      <c r="C147" s="2"/>
      <c r="D147" s="2"/>
      <c r="E147" s="23"/>
      <c r="F147" s="12"/>
      <c r="G147" s="24" t="s">
        <v>48</v>
      </c>
      <c r="H147" s="15" t="s">
        <v>207</v>
      </c>
      <c r="I147" s="15">
        <v>451.0</v>
      </c>
      <c r="J147" s="15">
        <v>512.0</v>
      </c>
      <c r="K147" s="15">
        <v>540.0</v>
      </c>
      <c r="L147" s="16">
        <f t="shared" si="1"/>
        <v>501</v>
      </c>
      <c r="M147" s="17">
        <f t="shared" si="2"/>
        <v>99.8003992</v>
      </c>
      <c r="N147" s="14">
        <f t="shared" si="4"/>
        <v>50000</v>
      </c>
      <c r="O147" s="15">
        <v>71.0</v>
      </c>
      <c r="P147" s="14">
        <f t="shared" si="5"/>
        <v>0.142</v>
      </c>
      <c r="Q147" s="18" t="s">
        <v>243</v>
      </c>
      <c r="R147" s="19" t="s">
        <v>46</v>
      </c>
      <c r="S147" s="20">
        <v>42446.0</v>
      </c>
      <c r="T147" s="10" t="s">
        <v>51</v>
      </c>
      <c r="V147" s="10" t="s">
        <v>244</v>
      </c>
      <c r="W147" s="10" t="s">
        <v>102</v>
      </c>
      <c r="X147" s="21">
        <v>143.0</v>
      </c>
      <c r="Y147" s="10" t="s">
        <v>44</v>
      </c>
      <c r="Z147" s="22">
        <v>840.0</v>
      </c>
      <c r="AA147" s="22">
        <v>50.0</v>
      </c>
      <c r="AB147" s="22">
        <v>790.0</v>
      </c>
      <c r="AC147" s="22">
        <v>2.0</v>
      </c>
      <c r="AD147" s="22">
        <v>4.0</v>
      </c>
      <c r="AE147" s="22">
        <v>148.23</v>
      </c>
      <c r="AF147" s="22">
        <v>290.0</v>
      </c>
      <c r="AG147" s="22">
        <v>99.775</v>
      </c>
      <c r="AH147" s="22">
        <v>10.28</v>
      </c>
      <c r="AI147" s="22">
        <v>360.0</v>
      </c>
      <c r="AL147" s="2">
        <v>2.0</v>
      </c>
    </row>
    <row r="148">
      <c r="A148" s="1" t="s">
        <v>245</v>
      </c>
      <c r="B148" s="2"/>
      <c r="C148" s="2"/>
      <c r="D148" s="2"/>
      <c r="E148" s="23"/>
      <c r="F148" s="12"/>
      <c r="G148" s="24" t="s">
        <v>42</v>
      </c>
      <c r="H148" s="15" t="s">
        <v>207</v>
      </c>
      <c r="I148" s="15">
        <v>573.0</v>
      </c>
      <c r="J148" s="15">
        <v>490.0</v>
      </c>
      <c r="K148" s="15">
        <v>543.0</v>
      </c>
      <c r="L148" s="16">
        <f t="shared" si="1"/>
        <v>535.3333333</v>
      </c>
      <c r="M148" s="17">
        <f t="shared" si="2"/>
        <v>93.39975093</v>
      </c>
      <c r="N148" s="14">
        <f t="shared" si="4"/>
        <v>50000</v>
      </c>
      <c r="O148" s="15">
        <v>64.0</v>
      </c>
      <c r="P148" s="14">
        <f t="shared" si="5"/>
        <v>0.128</v>
      </c>
      <c r="Q148" s="18"/>
      <c r="R148" s="19" t="s">
        <v>46</v>
      </c>
      <c r="S148" s="20">
        <v>42446.0</v>
      </c>
      <c r="T148" s="10" t="s">
        <v>51</v>
      </c>
      <c r="V148" s="10" t="s">
        <v>244</v>
      </c>
      <c r="W148" s="10" t="s">
        <v>102</v>
      </c>
      <c r="X148" s="21">
        <v>144.0</v>
      </c>
      <c r="Y148" s="10" t="s">
        <v>44</v>
      </c>
      <c r="Z148" s="22">
        <v>880.0</v>
      </c>
      <c r="AA148" s="22">
        <v>120.0</v>
      </c>
      <c r="AB148" s="22">
        <v>760.0</v>
      </c>
      <c r="AC148" s="22">
        <v>5.0</v>
      </c>
      <c r="AD148" s="22">
        <v>1.0</v>
      </c>
      <c r="AE148" s="22">
        <v>121.5</v>
      </c>
      <c r="AF148" s="22">
        <v>276.0</v>
      </c>
      <c r="AG148" s="22">
        <v>81.4</v>
      </c>
      <c r="AH148" s="22">
        <v>9.535</v>
      </c>
      <c r="AI148" s="22">
        <v>700.0</v>
      </c>
      <c r="AL148" s="2">
        <v>2.0</v>
      </c>
    </row>
    <row r="149">
      <c r="A149" s="1" t="s">
        <v>246</v>
      </c>
      <c r="B149" s="2"/>
      <c r="C149" s="2"/>
      <c r="D149" s="2"/>
      <c r="E149" s="23"/>
      <c r="F149" s="12"/>
      <c r="G149" s="24" t="s">
        <v>42</v>
      </c>
      <c r="H149" s="15" t="s">
        <v>207</v>
      </c>
      <c r="I149" s="15">
        <v>608.0</v>
      </c>
      <c r="J149" s="15">
        <v>654.0</v>
      </c>
      <c r="K149" s="15">
        <v>586.0</v>
      </c>
      <c r="L149" s="16">
        <f t="shared" si="1"/>
        <v>616</v>
      </c>
      <c r="M149" s="17">
        <f t="shared" si="2"/>
        <v>81.16883117</v>
      </c>
      <c r="N149" s="14">
        <f t="shared" si="4"/>
        <v>50000</v>
      </c>
      <c r="O149" s="15">
        <v>0.0</v>
      </c>
      <c r="P149" s="14">
        <f t="shared" si="5"/>
        <v>0</v>
      </c>
      <c r="Q149" s="18"/>
      <c r="R149" s="19" t="s">
        <v>46</v>
      </c>
      <c r="S149" s="20">
        <v>42446.0</v>
      </c>
      <c r="T149" s="10" t="s">
        <v>51</v>
      </c>
      <c r="V149" s="10" t="s">
        <v>244</v>
      </c>
      <c r="W149" s="10" t="s">
        <v>102</v>
      </c>
      <c r="X149" s="21">
        <v>145.0</v>
      </c>
      <c r="Y149" s="10" t="s">
        <v>111</v>
      </c>
      <c r="Z149" s="22">
        <v>840.0</v>
      </c>
      <c r="AA149" s="22">
        <v>160.0</v>
      </c>
      <c r="AB149" s="22">
        <v>680.0</v>
      </c>
      <c r="AC149" s="22">
        <v>3.0</v>
      </c>
      <c r="AD149" s="22">
        <v>1.0</v>
      </c>
      <c r="AE149" s="22">
        <v>117.6</v>
      </c>
      <c r="AF149" s="22">
        <v>270.0</v>
      </c>
      <c r="AG149" s="22">
        <v>84.945</v>
      </c>
      <c r="AH149" s="22">
        <v>10.16</v>
      </c>
      <c r="AI149" s="22">
        <v>1100.0</v>
      </c>
      <c r="AL149" s="2">
        <v>2.0</v>
      </c>
    </row>
    <row r="150">
      <c r="A150" s="1" t="s">
        <v>247</v>
      </c>
      <c r="B150" s="2"/>
      <c r="C150" s="2"/>
      <c r="D150" s="2"/>
      <c r="E150" s="23"/>
      <c r="F150" s="12"/>
      <c r="G150" s="24" t="s">
        <v>42</v>
      </c>
      <c r="H150" s="15" t="s">
        <v>207</v>
      </c>
      <c r="I150" s="15">
        <v>596.0</v>
      </c>
      <c r="J150" s="15">
        <v>420.0</v>
      </c>
      <c r="K150" s="15">
        <v>516.0</v>
      </c>
      <c r="L150" s="16">
        <f t="shared" si="1"/>
        <v>510.6666667</v>
      </c>
      <c r="M150" s="17">
        <f t="shared" si="2"/>
        <v>97.91122715</v>
      </c>
      <c r="N150" s="14">
        <f t="shared" si="4"/>
        <v>50000</v>
      </c>
      <c r="O150" s="15">
        <v>24.0</v>
      </c>
      <c r="P150" s="14">
        <f>(O150/N150)*100</f>
        <v>0.048</v>
      </c>
      <c r="Q150" s="18" t="s">
        <v>241</v>
      </c>
      <c r="R150" s="19" t="s">
        <v>46</v>
      </c>
      <c r="S150" s="20">
        <v>42446.0</v>
      </c>
      <c r="T150" s="10" t="s">
        <v>51</v>
      </c>
      <c r="V150" s="10" t="s">
        <v>244</v>
      </c>
      <c r="W150" s="10" t="s">
        <v>102</v>
      </c>
      <c r="X150" s="21">
        <v>146.0</v>
      </c>
      <c r="Y150" s="10" t="s">
        <v>158</v>
      </c>
      <c r="Z150" s="22">
        <v>800.0</v>
      </c>
      <c r="AA150" s="22">
        <v>120.0</v>
      </c>
      <c r="AB150" s="22">
        <v>680.0</v>
      </c>
      <c r="AC150" s="22">
        <v>3.0</v>
      </c>
      <c r="AD150" s="22">
        <v>1.0</v>
      </c>
      <c r="AE150" s="22">
        <v>121.07</v>
      </c>
      <c r="AF150" s="22">
        <v>270.0</v>
      </c>
      <c r="AG150" s="22">
        <v>87.95</v>
      </c>
      <c r="AH150" s="22">
        <v>9.48</v>
      </c>
      <c r="AI150" s="22">
        <v>1000.0</v>
      </c>
      <c r="AL150" s="2">
        <v>2.0</v>
      </c>
    </row>
    <row r="151">
      <c r="A151" s="1" t="s">
        <v>248</v>
      </c>
      <c r="B151" s="2"/>
      <c r="C151" s="2"/>
      <c r="D151" s="2"/>
      <c r="E151" s="23"/>
      <c r="F151" s="12"/>
      <c r="G151" s="24" t="s">
        <v>42</v>
      </c>
      <c r="H151" s="15" t="s">
        <v>207</v>
      </c>
      <c r="I151" s="15">
        <v>380.0</v>
      </c>
      <c r="J151" s="15">
        <v>374.0</v>
      </c>
      <c r="K151" s="15">
        <v>403.0</v>
      </c>
      <c r="L151" s="16">
        <f t="shared" si="1"/>
        <v>385.6666667</v>
      </c>
      <c r="M151" s="17">
        <f t="shared" si="2"/>
        <v>129.6456353</v>
      </c>
      <c r="N151" s="14">
        <f t="shared" si="4"/>
        <v>50000</v>
      </c>
      <c r="O151" s="15">
        <v>27.0</v>
      </c>
      <c r="P151" s="14">
        <f>(O150/N151)*100</f>
        <v>0.048</v>
      </c>
      <c r="Q151" s="64" t="s">
        <v>241</v>
      </c>
      <c r="R151" s="19" t="s">
        <v>46</v>
      </c>
      <c r="S151" s="20">
        <v>42446.0</v>
      </c>
      <c r="T151" s="10" t="s">
        <v>51</v>
      </c>
      <c r="V151" s="10" t="s">
        <v>244</v>
      </c>
      <c r="W151" s="10" t="s">
        <v>102</v>
      </c>
      <c r="X151" s="21">
        <v>147.0</v>
      </c>
      <c r="Y151" s="10" t="s">
        <v>44</v>
      </c>
      <c r="Z151" s="22">
        <v>850.0</v>
      </c>
      <c r="AA151" s="22">
        <v>118.0</v>
      </c>
      <c r="AB151" s="22">
        <v>732.0</v>
      </c>
      <c r="AC151" s="22">
        <v>3.0</v>
      </c>
      <c r="AD151" s="22">
        <v>3.0</v>
      </c>
      <c r="AE151" s="22">
        <v>129.865</v>
      </c>
      <c r="AF151" s="22">
        <v>270.0</v>
      </c>
      <c r="AG151" s="22">
        <v>87.73</v>
      </c>
      <c r="AH151" s="22">
        <v>9.655</v>
      </c>
      <c r="AI151" s="22">
        <v>850.0</v>
      </c>
      <c r="AL151" s="2">
        <v>2.0</v>
      </c>
    </row>
    <row r="152">
      <c r="A152" s="1" t="s">
        <v>249</v>
      </c>
      <c r="B152" s="2"/>
      <c r="C152" s="2"/>
      <c r="D152" s="2"/>
      <c r="E152" s="23"/>
      <c r="F152" s="12" t="s">
        <v>250</v>
      </c>
      <c r="G152" s="24" t="s">
        <v>42</v>
      </c>
      <c r="H152" s="15" t="s">
        <v>207</v>
      </c>
      <c r="I152" s="15">
        <v>514.0</v>
      </c>
      <c r="J152" s="15">
        <v>406.0</v>
      </c>
      <c r="K152" s="15">
        <v>378.0</v>
      </c>
      <c r="L152" s="16">
        <f t="shared" si="1"/>
        <v>432.6666667</v>
      </c>
      <c r="M152" s="17">
        <f t="shared" si="2"/>
        <v>115.5624037</v>
      </c>
      <c r="N152" s="14">
        <f t="shared" si="4"/>
        <v>50000</v>
      </c>
      <c r="O152" s="15">
        <v>4.0</v>
      </c>
      <c r="P152" s="14">
        <f t="shared" ref="P152:P207" si="6">(O152/N152)*100</f>
        <v>0.008</v>
      </c>
      <c r="Q152" s="18" t="s">
        <v>251</v>
      </c>
      <c r="R152" s="19" t="s">
        <v>46</v>
      </c>
      <c r="S152" s="20">
        <v>42446.0</v>
      </c>
      <c r="T152" s="10" t="s">
        <v>51</v>
      </c>
      <c r="V152" s="10" t="s">
        <v>244</v>
      </c>
      <c r="W152" s="10" t="s">
        <v>102</v>
      </c>
      <c r="X152" s="21">
        <v>148.0</v>
      </c>
      <c r="Y152" s="10" t="s">
        <v>158</v>
      </c>
      <c r="Z152" s="22">
        <v>1000.0</v>
      </c>
      <c r="AA152" s="22">
        <v>200.0</v>
      </c>
      <c r="AB152" s="22">
        <v>800.0</v>
      </c>
      <c r="AC152" s="22">
        <v>3.0</v>
      </c>
      <c r="AD152" s="22">
        <v>2.0</v>
      </c>
      <c r="AE152" s="22">
        <v>127.105</v>
      </c>
      <c r="AF152" s="22">
        <v>270.0</v>
      </c>
      <c r="AG152" s="22">
        <v>85.315</v>
      </c>
      <c r="AH152" s="22">
        <v>9.54</v>
      </c>
      <c r="AI152" s="22">
        <v>1050.0</v>
      </c>
    </row>
    <row r="153">
      <c r="A153" s="1" t="s">
        <v>252</v>
      </c>
      <c r="B153" s="27"/>
      <c r="C153" s="27"/>
      <c r="D153" s="27"/>
      <c r="E153" s="28"/>
      <c r="F153" s="12"/>
      <c r="G153" s="24" t="s">
        <v>42</v>
      </c>
      <c r="H153" s="15" t="s">
        <v>207</v>
      </c>
      <c r="I153" s="15">
        <v>422.0</v>
      </c>
      <c r="J153" s="8">
        <f>4*89</f>
        <v>356</v>
      </c>
      <c r="K153" s="15">
        <f>4*93</f>
        <v>372</v>
      </c>
      <c r="L153" s="16">
        <f t="shared" si="1"/>
        <v>383.3333333</v>
      </c>
      <c r="M153" s="17">
        <f t="shared" si="2"/>
        <v>130.4347826</v>
      </c>
      <c r="N153" s="14">
        <f t="shared" si="4"/>
        <v>50000</v>
      </c>
      <c r="O153" s="15">
        <v>0.0</v>
      </c>
      <c r="P153" s="14">
        <f t="shared" si="6"/>
        <v>0</v>
      </c>
      <c r="Q153" s="18" t="s">
        <v>117</v>
      </c>
      <c r="R153" s="19" t="s">
        <v>46</v>
      </c>
      <c r="S153" s="20">
        <v>42446.0</v>
      </c>
      <c r="T153" s="10" t="s">
        <v>51</v>
      </c>
      <c r="V153" s="10" t="s">
        <v>244</v>
      </c>
      <c r="W153" s="10" t="s">
        <v>102</v>
      </c>
      <c r="X153" s="21">
        <v>149.0</v>
      </c>
      <c r="Y153" s="10" t="s">
        <v>44</v>
      </c>
      <c r="Z153" s="22">
        <v>880.0</v>
      </c>
      <c r="AA153" s="22">
        <v>160.0</v>
      </c>
      <c r="AB153" s="22">
        <v>720.0</v>
      </c>
      <c r="AC153" s="22">
        <v>3.0</v>
      </c>
      <c r="AD153" s="22">
        <v>2.0</v>
      </c>
      <c r="AE153" s="22">
        <v>126.635</v>
      </c>
      <c r="AF153" s="22">
        <v>275.0</v>
      </c>
      <c r="AG153" s="22">
        <v>79.105</v>
      </c>
      <c r="AH153" s="22">
        <v>9.595</v>
      </c>
      <c r="AI153" s="22">
        <v>1200.0</v>
      </c>
      <c r="AL153" s="2">
        <v>2.0</v>
      </c>
    </row>
    <row r="154">
      <c r="A154" s="1" t="s">
        <v>253</v>
      </c>
      <c r="B154" s="27"/>
      <c r="C154" s="27"/>
      <c r="D154" s="27"/>
      <c r="E154" s="28"/>
      <c r="F154" s="12"/>
      <c r="G154" s="24" t="s">
        <v>42</v>
      </c>
      <c r="H154" s="15" t="s">
        <v>207</v>
      </c>
      <c r="I154" s="15">
        <f>147*4</f>
        <v>588</v>
      </c>
      <c r="J154" s="15">
        <f>114*4</f>
        <v>456</v>
      </c>
      <c r="K154" s="15">
        <f>119*4</f>
        <v>476</v>
      </c>
      <c r="L154" s="16">
        <f t="shared" si="1"/>
        <v>506.6666667</v>
      </c>
      <c r="M154" s="17">
        <f t="shared" si="2"/>
        <v>98.68421053</v>
      </c>
      <c r="N154" s="14">
        <f t="shared" si="4"/>
        <v>50000</v>
      </c>
      <c r="O154" s="15">
        <v>5.0</v>
      </c>
      <c r="P154" s="14">
        <f t="shared" si="6"/>
        <v>0.01</v>
      </c>
      <c r="Q154" s="18" t="s">
        <v>200</v>
      </c>
      <c r="R154" s="19" t="s">
        <v>46</v>
      </c>
      <c r="S154" s="20">
        <v>42446.0</v>
      </c>
      <c r="T154" s="10" t="s">
        <v>51</v>
      </c>
      <c r="V154" s="10" t="s">
        <v>244</v>
      </c>
      <c r="W154" s="10" t="s">
        <v>102</v>
      </c>
      <c r="X154" s="21">
        <v>150.0</v>
      </c>
      <c r="Y154" s="10" t="s">
        <v>111</v>
      </c>
      <c r="Z154" s="22">
        <v>800.0</v>
      </c>
      <c r="AA154" s="22">
        <v>120.0</v>
      </c>
      <c r="AB154" s="22">
        <v>680.0</v>
      </c>
      <c r="AC154" s="22">
        <v>3.0</v>
      </c>
      <c r="AD154" s="22">
        <v>2.0</v>
      </c>
      <c r="AE154" s="22">
        <v>129.67</v>
      </c>
      <c r="AF154" s="22">
        <v>262.0</v>
      </c>
      <c r="AG154" s="22">
        <v>86.305</v>
      </c>
      <c r="AH154" s="22">
        <v>9.7</v>
      </c>
      <c r="AI154" s="22">
        <v>1200.0</v>
      </c>
      <c r="AL154" s="2">
        <v>2.0</v>
      </c>
    </row>
    <row r="155">
      <c r="A155" s="1" t="s">
        <v>254</v>
      </c>
      <c r="B155" s="2"/>
      <c r="C155" s="2"/>
      <c r="D155" s="2"/>
      <c r="E155" s="23"/>
      <c r="F155" s="12"/>
      <c r="G155" s="24" t="s">
        <v>42</v>
      </c>
      <c r="H155" s="15" t="s">
        <v>50</v>
      </c>
      <c r="I155" s="15">
        <v>610.0</v>
      </c>
      <c r="J155" s="15">
        <v>508.0</v>
      </c>
      <c r="K155" s="15">
        <v>569.0</v>
      </c>
      <c r="L155" s="16">
        <f t="shared" si="1"/>
        <v>562.3333333</v>
      </c>
      <c r="M155" s="17">
        <f t="shared" si="2"/>
        <v>88.91523414</v>
      </c>
      <c r="N155" s="14">
        <f t="shared" si="4"/>
        <v>50000</v>
      </c>
      <c r="O155" s="15">
        <v>4.0</v>
      </c>
      <c r="P155" s="14">
        <f t="shared" si="6"/>
        <v>0.008</v>
      </c>
      <c r="Q155" s="18" t="s">
        <v>192</v>
      </c>
      <c r="R155" s="19" t="s">
        <v>46</v>
      </c>
      <c r="S155" s="20">
        <v>42446.0</v>
      </c>
      <c r="T155" s="10" t="s">
        <v>51</v>
      </c>
      <c r="V155" s="10" t="s">
        <v>244</v>
      </c>
      <c r="W155" s="10" t="s">
        <v>102</v>
      </c>
      <c r="X155" s="21">
        <v>151.0</v>
      </c>
      <c r="Y155" s="10" t="s">
        <v>111</v>
      </c>
      <c r="Z155" s="22">
        <v>800.0</v>
      </c>
      <c r="AA155" s="22">
        <v>160.0</v>
      </c>
      <c r="AB155" s="22">
        <v>640.0</v>
      </c>
      <c r="AC155" s="22">
        <v>2.0</v>
      </c>
      <c r="AD155" s="22">
        <v>1.0</v>
      </c>
      <c r="AE155" s="22">
        <v>113.97</v>
      </c>
      <c r="AF155" s="22">
        <v>249.0</v>
      </c>
      <c r="AG155" s="22">
        <v>83.23</v>
      </c>
      <c r="AH155" s="22">
        <v>10.5</v>
      </c>
      <c r="AI155" s="22">
        <v>1175.0</v>
      </c>
      <c r="AL155" s="2">
        <v>2.0</v>
      </c>
    </row>
    <row r="156">
      <c r="A156" s="1" t="s">
        <v>255</v>
      </c>
      <c r="B156" s="27"/>
      <c r="C156" s="27"/>
      <c r="D156" s="27"/>
      <c r="E156" s="28"/>
      <c r="F156" s="12"/>
      <c r="G156" s="24" t="s">
        <v>42</v>
      </c>
      <c r="H156" s="15" t="s">
        <v>50</v>
      </c>
      <c r="I156" s="15">
        <v>357.0</v>
      </c>
      <c r="J156" s="15">
        <v>453.0</v>
      </c>
      <c r="K156" s="15">
        <v>474.0</v>
      </c>
      <c r="L156" s="16">
        <f t="shared" si="1"/>
        <v>428</v>
      </c>
      <c r="M156" s="17">
        <f t="shared" si="2"/>
        <v>116.8224299</v>
      </c>
      <c r="N156" s="14">
        <f t="shared" si="4"/>
        <v>50000</v>
      </c>
      <c r="O156" s="15">
        <v>31.0</v>
      </c>
      <c r="P156" s="14">
        <f t="shared" si="6"/>
        <v>0.062</v>
      </c>
      <c r="Q156" s="18" t="s">
        <v>195</v>
      </c>
      <c r="R156" s="19" t="s">
        <v>46</v>
      </c>
      <c r="S156" s="20">
        <v>42446.0</v>
      </c>
      <c r="T156" s="10" t="s">
        <v>51</v>
      </c>
      <c r="V156" s="10" t="s">
        <v>244</v>
      </c>
      <c r="W156" s="10" t="s">
        <v>102</v>
      </c>
      <c r="X156" s="21">
        <v>152.0</v>
      </c>
      <c r="Y156" s="10" t="s">
        <v>158</v>
      </c>
      <c r="Z156" s="22">
        <v>880.0</v>
      </c>
      <c r="AA156" s="22">
        <v>120.0</v>
      </c>
      <c r="AB156" s="22">
        <v>760.0</v>
      </c>
      <c r="AC156" s="22">
        <v>2.0</v>
      </c>
      <c r="AD156" s="22">
        <v>2.0</v>
      </c>
      <c r="AE156" s="22">
        <v>130.06</v>
      </c>
      <c r="AF156" s="22">
        <v>274.0</v>
      </c>
      <c r="AG156" s="22">
        <v>93.64</v>
      </c>
      <c r="AH156" s="22">
        <v>9.195</v>
      </c>
      <c r="AI156" s="22">
        <v>1050.0</v>
      </c>
      <c r="AL156" s="2">
        <v>2.0</v>
      </c>
    </row>
    <row r="157">
      <c r="A157" s="1" t="s">
        <v>256</v>
      </c>
      <c r="B157" s="27"/>
      <c r="C157" s="27"/>
      <c r="D157" s="27"/>
      <c r="E157" s="28"/>
      <c r="F157" s="12" t="s">
        <v>250</v>
      </c>
      <c r="G157" s="24" t="s">
        <v>42</v>
      </c>
      <c r="H157" s="15" t="s">
        <v>50</v>
      </c>
      <c r="I157" s="15">
        <v>327.0</v>
      </c>
      <c r="J157" s="15">
        <v>386.0</v>
      </c>
      <c r="K157" s="15">
        <v>374.0</v>
      </c>
      <c r="L157" s="16">
        <f t="shared" si="1"/>
        <v>362.3333333</v>
      </c>
      <c r="M157" s="17">
        <f t="shared" si="2"/>
        <v>137.9944802</v>
      </c>
      <c r="N157" s="14">
        <f t="shared" si="4"/>
        <v>50000</v>
      </c>
      <c r="O157" s="15">
        <v>0.0</v>
      </c>
      <c r="P157" s="14">
        <f t="shared" si="6"/>
        <v>0</v>
      </c>
      <c r="Q157" s="18" t="s">
        <v>117</v>
      </c>
      <c r="R157" s="19" t="s">
        <v>46</v>
      </c>
      <c r="S157" s="20">
        <v>42447.0</v>
      </c>
      <c r="T157" s="10" t="s">
        <v>51</v>
      </c>
      <c r="V157" s="10" t="s">
        <v>244</v>
      </c>
      <c r="W157" s="10" t="s">
        <v>102</v>
      </c>
      <c r="X157" s="21">
        <v>153.0</v>
      </c>
      <c r="Y157" s="10" t="s">
        <v>44</v>
      </c>
      <c r="Z157" s="22">
        <v>960.0</v>
      </c>
      <c r="AA157" s="22">
        <v>100.0</v>
      </c>
      <c r="AB157" s="22">
        <v>860.0</v>
      </c>
      <c r="AC157" s="22">
        <v>4.0</v>
      </c>
      <c r="AD157" s="22">
        <v>2.0</v>
      </c>
      <c r="AE157" s="22">
        <v>106.815</v>
      </c>
      <c r="AF157" s="22">
        <v>258.0</v>
      </c>
      <c r="AG157" s="22">
        <v>83.1</v>
      </c>
      <c r="AH157" s="22">
        <v>8.66</v>
      </c>
      <c r="AI157" s="22">
        <v>500.0</v>
      </c>
    </row>
    <row r="158">
      <c r="A158" s="1" t="s">
        <v>257</v>
      </c>
      <c r="B158" s="27"/>
      <c r="C158" s="27"/>
      <c r="D158" s="27"/>
      <c r="E158" s="28"/>
      <c r="F158" s="12"/>
      <c r="G158" s="24" t="s">
        <v>42</v>
      </c>
      <c r="H158" s="15" t="s">
        <v>50</v>
      </c>
      <c r="I158" s="15">
        <v>574.0</v>
      </c>
      <c r="J158" s="15">
        <v>459.0</v>
      </c>
      <c r="K158" s="15">
        <v>631.0</v>
      </c>
      <c r="L158" s="16">
        <f t="shared" si="1"/>
        <v>554.6666667</v>
      </c>
      <c r="M158" s="17">
        <f t="shared" si="2"/>
        <v>90.14423077</v>
      </c>
      <c r="N158" s="14">
        <f t="shared" si="4"/>
        <v>50000</v>
      </c>
      <c r="O158" s="15">
        <v>0.0</v>
      </c>
      <c r="P158" s="14">
        <f t="shared" si="6"/>
        <v>0</v>
      </c>
      <c r="Q158" s="18" t="s">
        <v>117</v>
      </c>
      <c r="R158" s="19" t="s">
        <v>46</v>
      </c>
      <c r="S158" s="20">
        <v>42447.0</v>
      </c>
      <c r="T158" s="10" t="s">
        <v>51</v>
      </c>
      <c r="V158" s="10" t="s">
        <v>244</v>
      </c>
      <c r="W158" s="10" t="s">
        <v>102</v>
      </c>
      <c r="X158" s="21">
        <v>154.0</v>
      </c>
      <c r="Y158" s="10" t="s">
        <v>158</v>
      </c>
      <c r="Z158" s="22">
        <v>860.0</v>
      </c>
      <c r="AA158" s="22">
        <v>180.0</v>
      </c>
      <c r="AB158" s="22">
        <v>680.0</v>
      </c>
      <c r="AC158" s="22">
        <v>3.0</v>
      </c>
      <c r="AD158" s="22">
        <v>2.0</v>
      </c>
      <c r="AE158" s="22">
        <v>121.67</v>
      </c>
      <c r="AF158" s="22">
        <v>269.0</v>
      </c>
      <c r="AG158" s="22">
        <v>90.58</v>
      </c>
      <c r="AH158" s="22">
        <v>9.755</v>
      </c>
      <c r="AI158" s="22">
        <v>1300.0</v>
      </c>
      <c r="AL158" s="2">
        <v>2.0</v>
      </c>
    </row>
    <row r="159">
      <c r="A159" s="1" t="s">
        <v>258</v>
      </c>
      <c r="E159" s="11"/>
      <c r="F159" s="12"/>
      <c r="G159" s="24" t="s">
        <v>42</v>
      </c>
      <c r="H159" s="15" t="s">
        <v>50</v>
      </c>
      <c r="I159" s="15">
        <v>462.0</v>
      </c>
      <c r="J159" s="15">
        <v>589.0</v>
      </c>
      <c r="K159" s="15">
        <v>516.0</v>
      </c>
      <c r="L159" s="16">
        <f t="shared" si="1"/>
        <v>522.3333333</v>
      </c>
      <c r="M159" s="17">
        <f t="shared" si="2"/>
        <v>95.72431398</v>
      </c>
      <c r="N159" s="14">
        <f t="shared" si="4"/>
        <v>50000</v>
      </c>
      <c r="O159" s="15">
        <v>67.0</v>
      </c>
      <c r="P159" s="14">
        <f t="shared" si="6"/>
        <v>0.134</v>
      </c>
      <c r="Q159" s="18" t="s">
        <v>195</v>
      </c>
      <c r="R159" s="19" t="s">
        <v>46</v>
      </c>
      <c r="S159" s="20">
        <v>42447.0</v>
      </c>
      <c r="T159" s="10" t="s">
        <v>51</v>
      </c>
      <c r="V159" s="10" t="s">
        <v>244</v>
      </c>
      <c r="W159" s="10" t="s">
        <v>102</v>
      </c>
      <c r="X159" s="21">
        <v>155.0</v>
      </c>
      <c r="Y159" s="10" t="s">
        <v>75</v>
      </c>
      <c r="Z159" s="22">
        <v>800.0</v>
      </c>
      <c r="AA159" s="22">
        <v>200.0</v>
      </c>
      <c r="AB159" s="22">
        <v>600.0</v>
      </c>
      <c r="AC159" s="22">
        <v>3.0</v>
      </c>
      <c r="AD159" s="22">
        <v>2.0</v>
      </c>
      <c r="AE159" s="22">
        <v>110.685</v>
      </c>
      <c r="AF159" s="22">
        <v>262.0</v>
      </c>
      <c r="AG159" s="22">
        <v>82.235</v>
      </c>
      <c r="AH159" s="22">
        <v>9.3</v>
      </c>
      <c r="AI159" s="22">
        <v>700.0</v>
      </c>
      <c r="AL159" s="2">
        <v>2.0</v>
      </c>
    </row>
    <row r="160">
      <c r="A160" s="1" t="s">
        <v>259</v>
      </c>
      <c r="E160" s="11"/>
      <c r="F160" s="12"/>
      <c r="G160" s="24" t="s">
        <v>48</v>
      </c>
      <c r="H160" s="15" t="s">
        <v>149</v>
      </c>
      <c r="I160" s="15">
        <v>904.0</v>
      </c>
      <c r="J160" s="15">
        <v>936.0</v>
      </c>
      <c r="K160" s="15">
        <v>872.0</v>
      </c>
      <c r="L160" s="16">
        <f t="shared" si="1"/>
        <v>904</v>
      </c>
      <c r="M160" s="17">
        <f t="shared" si="2"/>
        <v>55.30973451</v>
      </c>
      <c r="N160" s="14">
        <f t="shared" si="4"/>
        <v>50000</v>
      </c>
      <c r="O160" s="15">
        <v>0.0</v>
      </c>
      <c r="P160" s="14">
        <f t="shared" si="6"/>
        <v>0</v>
      </c>
      <c r="Q160" s="18"/>
      <c r="R160" s="19" t="s">
        <v>46</v>
      </c>
      <c r="S160" s="20">
        <v>42448.0</v>
      </c>
      <c r="T160" s="10" t="s">
        <v>51</v>
      </c>
      <c r="V160" s="10" t="s">
        <v>73</v>
      </c>
      <c r="W160" s="10" t="s">
        <v>39</v>
      </c>
      <c r="X160" s="21">
        <v>156.0</v>
      </c>
      <c r="Y160" s="10" t="s">
        <v>44</v>
      </c>
      <c r="Z160" s="22">
        <v>1040.0</v>
      </c>
      <c r="AA160" s="22">
        <v>40.0</v>
      </c>
      <c r="AB160" s="22">
        <v>1000.0</v>
      </c>
      <c r="AC160" s="22">
        <v>2.0</v>
      </c>
      <c r="AD160" s="22">
        <v>4.0</v>
      </c>
      <c r="AE160" s="22">
        <v>148.615</v>
      </c>
      <c r="AF160" s="22">
        <v>299.0</v>
      </c>
      <c r="AG160" s="22">
        <v>100.145</v>
      </c>
      <c r="AH160" s="22">
        <v>10.865</v>
      </c>
      <c r="AI160" s="22">
        <v>1100.0</v>
      </c>
    </row>
    <row r="161">
      <c r="A161" s="25" t="s">
        <v>260</v>
      </c>
      <c r="E161" s="23">
        <v>1.0</v>
      </c>
      <c r="F161" s="12"/>
      <c r="G161" s="24" t="s">
        <v>48</v>
      </c>
      <c r="H161" s="57" t="s">
        <v>50</v>
      </c>
      <c r="I161" s="26">
        <v>791.0</v>
      </c>
      <c r="J161" s="26">
        <v>623.0</v>
      </c>
      <c r="K161" s="26">
        <v>741.0</v>
      </c>
      <c r="L161" s="16">
        <f t="shared" si="1"/>
        <v>718.3333333</v>
      </c>
      <c r="M161" s="17">
        <f t="shared" si="2"/>
        <v>69.60556845</v>
      </c>
      <c r="N161" s="14">
        <f t="shared" si="4"/>
        <v>50000</v>
      </c>
      <c r="O161" s="15">
        <v>98.0</v>
      </c>
      <c r="P161" s="14">
        <f t="shared" si="6"/>
        <v>0.196</v>
      </c>
      <c r="Q161" s="18"/>
      <c r="R161" s="19" t="s">
        <v>46</v>
      </c>
      <c r="S161" s="20">
        <v>42542.0</v>
      </c>
      <c r="T161" s="10" t="s">
        <v>164</v>
      </c>
      <c r="V161" s="10" t="s">
        <v>38</v>
      </c>
      <c r="W161" s="10" t="s">
        <v>39</v>
      </c>
      <c r="X161" s="21">
        <v>157.0</v>
      </c>
      <c r="Y161" s="10" t="s">
        <v>44</v>
      </c>
      <c r="Z161" s="22">
        <v>880.0</v>
      </c>
      <c r="AA161" s="22">
        <v>100.0</v>
      </c>
      <c r="AB161" s="22">
        <v>780.0</v>
      </c>
      <c r="AC161" s="22">
        <v>2.5</v>
      </c>
      <c r="AD161" s="22">
        <v>3.0</v>
      </c>
      <c r="AE161" s="22">
        <v>149.635</v>
      </c>
      <c r="AF161" s="22">
        <v>289.0</v>
      </c>
      <c r="AG161" s="22">
        <v>90.06</v>
      </c>
      <c r="AH161" s="22">
        <v>9.685</v>
      </c>
      <c r="AI161" s="22">
        <v>1250.0</v>
      </c>
      <c r="AL161" s="2">
        <v>4.0</v>
      </c>
    </row>
    <row r="162">
      <c r="A162" s="1" t="s">
        <v>261</v>
      </c>
      <c r="B162" s="27"/>
      <c r="C162" s="27"/>
      <c r="D162" s="27"/>
      <c r="E162" s="28"/>
      <c r="F162" s="12"/>
      <c r="G162" s="24" t="s">
        <v>42</v>
      </c>
      <c r="H162" s="15" t="s">
        <v>50</v>
      </c>
      <c r="I162" s="15">
        <v>462.0</v>
      </c>
      <c r="J162" s="15">
        <v>597.0</v>
      </c>
      <c r="K162" s="15">
        <v>658.0</v>
      </c>
      <c r="L162" s="16">
        <f t="shared" si="1"/>
        <v>572.3333333</v>
      </c>
      <c r="M162" s="17">
        <f t="shared" si="2"/>
        <v>87.36167734</v>
      </c>
      <c r="N162" s="14">
        <f t="shared" si="4"/>
        <v>50000</v>
      </c>
      <c r="O162" s="15">
        <v>11.0</v>
      </c>
      <c r="P162" s="14">
        <f t="shared" si="6"/>
        <v>0.022</v>
      </c>
      <c r="Q162" s="18"/>
      <c r="R162" s="19" t="s">
        <v>46</v>
      </c>
      <c r="S162" s="20">
        <v>42543.0</v>
      </c>
      <c r="T162" s="10" t="s">
        <v>164</v>
      </c>
      <c r="V162" s="10" t="s">
        <v>53</v>
      </c>
      <c r="W162" s="10" t="s">
        <v>39</v>
      </c>
      <c r="X162" s="21">
        <v>158.0</v>
      </c>
      <c r="Y162" s="10" t="s">
        <v>44</v>
      </c>
      <c r="Z162" s="22">
        <v>880.0</v>
      </c>
      <c r="AA162" s="22">
        <v>100.0</v>
      </c>
      <c r="AB162" s="22">
        <v>780.0</v>
      </c>
      <c r="AC162" s="22">
        <v>3.0</v>
      </c>
      <c r="AD162" s="22">
        <v>3.0</v>
      </c>
      <c r="AE162" s="22">
        <v>119.675</v>
      </c>
      <c r="AF162" s="22">
        <v>265.0</v>
      </c>
      <c r="AG162" s="22">
        <v>92.875</v>
      </c>
      <c r="AH162" s="22">
        <v>11.395</v>
      </c>
      <c r="AI162" s="22">
        <v>550.0</v>
      </c>
      <c r="AL162" s="2">
        <v>4.0</v>
      </c>
    </row>
    <row r="163">
      <c r="A163" s="25" t="s">
        <v>261</v>
      </c>
      <c r="B163" s="2"/>
      <c r="C163" s="2"/>
      <c r="D163" s="2">
        <v>1.0</v>
      </c>
      <c r="E163" s="23">
        <v>1.0</v>
      </c>
      <c r="F163" s="12"/>
      <c r="G163" s="24"/>
      <c r="H163" s="57" t="s">
        <v>149</v>
      </c>
      <c r="I163" s="65">
        <v>808.0</v>
      </c>
      <c r="J163" s="65">
        <v>788.0</v>
      </c>
      <c r="K163" s="65">
        <v>904.0</v>
      </c>
      <c r="L163" s="16">
        <f t="shared" si="1"/>
        <v>833.3333333</v>
      </c>
      <c r="M163" s="17">
        <f t="shared" si="2"/>
        <v>60</v>
      </c>
      <c r="N163" s="14">
        <f t="shared" si="4"/>
        <v>50000</v>
      </c>
      <c r="O163" s="15">
        <v>5.0</v>
      </c>
      <c r="P163" s="14">
        <f t="shared" si="6"/>
        <v>0.01</v>
      </c>
      <c r="Q163" s="18"/>
      <c r="R163" s="19" t="s">
        <v>46</v>
      </c>
      <c r="S163" s="20">
        <v>42662.0</v>
      </c>
      <c r="T163" s="10" t="s">
        <v>262</v>
      </c>
      <c r="V163" s="10" t="s">
        <v>53</v>
      </c>
      <c r="W163" s="10" t="s">
        <v>39</v>
      </c>
      <c r="X163" s="21">
        <v>158.0</v>
      </c>
      <c r="Y163" s="10" t="s">
        <v>44</v>
      </c>
      <c r="Z163" s="22">
        <v>840.0</v>
      </c>
      <c r="AA163" s="22">
        <v>100.0</v>
      </c>
      <c r="AB163" s="22">
        <v>740.0</v>
      </c>
      <c r="AC163" s="22">
        <v>3.0</v>
      </c>
      <c r="AD163" s="22">
        <v>2.0</v>
      </c>
      <c r="AE163" s="22">
        <v>120.31</v>
      </c>
      <c r="AF163" s="22">
        <v>268.0</v>
      </c>
      <c r="AG163" s="22">
        <v>89.56</v>
      </c>
      <c r="AH163" s="22">
        <v>10.45</v>
      </c>
      <c r="AI163" s="22">
        <v>1000.0</v>
      </c>
      <c r="AL163" s="2">
        <v>6.0</v>
      </c>
    </row>
    <row r="164">
      <c r="A164" s="25" t="s">
        <v>263</v>
      </c>
      <c r="E164" s="23">
        <v>0.0</v>
      </c>
      <c r="F164" s="12"/>
      <c r="G164" s="24" t="s">
        <v>42</v>
      </c>
      <c r="H164" s="57" t="s">
        <v>50</v>
      </c>
      <c r="I164" s="26">
        <v>436.0</v>
      </c>
      <c r="J164" s="26">
        <v>510.0</v>
      </c>
      <c r="K164" s="26">
        <v>487.0</v>
      </c>
      <c r="L164" s="16">
        <f t="shared" si="1"/>
        <v>477.6666667</v>
      </c>
      <c r="M164" s="17">
        <f t="shared" si="2"/>
        <v>104.6755059</v>
      </c>
      <c r="N164" s="14">
        <f t="shared" si="4"/>
        <v>50000</v>
      </c>
      <c r="O164" s="15">
        <v>3.0</v>
      </c>
      <c r="P164" s="14">
        <f t="shared" si="6"/>
        <v>0.006</v>
      </c>
      <c r="Q164" s="18"/>
      <c r="R164" s="19" t="s">
        <v>46</v>
      </c>
      <c r="S164" s="20">
        <v>42543.0</v>
      </c>
      <c r="T164" s="10" t="s">
        <v>164</v>
      </c>
      <c r="V164" s="10" t="s">
        <v>53</v>
      </c>
      <c r="W164" s="10" t="s">
        <v>39</v>
      </c>
      <c r="X164" s="21">
        <v>159.0</v>
      </c>
      <c r="Y164" s="10" t="s">
        <v>75</v>
      </c>
      <c r="Z164" s="22">
        <v>800.0</v>
      </c>
      <c r="AA164" s="22">
        <v>100.0</v>
      </c>
      <c r="AB164" s="22">
        <v>700.0</v>
      </c>
      <c r="AC164" s="22">
        <v>2.0</v>
      </c>
      <c r="AD164" s="22">
        <v>2.0</v>
      </c>
      <c r="AE164" s="22">
        <v>127.74</v>
      </c>
      <c r="AF164" s="22">
        <v>272.0</v>
      </c>
      <c r="AG164" s="22">
        <v>85.45</v>
      </c>
      <c r="AH164" s="22">
        <v>9.45</v>
      </c>
      <c r="AI164" s="22">
        <v>1150.0</v>
      </c>
      <c r="AL164" s="2">
        <v>4.0</v>
      </c>
    </row>
    <row r="165">
      <c r="A165" s="1" t="s">
        <v>264</v>
      </c>
      <c r="E165" s="23">
        <v>0.0</v>
      </c>
      <c r="F165" s="12"/>
      <c r="G165" s="24" t="s">
        <v>42</v>
      </c>
      <c r="H165" s="15" t="s">
        <v>149</v>
      </c>
      <c r="I165" s="15">
        <v>936.0</v>
      </c>
      <c r="J165" s="15">
        <v>852.0</v>
      </c>
      <c r="K165" s="15">
        <v>896.0</v>
      </c>
      <c r="L165" s="16">
        <f t="shared" si="1"/>
        <v>894.6666667</v>
      </c>
      <c r="M165" s="17">
        <f t="shared" si="2"/>
        <v>55.88673621</v>
      </c>
      <c r="N165" s="14">
        <f t="shared" si="4"/>
        <v>50000</v>
      </c>
      <c r="O165" s="15">
        <v>10.0</v>
      </c>
      <c r="P165" s="14">
        <f t="shared" si="6"/>
        <v>0.02</v>
      </c>
      <c r="Q165" s="18"/>
      <c r="R165" s="19" t="s">
        <v>46</v>
      </c>
      <c r="S165" s="20">
        <v>42543.0</v>
      </c>
      <c r="T165" s="10" t="s">
        <v>164</v>
      </c>
      <c r="V165" s="10" t="s">
        <v>53</v>
      </c>
      <c r="W165" s="10" t="s">
        <v>39</v>
      </c>
      <c r="X165" s="21">
        <v>160.0</v>
      </c>
      <c r="Y165" s="10" t="s">
        <v>44</v>
      </c>
      <c r="Z165" s="22">
        <v>880.0</v>
      </c>
      <c r="AA165" s="22">
        <v>100.0</v>
      </c>
      <c r="AB165" s="22">
        <v>780.0</v>
      </c>
      <c r="AC165" s="22">
        <v>3.0</v>
      </c>
      <c r="AD165" s="22">
        <v>3.0</v>
      </c>
      <c r="AE165" s="22">
        <v>132.385</v>
      </c>
      <c r="AF165" s="22">
        <v>280.0</v>
      </c>
      <c r="AG165" s="22">
        <v>92.435</v>
      </c>
      <c r="AH165" s="22">
        <v>9.285</v>
      </c>
      <c r="AI165" s="22">
        <v>930.0</v>
      </c>
      <c r="AL165" s="2">
        <v>4.0</v>
      </c>
    </row>
    <row r="166">
      <c r="A166" s="1" t="s">
        <v>265</v>
      </c>
      <c r="B166" s="27"/>
      <c r="C166" s="27"/>
      <c r="D166" s="27"/>
      <c r="E166" s="23">
        <v>0.0</v>
      </c>
      <c r="F166" s="12"/>
      <c r="G166" s="24" t="s">
        <v>42</v>
      </c>
      <c r="H166" s="15" t="s">
        <v>149</v>
      </c>
      <c r="I166" s="15">
        <v>1124.0</v>
      </c>
      <c r="J166" s="15">
        <v>888.0</v>
      </c>
      <c r="K166" s="15">
        <v>872.0</v>
      </c>
      <c r="L166" s="16">
        <f t="shared" si="1"/>
        <v>961.3333333</v>
      </c>
      <c r="M166" s="17">
        <f t="shared" si="2"/>
        <v>52.0110957</v>
      </c>
      <c r="N166" s="14">
        <f t="shared" si="4"/>
        <v>50000</v>
      </c>
      <c r="O166" s="15">
        <v>5.0</v>
      </c>
      <c r="P166" s="14">
        <f t="shared" si="6"/>
        <v>0.01</v>
      </c>
      <c r="Q166" s="18"/>
      <c r="R166" s="19" t="s">
        <v>46</v>
      </c>
      <c r="S166" s="20">
        <v>42543.0</v>
      </c>
      <c r="T166" s="10" t="s">
        <v>164</v>
      </c>
      <c r="V166" s="10" t="s">
        <v>53</v>
      </c>
      <c r="W166" s="10" t="s">
        <v>39</v>
      </c>
      <c r="X166" s="21">
        <v>161.0</v>
      </c>
      <c r="Y166" s="10" t="s">
        <v>75</v>
      </c>
      <c r="Z166" s="22">
        <v>940.0</v>
      </c>
      <c r="AA166" s="22">
        <v>120.0</v>
      </c>
      <c r="AB166" s="22">
        <v>820.0</v>
      </c>
      <c r="AC166" s="22">
        <v>2.0</v>
      </c>
      <c r="AD166" s="22">
        <v>3.0</v>
      </c>
      <c r="AE166" s="22">
        <v>132.075</v>
      </c>
      <c r="AF166" s="22">
        <v>287.0</v>
      </c>
      <c r="AG166" s="22">
        <v>92.825</v>
      </c>
      <c r="AH166" s="22">
        <v>10.225</v>
      </c>
      <c r="AI166" s="22">
        <v>840.0</v>
      </c>
      <c r="AL166" s="2">
        <v>4.0</v>
      </c>
    </row>
    <row r="167">
      <c r="A167" s="1" t="s">
        <v>266</v>
      </c>
      <c r="B167" s="27"/>
      <c r="C167" s="27"/>
      <c r="D167" s="27"/>
      <c r="E167" s="23">
        <v>1.0</v>
      </c>
      <c r="F167" s="12"/>
      <c r="G167" s="24" t="s">
        <v>42</v>
      </c>
      <c r="H167" s="15" t="s">
        <v>149</v>
      </c>
      <c r="I167" s="15">
        <v>1040.0</v>
      </c>
      <c r="J167" s="15">
        <v>864.0</v>
      </c>
      <c r="K167" s="15">
        <v>876.0</v>
      </c>
      <c r="L167" s="16">
        <f t="shared" si="1"/>
        <v>926.6666667</v>
      </c>
      <c r="M167" s="17">
        <f t="shared" si="2"/>
        <v>53.95683453</v>
      </c>
      <c r="N167" s="14">
        <f t="shared" si="4"/>
        <v>50000</v>
      </c>
      <c r="O167" s="15">
        <v>11.0</v>
      </c>
      <c r="P167" s="14">
        <f t="shared" si="6"/>
        <v>0.022</v>
      </c>
      <c r="Q167" s="18"/>
      <c r="R167" s="19" t="s">
        <v>46</v>
      </c>
      <c r="S167" s="20">
        <v>42543.0</v>
      </c>
      <c r="T167" s="10" t="s">
        <v>164</v>
      </c>
      <c r="V167" s="10" t="s">
        <v>53</v>
      </c>
      <c r="W167" s="10" t="s">
        <v>39</v>
      </c>
      <c r="X167" s="21">
        <v>162.0</v>
      </c>
      <c r="Y167" s="10" t="s">
        <v>44</v>
      </c>
      <c r="Z167" s="22">
        <v>780.0</v>
      </c>
      <c r="AA167" s="22">
        <v>50.0</v>
      </c>
      <c r="AB167" s="22">
        <v>730.0</v>
      </c>
      <c r="AC167" s="22">
        <v>3.0</v>
      </c>
      <c r="AD167" s="22">
        <v>3.0</v>
      </c>
      <c r="AE167" s="22">
        <v>131.92</v>
      </c>
      <c r="AF167" s="22">
        <v>270.0</v>
      </c>
      <c r="AG167" s="22">
        <v>83.6</v>
      </c>
      <c r="AH167" s="22">
        <v>8.88</v>
      </c>
      <c r="AI167" s="22">
        <v>960.0</v>
      </c>
      <c r="AL167" s="2">
        <v>4.0</v>
      </c>
    </row>
    <row r="168">
      <c r="A168" s="1" t="s">
        <v>267</v>
      </c>
      <c r="E168" s="23">
        <v>1.0</v>
      </c>
      <c r="F168" s="12"/>
      <c r="G168" s="24" t="s">
        <v>42</v>
      </c>
      <c r="H168" s="15" t="s">
        <v>149</v>
      </c>
      <c r="I168" s="15">
        <v>808.0</v>
      </c>
      <c r="J168" s="15">
        <v>844.0</v>
      </c>
      <c r="K168" s="15">
        <v>784.0</v>
      </c>
      <c r="L168" s="16">
        <f t="shared" si="1"/>
        <v>812</v>
      </c>
      <c r="M168" s="17">
        <f t="shared" si="2"/>
        <v>61.57635468</v>
      </c>
      <c r="N168" s="14">
        <f t="shared" si="4"/>
        <v>50000</v>
      </c>
      <c r="O168" s="15">
        <v>163.0</v>
      </c>
      <c r="P168" s="14">
        <f t="shared" si="6"/>
        <v>0.326</v>
      </c>
      <c r="Q168" s="18"/>
      <c r="R168" s="19" t="s">
        <v>46</v>
      </c>
      <c r="S168" s="20">
        <v>42543.0</v>
      </c>
      <c r="T168" s="10" t="s">
        <v>164</v>
      </c>
      <c r="U168" s="2" t="s">
        <v>86</v>
      </c>
      <c r="V168" s="10" t="s">
        <v>53</v>
      </c>
      <c r="W168" s="10" t="s">
        <v>39</v>
      </c>
      <c r="X168" s="21">
        <v>163.0</v>
      </c>
      <c r="Y168" s="10" t="s">
        <v>44</v>
      </c>
      <c r="Z168" s="22">
        <v>690.0</v>
      </c>
      <c r="AA168" s="22">
        <v>40.0</v>
      </c>
      <c r="AB168" s="22">
        <v>650.0</v>
      </c>
      <c r="AC168" s="22">
        <v>3.0</v>
      </c>
      <c r="AD168" s="22">
        <v>4.0</v>
      </c>
      <c r="AE168" s="22">
        <v>126.04</v>
      </c>
      <c r="AF168" s="22">
        <v>263.0</v>
      </c>
      <c r="AG168" s="22">
        <v>81.16</v>
      </c>
      <c r="AH168" s="22">
        <v>10.5</v>
      </c>
      <c r="AI168" s="22">
        <v>1280.0</v>
      </c>
      <c r="AL168" s="2">
        <v>4.0</v>
      </c>
    </row>
    <row r="169">
      <c r="A169" s="1" t="s">
        <v>268</v>
      </c>
      <c r="B169" s="27"/>
      <c r="C169" s="27"/>
      <c r="D169" s="27"/>
      <c r="E169" s="23">
        <v>1.0</v>
      </c>
      <c r="F169" s="12"/>
      <c r="G169" s="24" t="s">
        <v>42</v>
      </c>
      <c r="H169" s="15" t="s">
        <v>149</v>
      </c>
      <c r="I169" s="15">
        <v>820.0</v>
      </c>
      <c r="J169" s="15">
        <v>788.0</v>
      </c>
      <c r="K169" s="15">
        <v>828.0</v>
      </c>
      <c r="L169" s="16">
        <f t="shared" si="1"/>
        <v>812</v>
      </c>
      <c r="M169" s="17">
        <f t="shared" si="2"/>
        <v>61.57635468</v>
      </c>
      <c r="N169" s="14">
        <f t="shared" si="4"/>
        <v>50000</v>
      </c>
      <c r="O169" s="15">
        <v>52.0</v>
      </c>
      <c r="P169" s="14">
        <f t="shared" si="6"/>
        <v>0.104</v>
      </c>
      <c r="Q169" s="18"/>
      <c r="R169" s="19" t="s">
        <v>46</v>
      </c>
      <c r="S169" s="20">
        <v>42543.0</v>
      </c>
      <c r="T169" s="10" t="s">
        <v>164</v>
      </c>
      <c r="V169" s="10" t="s">
        <v>53</v>
      </c>
      <c r="W169" s="10" t="s">
        <v>39</v>
      </c>
      <c r="X169" s="21">
        <v>164.0</v>
      </c>
      <c r="Y169" s="10" t="s">
        <v>44</v>
      </c>
      <c r="Z169" s="22">
        <v>840.0</v>
      </c>
      <c r="AA169" s="22">
        <v>40.0</v>
      </c>
      <c r="AB169" s="22">
        <v>800.0</v>
      </c>
      <c r="AC169" s="22">
        <v>3.0</v>
      </c>
      <c r="AD169" s="22">
        <v>3.0</v>
      </c>
      <c r="AE169" s="22">
        <v>124.59</v>
      </c>
      <c r="AF169" s="22">
        <v>261.0</v>
      </c>
      <c r="AG169" s="22">
        <v>87.5</v>
      </c>
      <c r="AH169" s="22">
        <v>10.83</v>
      </c>
      <c r="AI169" s="22">
        <v>850.0</v>
      </c>
      <c r="AL169" s="2">
        <v>4.0</v>
      </c>
    </row>
    <row r="170">
      <c r="A170" s="1" t="s">
        <v>269</v>
      </c>
      <c r="B170" s="2"/>
      <c r="C170" s="2"/>
      <c r="D170" s="2"/>
      <c r="E170" s="23">
        <v>1.0</v>
      </c>
      <c r="F170" s="12"/>
      <c r="G170" s="24" t="s">
        <v>42</v>
      </c>
      <c r="H170" s="15" t="s">
        <v>149</v>
      </c>
      <c r="I170" s="15">
        <v>892.0</v>
      </c>
      <c r="J170" s="15">
        <v>748.0</v>
      </c>
      <c r="K170" s="15">
        <v>568.0</v>
      </c>
      <c r="L170" s="16">
        <f t="shared" si="1"/>
        <v>736</v>
      </c>
      <c r="M170" s="17">
        <f t="shared" si="2"/>
        <v>67.93478261</v>
      </c>
      <c r="N170" s="14">
        <f t="shared" si="4"/>
        <v>50000</v>
      </c>
      <c r="O170" s="15">
        <v>55.0</v>
      </c>
      <c r="P170" s="14">
        <f t="shared" si="6"/>
        <v>0.11</v>
      </c>
      <c r="Q170" s="18"/>
      <c r="R170" s="19" t="s">
        <v>46</v>
      </c>
      <c r="S170" s="20">
        <v>42543.0</v>
      </c>
      <c r="T170" s="10" t="s">
        <v>164</v>
      </c>
      <c r="V170" s="10" t="s">
        <v>53</v>
      </c>
      <c r="W170" s="10" t="s">
        <v>39</v>
      </c>
      <c r="X170" s="21">
        <v>165.0</v>
      </c>
      <c r="Y170" s="10" t="s">
        <v>75</v>
      </c>
      <c r="Z170" s="22">
        <v>800.0</v>
      </c>
      <c r="AA170" s="22">
        <v>100.0</v>
      </c>
      <c r="AB170" s="22">
        <v>700.0</v>
      </c>
      <c r="AC170" s="22">
        <v>2.0</v>
      </c>
      <c r="AD170" s="22">
        <v>3.0</v>
      </c>
      <c r="AE170" s="22">
        <v>124.46</v>
      </c>
      <c r="AF170" s="22">
        <v>260.0</v>
      </c>
      <c r="AG170" s="22">
        <v>88.17</v>
      </c>
      <c r="AH170" s="22">
        <v>9.81</v>
      </c>
      <c r="AI170" s="22">
        <v>580.0</v>
      </c>
      <c r="AL170" s="2">
        <v>4.0</v>
      </c>
    </row>
    <row r="171">
      <c r="A171" s="1" t="s">
        <v>270</v>
      </c>
      <c r="E171" s="23">
        <v>0.0</v>
      </c>
      <c r="F171" s="12"/>
      <c r="G171" s="24" t="s">
        <v>42</v>
      </c>
      <c r="H171" s="15" t="s">
        <v>149</v>
      </c>
      <c r="I171" s="15">
        <v>904.0</v>
      </c>
      <c r="J171" s="15">
        <v>820.0</v>
      </c>
      <c r="K171" s="15">
        <v>836.0</v>
      </c>
      <c r="L171" s="16">
        <f t="shared" si="1"/>
        <v>853.3333333</v>
      </c>
      <c r="M171" s="17">
        <f t="shared" si="2"/>
        <v>58.59375</v>
      </c>
      <c r="N171" s="14">
        <f t="shared" si="4"/>
        <v>50000</v>
      </c>
      <c r="O171" s="15">
        <v>67.0</v>
      </c>
      <c r="P171" s="14">
        <f t="shared" si="6"/>
        <v>0.134</v>
      </c>
      <c r="Q171" s="18"/>
      <c r="R171" s="19" t="s">
        <v>46</v>
      </c>
      <c r="S171" s="20">
        <v>42544.0</v>
      </c>
      <c r="T171" s="10" t="s">
        <v>164</v>
      </c>
      <c r="V171" s="10" t="s">
        <v>73</v>
      </c>
      <c r="W171" s="10" t="s">
        <v>39</v>
      </c>
      <c r="X171" s="21">
        <v>166.0</v>
      </c>
      <c r="Y171" s="10" t="s">
        <v>44</v>
      </c>
      <c r="Z171" s="22">
        <v>880.0</v>
      </c>
      <c r="AA171" s="22">
        <v>100.0</v>
      </c>
      <c r="AB171" s="22">
        <v>780.0</v>
      </c>
      <c r="AC171" s="22">
        <v>3.0</v>
      </c>
      <c r="AD171" s="22">
        <v>1.0</v>
      </c>
      <c r="AE171" s="22">
        <v>130.195</v>
      </c>
      <c r="AF171" s="22">
        <v>280.0</v>
      </c>
      <c r="AG171" s="22">
        <v>92.96</v>
      </c>
      <c r="AH171" s="22">
        <v>9.89</v>
      </c>
      <c r="AI171" s="22">
        <v>1100.0</v>
      </c>
      <c r="AL171" s="2">
        <v>4.0</v>
      </c>
    </row>
    <row r="172">
      <c r="A172" s="1" t="s">
        <v>271</v>
      </c>
      <c r="B172" s="27"/>
      <c r="C172" s="27"/>
      <c r="D172" s="27"/>
      <c r="E172" s="23">
        <v>0.0</v>
      </c>
      <c r="F172" s="12"/>
      <c r="G172" s="24" t="s">
        <v>42</v>
      </c>
      <c r="H172" s="15" t="s">
        <v>149</v>
      </c>
      <c r="I172" s="15">
        <v>760.0</v>
      </c>
      <c r="J172" s="15">
        <v>816.0</v>
      </c>
      <c r="K172" s="15">
        <v>744.0</v>
      </c>
      <c r="L172" s="16">
        <f t="shared" si="1"/>
        <v>773.3333333</v>
      </c>
      <c r="M172" s="17">
        <f t="shared" si="2"/>
        <v>64.65517241</v>
      </c>
      <c r="N172" s="14">
        <f t="shared" si="4"/>
        <v>50000</v>
      </c>
      <c r="O172" s="15">
        <v>89.0</v>
      </c>
      <c r="P172" s="14">
        <f t="shared" si="6"/>
        <v>0.178</v>
      </c>
      <c r="Q172" s="18"/>
      <c r="R172" s="19" t="s">
        <v>46</v>
      </c>
      <c r="S172" s="20">
        <v>42544.0</v>
      </c>
      <c r="T172" s="10" t="s">
        <v>164</v>
      </c>
      <c r="V172" s="10" t="s">
        <v>73</v>
      </c>
      <c r="W172" s="10" t="s">
        <v>39</v>
      </c>
      <c r="X172" s="21">
        <v>167.0</v>
      </c>
      <c r="Y172" s="10" t="s">
        <v>158</v>
      </c>
      <c r="Z172" s="22">
        <v>760.0</v>
      </c>
      <c r="AA172" s="22">
        <v>100.0</v>
      </c>
      <c r="AB172" s="22">
        <v>660.0</v>
      </c>
      <c r="AC172" s="22">
        <v>2.0</v>
      </c>
      <c r="AD172" s="22">
        <v>1.0</v>
      </c>
      <c r="AE172" s="22">
        <v>130.535</v>
      </c>
      <c r="AF172" s="22">
        <v>250.0</v>
      </c>
      <c r="AG172" s="22">
        <v>81.365</v>
      </c>
      <c r="AH172" s="22">
        <v>9.96</v>
      </c>
      <c r="AI172" s="22">
        <v>940.0</v>
      </c>
      <c r="AL172" s="2">
        <v>4.0</v>
      </c>
    </row>
    <row r="173">
      <c r="A173" s="1" t="s">
        <v>272</v>
      </c>
      <c r="E173" s="23">
        <v>1.0</v>
      </c>
      <c r="F173" s="12"/>
      <c r="G173" s="24" t="s">
        <v>48</v>
      </c>
      <c r="H173" s="15" t="s">
        <v>149</v>
      </c>
      <c r="I173" s="15">
        <v>1080.0</v>
      </c>
      <c r="J173" s="15">
        <v>960.0</v>
      </c>
      <c r="K173" s="15">
        <v>976.0</v>
      </c>
      <c r="L173" s="16">
        <f t="shared" si="1"/>
        <v>1005.333333</v>
      </c>
      <c r="M173" s="17">
        <f t="shared" si="2"/>
        <v>49.73474801</v>
      </c>
      <c r="N173" s="14">
        <f t="shared" si="4"/>
        <v>50000</v>
      </c>
      <c r="O173" s="15">
        <v>2.0</v>
      </c>
      <c r="P173" s="14">
        <f t="shared" si="6"/>
        <v>0.004</v>
      </c>
      <c r="Q173" s="18"/>
      <c r="R173" s="19" t="s">
        <v>46</v>
      </c>
      <c r="S173" s="20">
        <v>42544.0</v>
      </c>
      <c r="T173" s="10" t="s">
        <v>164</v>
      </c>
      <c r="V173" s="10" t="s">
        <v>73</v>
      </c>
      <c r="W173" s="10" t="s">
        <v>39</v>
      </c>
      <c r="X173" s="21">
        <v>168.0</v>
      </c>
      <c r="Y173" s="10" t="s">
        <v>111</v>
      </c>
      <c r="Z173" s="22">
        <v>880.0</v>
      </c>
      <c r="AA173" s="22">
        <v>100.0</v>
      </c>
      <c r="AB173" s="22">
        <v>780.0</v>
      </c>
      <c r="AC173" s="22">
        <v>2.0</v>
      </c>
      <c r="AD173" s="22">
        <v>3.0</v>
      </c>
      <c r="AE173" s="22">
        <v>133.07</v>
      </c>
      <c r="AF173" s="22">
        <v>290.0</v>
      </c>
      <c r="AG173" s="22">
        <v>101.54</v>
      </c>
      <c r="AH173" s="22">
        <v>9.73</v>
      </c>
      <c r="AI173" s="22">
        <v>1200.0</v>
      </c>
      <c r="AL173" s="2">
        <v>4.0</v>
      </c>
    </row>
    <row r="174">
      <c r="A174" s="1" t="s">
        <v>273</v>
      </c>
      <c r="E174" s="23">
        <v>1.0</v>
      </c>
      <c r="F174" s="12"/>
      <c r="G174" s="24" t="s">
        <v>42</v>
      </c>
      <c r="H174" s="15" t="s">
        <v>149</v>
      </c>
      <c r="I174" s="15">
        <v>752.0</v>
      </c>
      <c r="J174" s="15">
        <v>836.0</v>
      </c>
      <c r="K174" s="15">
        <v>684.0</v>
      </c>
      <c r="L174" s="16">
        <f t="shared" si="1"/>
        <v>757.3333333</v>
      </c>
      <c r="M174" s="17">
        <f t="shared" si="2"/>
        <v>66.02112676</v>
      </c>
      <c r="N174" s="14">
        <f t="shared" si="4"/>
        <v>50000</v>
      </c>
      <c r="O174" s="15">
        <v>113.0</v>
      </c>
      <c r="P174" s="14">
        <f t="shared" si="6"/>
        <v>0.226</v>
      </c>
      <c r="Q174" s="18"/>
      <c r="R174" s="19" t="s">
        <v>46</v>
      </c>
      <c r="S174" s="20">
        <v>42544.0</v>
      </c>
      <c r="T174" s="10" t="s">
        <v>164</v>
      </c>
      <c r="V174" s="10" t="s">
        <v>73</v>
      </c>
      <c r="W174" s="10" t="s">
        <v>39</v>
      </c>
      <c r="X174" s="21">
        <v>169.0</v>
      </c>
      <c r="Y174" s="10" t="s">
        <v>44</v>
      </c>
      <c r="Z174" s="22">
        <v>920.0</v>
      </c>
      <c r="AA174" s="22">
        <v>100.0</v>
      </c>
      <c r="AB174" s="22">
        <v>820.0</v>
      </c>
      <c r="AC174" s="22">
        <v>4.0</v>
      </c>
      <c r="AD174" s="22">
        <v>3.0</v>
      </c>
      <c r="AE174" s="22">
        <v>125.18</v>
      </c>
      <c r="AF174" s="22">
        <v>260.0</v>
      </c>
      <c r="AG174" s="22">
        <v>86.62</v>
      </c>
      <c r="AH174" s="22">
        <v>10.78</v>
      </c>
      <c r="AI174" s="22">
        <v>920.0</v>
      </c>
      <c r="AL174" s="2">
        <v>4.0</v>
      </c>
    </row>
    <row r="175">
      <c r="A175" s="1" t="s">
        <v>274</v>
      </c>
      <c r="B175" s="2"/>
      <c r="C175" s="2"/>
      <c r="D175" s="2"/>
      <c r="E175" s="23">
        <v>1.0</v>
      </c>
      <c r="F175" s="12"/>
      <c r="G175" s="24" t="s">
        <v>48</v>
      </c>
      <c r="H175" s="15" t="s">
        <v>149</v>
      </c>
      <c r="I175" s="15">
        <v>756.0</v>
      </c>
      <c r="J175" s="15">
        <v>808.0</v>
      </c>
      <c r="K175" s="15">
        <v>708.0</v>
      </c>
      <c r="L175" s="16">
        <f t="shared" si="1"/>
        <v>757.3333333</v>
      </c>
      <c r="M175" s="17">
        <f t="shared" si="2"/>
        <v>66.02112676</v>
      </c>
      <c r="N175" s="14">
        <f t="shared" si="4"/>
        <v>50000</v>
      </c>
      <c r="O175" s="15">
        <v>27.0</v>
      </c>
      <c r="P175" s="14">
        <f t="shared" si="6"/>
        <v>0.054</v>
      </c>
      <c r="Q175" s="18"/>
      <c r="R175" s="19" t="s">
        <v>46</v>
      </c>
      <c r="S175" s="20">
        <v>42544.0</v>
      </c>
      <c r="T175" s="10" t="s">
        <v>164</v>
      </c>
      <c r="V175" s="10" t="s">
        <v>73</v>
      </c>
      <c r="W175" s="10" t="s">
        <v>39</v>
      </c>
      <c r="X175" s="21">
        <v>170.0</v>
      </c>
      <c r="Y175" s="10" t="s">
        <v>44</v>
      </c>
      <c r="Z175" s="22">
        <v>1100.0</v>
      </c>
      <c r="AA175" s="22">
        <v>100.0</v>
      </c>
      <c r="AB175" s="22">
        <v>1000.0</v>
      </c>
      <c r="AC175" s="22">
        <v>4.0</v>
      </c>
      <c r="AD175" s="22">
        <v>3.0</v>
      </c>
      <c r="AE175" s="22">
        <v>151.9</v>
      </c>
      <c r="AF175" s="22">
        <v>303.0</v>
      </c>
      <c r="AG175" s="22">
        <v>100.36</v>
      </c>
      <c r="AH175" s="22">
        <v>10.14</v>
      </c>
      <c r="AI175" s="22">
        <v>1030.0</v>
      </c>
      <c r="AL175" s="2">
        <v>4.0</v>
      </c>
    </row>
    <row r="176">
      <c r="A176" s="1" t="s">
        <v>275</v>
      </c>
      <c r="B176" s="2"/>
      <c r="C176" s="2"/>
      <c r="D176" s="2"/>
      <c r="E176" s="23">
        <v>1.0</v>
      </c>
      <c r="F176" s="12"/>
      <c r="G176" s="24" t="s">
        <v>48</v>
      </c>
      <c r="H176" s="15" t="s">
        <v>149</v>
      </c>
      <c r="I176" s="15">
        <v>728.0</v>
      </c>
      <c r="J176" s="15">
        <v>952.0</v>
      </c>
      <c r="K176" s="15">
        <v>744.0</v>
      </c>
      <c r="L176" s="16">
        <f t="shared" si="1"/>
        <v>808</v>
      </c>
      <c r="M176" s="17">
        <f t="shared" si="2"/>
        <v>61.88118812</v>
      </c>
      <c r="N176" s="14">
        <f t="shared" si="4"/>
        <v>50000</v>
      </c>
      <c r="O176" s="15">
        <v>8.0</v>
      </c>
      <c r="P176" s="14">
        <f t="shared" si="6"/>
        <v>0.016</v>
      </c>
      <c r="Q176" s="18"/>
      <c r="R176" s="19" t="s">
        <v>46</v>
      </c>
      <c r="S176" s="20">
        <v>42544.0</v>
      </c>
      <c r="T176" s="10" t="s">
        <v>164</v>
      </c>
      <c r="V176" s="10" t="s">
        <v>73</v>
      </c>
      <c r="W176" s="10" t="s">
        <v>39</v>
      </c>
      <c r="X176" s="21">
        <v>171.0</v>
      </c>
      <c r="Y176" s="10" t="s">
        <v>158</v>
      </c>
      <c r="Z176" s="22">
        <v>1020.0</v>
      </c>
      <c r="AA176" s="22">
        <v>100.0</v>
      </c>
      <c r="AB176" s="22">
        <v>920.0</v>
      </c>
      <c r="AC176" s="22">
        <v>2.0</v>
      </c>
      <c r="AD176" s="22">
        <v>2.0</v>
      </c>
      <c r="AE176" s="22">
        <v>153.925</v>
      </c>
      <c r="AF176" s="22">
        <v>296.0</v>
      </c>
      <c r="AG176" s="22">
        <v>106.15</v>
      </c>
      <c r="AH176" s="22">
        <v>10.49</v>
      </c>
      <c r="AI176" s="22">
        <v>1180.0</v>
      </c>
      <c r="AL176" s="2">
        <v>4.0</v>
      </c>
    </row>
    <row r="177">
      <c r="A177" s="1" t="s">
        <v>276</v>
      </c>
      <c r="B177" s="27"/>
      <c r="C177" s="27"/>
      <c r="D177" s="27"/>
      <c r="E177" s="23">
        <v>1.0</v>
      </c>
      <c r="F177" s="12"/>
      <c r="G177" s="24" t="s">
        <v>42</v>
      </c>
      <c r="H177" s="15" t="s">
        <v>149</v>
      </c>
      <c r="I177" s="15">
        <v>688.0</v>
      </c>
      <c r="J177" s="15">
        <v>648.0</v>
      </c>
      <c r="K177" s="15">
        <v>712.0</v>
      </c>
      <c r="L177" s="16">
        <f t="shared" si="1"/>
        <v>682.6666667</v>
      </c>
      <c r="M177" s="17">
        <f t="shared" si="2"/>
        <v>73.2421875</v>
      </c>
      <c r="N177" s="14">
        <f t="shared" si="4"/>
        <v>50000</v>
      </c>
      <c r="O177" s="15">
        <v>69.0</v>
      </c>
      <c r="P177" s="14">
        <f t="shared" si="6"/>
        <v>0.138</v>
      </c>
      <c r="Q177" s="18"/>
      <c r="R177" s="19" t="s">
        <v>46</v>
      </c>
      <c r="S177" s="20">
        <v>42546.0</v>
      </c>
      <c r="T177" s="10" t="s">
        <v>164</v>
      </c>
      <c r="V177" s="10" t="s">
        <v>38</v>
      </c>
      <c r="W177" s="10" t="s">
        <v>39</v>
      </c>
      <c r="X177" s="21">
        <v>172.0</v>
      </c>
      <c r="Y177" s="10" t="s">
        <v>44</v>
      </c>
      <c r="Z177" s="22">
        <v>880.0</v>
      </c>
      <c r="AA177" s="22">
        <v>100.0</v>
      </c>
      <c r="AB177" s="22">
        <v>780.0</v>
      </c>
      <c r="AC177" s="22">
        <v>2.0</v>
      </c>
      <c r="AD177" s="22">
        <v>2.0</v>
      </c>
      <c r="AE177" s="22">
        <v>133.945</v>
      </c>
      <c r="AF177" s="22">
        <v>265.0</v>
      </c>
      <c r="AG177" s="22">
        <v>85.85</v>
      </c>
      <c r="AH177" s="22">
        <v>10.34</v>
      </c>
      <c r="AI177" s="22">
        <v>930.0</v>
      </c>
      <c r="AL177" s="2">
        <v>4.0</v>
      </c>
    </row>
    <row r="178">
      <c r="A178" s="1" t="s">
        <v>277</v>
      </c>
      <c r="B178" s="2">
        <v>1.0</v>
      </c>
      <c r="C178" s="27"/>
      <c r="D178" s="27"/>
      <c r="E178" s="28"/>
      <c r="F178" s="12"/>
      <c r="G178" s="24" t="s">
        <v>48</v>
      </c>
      <c r="H178" s="15" t="s">
        <v>149</v>
      </c>
      <c r="I178" s="15">
        <v>872.0</v>
      </c>
      <c r="J178" s="15">
        <v>712.0</v>
      </c>
      <c r="K178" s="15">
        <v>792.0</v>
      </c>
      <c r="L178" s="16">
        <f t="shared" si="1"/>
        <v>792</v>
      </c>
      <c r="M178" s="17">
        <f t="shared" si="2"/>
        <v>63.13131313</v>
      </c>
      <c r="N178" s="14">
        <f t="shared" si="4"/>
        <v>50000</v>
      </c>
      <c r="O178" s="15">
        <v>0.0</v>
      </c>
      <c r="P178" s="14">
        <f t="shared" si="6"/>
        <v>0</v>
      </c>
      <c r="Q178" s="18"/>
      <c r="R178" s="19" t="s">
        <v>46</v>
      </c>
      <c r="S178" s="20">
        <v>42548.0</v>
      </c>
      <c r="T178" s="10" t="s">
        <v>164</v>
      </c>
      <c r="V178" s="10" t="s">
        <v>114</v>
      </c>
      <c r="W178" s="10" t="s">
        <v>39</v>
      </c>
      <c r="X178" s="21">
        <v>173.0</v>
      </c>
      <c r="Y178" s="10" t="s">
        <v>44</v>
      </c>
      <c r="Z178" s="22">
        <v>960.0</v>
      </c>
      <c r="AA178" s="22">
        <v>100.0</v>
      </c>
      <c r="AB178" s="22">
        <v>860.0</v>
      </c>
      <c r="AC178" s="22">
        <v>2.0</v>
      </c>
      <c r="AD178" s="22">
        <v>3.0</v>
      </c>
      <c r="AE178" s="22">
        <v>153.56</v>
      </c>
      <c r="AF178" s="22">
        <v>290.0</v>
      </c>
      <c r="AG178" s="22">
        <v>105.93</v>
      </c>
      <c r="AH178" s="22">
        <v>12.615</v>
      </c>
      <c r="AI178" s="22">
        <v>990.0</v>
      </c>
    </row>
    <row r="179">
      <c r="A179" s="1" t="s">
        <v>278</v>
      </c>
      <c r="E179" s="23">
        <v>1.0</v>
      </c>
      <c r="F179" s="12"/>
      <c r="G179" s="24" t="s">
        <v>42</v>
      </c>
      <c r="H179" s="15" t="s">
        <v>149</v>
      </c>
      <c r="I179" s="15">
        <v>804.0</v>
      </c>
      <c r="J179" s="15">
        <v>748.0</v>
      </c>
      <c r="K179" s="15">
        <v>736.0</v>
      </c>
      <c r="L179" s="16">
        <f t="shared" si="1"/>
        <v>762.6666667</v>
      </c>
      <c r="M179" s="17">
        <f t="shared" si="2"/>
        <v>65.55944056</v>
      </c>
      <c r="N179" s="14">
        <f t="shared" si="4"/>
        <v>50000</v>
      </c>
      <c r="O179" s="15">
        <v>27.0</v>
      </c>
      <c r="P179" s="14">
        <f t="shared" si="6"/>
        <v>0.054</v>
      </c>
      <c r="Q179" s="18"/>
      <c r="R179" s="19" t="s">
        <v>46</v>
      </c>
      <c r="S179" s="20">
        <v>42548.0</v>
      </c>
      <c r="T179" s="10" t="s">
        <v>164</v>
      </c>
      <c r="V179" s="10" t="s">
        <v>114</v>
      </c>
      <c r="W179" s="10" t="s">
        <v>39</v>
      </c>
      <c r="X179" s="21">
        <v>174.0</v>
      </c>
      <c r="Y179" s="10" t="s">
        <v>44</v>
      </c>
      <c r="Z179" s="22">
        <v>880.0</v>
      </c>
      <c r="AA179" s="22">
        <v>100.0</v>
      </c>
      <c r="AB179" s="22">
        <v>780.0</v>
      </c>
      <c r="AC179" s="22">
        <v>3.0</v>
      </c>
      <c r="AD179" s="22">
        <v>2.0</v>
      </c>
      <c r="AE179" s="22">
        <v>129.96</v>
      </c>
      <c r="AF179" s="22">
        <v>268.0</v>
      </c>
      <c r="AG179" s="22">
        <v>81.065</v>
      </c>
      <c r="AH179" s="22">
        <v>9.81</v>
      </c>
      <c r="AI179" s="22">
        <v>550.0</v>
      </c>
      <c r="AL179" s="2">
        <v>4.0</v>
      </c>
    </row>
    <row r="180">
      <c r="A180" s="1" t="s">
        <v>279</v>
      </c>
      <c r="E180" s="23">
        <v>0.0</v>
      </c>
      <c r="F180" s="12"/>
      <c r="G180" s="24" t="s">
        <v>42</v>
      </c>
      <c r="H180" s="15" t="s">
        <v>149</v>
      </c>
      <c r="I180" s="15">
        <v>720.0</v>
      </c>
      <c r="J180" s="15">
        <v>800.0</v>
      </c>
      <c r="K180" s="15">
        <v>920.0</v>
      </c>
      <c r="L180" s="16">
        <f t="shared" si="1"/>
        <v>813.3333333</v>
      </c>
      <c r="M180" s="17">
        <f t="shared" si="2"/>
        <v>61.47540984</v>
      </c>
      <c r="N180" s="14">
        <f t="shared" si="4"/>
        <v>50000</v>
      </c>
      <c r="O180" s="15">
        <v>0.0</v>
      </c>
      <c r="P180" s="14">
        <f t="shared" si="6"/>
        <v>0</v>
      </c>
      <c r="Q180" s="18"/>
      <c r="R180" s="19" t="s">
        <v>46</v>
      </c>
      <c r="S180" s="20">
        <v>42548.0</v>
      </c>
      <c r="T180" s="10" t="s">
        <v>164</v>
      </c>
      <c r="V180" s="10" t="s">
        <v>114</v>
      </c>
      <c r="W180" s="10" t="s">
        <v>39</v>
      </c>
      <c r="X180" s="21">
        <v>175.0</v>
      </c>
      <c r="Y180" s="10" t="s">
        <v>158</v>
      </c>
      <c r="Z180" s="22">
        <v>800.0</v>
      </c>
      <c r="AA180" s="22">
        <v>50.0</v>
      </c>
      <c r="AB180" s="22">
        <v>750.0</v>
      </c>
      <c r="AC180" s="22">
        <v>2.0</v>
      </c>
      <c r="AD180" s="22">
        <v>1.0</v>
      </c>
      <c r="AE180" s="22">
        <v>124.69</v>
      </c>
      <c r="AF180" s="22">
        <v>264.0</v>
      </c>
      <c r="AG180" s="22">
        <v>84.99</v>
      </c>
      <c r="AH180" s="22">
        <v>9.83</v>
      </c>
      <c r="AI180" s="22">
        <v>1140.0</v>
      </c>
      <c r="AL180" s="2">
        <v>4.0</v>
      </c>
    </row>
    <row r="181">
      <c r="A181" s="1" t="s">
        <v>280</v>
      </c>
      <c r="E181" s="23">
        <v>0.0</v>
      </c>
      <c r="F181" s="12"/>
      <c r="G181" s="24" t="s">
        <v>42</v>
      </c>
      <c r="H181" s="15" t="s">
        <v>149</v>
      </c>
      <c r="I181" s="15">
        <v>852.0</v>
      </c>
      <c r="J181" s="15">
        <v>744.0</v>
      </c>
      <c r="K181" s="15">
        <v>724.0</v>
      </c>
      <c r="L181" s="16">
        <f t="shared" si="1"/>
        <v>773.3333333</v>
      </c>
      <c r="M181" s="17">
        <f t="shared" si="2"/>
        <v>64.65517241</v>
      </c>
      <c r="N181" s="14">
        <f t="shared" si="4"/>
        <v>50000</v>
      </c>
      <c r="O181" s="15">
        <v>0.0</v>
      </c>
      <c r="P181" s="14">
        <f t="shared" si="6"/>
        <v>0</v>
      </c>
      <c r="Q181" s="18"/>
      <c r="R181" s="19" t="s">
        <v>46</v>
      </c>
      <c r="S181" s="20">
        <v>42548.0</v>
      </c>
      <c r="T181" s="10" t="s">
        <v>164</v>
      </c>
      <c r="V181" s="10" t="s">
        <v>114</v>
      </c>
      <c r="W181" s="10" t="s">
        <v>39</v>
      </c>
      <c r="X181" s="21">
        <v>176.0</v>
      </c>
      <c r="Y181" s="10" t="s">
        <v>44</v>
      </c>
      <c r="Z181" s="22">
        <v>920.0</v>
      </c>
      <c r="AA181" s="22">
        <v>120.0</v>
      </c>
      <c r="AB181" s="22">
        <v>800.0</v>
      </c>
      <c r="AC181" s="22">
        <v>3.0</v>
      </c>
      <c r="AD181" s="22">
        <v>2.0</v>
      </c>
      <c r="AE181" s="22">
        <v>119.375</v>
      </c>
      <c r="AF181" s="22">
        <v>271.0</v>
      </c>
      <c r="AG181" s="22">
        <v>95.24</v>
      </c>
      <c r="AH181" s="22">
        <v>10.585</v>
      </c>
      <c r="AI181" s="22">
        <v>980.0</v>
      </c>
      <c r="AL181" s="2">
        <v>4.0</v>
      </c>
    </row>
    <row r="182">
      <c r="A182" s="1" t="s">
        <v>281</v>
      </c>
      <c r="B182" s="2"/>
      <c r="C182" s="2"/>
      <c r="D182" s="2"/>
      <c r="E182" s="23">
        <v>1.0</v>
      </c>
      <c r="F182" s="12"/>
      <c r="G182" s="24" t="s">
        <v>42</v>
      </c>
      <c r="H182" s="15" t="s">
        <v>149</v>
      </c>
      <c r="I182" s="15">
        <v>560.0</v>
      </c>
      <c r="J182" s="15">
        <v>736.0</v>
      </c>
      <c r="K182" s="15">
        <v>744.0</v>
      </c>
      <c r="L182" s="16">
        <f t="shared" si="1"/>
        <v>680</v>
      </c>
      <c r="M182" s="17">
        <f t="shared" si="2"/>
        <v>73.52941176</v>
      </c>
      <c r="N182" s="14">
        <f t="shared" si="4"/>
        <v>50000</v>
      </c>
      <c r="O182" s="15">
        <v>69.0</v>
      </c>
      <c r="P182" s="14">
        <f t="shared" si="6"/>
        <v>0.138</v>
      </c>
      <c r="Q182" s="18"/>
      <c r="R182" s="19" t="s">
        <v>46</v>
      </c>
      <c r="S182" s="20">
        <v>42548.0</v>
      </c>
      <c r="T182" s="10" t="s">
        <v>164</v>
      </c>
      <c r="V182" s="10" t="s">
        <v>114</v>
      </c>
      <c r="W182" s="10" t="s">
        <v>39</v>
      </c>
      <c r="X182" s="21">
        <v>177.0</v>
      </c>
      <c r="Y182" s="10" t="s">
        <v>44</v>
      </c>
      <c r="Z182" s="22">
        <v>1040.0</v>
      </c>
      <c r="AA182" s="22">
        <v>100.0</v>
      </c>
      <c r="AB182" s="22">
        <v>940.0</v>
      </c>
      <c r="AC182" s="22">
        <v>4.0</v>
      </c>
      <c r="AD182" s="22">
        <v>3.0</v>
      </c>
      <c r="AE182" s="22">
        <v>123.025</v>
      </c>
      <c r="AF182" s="22">
        <v>267.0</v>
      </c>
      <c r="AG182" s="22">
        <v>92.3</v>
      </c>
      <c r="AH182" s="22">
        <v>10.495</v>
      </c>
      <c r="AI182" s="22">
        <v>1120.0</v>
      </c>
      <c r="AL182" s="2">
        <v>4.0</v>
      </c>
    </row>
    <row r="183">
      <c r="A183" s="1" t="s">
        <v>282</v>
      </c>
      <c r="E183" s="23">
        <v>1.0</v>
      </c>
      <c r="F183" s="12"/>
      <c r="G183" s="24" t="s">
        <v>48</v>
      </c>
      <c r="H183" s="15" t="s">
        <v>149</v>
      </c>
      <c r="I183" s="15">
        <v>792.0</v>
      </c>
      <c r="J183" s="15">
        <v>844.0</v>
      </c>
      <c r="K183" s="15">
        <v>784.0</v>
      </c>
      <c r="L183" s="16">
        <f t="shared" si="1"/>
        <v>806.6666667</v>
      </c>
      <c r="M183" s="17">
        <f t="shared" si="2"/>
        <v>61.98347107</v>
      </c>
      <c r="N183" s="14">
        <f t="shared" si="4"/>
        <v>50000</v>
      </c>
      <c r="O183" s="15">
        <v>135.0</v>
      </c>
      <c r="P183" s="14">
        <f t="shared" si="6"/>
        <v>0.27</v>
      </c>
      <c r="Q183" s="18"/>
      <c r="R183" s="19" t="s">
        <v>46</v>
      </c>
      <c r="S183" s="20">
        <v>42548.0</v>
      </c>
      <c r="T183" s="10" t="s">
        <v>164</v>
      </c>
      <c r="V183" s="10" t="s">
        <v>114</v>
      </c>
      <c r="W183" s="10" t="s">
        <v>39</v>
      </c>
      <c r="X183" s="21">
        <v>178.0</v>
      </c>
      <c r="Y183" s="10" t="s">
        <v>44</v>
      </c>
      <c r="Z183" s="22">
        <v>940.0</v>
      </c>
      <c r="AA183" s="22">
        <v>40.0</v>
      </c>
      <c r="AB183" s="22">
        <v>900.0</v>
      </c>
      <c r="AC183" s="22">
        <v>3.0</v>
      </c>
      <c r="AD183" s="22">
        <v>2.0</v>
      </c>
      <c r="AE183" s="22">
        <v>151.475</v>
      </c>
      <c r="AF183" s="22">
        <v>293.0</v>
      </c>
      <c r="AG183" s="22">
        <v>97.26</v>
      </c>
      <c r="AH183" s="22">
        <v>10.84</v>
      </c>
      <c r="AI183" s="22">
        <v>780.0</v>
      </c>
      <c r="AL183" s="2">
        <v>4.0</v>
      </c>
    </row>
    <row r="184">
      <c r="A184" s="25" t="s">
        <v>283</v>
      </c>
      <c r="E184" s="23">
        <v>1.0</v>
      </c>
      <c r="F184" s="12"/>
      <c r="G184" s="24" t="s">
        <v>42</v>
      </c>
      <c r="H184" s="57" t="s">
        <v>50</v>
      </c>
      <c r="I184" s="26">
        <v>298.0</v>
      </c>
      <c r="J184" s="26">
        <v>384.0</v>
      </c>
      <c r="K184" s="26">
        <v>329.0</v>
      </c>
      <c r="L184" s="16">
        <f t="shared" si="1"/>
        <v>337</v>
      </c>
      <c r="M184" s="17">
        <f t="shared" si="2"/>
        <v>148.3679525</v>
      </c>
      <c r="N184" s="14">
        <f t="shared" si="4"/>
        <v>50000</v>
      </c>
      <c r="O184" s="15">
        <v>11.0</v>
      </c>
      <c r="P184" s="14">
        <f t="shared" si="6"/>
        <v>0.022</v>
      </c>
      <c r="Q184" s="18"/>
      <c r="R184" s="19" t="s">
        <v>46</v>
      </c>
      <c r="S184" s="20">
        <v>42549.0</v>
      </c>
      <c r="T184" s="10" t="s">
        <v>164</v>
      </c>
      <c r="V184" s="10" t="s">
        <v>118</v>
      </c>
      <c r="W184" s="10" t="s">
        <v>39</v>
      </c>
      <c r="X184" s="21">
        <v>179.0</v>
      </c>
      <c r="Y184" s="10" t="s">
        <v>44</v>
      </c>
      <c r="Z184" s="22">
        <v>920.0</v>
      </c>
      <c r="AA184" s="22">
        <v>120.0</v>
      </c>
      <c r="AB184" s="22">
        <v>800.0</v>
      </c>
      <c r="AC184" s="22">
        <v>2.0</v>
      </c>
      <c r="AD184" s="22">
        <v>3.0</v>
      </c>
      <c r="AE184" s="22">
        <v>133.11</v>
      </c>
      <c r="AF184" s="22">
        <v>274.0</v>
      </c>
      <c r="AG184" s="22">
        <v>86.07</v>
      </c>
      <c r="AH184" s="22">
        <v>10.09</v>
      </c>
      <c r="AI184" s="22">
        <v>510.0</v>
      </c>
      <c r="AL184" s="2">
        <v>4.0</v>
      </c>
    </row>
    <row r="185">
      <c r="A185" s="1" t="s">
        <v>284</v>
      </c>
      <c r="E185" s="23">
        <v>1.0</v>
      </c>
      <c r="F185" s="12"/>
      <c r="G185" s="24" t="s">
        <v>48</v>
      </c>
      <c r="H185" s="15" t="s">
        <v>149</v>
      </c>
      <c r="I185" s="15">
        <v>832.0</v>
      </c>
      <c r="J185" s="15">
        <v>840.0</v>
      </c>
      <c r="K185" s="15">
        <v>828.0</v>
      </c>
      <c r="L185" s="16">
        <f t="shared" si="1"/>
        <v>833.3333333</v>
      </c>
      <c r="M185" s="17">
        <f t="shared" si="2"/>
        <v>60</v>
      </c>
      <c r="N185" s="14">
        <f t="shared" si="4"/>
        <v>50000</v>
      </c>
      <c r="O185" s="15">
        <v>0.0</v>
      </c>
      <c r="P185" s="14">
        <f t="shared" si="6"/>
        <v>0</v>
      </c>
      <c r="Q185" s="18"/>
      <c r="R185" s="19" t="s">
        <v>46</v>
      </c>
      <c r="S185" s="20">
        <v>42549.0</v>
      </c>
      <c r="T185" s="10" t="s">
        <v>164</v>
      </c>
      <c r="V185" s="10" t="s">
        <v>118</v>
      </c>
      <c r="W185" s="10" t="s">
        <v>39</v>
      </c>
      <c r="X185" s="21">
        <v>180.0</v>
      </c>
      <c r="Y185" s="10" t="s">
        <v>285</v>
      </c>
      <c r="Z185" s="22">
        <v>1120.0</v>
      </c>
      <c r="AA185" s="22">
        <v>100.0</v>
      </c>
      <c r="AB185" s="22">
        <v>1020.0</v>
      </c>
      <c r="AC185" s="22">
        <v>4.0</v>
      </c>
      <c r="AD185" s="22">
        <v>1.0</v>
      </c>
      <c r="AE185" s="22">
        <v>161.025</v>
      </c>
      <c r="AF185" s="22">
        <v>284.0</v>
      </c>
      <c r="AG185" s="22">
        <v>102.49</v>
      </c>
      <c r="AH185" s="22">
        <v>11.85</v>
      </c>
      <c r="AI185" s="22">
        <v>1230.0</v>
      </c>
      <c r="AL185" s="2">
        <v>4.0</v>
      </c>
    </row>
    <row r="186">
      <c r="A186" s="1" t="s">
        <v>286</v>
      </c>
      <c r="E186" s="23">
        <v>0.0</v>
      </c>
      <c r="F186" s="12"/>
      <c r="G186" s="24" t="s">
        <v>42</v>
      </c>
      <c r="H186" s="15" t="s">
        <v>149</v>
      </c>
      <c r="I186" s="15">
        <v>952.0</v>
      </c>
      <c r="J186" s="15">
        <v>904.0</v>
      </c>
      <c r="K186" s="15">
        <v>880.0</v>
      </c>
      <c r="L186" s="16">
        <f t="shared" si="1"/>
        <v>912</v>
      </c>
      <c r="M186" s="17">
        <f t="shared" si="2"/>
        <v>54.8245614</v>
      </c>
      <c r="N186" s="14">
        <f t="shared" si="4"/>
        <v>50000</v>
      </c>
      <c r="O186" s="15">
        <v>45.0</v>
      </c>
      <c r="P186" s="14">
        <f t="shared" si="6"/>
        <v>0.09</v>
      </c>
      <c r="Q186" s="18"/>
      <c r="R186" s="19" t="s">
        <v>46</v>
      </c>
      <c r="S186" s="20">
        <v>42549.0</v>
      </c>
      <c r="T186" s="10" t="s">
        <v>164</v>
      </c>
      <c r="V186" s="10" t="s">
        <v>118</v>
      </c>
      <c r="W186" s="10" t="s">
        <v>39</v>
      </c>
      <c r="X186" s="21">
        <v>181.0</v>
      </c>
      <c r="Y186" s="10" t="s">
        <v>44</v>
      </c>
      <c r="Z186" s="22">
        <v>780.0</v>
      </c>
      <c r="AA186" s="22">
        <v>40.0</v>
      </c>
      <c r="AB186" s="22">
        <v>740.0</v>
      </c>
      <c r="AC186" s="22">
        <v>4.0</v>
      </c>
      <c r="AD186" s="22">
        <v>1.0</v>
      </c>
      <c r="AE186" s="22">
        <v>120.425</v>
      </c>
      <c r="AF186" s="22">
        <v>267.0</v>
      </c>
      <c r="AG186" s="22">
        <v>81.49</v>
      </c>
      <c r="AH186" s="22">
        <v>8.715</v>
      </c>
      <c r="AI186" s="22">
        <v>870.0</v>
      </c>
      <c r="AL186" s="2">
        <v>4.0</v>
      </c>
    </row>
    <row r="187">
      <c r="A187" s="1" t="s">
        <v>287</v>
      </c>
      <c r="B187" s="2"/>
      <c r="C187" s="2"/>
      <c r="D187" s="2"/>
      <c r="E187" s="23">
        <v>0.0</v>
      </c>
      <c r="F187" s="12"/>
      <c r="G187" s="24" t="s">
        <v>42</v>
      </c>
      <c r="H187" s="15" t="s">
        <v>149</v>
      </c>
      <c r="I187" s="15">
        <v>1036.0</v>
      </c>
      <c r="J187" s="15">
        <v>1148.0</v>
      </c>
      <c r="K187" s="15">
        <v>932.0</v>
      </c>
      <c r="L187" s="16">
        <f t="shared" si="1"/>
        <v>1038.666667</v>
      </c>
      <c r="M187" s="17">
        <f t="shared" si="2"/>
        <v>48.13863928</v>
      </c>
      <c r="N187" s="14">
        <f t="shared" si="4"/>
        <v>50000</v>
      </c>
      <c r="O187" s="15">
        <v>90.0</v>
      </c>
      <c r="P187" s="14">
        <f t="shared" si="6"/>
        <v>0.18</v>
      </c>
      <c r="Q187" s="18"/>
      <c r="R187" s="19" t="s">
        <v>46</v>
      </c>
      <c r="S187" s="20">
        <v>42549.0</v>
      </c>
      <c r="T187" s="10" t="s">
        <v>164</v>
      </c>
      <c r="V187" s="10" t="s">
        <v>118</v>
      </c>
      <c r="W187" s="10" t="s">
        <v>39</v>
      </c>
      <c r="X187" s="21">
        <v>182.0</v>
      </c>
      <c r="Y187" s="10" t="s">
        <v>111</v>
      </c>
      <c r="Z187" s="22">
        <v>640.0</v>
      </c>
      <c r="AA187" s="22">
        <v>40.0</v>
      </c>
      <c r="AB187" s="22">
        <v>600.0</v>
      </c>
      <c r="AC187" s="22">
        <v>2.0</v>
      </c>
      <c r="AD187" s="22">
        <v>2.0</v>
      </c>
      <c r="AE187" s="22">
        <v>103.455</v>
      </c>
      <c r="AF187" s="22">
        <v>269.0</v>
      </c>
      <c r="AG187" s="22">
        <v>87.355</v>
      </c>
      <c r="AH187" s="22">
        <v>9.7</v>
      </c>
      <c r="AI187" s="22">
        <v>380.0</v>
      </c>
      <c r="AL187" s="2">
        <v>4.0</v>
      </c>
    </row>
    <row r="188">
      <c r="A188" s="1" t="s">
        <v>288</v>
      </c>
      <c r="B188" s="2"/>
      <c r="C188" s="2"/>
      <c r="D188" s="2"/>
      <c r="E188" s="23">
        <v>0.0</v>
      </c>
      <c r="F188" s="12"/>
      <c r="G188" s="24" t="s">
        <v>42</v>
      </c>
      <c r="H188" s="15" t="s">
        <v>149</v>
      </c>
      <c r="I188" s="15">
        <v>968.0</v>
      </c>
      <c r="J188" s="15">
        <v>844.0</v>
      </c>
      <c r="K188" s="15">
        <v>816.0</v>
      </c>
      <c r="L188" s="16">
        <f t="shared" si="1"/>
        <v>876</v>
      </c>
      <c r="M188" s="17">
        <f t="shared" si="2"/>
        <v>57.07762557</v>
      </c>
      <c r="N188" s="14">
        <f t="shared" si="4"/>
        <v>50000</v>
      </c>
      <c r="O188" s="15">
        <v>210.0</v>
      </c>
      <c r="P188" s="14">
        <f t="shared" si="6"/>
        <v>0.42</v>
      </c>
      <c r="Q188" s="18"/>
      <c r="R188" s="19" t="s">
        <v>46</v>
      </c>
      <c r="S188" s="20">
        <v>42549.0</v>
      </c>
      <c r="T188" s="10" t="s">
        <v>164</v>
      </c>
      <c r="V188" s="10" t="s">
        <v>118</v>
      </c>
      <c r="W188" s="10" t="s">
        <v>39</v>
      </c>
      <c r="X188" s="21">
        <v>183.0</v>
      </c>
      <c r="Y188" s="10" t="s">
        <v>111</v>
      </c>
      <c r="Z188" s="22">
        <v>800.0</v>
      </c>
      <c r="AA188" s="22">
        <v>100.0</v>
      </c>
      <c r="AB188" s="22">
        <v>700.0</v>
      </c>
      <c r="AC188" s="22">
        <v>2.0</v>
      </c>
      <c r="AD188" s="22">
        <v>2.0</v>
      </c>
      <c r="AE188" s="22">
        <v>111.42</v>
      </c>
      <c r="AF188" s="22">
        <v>269.0</v>
      </c>
      <c r="AG188" s="22">
        <v>89.86</v>
      </c>
      <c r="AH188" s="22">
        <v>9.69</v>
      </c>
      <c r="AI188" s="22">
        <v>510.0</v>
      </c>
      <c r="AL188" s="2">
        <v>4.0</v>
      </c>
    </row>
    <row r="189">
      <c r="A189" s="1" t="s">
        <v>289</v>
      </c>
      <c r="E189" s="23">
        <v>1.0</v>
      </c>
      <c r="F189" s="12"/>
      <c r="G189" s="24" t="s">
        <v>42</v>
      </c>
      <c r="H189" s="15" t="s">
        <v>149</v>
      </c>
      <c r="I189" s="15">
        <v>992.0</v>
      </c>
      <c r="J189" s="15">
        <v>836.0</v>
      </c>
      <c r="K189" s="15">
        <v>828.0</v>
      </c>
      <c r="L189" s="16">
        <f t="shared" si="1"/>
        <v>885.3333333</v>
      </c>
      <c r="M189" s="17">
        <f t="shared" si="2"/>
        <v>56.47590361</v>
      </c>
      <c r="N189" s="14">
        <f t="shared" si="4"/>
        <v>50000</v>
      </c>
      <c r="O189" s="15">
        <v>51.0</v>
      </c>
      <c r="P189" s="14">
        <f t="shared" si="6"/>
        <v>0.102</v>
      </c>
      <c r="Q189" s="18"/>
      <c r="R189" s="19" t="s">
        <v>46</v>
      </c>
      <c r="S189" s="20">
        <v>42549.0</v>
      </c>
      <c r="T189" s="10" t="s">
        <v>164</v>
      </c>
      <c r="V189" s="10" t="s">
        <v>118</v>
      </c>
      <c r="W189" s="10" t="s">
        <v>39</v>
      </c>
      <c r="X189" s="21">
        <v>184.0</v>
      </c>
      <c r="Y189" s="10" t="s">
        <v>44</v>
      </c>
      <c r="Z189" s="22">
        <v>920.0</v>
      </c>
      <c r="AA189" s="22">
        <v>100.0</v>
      </c>
      <c r="AB189" s="22">
        <v>820.0</v>
      </c>
      <c r="AC189" s="22">
        <v>4.0</v>
      </c>
      <c r="AD189" s="22">
        <v>1.0</v>
      </c>
      <c r="AE189" s="22">
        <v>115.205</v>
      </c>
      <c r="AF189" s="22">
        <v>270.0</v>
      </c>
      <c r="AG189" s="22">
        <v>80.195</v>
      </c>
      <c r="AH189" s="22">
        <v>9.625</v>
      </c>
      <c r="AI189" s="22">
        <v>1090.0</v>
      </c>
      <c r="AL189" s="2">
        <v>4.0</v>
      </c>
    </row>
    <row r="190">
      <c r="A190" s="1" t="s">
        <v>290</v>
      </c>
      <c r="E190" s="11"/>
      <c r="F190" s="12"/>
      <c r="G190" s="24" t="s">
        <v>42</v>
      </c>
      <c r="H190" s="15" t="s">
        <v>149</v>
      </c>
      <c r="I190" s="15">
        <v>804.0</v>
      </c>
      <c r="J190" s="15">
        <v>756.0</v>
      </c>
      <c r="K190" s="15">
        <v>720.0</v>
      </c>
      <c r="L190" s="16">
        <f t="shared" si="1"/>
        <v>760</v>
      </c>
      <c r="M190" s="17">
        <f t="shared" si="2"/>
        <v>65.78947368</v>
      </c>
      <c r="N190" s="14">
        <f t="shared" si="4"/>
        <v>50000</v>
      </c>
      <c r="O190" s="15">
        <v>0.0</v>
      </c>
      <c r="P190" s="14">
        <f t="shared" si="6"/>
        <v>0</v>
      </c>
      <c r="Q190" s="18"/>
      <c r="R190" s="19" t="s">
        <v>46</v>
      </c>
      <c r="S190" s="20">
        <v>42549.0</v>
      </c>
      <c r="T190" s="10" t="s">
        <v>164</v>
      </c>
      <c r="V190" s="10" t="s">
        <v>118</v>
      </c>
      <c r="W190" s="10" t="s">
        <v>39</v>
      </c>
      <c r="X190" s="21">
        <v>185.0</v>
      </c>
      <c r="Y190" s="10" t="s">
        <v>44</v>
      </c>
      <c r="Z190" s="22">
        <v>920.0</v>
      </c>
      <c r="AA190" s="22">
        <v>100.0</v>
      </c>
      <c r="AB190" s="22">
        <v>820.0</v>
      </c>
      <c r="AC190" s="22">
        <v>2.0</v>
      </c>
      <c r="AD190" s="22">
        <v>2.0</v>
      </c>
      <c r="AE190" s="22">
        <v>135.03</v>
      </c>
      <c r="AF190" s="22">
        <v>262.0</v>
      </c>
      <c r="AG190" s="22">
        <v>82.83</v>
      </c>
      <c r="AH190" s="22">
        <v>11.44</v>
      </c>
      <c r="AI190" s="22">
        <v>1250.0</v>
      </c>
    </row>
    <row r="191">
      <c r="A191" s="1" t="s">
        <v>291</v>
      </c>
      <c r="E191" s="23">
        <v>1.0</v>
      </c>
      <c r="F191" s="12"/>
      <c r="G191" s="24" t="s">
        <v>42</v>
      </c>
      <c r="H191" s="15" t="s">
        <v>149</v>
      </c>
      <c r="I191" s="15">
        <v>960.0</v>
      </c>
      <c r="J191" s="15">
        <v>932.0</v>
      </c>
      <c r="K191" s="15">
        <v>880.0</v>
      </c>
      <c r="L191" s="16">
        <f t="shared" si="1"/>
        <v>924</v>
      </c>
      <c r="M191" s="17">
        <f t="shared" si="2"/>
        <v>54.11255411</v>
      </c>
      <c r="N191" s="14">
        <f t="shared" si="4"/>
        <v>50000</v>
      </c>
      <c r="O191" s="15">
        <v>16.0</v>
      </c>
      <c r="P191" s="14">
        <f t="shared" si="6"/>
        <v>0.032</v>
      </c>
      <c r="Q191" s="18"/>
      <c r="R191" s="19" t="s">
        <v>46</v>
      </c>
      <c r="S191" s="20">
        <v>42549.0</v>
      </c>
      <c r="T191" s="10" t="s">
        <v>164</v>
      </c>
      <c r="V191" s="10" t="s">
        <v>118</v>
      </c>
      <c r="W191" s="10" t="s">
        <v>39</v>
      </c>
      <c r="X191" s="21">
        <v>186.0</v>
      </c>
      <c r="Y191" s="10" t="s">
        <v>44</v>
      </c>
      <c r="Z191" s="22">
        <v>820.0</v>
      </c>
      <c r="AA191" s="22">
        <v>40.0</v>
      </c>
      <c r="AB191" s="22">
        <v>780.0</v>
      </c>
      <c r="AC191" s="22">
        <v>3.0</v>
      </c>
      <c r="AD191" s="22">
        <v>2.0</v>
      </c>
      <c r="AE191" s="22">
        <v>127.71</v>
      </c>
      <c r="AF191" s="22">
        <v>273.0</v>
      </c>
      <c r="AG191" s="22">
        <v>90.6</v>
      </c>
      <c r="AH191" s="22">
        <v>10.81</v>
      </c>
      <c r="AI191" s="22">
        <v>770.0</v>
      </c>
      <c r="AL191" s="2">
        <v>4.0</v>
      </c>
    </row>
    <row r="192">
      <c r="A192" s="1" t="s">
        <v>292</v>
      </c>
      <c r="B192" s="2"/>
      <c r="C192" s="2"/>
      <c r="D192" s="2"/>
      <c r="E192" s="23">
        <v>1.0</v>
      </c>
      <c r="F192" s="12"/>
      <c r="G192" s="24" t="s">
        <v>42</v>
      </c>
      <c r="H192" s="15" t="s">
        <v>149</v>
      </c>
      <c r="I192" s="15">
        <v>1096.0</v>
      </c>
      <c r="J192" s="15">
        <v>868.0</v>
      </c>
      <c r="K192" s="15">
        <v>992.0</v>
      </c>
      <c r="L192" s="16">
        <f t="shared" si="1"/>
        <v>985.3333333</v>
      </c>
      <c r="M192" s="17">
        <f t="shared" si="2"/>
        <v>50.74424899</v>
      </c>
      <c r="N192" s="14">
        <f t="shared" si="4"/>
        <v>50000</v>
      </c>
      <c r="O192" s="15">
        <v>25.0</v>
      </c>
      <c r="P192" s="14">
        <f t="shared" si="6"/>
        <v>0.05</v>
      </c>
      <c r="Q192" s="18"/>
      <c r="R192" s="19" t="s">
        <v>46</v>
      </c>
      <c r="S192" s="20">
        <v>42552.0</v>
      </c>
      <c r="T192" s="10" t="s">
        <v>164</v>
      </c>
      <c r="V192" s="10" t="s">
        <v>73</v>
      </c>
      <c r="W192" s="10" t="s">
        <v>39</v>
      </c>
      <c r="X192" s="21">
        <v>187.0</v>
      </c>
      <c r="Y192" s="10" t="s">
        <v>44</v>
      </c>
      <c r="Z192" s="22">
        <v>800.0</v>
      </c>
      <c r="AA192" s="22">
        <v>100.0</v>
      </c>
      <c r="AB192" s="22">
        <v>700.0</v>
      </c>
      <c r="AC192" s="22">
        <v>3.0</v>
      </c>
      <c r="AD192" s="22">
        <v>3.0</v>
      </c>
      <c r="AE192" s="22">
        <v>119.3</v>
      </c>
      <c r="AF192" s="22">
        <v>271.0</v>
      </c>
      <c r="AG192" s="22">
        <v>84.38</v>
      </c>
      <c r="AH192" s="22">
        <v>9.745</v>
      </c>
      <c r="AI192" s="22">
        <v>350.0</v>
      </c>
      <c r="AL192" s="2">
        <v>4.0</v>
      </c>
    </row>
    <row r="193">
      <c r="A193" s="1" t="s">
        <v>293</v>
      </c>
      <c r="E193" s="23">
        <v>0.0</v>
      </c>
      <c r="F193" s="12"/>
      <c r="G193" s="24" t="s">
        <v>48</v>
      </c>
      <c r="H193" s="15" t="s">
        <v>149</v>
      </c>
      <c r="I193" s="15">
        <v>1048.0</v>
      </c>
      <c r="J193" s="15">
        <v>992.0</v>
      </c>
      <c r="K193" s="15">
        <v>1064.0</v>
      </c>
      <c r="L193" s="16">
        <f t="shared" si="1"/>
        <v>1034.666667</v>
      </c>
      <c r="M193" s="17">
        <f t="shared" si="2"/>
        <v>48.32474227</v>
      </c>
      <c r="N193" s="14">
        <f t="shared" si="4"/>
        <v>50000</v>
      </c>
      <c r="O193" s="15">
        <v>0.0</v>
      </c>
      <c r="P193" s="14">
        <f t="shared" si="6"/>
        <v>0</v>
      </c>
      <c r="Q193" s="18"/>
      <c r="R193" s="19" t="s">
        <v>46</v>
      </c>
      <c r="S193" s="20">
        <v>42553.0</v>
      </c>
      <c r="T193" s="10" t="s">
        <v>164</v>
      </c>
      <c r="V193" s="10" t="s">
        <v>105</v>
      </c>
      <c r="W193" s="10" t="s">
        <v>102</v>
      </c>
      <c r="X193" s="21">
        <v>188.0</v>
      </c>
      <c r="Y193" s="10" t="s">
        <v>111</v>
      </c>
      <c r="Z193" s="22">
        <v>920.0</v>
      </c>
      <c r="AA193" s="22">
        <v>140.0</v>
      </c>
      <c r="AB193" s="22">
        <v>780.0</v>
      </c>
      <c r="AC193" s="22">
        <v>2.0</v>
      </c>
      <c r="AD193" s="22">
        <v>2.0</v>
      </c>
      <c r="AE193" s="22">
        <v>127.13</v>
      </c>
      <c r="AF193" s="22">
        <v>298.0</v>
      </c>
      <c r="AG193" s="22">
        <v>109.6</v>
      </c>
      <c r="AH193" s="22">
        <v>11.45</v>
      </c>
      <c r="AI193" s="22">
        <v>1090.0</v>
      </c>
      <c r="AL193" s="2">
        <v>2.0</v>
      </c>
    </row>
    <row r="194">
      <c r="A194" s="1" t="s">
        <v>137</v>
      </c>
      <c r="B194" s="2"/>
      <c r="C194" s="2"/>
      <c r="D194" s="2"/>
      <c r="E194" s="23"/>
      <c r="F194" s="12"/>
      <c r="G194" s="24" t="s">
        <v>42</v>
      </c>
      <c r="H194" s="15"/>
      <c r="I194" s="15">
        <v>678.0</v>
      </c>
      <c r="J194" s="15">
        <v>689.0</v>
      </c>
      <c r="K194" s="15">
        <v>765.0</v>
      </c>
      <c r="L194" s="16">
        <f t="shared" si="1"/>
        <v>710.6666667</v>
      </c>
      <c r="M194" s="17">
        <f t="shared" si="2"/>
        <v>70.3564728</v>
      </c>
      <c r="N194" s="14">
        <f t="shared" si="4"/>
        <v>50000</v>
      </c>
      <c r="O194" s="15">
        <v>78.0</v>
      </c>
      <c r="P194" s="14">
        <f t="shared" si="6"/>
        <v>0.156</v>
      </c>
      <c r="Q194" s="18"/>
      <c r="R194" s="19" t="s">
        <v>46</v>
      </c>
      <c r="S194" s="20">
        <v>42557.0</v>
      </c>
      <c r="T194" s="10" t="s">
        <v>164</v>
      </c>
      <c r="V194" s="10" t="s">
        <v>128</v>
      </c>
      <c r="W194" s="10" t="s">
        <v>102</v>
      </c>
      <c r="X194" s="21">
        <v>189.0</v>
      </c>
      <c r="Y194" s="10" t="s">
        <v>44</v>
      </c>
      <c r="Z194" s="22">
        <v>840.0</v>
      </c>
      <c r="AA194" s="22">
        <v>100.0</v>
      </c>
      <c r="AB194" s="22">
        <v>740.0</v>
      </c>
      <c r="AC194" s="22">
        <v>3.0</v>
      </c>
      <c r="AD194" s="22">
        <v>2.0</v>
      </c>
      <c r="AE194" s="22">
        <v>127.325</v>
      </c>
      <c r="AF194" s="22">
        <v>272.0</v>
      </c>
      <c r="AG194" s="22">
        <v>84.025</v>
      </c>
      <c r="AH194" s="22">
        <v>10.125</v>
      </c>
      <c r="AI194" s="22">
        <v>400.0</v>
      </c>
      <c r="AL194" s="2">
        <v>2.0</v>
      </c>
    </row>
    <row r="195">
      <c r="A195" s="1" t="s">
        <v>138</v>
      </c>
      <c r="B195" s="2"/>
      <c r="C195" s="2"/>
      <c r="D195" s="2"/>
      <c r="E195" s="23"/>
      <c r="F195" s="12"/>
      <c r="G195" s="24" t="s">
        <v>42</v>
      </c>
      <c r="H195" s="15" t="s">
        <v>149</v>
      </c>
      <c r="I195" s="15">
        <v>564.0</v>
      </c>
      <c r="J195" s="15">
        <v>828.0</v>
      </c>
      <c r="K195" s="15">
        <v>784.0</v>
      </c>
      <c r="L195" s="16">
        <f t="shared" si="1"/>
        <v>725.3333333</v>
      </c>
      <c r="M195" s="17">
        <f t="shared" si="2"/>
        <v>68.93382353</v>
      </c>
      <c r="N195" s="14">
        <f t="shared" si="4"/>
        <v>50000</v>
      </c>
      <c r="O195" s="15">
        <v>0.0</v>
      </c>
      <c r="P195" s="14">
        <f t="shared" si="6"/>
        <v>0</v>
      </c>
      <c r="Q195" s="18"/>
      <c r="R195" s="19" t="s">
        <v>46</v>
      </c>
      <c r="S195" s="20">
        <v>42557.0</v>
      </c>
      <c r="T195" s="10" t="s">
        <v>164</v>
      </c>
      <c r="V195" s="10" t="s">
        <v>128</v>
      </c>
      <c r="W195" s="10" t="s">
        <v>102</v>
      </c>
      <c r="X195" s="21">
        <v>190.0</v>
      </c>
      <c r="Y195" s="10" t="s">
        <v>158</v>
      </c>
      <c r="Z195" s="22">
        <v>720.0</v>
      </c>
      <c r="AA195" s="22">
        <v>100.0</v>
      </c>
      <c r="AB195" s="22">
        <v>620.0</v>
      </c>
      <c r="AC195" s="22">
        <v>3.0</v>
      </c>
      <c r="AD195" s="22">
        <v>2.0</v>
      </c>
      <c r="AE195" s="22">
        <v>117.415</v>
      </c>
      <c r="AF195" s="22">
        <v>264.0</v>
      </c>
      <c r="AG195" s="22">
        <v>84.265</v>
      </c>
      <c r="AH195" s="22">
        <v>9.9</v>
      </c>
      <c r="AI195" s="22">
        <v>160.0</v>
      </c>
      <c r="AL195" s="2">
        <v>2.0</v>
      </c>
    </row>
    <row r="196">
      <c r="A196" s="1" t="s">
        <v>294</v>
      </c>
      <c r="E196" s="11"/>
      <c r="F196" s="12"/>
      <c r="G196" s="24" t="s">
        <v>42</v>
      </c>
      <c r="H196" s="15" t="s">
        <v>149</v>
      </c>
      <c r="I196" s="15">
        <v>776.0</v>
      </c>
      <c r="J196" s="15">
        <v>852.0</v>
      </c>
      <c r="K196" s="15">
        <v>800.0</v>
      </c>
      <c r="L196" s="16">
        <f t="shared" si="1"/>
        <v>809.3333333</v>
      </c>
      <c r="M196" s="17">
        <f t="shared" si="2"/>
        <v>61.77924217</v>
      </c>
      <c r="N196" s="14">
        <f t="shared" si="4"/>
        <v>50000</v>
      </c>
      <c r="O196" s="15">
        <v>148.0</v>
      </c>
      <c r="P196" s="14">
        <f t="shared" si="6"/>
        <v>0.296</v>
      </c>
      <c r="Q196" s="18"/>
      <c r="R196" s="19" t="s">
        <v>46</v>
      </c>
      <c r="S196" s="20">
        <v>42557.0</v>
      </c>
      <c r="T196" s="10" t="s">
        <v>164</v>
      </c>
      <c r="V196" s="10" t="s">
        <v>128</v>
      </c>
      <c r="W196" s="10" t="s">
        <v>102</v>
      </c>
      <c r="X196" s="21">
        <v>191.0</v>
      </c>
      <c r="Y196" s="10" t="s">
        <v>158</v>
      </c>
      <c r="Z196" s="22">
        <v>820.0</v>
      </c>
      <c r="AA196" s="22">
        <v>140.0</v>
      </c>
      <c r="AB196" s="22">
        <v>680.0</v>
      </c>
      <c r="AC196" s="22">
        <v>1.0</v>
      </c>
      <c r="AD196" s="22">
        <v>1.0</v>
      </c>
      <c r="AE196" s="22">
        <v>123.655</v>
      </c>
      <c r="AF196" s="22">
        <v>269.0</v>
      </c>
      <c r="AG196" s="22">
        <v>91.175</v>
      </c>
      <c r="AH196" s="22">
        <v>9.455</v>
      </c>
      <c r="AI196" s="22">
        <v>120.0</v>
      </c>
      <c r="AL196" s="2">
        <v>2.0</v>
      </c>
    </row>
    <row r="197">
      <c r="A197" s="1" t="s">
        <v>295</v>
      </c>
      <c r="B197" s="2"/>
      <c r="C197" s="2"/>
      <c r="D197" s="2"/>
      <c r="E197" s="23"/>
      <c r="F197" s="12"/>
      <c r="G197" s="24" t="s">
        <v>42</v>
      </c>
      <c r="H197" s="15" t="s">
        <v>149</v>
      </c>
      <c r="I197" s="15">
        <v>780.0</v>
      </c>
      <c r="J197" s="15">
        <v>876.0</v>
      </c>
      <c r="K197" s="15">
        <v>852.0</v>
      </c>
      <c r="L197" s="16">
        <f t="shared" si="1"/>
        <v>836</v>
      </c>
      <c r="M197" s="17">
        <f t="shared" si="2"/>
        <v>59.80861244</v>
      </c>
      <c r="N197" s="14">
        <f t="shared" si="4"/>
        <v>50000</v>
      </c>
      <c r="O197" s="15">
        <v>0.0</v>
      </c>
      <c r="P197" s="14">
        <f t="shared" si="6"/>
        <v>0</v>
      </c>
      <c r="Q197" s="18"/>
      <c r="R197" s="19" t="s">
        <v>46</v>
      </c>
      <c r="S197" s="20">
        <v>42557.0</v>
      </c>
      <c r="T197" s="10" t="s">
        <v>164</v>
      </c>
      <c r="V197" s="10" t="s">
        <v>128</v>
      </c>
      <c r="W197" s="10" t="s">
        <v>102</v>
      </c>
      <c r="X197" s="21">
        <v>192.0</v>
      </c>
      <c r="Y197" s="10" t="s">
        <v>158</v>
      </c>
      <c r="Z197" s="22">
        <v>780.0</v>
      </c>
      <c r="AA197" s="22">
        <v>120.0</v>
      </c>
      <c r="AB197" s="22">
        <v>660.0</v>
      </c>
      <c r="AC197" s="22">
        <v>2.0</v>
      </c>
      <c r="AD197" s="22">
        <v>2.0</v>
      </c>
      <c r="AE197" s="22">
        <v>123.64</v>
      </c>
      <c r="AF197" s="22">
        <v>258.0</v>
      </c>
      <c r="AG197" s="22">
        <v>87.065</v>
      </c>
      <c r="AH197" s="22">
        <v>8.84</v>
      </c>
      <c r="AI197" s="1" t="s">
        <v>71</v>
      </c>
      <c r="AL197" s="2">
        <v>2.0</v>
      </c>
    </row>
    <row r="198">
      <c r="A198" s="1" t="s">
        <v>296</v>
      </c>
      <c r="B198" s="2"/>
      <c r="C198" s="2"/>
      <c r="D198" s="2"/>
      <c r="E198" s="23">
        <v>0.0</v>
      </c>
      <c r="F198" s="12"/>
      <c r="G198" s="24" t="s">
        <v>48</v>
      </c>
      <c r="H198" s="15" t="s">
        <v>149</v>
      </c>
      <c r="I198" s="15">
        <v>836.0</v>
      </c>
      <c r="J198" s="15">
        <v>748.0</v>
      </c>
      <c r="K198" s="15">
        <v>740.0</v>
      </c>
      <c r="L198" s="16">
        <f t="shared" si="1"/>
        <v>774.6666667</v>
      </c>
      <c r="M198" s="17">
        <f t="shared" si="2"/>
        <v>64.54388985</v>
      </c>
      <c r="N198" s="14">
        <f t="shared" si="4"/>
        <v>50000</v>
      </c>
      <c r="O198" s="15">
        <v>2.0</v>
      </c>
      <c r="P198" s="14">
        <f t="shared" si="6"/>
        <v>0.004</v>
      </c>
      <c r="Q198" s="18"/>
      <c r="R198" s="19" t="s">
        <v>46</v>
      </c>
      <c r="S198" s="20">
        <v>42559.0</v>
      </c>
      <c r="T198" s="10" t="s">
        <v>164</v>
      </c>
      <c r="V198" s="10" t="s">
        <v>83</v>
      </c>
      <c r="W198" s="10" t="s">
        <v>39</v>
      </c>
      <c r="X198" s="21">
        <v>193.0</v>
      </c>
      <c r="Y198" s="10" t="s">
        <v>44</v>
      </c>
      <c r="Z198" s="22">
        <v>1120.0</v>
      </c>
      <c r="AA198" s="22">
        <v>100.0</v>
      </c>
      <c r="AB198" s="22">
        <v>1020.0</v>
      </c>
      <c r="AC198" s="22">
        <v>3.0</v>
      </c>
      <c r="AD198" s="22">
        <v>4.0</v>
      </c>
      <c r="AE198" s="22">
        <v>168.42</v>
      </c>
      <c r="AF198" s="22">
        <v>310.0</v>
      </c>
      <c r="AG198" s="22">
        <v>111.555</v>
      </c>
      <c r="AH198" s="22">
        <v>12.055</v>
      </c>
      <c r="AI198" s="22">
        <v>1380.0</v>
      </c>
      <c r="AL198" s="2">
        <v>4.0</v>
      </c>
    </row>
    <row r="199">
      <c r="A199" s="25" t="s">
        <v>297</v>
      </c>
      <c r="B199" s="2"/>
      <c r="C199" s="2"/>
      <c r="D199" s="2"/>
      <c r="E199" s="23"/>
      <c r="F199" s="12"/>
      <c r="G199" s="24" t="s">
        <v>42</v>
      </c>
      <c r="H199" s="57" t="s">
        <v>50</v>
      </c>
      <c r="I199" s="66">
        <v>453.0</v>
      </c>
      <c r="J199" s="66">
        <v>412.0</v>
      </c>
      <c r="K199" s="66">
        <v>576.0</v>
      </c>
      <c r="L199" s="16">
        <f t="shared" si="1"/>
        <v>480.3333333</v>
      </c>
      <c r="M199" s="17">
        <f t="shared" si="2"/>
        <v>104.0943789</v>
      </c>
      <c r="N199" s="14">
        <f t="shared" si="4"/>
        <v>50000</v>
      </c>
      <c r="O199" s="15">
        <v>0.0</v>
      </c>
      <c r="P199" s="14">
        <f t="shared" si="6"/>
        <v>0</v>
      </c>
      <c r="Q199" s="18"/>
      <c r="R199" s="19" t="s">
        <v>46</v>
      </c>
      <c r="S199" s="20">
        <v>42564.0</v>
      </c>
      <c r="T199" s="10" t="s">
        <v>164</v>
      </c>
      <c r="V199" s="10" t="s">
        <v>38</v>
      </c>
      <c r="W199" s="10" t="s">
        <v>39</v>
      </c>
      <c r="X199" s="21">
        <v>194.0</v>
      </c>
      <c r="Y199" s="10" t="s">
        <v>75</v>
      </c>
      <c r="Z199" s="22">
        <v>900.0</v>
      </c>
      <c r="AA199" s="22">
        <v>100.0</v>
      </c>
      <c r="AB199" s="22">
        <v>800.0</v>
      </c>
      <c r="AC199" s="22">
        <v>2.0</v>
      </c>
      <c r="AD199" s="22">
        <v>2.0</v>
      </c>
      <c r="AE199" s="22">
        <v>130.435</v>
      </c>
      <c r="AF199" s="22">
        <v>284.0</v>
      </c>
      <c r="AG199" s="22">
        <v>87.84</v>
      </c>
      <c r="AH199" s="22">
        <v>11.885</v>
      </c>
      <c r="AI199" s="22">
        <v>1250.0</v>
      </c>
    </row>
    <row r="200">
      <c r="A200" s="1" t="s">
        <v>298</v>
      </c>
      <c r="B200" s="2"/>
      <c r="C200" s="2"/>
      <c r="D200" s="2"/>
      <c r="E200" s="23"/>
      <c r="F200" s="12"/>
      <c r="G200" s="24" t="s">
        <v>42</v>
      </c>
      <c r="H200" s="15" t="s">
        <v>149</v>
      </c>
      <c r="I200" s="15">
        <v>888.0</v>
      </c>
      <c r="J200" s="15">
        <v>832.0</v>
      </c>
      <c r="K200" s="15">
        <v>928.0</v>
      </c>
      <c r="L200" s="16">
        <f t="shared" si="1"/>
        <v>882.6666667</v>
      </c>
      <c r="M200" s="17">
        <f t="shared" si="2"/>
        <v>56.64652568</v>
      </c>
      <c r="N200" s="14">
        <f t="shared" si="4"/>
        <v>50000</v>
      </c>
      <c r="O200" s="15">
        <v>60.0</v>
      </c>
      <c r="P200" s="14">
        <f t="shared" si="6"/>
        <v>0.12</v>
      </c>
      <c r="Q200" s="18"/>
      <c r="R200" s="19" t="s">
        <v>46</v>
      </c>
      <c r="S200" s="20">
        <v>42564.0</v>
      </c>
      <c r="T200" s="10" t="s">
        <v>164</v>
      </c>
      <c r="V200" s="10" t="s">
        <v>244</v>
      </c>
      <c r="W200" s="10" t="s">
        <v>102</v>
      </c>
      <c r="X200" s="21">
        <v>195.0</v>
      </c>
      <c r="Y200" s="10" t="s">
        <v>44</v>
      </c>
      <c r="Z200" s="22">
        <v>840.0</v>
      </c>
      <c r="AA200" s="22">
        <v>100.0</v>
      </c>
      <c r="AB200" s="22">
        <v>740.0</v>
      </c>
      <c r="AC200" s="22">
        <v>3.0</v>
      </c>
      <c r="AD200" s="22">
        <v>5.0</v>
      </c>
      <c r="AE200" s="22">
        <v>131.195</v>
      </c>
      <c r="AF200" s="22">
        <v>273.0</v>
      </c>
      <c r="AG200" s="22">
        <v>88.705</v>
      </c>
      <c r="AH200" s="22">
        <v>9.4</v>
      </c>
      <c r="AI200" s="22">
        <v>1080.0</v>
      </c>
    </row>
    <row r="201">
      <c r="A201" s="1" t="s">
        <v>299</v>
      </c>
      <c r="B201" s="2"/>
      <c r="C201" s="2"/>
      <c r="D201" s="2"/>
      <c r="E201" s="23"/>
      <c r="F201" s="12"/>
      <c r="G201" s="24" t="s">
        <v>42</v>
      </c>
      <c r="H201" s="15" t="s">
        <v>149</v>
      </c>
      <c r="I201" s="15">
        <v>992.0</v>
      </c>
      <c r="J201" s="15">
        <v>1040.0</v>
      </c>
      <c r="K201" s="15">
        <v>936.0</v>
      </c>
      <c r="L201" s="16">
        <f t="shared" si="1"/>
        <v>989.3333333</v>
      </c>
      <c r="M201" s="17">
        <f t="shared" si="2"/>
        <v>50.53908356</v>
      </c>
      <c r="N201" s="14">
        <f t="shared" si="4"/>
        <v>50000</v>
      </c>
      <c r="O201" s="15">
        <v>4.0</v>
      </c>
      <c r="P201" s="14">
        <f t="shared" si="6"/>
        <v>0.008</v>
      </c>
      <c r="Q201" s="18"/>
      <c r="R201" s="19" t="s">
        <v>46</v>
      </c>
      <c r="S201" s="20">
        <v>42564.0</v>
      </c>
      <c r="T201" s="10" t="s">
        <v>164</v>
      </c>
      <c r="V201" s="10" t="s">
        <v>244</v>
      </c>
      <c r="W201" s="10" t="s">
        <v>102</v>
      </c>
      <c r="X201" s="21">
        <v>196.0</v>
      </c>
      <c r="Y201" s="10" t="s">
        <v>158</v>
      </c>
      <c r="Z201" s="22">
        <v>800.0</v>
      </c>
      <c r="AA201" s="22">
        <v>100.0</v>
      </c>
      <c r="AB201" s="22">
        <v>700.0</v>
      </c>
      <c r="AC201" s="22">
        <v>4.0</v>
      </c>
      <c r="AD201" s="22">
        <v>3.0</v>
      </c>
      <c r="AE201" s="22">
        <v>126.225</v>
      </c>
      <c r="AF201" s="22">
        <v>276.0</v>
      </c>
      <c r="AG201" s="22">
        <v>87.16</v>
      </c>
      <c r="AH201" s="22">
        <v>9.725</v>
      </c>
      <c r="AI201" s="22">
        <v>420.0</v>
      </c>
      <c r="AL201" s="2">
        <v>2.0</v>
      </c>
    </row>
    <row r="202">
      <c r="A202" s="1" t="s">
        <v>300</v>
      </c>
      <c r="B202" s="27"/>
      <c r="C202" s="27"/>
      <c r="D202" s="27"/>
      <c r="E202" s="67"/>
      <c r="F202" s="60" t="s">
        <v>215</v>
      </c>
      <c r="G202" s="24" t="s">
        <v>42</v>
      </c>
      <c r="H202" s="15" t="s">
        <v>149</v>
      </c>
      <c r="I202" s="15">
        <v>816.0</v>
      </c>
      <c r="J202" s="15">
        <v>896.0</v>
      </c>
      <c r="K202" s="15">
        <v>808.0</v>
      </c>
      <c r="L202" s="16">
        <f t="shared" si="1"/>
        <v>840</v>
      </c>
      <c r="M202" s="17">
        <f t="shared" si="2"/>
        <v>59.52380952</v>
      </c>
      <c r="N202" s="14">
        <f t="shared" si="4"/>
        <v>50000</v>
      </c>
      <c r="O202" s="15">
        <v>21.0</v>
      </c>
      <c r="P202" s="14">
        <f t="shared" si="6"/>
        <v>0.042</v>
      </c>
      <c r="Q202" s="18"/>
      <c r="R202" s="19" t="s">
        <v>46</v>
      </c>
      <c r="S202" s="20">
        <v>42564.0</v>
      </c>
      <c r="T202" s="10" t="s">
        <v>164</v>
      </c>
      <c r="V202" s="10" t="s">
        <v>244</v>
      </c>
      <c r="W202" s="10" t="s">
        <v>102</v>
      </c>
      <c r="X202" s="21">
        <v>197.0</v>
      </c>
      <c r="Y202" s="10" t="s">
        <v>44</v>
      </c>
      <c r="Z202" s="22">
        <v>1000.0</v>
      </c>
      <c r="AA202" s="22">
        <v>100.0</v>
      </c>
      <c r="AB202" s="22">
        <v>900.0</v>
      </c>
      <c r="AC202" s="22">
        <v>3.0</v>
      </c>
      <c r="AD202" s="22">
        <v>2.0</v>
      </c>
      <c r="AE202" s="22">
        <v>130.32</v>
      </c>
      <c r="AF202" s="22">
        <v>280.0</v>
      </c>
      <c r="AG202" s="22">
        <v>93.31</v>
      </c>
      <c r="AH202" s="22">
        <v>10.04</v>
      </c>
      <c r="AI202" s="22">
        <v>1140.0</v>
      </c>
    </row>
    <row r="203">
      <c r="A203" s="1" t="s">
        <v>301</v>
      </c>
      <c r="E203" s="11"/>
      <c r="F203" s="12"/>
      <c r="G203" s="24" t="s">
        <v>42</v>
      </c>
      <c r="H203" s="15" t="s">
        <v>149</v>
      </c>
      <c r="I203" s="15">
        <v>1124.0</v>
      </c>
      <c r="J203" s="15">
        <v>864.0</v>
      </c>
      <c r="K203" s="15">
        <v>860.0</v>
      </c>
      <c r="L203" s="16">
        <f t="shared" si="1"/>
        <v>949.3333333</v>
      </c>
      <c r="M203" s="17">
        <f t="shared" si="2"/>
        <v>52.66853933</v>
      </c>
      <c r="N203" s="14">
        <f t="shared" si="4"/>
        <v>50000</v>
      </c>
      <c r="O203" s="15">
        <v>0.0</v>
      </c>
      <c r="P203" s="14">
        <f t="shared" si="6"/>
        <v>0</v>
      </c>
      <c r="Q203" s="18"/>
      <c r="R203" s="19" t="s">
        <v>46</v>
      </c>
      <c r="S203" s="20">
        <v>42564.0</v>
      </c>
      <c r="T203" s="10" t="s">
        <v>164</v>
      </c>
      <c r="V203" s="10" t="s">
        <v>244</v>
      </c>
      <c r="W203" s="10" t="s">
        <v>102</v>
      </c>
      <c r="X203" s="21">
        <v>198.0</v>
      </c>
      <c r="Y203" s="10" t="s">
        <v>158</v>
      </c>
      <c r="Z203" s="22">
        <v>720.0</v>
      </c>
      <c r="AA203" s="22">
        <v>100.0</v>
      </c>
      <c r="AB203" s="22">
        <v>620.0</v>
      </c>
      <c r="AC203" s="22">
        <v>2.0</v>
      </c>
      <c r="AD203" s="22">
        <v>2.0</v>
      </c>
      <c r="AE203" s="22">
        <v>124.04</v>
      </c>
      <c r="AF203" s="22">
        <v>268.0</v>
      </c>
      <c r="AG203" s="22">
        <v>86.285</v>
      </c>
      <c r="AH203" s="22">
        <v>8.99</v>
      </c>
      <c r="AI203" s="22">
        <v>720.0</v>
      </c>
      <c r="AL203" s="2">
        <v>2.0</v>
      </c>
    </row>
    <row r="204">
      <c r="A204" s="1" t="s">
        <v>302</v>
      </c>
      <c r="B204" s="2"/>
      <c r="C204" s="2"/>
      <c r="D204" s="2"/>
      <c r="E204" s="23"/>
      <c r="F204" s="12"/>
      <c r="G204" s="24" t="s">
        <v>42</v>
      </c>
      <c r="H204" s="15" t="s">
        <v>149</v>
      </c>
      <c r="I204" s="15">
        <v>720.0</v>
      </c>
      <c r="J204" s="15">
        <v>800.0</v>
      </c>
      <c r="K204" s="15">
        <v>908.0</v>
      </c>
      <c r="L204" s="16">
        <f t="shared" si="1"/>
        <v>809.3333333</v>
      </c>
      <c r="M204" s="17">
        <f t="shared" si="2"/>
        <v>61.77924217</v>
      </c>
      <c r="N204" s="14">
        <f t="shared" si="4"/>
        <v>50000</v>
      </c>
      <c r="O204" s="15">
        <v>16.0</v>
      </c>
      <c r="P204" s="14">
        <f t="shared" si="6"/>
        <v>0.032</v>
      </c>
      <c r="Q204" s="18"/>
      <c r="R204" s="19" t="s">
        <v>46</v>
      </c>
      <c r="S204" s="20">
        <v>42565.0</v>
      </c>
      <c r="T204" s="10" t="s">
        <v>164</v>
      </c>
      <c r="V204" s="10" t="s">
        <v>244</v>
      </c>
      <c r="W204" s="10" t="s">
        <v>102</v>
      </c>
      <c r="X204" s="21">
        <v>199.0</v>
      </c>
      <c r="Y204" s="10" t="s">
        <v>75</v>
      </c>
      <c r="Z204" s="22">
        <v>1040.0</v>
      </c>
      <c r="AA204" s="22">
        <v>100.0</v>
      </c>
      <c r="AB204" s="22">
        <v>940.0</v>
      </c>
      <c r="AC204" s="22">
        <v>4.0</v>
      </c>
      <c r="AD204" s="22">
        <v>2.0</v>
      </c>
      <c r="AE204" s="22">
        <v>164.51</v>
      </c>
      <c r="AF204" s="22">
        <v>293.0</v>
      </c>
      <c r="AG204" s="22">
        <v>102.9</v>
      </c>
      <c r="AH204" s="22">
        <v>10.15</v>
      </c>
      <c r="AI204" s="22">
        <v>1080.0</v>
      </c>
    </row>
    <row r="205">
      <c r="A205" s="1" t="s">
        <v>303</v>
      </c>
      <c r="E205" s="11"/>
      <c r="F205" s="12"/>
      <c r="G205" s="24" t="s">
        <v>42</v>
      </c>
      <c r="H205" s="15" t="s">
        <v>149</v>
      </c>
      <c r="I205" s="15">
        <v>968.0</v>
      </c>
      <c r="J205" s="15">
        <v>964.0</v>
      </c>
      <c r="K205" s="15">
        <v>948.0</v>
      </c>
      <c r="L205" s="16">
        <f t="shared" si="1"/>
        <v>960</v>
      </c>
      <c r="M205" s="17">
        <f t="shared" si="2"/>
        <v>52.08333333</v>
      </c>
      <c r="N205" s="14">
        <f t="shared" si="4"/>
        <v>50000</v>
      </c>
      <c r="O205" s="15">
        <v>12.0</v>
      </c>
      <c r="P205" s="14">
        <f t="shared" si="6"/>
        <v>0.024</v>
      </c>
      <c r="Q205" s="18"/>
      <c r="R205" s="19" t="s">
        <v>46</v>
      </c>
      <c r="S205" s="20">
        <v>42566.0</v>
      </c>
      <c r="T205" s="10" t="s">
        <v>164</v>
      </c>
      <c r="V205" s="10" t="s">
        <v>244</v>
      </c>
      <c r="W205" s="10" t="s">
        <v>102</v>
      </c>
      <c r="X205" s="21">
        <v>200.0</v>
      </c>
      <c r="Y205" s="10" t="s">
        <v>75</v>
      </c>
      <c r="Z205" s="22">
        <v>840.0</v>
      </c>
      <c r="AA205" s="22">
        <v>40.0</v>
      </c>
      <c r="AB205" s="22">
        <v>800.0</v>
      </c>
      <c r="AC205" s="22">
        <v>2.0</v>
      </c>
      <c r="AD205" s="22">
        <v>3.0</v>
      </c>
      <c r="AE205" s="22">
        <v>119.155</v>
      </c>
      <c r="AF205" s="22">
        <v>276.0</v>
      </c>
      <c r="AG205" s="22">
        <v>89.41</v>
      </c>
      <c r="AH205" s="22">
        <v>12.95</v>
      </c>
      <c r="AI205" s="22">
        <v>950.0</v>
      </c>
      <c r="AL205" s="2">
        <v>2.0</v>
      </c>
    </row>
    <row r="206">
      <c r="A206" s="1" t="s">
        <v>304</v>
      </c>
      <c r="B206" s="2"/>
      <c r="C206" s="2"/>
      <c r="D206" s="2"/>
      <c r="E206" s="23"/>
      <c r="F206" s="12"/>
      <c r="G206" s="24" t="s">
        <v>42</v>
      </c>
      <c r="H206" s="15" t="s">
        <v>149</v>
      </c>
      <c r="I206" s="15">
        <v>864.0</v>
      </c>
      <c r="J206" s="15">
        <v>816.0</v>
      </c>
      <c r="K206" s="15">
        <v>864.0</v>
      </c>
      <c r="L206" s="16">
        <f t="shared" si="1"/>
        <v>848</v>
      </c>
      <c r="M206" s="17">
        <f t="shared" si="2"/>
        <v>58.96226415</v>
      </c>
      <c r="N206" s="14">
        <f t="shared" si="4"/>
        <v>50000</v>
      </c>
      <c r="O206" s="15">
        <v>36.0</v>
      </c>
      <c r="P206" s="14">
        <f t="shared" si="6"/>
        <v>0.072</v>
      </c>
      <c r="Q206" s="18"/>
      <c r="R206" s="19" t="s">
        <v>46</v>
      </c>
      <c r="S206" s="20">
        <v>42566.0</v>
      </c>
      <c r="T206" s="10" t="s">
        <v>164</v>
      </c>
      <c r="V206" s="10" t="s">
        <v>244</v>
      </c>
      <c r="W206" s="10" t="s">
        <v>102</v>
      </c>
      <c r="X206" s="21">
        <v>201.0</v>
      </c>
      <c r="Y206" s="10" t="s">
        <v>44</v>
      </c>
      <c r="Z206" s="22">
        <v>960.0</v>
      </c>
      <c r="AA206" s="22">
        <v>120.0</v>
      </c>
      <c r="AB206" s="22">
        <v>840.0</v>
      </c>
      <c r="AC206" s="22">
        <v>2.0</v>
      </c>
      <c r="AD206" s="22">
        <v>2.0</v>
      </c>
      <c r="AE206" s="22">
        <v>123.35</v>
      </c>
      <c r="AF206" s="22">
        <v>275.0</v>
      </c>
      <c r="AG206" s="22">
        <v>88.105</v>
      </c>
      <c r="AH206" s="22">
        <v>9.92</v>
      </c>
      <c r="AI206" s="22">
        <v>1020.0</v>
      </c>
      <c r="AL206" s="2">
        <v>2.0</v>
      </c>
    </row>
    <row r="207">
      <c r="A207" s="1" t="s">
        <v>305</v>
      </c>
      <c r="B207" s="2"/>
      <c r="C207" s="2"/>
      <c r="D207" s="2">
        <v>1.0</v>
      </c>
      <c r="E207" s="23">
        <v>0.0</v>
      </c>
      <c r="F207" s="12"/>
      <c r="G207" s="24" t="s">
        <v>48</v>
      </c>
      <c r="H207" s="15" t="s">
        <v>149</v>
      </c>
      <c r="I207" s="15">
        <v>1032.0</v>
      </c>
      <c r="J207" s="15">
        <v>1004.0</v>
      </c>
      <c r="K207" s="15">
        <v>920.0</v>
      </c>
      <c r="L207" s="16">
        <f t="shared" si="1"/>
        <v>985.3333333</v>
      </c>
      <c r="M207" s="17">
        <f t="shared" si="2"/>
        <v>50.74424899</v>
      </c>
      <c r="N207" s="14">
        <f t="shared" si="4"/>
        <v>50000</v>
      </c>
      <c r="O207" s="15">
        <v>6.0</v>
      </c>
      <c r="P207" s="14">
        <f t="shared" si="6"/>
        <v>0.012</v>
      </c>
      <c r="Q207" s="18"/>
      <c r="R207" s="19" t="s">
        <v>46</v>
      </c>
      <c r="S207" s="20">
        <v>42659.0</v>
      </c>
      <c r="T207" s="10" t="s">
        <v>262</v>
      </c>
      <c r="V207" s="10" t="s">
        <v>53</v>
      </c>
      <c r="W207" s="10" t="s">
        <v>39</v>
      </c>
      <c r="X207" s="21">
        <v>202.0</v>
      </c>
      <c r="Y207" s="10" t="s">
        <v>75</v>
      </c>
      <c r="Z207" s="22">
        <v>1050.0</v>
      </c>
      <c r="AA207" s="22">
        <v>100.0</v>
      </c>
      <c r="AB207" s="22">
        <v>950.0</v>
      </c>
      <c r="AC207" s="22">
        <v>2.0</v>
      </c>
      <c r="AD207" s="22">
        <v>3.0</v>
      </c>
      <c r="AE207" s="22">
        <v>144.69</v>
      </c>
      <c r="AF207" s="22">
        <v>289.0</v>
      </c>
      <c r="AG207" s="22">
        <v>97.57</v>
      </c>
      <c r="AH207" s="22">
        <v>10.38</v>
      </c>
      <c r="AI207" s="22">
        <v>2200.0</v>
      </c>
      <c r="AL207" s="2">
        <v>6.0</v>
      </c>
    </row>
    <row r="208">
      <c r="A208" s="1" t="s">
        <v>306</v>
      </c>
      <c r="B208" s="2"/>
      <c r="C208" s="2"/>
      <c r="D208" s="2">
        <v>1.0</v>
      </c>
      <c r="E208" s="23">
        <v>0.0</v>
      </c>
      <c r="F208" s="12"/>
      <c r="G208" s="24" t="s">
        <v>42</v>
      </c>
      <c r="H208" s="15" t="s">
        <v>149</v>
      </c>
      <c r="I208" s="15">
        <v>1128.0</v>
      </c>
      <c r="J208" s="15">
        <v>1088.0</v>
      </c>
      <c r="K208" s="15">
        <v>908.0</v>
      </c>
      <c r="L208" s="16">
        <f t="shared" si="1"/>
        <v>1041.333333</v>
      </c>
      <c r="M208" s="17">
        <f t="shared" si="2"/>
        <v>48.01536492</v>
      </c>
      <c r="N208" s="14">
        <f t="shared" si="4"/>
        <v>50000</v>
      </c>
      <c r="O208" s="68">
        <v>2.0</v>
      </c>
      <c r="P208" s="14">
        <f>(O207/N208)*100</f>
        <v>0.012</v>
      </c>
      <c r="Q208" s="18"/>
      <c r="R208" s="19" t="s">
        <v>46</v>
      </c>
      <c r="S208" s="20">
        <v>42659.0</v>
      </c>
      <c r="T208" s="10" t="s">
        <v>262</v>
      </c>
      <c r="V208" s="10" t="s">
        <v>53</v>
      </c>
      <c r="W208" s="10" t="s">
        <v>39</v>
      </c>
      <c r="X208" s="21">
        <v>203.0</v>
      </c>
      <c r="Y208" s="10" t="s">
        <v>44</v>
      </c>
      <c r="Z208" s="22">
        <v>780.0</v>
      </c>
      <c r="AA208" s="22">
        <v>50.0</v>
      </c>
      <c r="AB208" s="22">
        <v>130.0</v>
      </c>
      <c r="AC208" s="22">
        <v>3.0</v>
      </c>
      <c r="AD208" s="22">
        <v>1.0</v>
      </c>
      <c r="AE208" s="22">
        <v>123.78</v>
      </c>
      <c r="AF208" s="22">
        <v>254.0</v>
      </c>
      <c r="AG208" s="22">
        <v>80.88</v>
      </c>
      <c r="AH208" s="22">
        <v>10.41</v>
      </c>
      <c r="AI208" s="22">
        <v>760.0</v>
      </c>
      <c r="AL208" s="2">
        <v>6.0</v>
      </c>
    </row>
    <row r="209">
      <c r="A209" s="1" t="s">
        <v>307</v>
      </c>
      <c r="B209" s="2"/>
      <c r="C209" s="2"/>
      <c r="D209" s="2">
        <v>1.0</v>
      </c>
      <c r="E209" s="23">
        <v>0.0</v>
      </c>
      <c r="F209" s="12"/>
      <c r="G209" s="24" t="s">
        <v>42</v>
      </c>
      <c r="H209" s="15" t="s">
        <v>149</v>
      </c>
      <c r="I209" s="15">
        <v>1092.0</v>
      </c>
      <c r="J209" s="15">
        <v>908.0</v>
      </c>
      <c r="K209" s="15">
        <v>992.0</v>
      </c>
      <c r="L209" s="16">
        <f t="shared" si="1"/>
        <v>997.3333333</v>
      </c>
      <c r="M209" s="17">
        <f t="shared" si="2"/>
        <v>50.13368984</v>
      </c>
      <c r="N209" s="14">
        <f t="shared" si="4"/>
        <v>50000</v>
      </c>
      <c r="O209" s="15">
        <v>1.0</v>
      </c>
      <c r="P209" s="14">
        <f t="shared" ref="P209:P401" si="7">(O209/N209)*100</f>
        <v>0.002</v>
      </c>
      <c r="Q209" s="18"/>
      <c r="R209" s="19" t="s">
        <v>46</v>
      </c>
      <c r="S209" s="20">
        <v>42659.0</v>
      </c>
      <c r="T209" s="10" t="s">
        <v>262</v>
      </c>
      <c r="V209" s="10" t="s">
        <v>53</v>
      </c>
      <c r="W209" s="10" t="s">
        <v>39</v>
      </c>
      <c r="X209" s="21">
        <v>204.0</v>
      </c>
      <c r="Y209" s="10" t="s">
        <v>44</v>
      </c>
      <c r="Z209" s="22">
        <v>800.0</v>
      </c>
      <c r="AA209" s="22">
        <v>100.0</v>
      </c>
      <c r="AB209" s="22">
        <v>700.0</v>
      </c>
      <c r="AC209" s="22">
        <v>2.0</v>
      </c>
      <c r="AD209" s="22">
        <v>2.0</v>
      </c>
      <c r="AE209" s="22">
        <v>124.32</v>
      </c>
      <c r="AF209" s="22">
        <v>271.0</v>
      </c>
      <c r="AG209" s="22">
        <v>84.8</v>
      </c>
      <c r="AH209" s="22">
        <v>9.54</v>
      </c>
      <c r="AI209" s="22">
        <v>1700.0</v>
      </c>
      <c r="AL209" s="2">
        <v>6.0</v>
      </c>
    </row>
    <row r="210">
      <c r="A210" s="1" t="s">
        <v>308</v>
      </c>
      <c r="B210" s="2"/>
      <c r="C210" s="2"/>
      <c r="D210" s="2">
        <v>1.0</v>
      </c>
      <c r="E210" s="23">
        <v>0.0</v>
      </c>
      <c r="F210" s="12"/>
      <c r="G210" s="24" t="s">
        <v>42</v>
      </c>
      <c r="H210" s="15" t="s">
        <v>149</v>
      </c>
      <c r="I210" s="15">
        <v>1016.0</v>
      </c>
      <c r="J210" s="15">
        <v>956.0</v>
      </c>
      <c r="K210" s="15">
        <v>928.0</v>
      </c>
      <c r="L210" s="16">
        <f t="shared" si="1"/>
        <v>966.6666667</v>
      </c>
      <c r="M210" s="17">
        <f t="shared" si="2"/>
        <v>51.72413793</v>
      </c>
      <c r="N210" s="14">
        <f t="shared" si="4"/>
        <v>50000</v>
      </c>
      <c r="O210" s="15">
        <v>9.0</v>
      </c>
      <c r="P210" s="14">
        <f t="shared" si="7"/>
        <v>0.018</v>
      </c>
      <c r="Q210" s="18"/>
      <c r="R210" s="19" t="s">
        <v>46</v>
      </c>
      <c r="S210" s="20">
        <v>42659.0</v>
      </c>
      <c r="T210" s="10" t="s">
        <v>262</v>
      </c>
      <c r="V210" s="10" t="s">
        <v>53</v>
      </c>
      <c r="W210" s="10" t="s">
        <v>39</v>
      </c>
      <c r="X210" s="21">
        <v>205.0</v>
      </c>
      <c r="Y210" s="10" t="s">
        <v>44</v>
      </c>
      <c r="Z210" s="22">
        <v>860.0</v>
      </c>
      <c r="AA210" s="22">
        <v>100.0</v>
      </c>
      <c r="AB210" s="22">
        <v>760.0</v>
      </c>
      <c r="AC210" s="22">
        <v>2.0</v>
      </c>
      <c r="AD210" s="22">
        <v>1.0</v>
      </c>
      <c r="AE210" s="22">
        <v>134.84</v>
      </c>
      <c r="AF210" s="22">
        <v>278.0</v>
      </c>
      <c r="AG210" s="22">
        <v>91.59</v>
      </c>
      <c r="AH210" s="22">
        <v>10.4</v>
      </c>
      <c r="AI210" s="22">
        <v>1350.0</v>
      </c>
      <c r="AL210" s="2">
        <v>6.0</v>
      </c>
    </row>
    <row r="211">
      <c r="A211" s="1" t="s">
        <v>309</v>
      </c>
      <c r="B211" s="2"/>
      <c r="C211" s="2"/>
      <c r="D211" s="2">
        <v>1.0</v>
      </c>
      <c r="E211" s="23">
        <v>0.0</v>
      </c>
      <c r="F211" s="12"/>
      <c r="G211" s="24" t="s">
        <v>42</v>
      </c>
      <c r="H211" s="15" t="s">
        <v>149</v>
      </c>
      <c r="I211" s="15">
        <v>960.0</v>
      </c>
      <c r="J211" s="15">
        <v>1032.0</v>
      </c>
      <c r="K211" s="15">
        <v>1080.0</v>
      </c>
      <c r="L211" s="16">
        <f t="shared" si="1"/>
        <v>1024</v>
      </c>
      <c r="M211" s="17">
        <f t="shared" si="2"/>
        <v>48.828125</v>
      </c>
      <c r="N211" s="14">
        <f t="shared" si="4"/>
        <v>50000</v>
      </c>
      <c r="O211" s="15">
        <v>1.0</v>
      </c>
      <c r="P211" s="14">
        <f t="shared" si="7"/>
        <v>0.002</v>
      </c>
      <c r="Q211" s="18"/>
      <c r="R211" s="19" t="s">
        <v>46</v>
      </c>
      <c r="S211" s="20">
        <v>42659.0</v>
      </c>
      <c r="T211" s="10" t="s">
        <v>262</v>
      </c>
      <c r="V211" s="10" t="s">
        <v>53</v>
      </c>
      <c r="W211" s="10" t="s">
        <v>39</v>
      </c>
      <c r="X211" s="21">
        <v>206.0</v>
      </c>
      <c r="Y211" s="10" t="s">
        <v>44</v>
      </c>
      <c r="Z211" s="22">
        <v>740.0</v>
      </c>
      <c r="AA211" s="22">
        <v>100.0</v>
      </c>
      <c r="AB211" s="22">
        <v>640.0</v>
      </c>
      <c r="AC211" s="22">
        <v>3.0</v>
      </c>
      <c r="AD211" s="22">
        <v>3.0</v>
      </c>
      <c r="AE211" s="22">
        <v>106.35</v>
      </c>
      <c r="AF211" s="22">
        <v>260.0</v>
      </c>
      <c r="AG211" s="22">
        <v>74.89</v>
      </c>
      <c r="AH211" s="22">
        <v>8.82</v>
      </c>
      <c r="AI211" s="22">
        <v>660.0</v>
      </c>
      <c r="AL211" s="2">
        <v>6.0</v>
      </c>
    </row>
    <row r="212">
      <c r="A212" s="1" t="s">
        <v>310</v>
      </c>
      <c r="B212" s="2"/>
      <c r="C212" s="2"/>
      <c r="D212" s="2">
        <v>1.0</v>
      </c>
      <c r="E212" s="23">
        <v>1.0</v>
      </c>
      <c r="F212" s="12"/>
      <c r="G212" s="24" t="s">
        <v>42</v>
      </c>
      <c r="H212" s="15" t="s">
        <v>149</v>
      </c>
      <c r="I212" s="15">
        <v>776.0</v>
      </c>
      <c r="J212" s="15">
        <v>784.0</v>
      </c>
      <c r="K212" s="15">
        <v>792.0</v>
      </c>
      <c r="L212" s="16">
        <f t="shared" si="1"/>
        <v>784</v>
      </c>
      <c r="M212" s="17">
        <f t="shared" si="2"/>
        <v>63.7755102</v>
      </c>
      <c r="N212" s="14">
        <f t="shared" si="4"/>
        <v>50000</v>
      </c>
      <c r="O212" s="15">
        <v>0.0</v>
      </c>
      <c r="P212" s="14">
        <f t="shared" si="7"/>
        <v>0</v>
      </c>
      <c r="Q212" s="18"/>
      <c r="R212" s="19" t="s">
        <v>46</v>
      </c>
      <c r="S212" s="20">
        <v>42659.0</v>
      </c>
      <c r="T212" s="10" t="s">
        <v>262</v>
      </c>
      <c r="V212" s="10" t="s">
        <v>38</v>
      </c>
      <c r="W212" s="10" t="s">
        <v>39</v>
      </c>
      <c r="X212" s="21">
        <v>207.0</v>
      </c>
      <c r="Y212" s="10" t="s">
        <v>44</v>
      </c>
      <c r="Z212" s="22">
        <v>800.0</v>
      </c>
      <c r="AA212" s="22">
        <v>40.0</v>
      </c>
      <c r="AB212" s="22">
        <v>760.0</v>
      </c>
      <c r="AC212" s="22">
        <v>2.0</v>
      </c>
      <c r="AD212" s="22">
        <v>1.0</v>
      </c>
      <c r="AE212" s="22">
        <v>126.52</v>
      </c>
      <c r="AF212" s="22">
        <v>268.0</v>
      </c>
      <c r="AG212" s="22">
        <v>86.98</v>
      </c>
      <c r="AH212" s="22">
        <v>10.8</v>
      </c>
      <c r="AI212" s="22">
        <v>300.0</v>
      </c>
      <c r="AL212" s="2">
        <v>6.0</v>
      </c>
    </row>
    <row r="213">
      <c r="A213" s="1" t="s">
        <v>311</v>
      </c>
      <c r="B213" s="2"/>
      <c r="C213" s="2"/>
      <c r="D213" s="2">
        <v>1.0</v>
      </c>
      <c r="E213" s="23">
        <v>1.0</v>
      </c>
      <c r="F213" s="12"/>
      <c r="G213" s="24" t="s">
        <v>42</v>
      </c>
      <c r="H213" s="15" t="s">
        <v>149</v>
      </c>
      <c r="I213" s="15">
        <v>596.0</v>
      </c>
      <c r="J213" s="15">
        <v>736.0</v>
      </c>
      <c r="K213" s="15">
        <v>640.0</v>
      </c>
      <c r="L213" s="16">
        <f t="shared" si="1"/>
        <v>657.3333333</v>
      </c>
      <c r="M213" s="17">
        <f t="shared" si="2"/>
        <v>76.06490872</v>
      </c>
      <c r="N213" s="14">
        <f t="shared" si="4"/>
        <v>50000</v>
      </c>
      <c r="O213" s="15">
        <v>0.0</v>
      </c>
      <c r="P213" s="14">
        <f t="shared" si="7"/>
        <v>0</v>
      </c>
      <c r="Q213" s="18"/>
      <c r="R213" s="19" t="s">
        <v>46</v>
      </c>
      <c r="S213" s="20">
        <v>42659.0</v>
      </c>
      <c r="T213" s="10" t="s">
        <v>262</v>
      </c>
      <c r="V213" s="10" t="s">
        <v>38</v>
      </c>
      <c r="W213" s="10" t="s">
        <v>39</v>
      </c>
      <c r="X213" s="21">
        <v>208.0</v>
      </c>
      <c r="Y213" s="10" t="s">
        <v>44</v>
      </c>
      <c r="Z213" s="22">
        <v>850.0</v>
      </c>
      <c r="AA213" s="22">
        <v>100.0</v>
      </c>
      <c r="AB213" s="22">
        <v>750.0</v>
      </c>
      <c r="AC213" s="22">
        <v>3.0</v>
      </c>
      <c r="AD213" s="22">
        <v>1.0</v>
      </c>
      <c r="AE213" s="22">
        <v>124.28</v>
      </c>
      <c r="AF213" s="22">
        <v>270.0</v>
      </c>
      <c r="AG213" s="22">
        <v>86.1</v>
      </c>
      <c r="AH213" s="22">
        <v>10.73</v>
      </c>
      <c r="AI213" s="22">
        <v>1960.0</v>
      </c>
      <c r="AL213" s="2">
        <v>6.0</v>
      </c>
    </row>
    <row r="214">
      <c r="A214" s="1" t="s">
        <v>312</v>
      </c>
      <c r="B214" s="2"/>
      <c r="C214" s="2"/>
      <c r="D214" s="2">
        <v>1.0</v>
      </c>
      <c r="E214" s="23">
        <v>0.0</v>
      </c>
      <c r="F214" s="12"/>
      <c r="G214" s="24" t="s">
        <v>42</v>
      </c>
      <c r="H214" s="15" t="s">
        <v>149</v>
      </c>
      <c r="I214" s="15">
        <v>936.0</v>
      </c>
      <c r="J214" s="15">
        <v>840.0</v>
      </c>
      <c r="K214" s="15">
        <v>836.0</v>
      </c>
      <c r="L214" s="16">
        <f t="shared" si="1"/>
        <v>870.6666667</v>
      </c>
      <c r="M214" s="17">
        <f t="shared" si="2"/>
        <v>57.42725881</v>
      </c>
      <c r="N214" s="14">
        <f t="shared" si="4"/>
        <v>50000</v>
      </c>
      <c r="O214" s="15">
        <v>1.0</v>
      </c>
      <c r="P214" s="14">
        <f t="shared" si="7"/>
        <v>0.002</v>
      </c>
      <c r="Q214" s="18"/>
      <c r="R214" s="19" t="s">
        <v>46</v>
      </c>
      <c r="S214" s="20">
        <v>42660.0</v>
      </c>
      <c r="T214" s="10" t="s">
        <v>262</v>
      </c>
      <c r="V214" s="10" t="s">
        <v>73</v>
      </c>
      <c r="W214" s="10" t="s">
        <v>39</v>
      </c>
      <c r="X214" s="21">
        <v>209.0</v>
      </c>
      <c r="Y214" s="10" t="s">
        <v>44</v>
      </c>
      <c r="Z214" s="22">
        <v>780.0</v>
      </c>
      <c r="AA214" s="22">
        <v>40.0</v>
      </c>
      <c r="AB214" s="22">
        <v>740.0</v>
      </c>
      <c r="AC214" s="22">
        <v>3.0</v>
      </c>
      <c r="AD214" s="22">
        <v>2.0</v>
      </c>
      <c r="AE214" s="22">
        <v>115.0</v>
      </c>
      <c r="AF214" s="22">
        <v>254.0</v>
      </c>
      <c r="AG214" s="22">
        <v>76.29</v>
      </c>
      <c r="AH214" s="22">
        <v>8.5</v>
      </c>
      <c r="AI214" s="69"/>
      <c r="AL214" s="2">
        <v>6.0</v>
      </c>
    </row>
    <row r="215">
      <c r="A215" s="1" t="s">
        <v>313</v>
      </c>
      <c r="B215" s="2"/>
      <c r="C215" s="2"/>
      <c r="D215" s="2">
        <v>1.0</v>
      </c>
      <c r="E215" s="23">
        <v>0.0</v>
      </c>
      <c r="F215" s="12"/>
      <c r="G215" s="24" t="s">
        <v>48</v>
      </c>
      <c r="H215" s="15" t="s">
        <v>149</v>
      </c>
      <c r="I215" s="15">
        <v>1004.0</v>
      </c>
      <c r="J215" s="15">
        <v>928.0</v>
      </c>
      <c r="K215" s="15">
        <v>1020.0</v>
      </c>
      <c r="L215" s="16">
        <f t="shared" si="1"/>
        <v>984</v>
      </c>
      <c r="M215" s="17">
        <f t="shared" si="2"/>
        <v>50.81300813</v>
      </c>
      <c r="N215" s="14">
        <f t="shared" si="4"/>
        <v>50000</v>
      </c>
      <c r="O215" s="15">
        <v>0.0</v>
      </c>
      <c r="P215" s="14">
        <f t="shared" si="7"/>
        <v>0</v>
      </c>
      <c r="Q215" s="18"/>
      <c r="R215" s="19" t="s">
        <v>46</v>
      </c>
      <c r="S215" s="20">
        <v>42660.0</v>
      </c>
      <c r="T215" s="10" t="s">
        <v>262</v>
      </c>
      <c r="V215" s="10" t="s">
        <v>73</v>
      </c>
      <c r="W215" s="10" t="s">
        <v>39</v>
      </c>
      <c r="X215" s="21">
        <v>210.0</v>
      </c>
      <c r="Y215" s="10" t="s">
        <v>75</v>
      </c>
      <c r="Z215" s="22">
        <v>960.0</v>
      </c>
      <c r="AA215" s="22">
        <v>120.0</v>
      </c>
      <c r="AB215" s="22">
        <v>840.0</v>
      </c>
      <c r="AC215" s="22">
        <v>2.0</v>
      </c>
      <c r="AD215" s="22">
        <v>2.0</v>
      </c>
      <c r="AE215" s="22">
        <v>149.0</v>
      </c>
      <c r="AF215" s="22">
        <v>295.0</v>
      </c>
      <c r="AG215" s="22">
        <v>95.0</v>
      </c>
      <c r="AH215" s="22">
        <v>10.0</v>
      </c>
      <c r="AI215" s="22">
        <v>1650.0</v>
      </c>
      <c r="AL215" s="2">
        <v>6.0</v>
      </c>
    </row>
    <row r="216">
      <c r="A216" s="1" t="s">
        <v>314</v>
      </c>
      <c r="B216" s="2"/>
      <c r="C216" s="2"/>
      <c r="D216" s="2">
        <v>1.0</v>
      </c>
      <c r="E216" s="23">
        <v>1.0</v>
      </c>
      <c r="F216" s="12"/>
      <c r="G216" s="24" t="s">
        <v>42</v>
      </c>
      <c r="H216" s="15" t="s">
        <v>149</v>
      </c>
      <c r="I216" s="15">
        <v>844.0</v>
      </c>
      <c r="J216" s="15">
        <v>792.0</v>
      </c>
      <c r="K216" s="15">
        <v>800.0</v>
      </c>
      <c r="L216" s="16">
        <f t="shared" si="1"/>
        <v>812</v>
      </c>
      <c r="M216" s="17">
        <f t="shared" si="2"/>
        <v>61.57635468</v>
      </c>
      <c r="N216" s="14">
        <f t="shared" si="4"/>
        <v>50000</v>
      </c>
      <c r="O216" s="15">
        <v>7.0</v>
      </c>
      <c r="P216" s="14">
        <f t="shared" si="7"/>
        <v>0.014</v>
      </c>
      <c r="Q216" s="18"/>
      <c r="R216" s="19" t="s">
        <v>46</v>
      </c>
      <c r="S216" s="20">
        <v>42660.0</v>
      </c>
      <c r="T216" s="10" t="s">
        <v>262</v>
      </c>
      <c r="V216" s="10" t="s">
        <v>73</v>
      </c>
      <c r="W216" s="10" t="s">
        <v>39</v>
      </c>
      <c r="X216" s="21">
        <v>211.0</v>
      </c>
      <c r="Y216" s="10" t="s">
        <v>44</v>
      </c>
      <c r="Z216" s="22">
        <v>780.0</v>
      </c>
      <c r="AA216" s="22">
        <v>40.0</v>
      </c>
      <c r="AB216" s="22">
        <v>740.0</v>
      </c>
      <c r="AC216" s="22">
        <v>2.0</v>
      </c>
      <c r="AD216" s="22">
        <v>4.0</v>
      </c>
      <c r="AE216" s="22">
        <v>135.0</v>
      </c>
      <c r="AF216" s="22">
        <v>278.0</v>
      </c>
      <c r="AG216" s="22">
        <v>91.0</v>
      </c>
      <c r="AH216" s="22">
        <v>10.1</v>
      </c>
      <c r="AI216" s="22">
        <v>175.0</v>
      </c>
      <c r="AL216" s="2">
        <v>6.0</v>
      </c>
    </row>
    <row r="217">
      <c r="A217" s="1" t="s">
        <v>315</v>
      </c>
      <c r="B217" s="2"/>
      <c r="C217" s="2"/>
      <c r="D217" s="2">
        <v>1.0</v>
      </c>
      <c r="E217" s="23">
        <v>0.0</v>
      </c>
      <c r="F217" s="12"/>
      <c r="G217" s="24" t="s">
        <v>42</v>
      </c>
      <c r="H217" s="15" t="s">
        <v>149</v>
      </c>
      <c r="I217" s="15">
        <v>1032.0</v>
      </c>
      <c r="J217" s="15">
        <v>1180.0</v>
      </c>
      <c r="K217" s="15">
        <v>956.0</v>
      </c>
      <c r="L217" s="16">
        <f t="shared" si="1"/>
        <v>1056</v>
      </c>
      <c r="M217" s="17">
        <f t="shared" si="2"/>
        <v>47.34848485</v>
      </c>
      <c r="N217" s="14">
        <f t="shared" si="4"/>
        <v>50000</v>
      </c>
      <c r="O217" s="15">
        <v>1.0</v>
      </c>
      <c r="P217" s="14">
        <f t="shared" si="7"/>
        <v>0.002</v>
      </c>
      <c r="Q217" s="18"/>
      <c r="R217" s="19" t="s">
        <v>46</v>
      </c>
      <c r="S217" s="20">
        <v>42661.0</v>
      </c>
      <c r="T217" s="10" t="s">
        <v>262</v>
      </c>
      <c r="V217" s="10" t="s">
        <v>316</v>
      </c>
      <c r="W217" s="10" t="s">
        <v>39</v>
      </c>
      <c r="X217" s="21">
        <v>212.0</v>
      </c>
      <c r="Y217" s="10" t="s">
        <v>44</v>
      </c>
      <c r="Z217" s="22">
        <v>780.0</v>
      </c>
      <c r="AA217" s="22">
        <v>100.0</v>
      </c>
      <c r="AB217" s="22">
        <v>680.0</v>
      </c>
      <c r="AC217" s="22">
        <v>2.0</v>
      </c>
      <c r="AD217" s="22">
        <v>3.0</v>
      </c>
      <c r="AE217" s="22">
        <v>120.9</v>
      </c>
      <c r="AF217" s="22">
        <v>259.0</v>
      </c>
      <c r="AG217" s="22">
        <v>75.14</v>
      </c>
      <c r="AH217" s="22">
        <v>8.76</v>
      </c>
      <c r="AI217" s="22">
        <v>900.0</v>
      </c>
      <c r="AL217" s="2">
        <v>6.0</v>
      </c>
    </row>
    <row r="218">
      <c r="A218" s="1" t="s">
        <v>317</v>
      </c>
      <c r="B218" s="2"/>
      <c r="C218" s="2"/>
      <c r="D218" s="2">
        <v>1.0</v>
      </c>
      <c r="E218" s="23">
        <v>1.0</v>
      </c>
      <c r="F218" s="12"/>
      <c r="G218" s="24" t="s">
        <v>42</v>
      </c>
      <c r="H218" s="15" t="s">
        <v>149</v>
      </c>
      <c r="I218" s="15">
        <v>852.0</v>
      </c>
      <c r="J218" s="15">
        <v>900.0</v>
      </c>
      <c r="K218" s="15">
        <v>936.0</v>
      </c>
      <c r="L218" s="16">
        <f t="shared" si="1"/>
        <v>896</v>
      </c>
      <c r="M218" s="17">
        <f t="shared" si="2"/>
        <v>55.80357143</v>
      </c>
      <c r="N218" s="14">
        <f t="shared" si="4"/>
        <v>50000</v>
      </c>
      <c r="O218" s="15">
        <v>0.0</v>
      </c>
      <c r="P218" s="14">
        <f t="shared" si="7"/>
        <v>0</v>
      </c>
      <c r="Q218" s="18"/>
      <c r="R218" s="19" t="s">
        <v>46</v>
      </c>
      <c r="S218" s="20">
        <v>42661.0</v>
      </c>
      <c r="T218" s="10" t="s">
        <v>262</v>
      </c>
      <c r="V218" s="10" t="s">
        <v>316</v>
      </c>
      <c r="W218" s="10" t="s">
        <v>39</v>
      </c>
      <c r="X218" s="21">
        <v>213.0</v>
      </c>
      <c r="Y218" s="10" t="s">
        <v>75</v>
      </c>
      <c r="Z218" s="22">
        <v>840.0</v>
      </c>
      <c r="AA218" s="22">
        <v>100.0</v>
      </c>
      <c r="AB218" s="22">
        <v>740.0</v>
      </c>
      <c r="AC218" s="22">
        <v>3.0</v>
      </c>
      <c r="AD218" s="22">
        <v>2.0</v>
      </c>
      <c r="AE218" s="22">
        <v>118.31</v>
      </c>
      <c r="AF218" s="22">
        <v>253.0</v>
      </c>
      <c r="AG218" s="22">
        <v>79.9</v>
      </c>
      <c r="AH218" s="22">
        <v>9.29</v>
      </c>
      <c r="AI218" s="22">
        <v>1200.0</v>
      </c>
      <c r="AL218" s="2">
        <v>6.0</v>
      </c>
    </row>
    <row r="219">
      <c r="A219" s="1" t="s">
        <v>318</v>
      </c>
      <c r="B219" s="2"/>
      <c r="C219" s="2"/>
      <c r="D219" s="2">
        <v>1.0</v>
      </c>
      <c r="E219" s="23">
        <v>1.0</v>
      </c>
      <c r="F219" s="12"/>
      <c r="G219" s="24" t="s">
        <v>48</v>
      </c>
      <c r="H219" s="15" t="s">
        <v>149</v>
      </c>
      <c r="I219" s="15">
        <v>912.0</v>
      </c>
      <c r="J219" s="15">
        <v>800.0</v>
      </c>
      <c r="K219" s="15">
        <v>776.0</v>
      </c>
      <c r="L219" s="16">
        <f t="shared" si="1"/>
        <v>829.3333333</v>
      </c>
      <c r="M219" s="17">
        <f t="shared" si="2"/>
        <v>60.28938907</v>
      </c>
      <c r="N219" s="14">
        <f t="shared" si="4"/>
        <v>50000</v>
      </c>
      <c r="O219" s="15">
        <v>0.0</v>
      </c>
      <c r="P219" s="14">
        <f t="shared" si="7"/>
        <v>0</v>
      </c>
      <c r="Q219" s="18"/>
      <c r="R219" s="19" t="s">
        <v>46</v>
      </c>
      <c r="S219" s="20">
        <v>42661.0</v>
      </c>
      <c r="T219" s="10" t="s">
        <v>262</v>
      </c>
      <c r="V219" s="10" t="s">
        <v>316</v>
      </c>
      <c r="W219" s="10" t="s">
        <v>39</v>
      </c>
      <c r="X219" s="21">
        <v>214.0</v>
      </c>
      <c r="Y219" s="10" t="s">
        <v>44</v>
      </c>
      <c r="Z219" s="22">
        <v>1080.0</v>
      </c>
      <c r="AA219" s="22">
        <v>100.0</v>
      </c>
      <c r="AB219" s="22">
        <v>980.0</v>
      </c>
      <c r="AC219" s="22">
        <v>3.0</v>
      </c>
      <c r="AD219" s="22">
        <v>2.0</v>
      </c>
      <c r="AE219" s="22">
        <v>170.0</v>
      </c>
      <c r="AF219" s="22">
        <v>295.0</v>
      </c>
      <c r="AG219" s="22">
        <v>105.19</v>
      </c>
      <c r="AH219" s="22">
        <v>11.05</v>
      </c>
      <c r="AI219" s="22">
        <v>750.0</v>
      </c>
      <c r="AL219" s="2">
        <v>6.0</v>
      </c>
    </row>
    <row r="220">
      <c r="A220" s="1" t="s">
        <v>319</v>
      </c>
      <c r="B220" s="2"/>
      <c r="C220" s="2"/>
      <c r="D220" s="2">
        <v>1.0</v>
      </c>
      <c r="E220" s="23">
        <v>1.0</v>
      </c>
      <c r="F220" s="12"/>
      <c r="G220" s="24" t="s">
        <v>48</v>
      </c>
      <c r="H220" s="15" t="s">
        <v>149</v>
      </c>
      <c r="I220" s="15">
        <v>960.0</v>
      </c>
      <c r="J220" s="15">
        <v>816.0</v>
      </c>
      <c r="K220" s="15">
        <v>852.0</v>
      </c>
      <c r="L220" s="16">
        <f t="shared" si="1"/>
        <v>876</v>
      </c>
      <c r="M220" s="17">
        <f t="shared" si="2"/>
        <v>57.07762557</v>
      </c>
      <c r="N220" s="14">
        <f t="shared" si="4"/>
        <v>50000</v>
      </c>
      <c r="O220" s="15">
        <v>7.0</v>
      </c>
      <c r="P220" s="14">
        <f t="shared" si="7"/>
        <v>0.014</v>
      </c>
      <c r="Q220" s="18"/>
      <c r="R220" s="19" t="s">
        <v>46</v>
      </c>
      <c r="S220" s="20">
        <v>42661.0</v>
      </c>
      <c r="T220" s="10" t="s">
        <v>262</v>
      </c>
      <c r="V220" s="10" t="s">
        <v>316</v>
      </c>
      <c r="W220" s="10" t="s">
        <v>39</v>
      </c>
      <c r="X220" s="21">
        <v>215.0</v>
      </c>
      <c r="Y220" s="10" t="s">
        <v>44</v>
      </c>
      <c r="Z220" s="22">
        <v>980.0</v>
      </c>
      <c r="AA220" s="22">
        <v>40.0</v>
      </c>
      <c r="AB220" s="22">
        <v>940.0</v>
      </c>
      <c r="AC220" s="22">
        <v>3.0</v>
      </c>
      <c r="AD220" s="22">
        <v>1.0</v>
      </c>
      <c r="AE220" s="22">
        <v>141.2</v>
      </c>
      <c r="AF220" s="22">
        <v>299.0</v>
      </c>
      <c r="AG220" s="22">
        <v>100.36</v>
      </c>
      <c r="AH220" s="22">
        <v>10.64</v>
      </c>
      <c r="AI220" s="22">
        <v>1750.0</v>
      </c>
      <c r="AL220" s="2">
        <v>6.0</v>
      </c>
    </row>
    <row r="221">
      <c r="A221" s="1" t="s">
        <v>320</v>
      </c>
      <c r="B221" s="2"/>
      <c r="C221" s="2"/>
      <c r="D221" s="2">
        <v>1.0</v>
      </c>
      <c r="E221" s="23">
        <v>1.0</v>
      </c>
      <c r="F221" s="12"/>
      <c r="G221" s="24" t="s">
        <v>48</v>
      </c>
      <c r="H221" s="15" t="s">
        <v>149</v>
      </c>
      <c r="I221" s="15">
        <v>852.0</v>
      </c>
      <c r="J221" s="15">
        <v>900.0</v>
      </c>
      <c r="K221" s="15">
        <v>784.0</v>
      </c>
      <c r="L221" s="16">
        <f t="shared" si="1"/>
        <v>845.3333333</v>
      </c>
      <c r="M221" s="17">
        <f t="shared" si="2"/>
        <v>59.14826498</v>
      </c>
      <c r="N221" s="14">
        <f t="shared" si="4"/>
        <v>50000</v>
      </c>
      <c r="O221" s="15">
        <v>4.0</v>
      </c>
      <c r="P221" s="14">
        <f t="shared" si="7"/>
        <v>0.008</v>
      </c>
      <c r="Q221" s="18"/>
      <c r="R221" s="19" t="s">
        <v>46</v>
      </c>
      <c r="S221" s="20">
        <v>42661.0</v>
      </c>
      <c r="T221" s="10" t="s">
        <v>262</v>
      </c>
      <c r="V221" s="10" t="s">
        <v>38</v>
      </c>
      <c r="W221" s="10" t="s">
        <v>39</v>
      </c>
      <c r="X221" s="21">
        <v>216.0</v>
      </c>
      <c r="Y221" s="10" t="s">
        <v>44</v>
      </c>
      <c r="Z221" s="22">
        <v>1160.0</v>
      </c>
      <c r="AA221" s="22">
        <v>100.0</v>
      </c>
      <c r="AB221" s="22">
        <v>1060.0</v>
      </c>
      <c r="AC221" s="22">
        <v>4.0</v>
      </c>
      <c r="AD221" s="22">
        <v>1.0</v>
      </c>
      <c r="AE221" s="22">
        <v>162.0</v>
      </c>
      <c r="AF221" s="22">
        <v>301.0</v>
      </c>
      <c r="AG221" s="22">
        <v>102.44</v>
      </c>
      <c r="AH221" s="22">
        <v>11.52</v>
      </c>
      <c r="AI221" s="22">
        <v>1620.0</v>
      </c>
      <c r="AL221" s="2">
        <v>6.0</v>
      </c>
    </row>
    <row r="222">
      <c r="A222" s="1" t="s">
        <v>321</v>
      </c>
      <c r="B222" s="2"/>
      <c r="C222" s="2"/>
      <c r="D222" s="2">
        <v>1.0</v>
      </c>
      <c r="E222" s="23">
        <v>1.0</v>
      </c>
      <c r="F222" s="12"/>
      <c r="G222" s="24" t="s">
        <v>42</v>
      </c>
      <c r="H222" s="15" t="s">
        <v>149</v>
      </c>
      <c r="I222" s="15">
        <v>800.0</v>
      </c>
      <c r="J222" s="15">
        <v>872.0</v>
      </c>
      <c r="K222" s="15">
        <v>820.0</v>
      </c>
      <c r="L222" s="16">
        <f t="shared" si="1"/>
        <v>830.6666667</v>
      </c>
      <c r="M222" s="17">
        <f t="shared" si="2"/>
        <v>60.19261637</v>
      </c>
      <c r="N222" s="14">
        <f t="shared" si="4"/>
        <v>50000</v>
      </c>
      <c r="O222" s="15">
        <v>0.0</v>
      </c>
      <c r="P222" s="14">
        <f t="shared" si="7"/>
        <v>0</v>
      </c>
      <c r="Q222" s="18"/>
      <c r="R222" s="19" t="s">
        <v>46</v>
      </c>
      <c r="S222" s="20">
        <v>42662.0</v>
      </c>
      <c r="T222" s="10" t="s">
        <v>262</v>
      </c>
      <c r="V222" s="10" t="s">
        <v>53</v>
      </c>
      <c r="W222" s="10" t="s">
        <v>39</v>
      </c>
      <c r="X222" s="21">
        <v>217.0</v>
      </c>
      <c r="Y222" s="10" t="s">
        <v>75</v>
      </c>
      <c r="Z222" s="22">
        <v>790.0</v>
      </c>
      <c r="AA222" s="22">
        <v>40.0</v>
      </c>
      <c r="AB222" s="22">
        <v>750.0</v>
      </c>
      <c r="AC222" s="22">
        <v>3.0</v>
      </c>
      <c r="AD222" s="22">
        <v>2.0</v>
      </c>
      <c r="AE222" s="22">
        <v>134.82</v>
      </c>
      <c r="AF222" s="22">
        <v>273.0</v>
      </c>
      <c r="AG222" s="22">
        <v>88.63</v>
      </c>
      <c r="AH222" s="22">
        <v>10.43</v>
      </c>
      <c r="AI222" s="22">
        <v>1600.0</v>
      </c>
      <c r="AL222" s="2">
        <v>6.0</v>
      </c>
    </row>
    <row r="223">
      <c r="A223" s="1" t="s">
        <v>322</v>
      </c>
      <c r="B223" s="2"/>
      <c r="C223" s="2"/>
      <c r="D223" s="2">
        <v>1.0</v>
      </c>
      <c r="E223" s="23">
        <v>1.0</v>
      </c>
      <c r="F223" s="12"/>
      <c r="G223" s="24" t="s">
        <v>42</v>
      </c>
      <c r="H223" s="15" t="s">
        <v>149</v>
      </c>
      <c r="I223" s="15">
        <v>844.0</v>
      </c>
      <c r="J223" s="15">
        <v>872.0</v>
      </c>
      <c r="K223" s="15">
        <v>916.0</v>
      </c>
      <c r="L223" s="16">
        <f t="shared" si="1"/>
        <v>877.3333333</v>
      </c>
      <c r="M223" s="17">
        <f t="shared" si="2"/>
        <v>56.99088146</v>
      </c>
      <c r="N223" s="14">
        <f t="shared" si="4"/>
        <v>50000</v>
      </c>
      <c r="O223" s="15">
        <v>3.0</v>
      </c>
      <c r="P223" s="14">
        <f t="shared" si="7"/>
        <v>0.006</v>
      </c>
      <c r="Q223" s="18"/>
      <c r="R223" s="19" t="s">
        <v>46</v>
      </c>
      <c r="S223" s="20">
        <v>42662.0</v>
      </c>
      <c r="T223" s="10" t="s">
        <v>262</v>
      </c>
      <c r="V223" s="10" t="s">
        <v>53</v>
      </c>
      <c r="W223" s="10" t="s">
        <v>39</v>
      </c>
      <c r="X223" s="21">
        <v>218.0</v>
      </c>
      <c r="Y223" s="10" t="s">
        <v>75</v>
      </c>
      <c r="Z223" s="22">
        <v>760.0</v>
      </c>
      <c r="AA223" s="22">
        <v>40.0</v>
      </c>
      <c r="AB223" s="22">
        <v>720.0</v>
      </c>
      <c r="AC223" s="22">
        <v>3.0</v>
      </c>
      <c r="AD223" s="22">
        <v>2.0</v>
      </c>
      <c r="AE223" s="22">
        <v>124.68</v>
      </c>
      <c r="AF223" s="22">
        <v>259.0</v>
      </c>
      <c r="AG223" s="22">
        <v>87.92</v>
      </c>
      <c r="AH223" s="22">
        <v>9.54</v>
      </c>
      <c r="AI223" s="1" t="s">
        <v>323</v>
      </c>
      <c r="AL223" s="2">
        <v>6.0</v>
      </c>
    </row>
    <row r="224">
      <c r="A224" s="1" t="s">
        <v>324</v>
      </c>
      <c r="B224" s="2"/>
      <c r="C224" s="2"/>
      <c r="D224" s="2">
        <v>1.0</v>
      </c>
      <c r="E224" s="23">
        <v>0.0</v>
      </c>
      <c r="F224" s="12"/>
      <c r="G224" s="24" t="s">
        <v>42</v>
      </c>
      <c r="H224" s="15" t="s">
        <v>149</v>
      </c>
      <c r="I224" s="15">
        <v>964.0</v>
      </c>
      <c r="J224" s="15">
        <v>908.0</v>
      </c>
      <c r="K224" s="15">
        <v>976.0</v>
      </c>
      <c r="L224" s="16">
        <f t="shared" si="1"/>
        <v>949.3333333</v>
      </c>
      <c r="M224" s="17">
        <f t="shared" si="2"/>
        <v>52.66853933</v>
      </c>
      <c r="N224" s="14">
        <f t="shared" si="4"/>
        <v>50000</v>
      </c>
      <c r="O224" s="15">
        <v>0.0</v>
      </c>
      <c r="P224" s="14">
        <f t="shared" si="7"/>
        <v>0</v>
      </c>
      <c r="Q224" s="18"/>
      <c r="R224" s="19" t="s">
        <v>46</v>
      </c>
      <c r="S224" s="20">
        <v>42663.0</v>
      </c>
      <c r="T224" s="10" t="s">
        <v>262</v>
      </c>
      <c r="V224" s="10" t="s">
        <v>38</v>
      </c>
      <c r="W224" s="10" t="s">
        <v>39</v>
      </c>
      <c r="X224" s="21">
        <v>219.0</v>
      </c>
      <c r="Y224" s="10" t="s">
        <v>75</v>
      </c>
      <c r="Z224" s="22">
        <v>880.0</v>
      </c>
      <c r="AA224" s="22">
        <v>100.0</v>
      </c>
      <c r="AB224" s="22">
        <v>780.0</v>
      </c>
      <c r="AC224" s="22">
        <v>2.0</v>
      </c>
      <c r="AD224" s="22">
        <v>1.0</v>
      </c>
      <c r="AE224" s="22">
        <v>114.1</v>
      </c>
      <c r="AF224" s="22">
        <v>266.0</v>
      </c>
      <c r="AG224" s="22">
        <v>84.84</v>
      </c>
      <c r="AH224" s="22">
        <v>10.08</v>
      </c>
      <c r="AI224" s="1" t="s">
        <v>71</v>
      </c>
      <c r="AL224" s="2">
        <v>6.0</v>
      </c>
    </row>
    <row r="225">
      <c r="A225" s="1" t="s">
        <v>325</v>
      </c>
      <c r="B225" s="2"/>
      <c r="C225" s="2"/>
      <c r="D225" s="2">
        <v>1.0</v>
      </c>
      <c r="E225" s="23">
        <v>1.0</v>
      </c>
      <c r="F225" s="12"/>
      <c r="G225" s="24" t="s">
        <v>42</v>
      </c>
      <c r="H225" s="15" t="s">
        <v>149</v>
      </c>
      <c r="I225" s="15">
        <v>932.0</v>
      </c>
      <c r="J225" s="15">
        <v>892.0</v>
      </c>
      <c r="K225" s="15">
        <v>976.0</v>
      </c>
      <c r="L225" s="16">
        <f t="shared" si="1"/>
        <v>933.3333333</v>
      </c>
      <c r="M225" s="17">
        <f t="shared" si="2"/>
        <v>53.57142857</v>
      </c>
      <c r="N225" s="14">
        <f t="shared" si="4"/>
        <v>50000</v>
      </c>
      <c r="O225" s="15">
        <v>13.0</v>
      </c>
      <c r="P225" s="14">
        <f t="shared" si="7"/>
        <v>0.026</v>
      </c>
      <c r="Q225" s="18"/>
      <c r="R225" s="19" t="s">
        <v>46</v>
      </c>
      <c r="S225" s="20">
        <v>42665.0</v>
      </c>
      <c r="T225" s="10" t="s">
        <v>262</v>
      </c>
      <c r="V225" s="10" t="s">
        <v>114</v>
      </c>
      <c r="W225" s="10" t="s">
        <v>39</v>
      </c>
      <c r="X225" s="21">
        <v>220.0</v>
      </c>
      <c r="Y225" s="10" t="s">
        <v>44</v>
      </c>
      <c r="Z225" s="22">
        <v>880.0</v>
      </c>
      <c r="AA225" s="22">
        <v>100.0</v>
      </c>
      <c r="AB225" s="22">
        <v>780.0</v>
      </c>
      <c r="AC225" s="22">
        <v>4.0</v>
      </c>
      <c r="AD225" s="22">
        <v>3.0</v>
      </c>
      <c r="AE225" s="22">
        <v>123.32</v>
      </c>
      <c r="AF225" s="22">
        <v>271.0</v>
      </c>
      <c r="AG225" s="22">
        <v>87.2</v>
      </c>
      <c r="AH225" s="22">
        <v>10.29</v>
      </c>
      <c r="AI225" s="22">
        <v>1860.0</v>
      </c>
      <c r="AL225" s="2">
        <v>6.0</v>
      </c>
    </row>
    <row r="226">
      <c r="A226" s="1" t="s">
        <v>326</v>
      </c>
      <c r="B226" s="2"/>
      <c r="C226" s="2"/>
      <c r="D226" s="2">
        <v>1.0</v>
      </c>
      <c r="E226" s="23">
        <v>0.0</v>
      </c>
      <c r="F226" s="12"/>
      <c r="G226" s="24" t="s">
        <v>42</v>
      </c>
      <c r="H226" s="15" t="s">
        <v>149</v>
      </c>
      <c r="I226" s="15">
        <v>800.0</v>
      </c>
      <c r="J226" s="15">
        <v>876.0</v>
      </c>
      <c r="K226" s="15">
        <v>784.0</v>
      </c>
      <c r="L226" s="16">
        <f t="shared" si="1"/>
        <v>820</v>
      </c>
      <c r="M226" s="17">
        <f t="shared" si="2"/>
        <v>60.97560976</v>
      </c>
      <c r="N226" s="14">
        <f t="shared" si="4"/>
        <v>50000</v>
      </c>
      <c r="O226" s="15">
        <v>0.0</v>
      </c>
      <c r="P226" s="14">
        <f t="shared" si="7"/>
        <v>0</v>
      </c>
      <c r="Q226" s="18"/>
      <c r="R226" s="19" t="s">
        <v>46</v>
      </c>
      <c r="S226" s="20">
        <v>42665.0</v>
      </c>
      <c r="T226" s="10" t="s">
        <v>262</v>
      </c>
      <c r="V226" s="10" t="s">
        <v>114</v>
      </c>
      <c r="W226" s="10" t="s">
        <v>39</v>
      </c>
      <c r="X226" s="21">
        <v>221.0</v>
      </c>
      <c r="Y226" s="10" t="s">
        <v>75</v>
      </c>
      <c r="Z226" s="22">
        <v>880.0</v>
      </c>
      <c r="AA226" s="22">
        <v>50.0</v>
      </c>
      <c r="AB226" s="22">
        <v>830.0</v>
      </c>
      <c r="AC226" s="22">
        <v>4.0</v>
      </c>
      <c r="AD226" s="22">
        <v>2.0</v>
      </c>
      <c r="AE226" s="22">
        <v>126.6</v>
      </c>
      <c r="AF226" s="22">
        <v>277.0</v>
      </c>
      <c r="AG226" s="22">
        <v>90.03</v>
      </c>
      <c r="AH226" s="22">
        <v>9.22</v>
      </c>
      <c r="AI226" s="22">
        <v>410.0</v>
      </c>
      <c r="AL226" s="2">
        <v>6.0</v>
      </c>
    </row>
    <row r="227">
      <c r="A227" s="1" t="s">
        <v>327</v>
      </c>
      <c r="B227" s="2"/>
      <c r="C227" s="2"/>
      <c r="D227" s="2">
        <v>1.0</v>
      </c>
      <c r="E227" s="23">
        <v>1.0</v>
      </c>
      <c r="F227" s="12"/>
      <c r="G227" s="24" t="s">
        <v>48</v>
      </c>
      <c r="H227" s="15" t="s">
        <v>149</v>
      </c>
      <c r="I227" s="15">
        <v>1024.0</v>
      </c>
      <c r="J227" s="15">
        <v>880.0</v>
      </c>
      <c r="K227" s="15">
        <v>1160.0</v>
      </c>
      <c r="L227" s="16">
        <f t="shared" si="1"/>
        <v>1021.333333</v>
      </c>
      <c r="M227" s="17">
        <f t="shared" si="2"/>
        <v>48.95561358</v>
      </c>
      <c r="N227" s="14">
        <f t="shared" si="4"/>
        <v>50000</v>
      </c>
      <c r="O227" s="15">
        <v>4.0</v>
      </c>
      <c r="P227" s="14">
        <f t="shared" si="7"/>
        <v>0.008</v>
      </c>
      <c r="Q227" s="18"/>
      <c r="R227" s="19" t="s">
        <v>46</v>
      </c>
      <c r="S227" s="20">
        <v>42665.0</v>
      </c>
      <c r="T227" s="10" t="s">
        <v>262</v>
      </c>
      <c r="V227" s="10" t="s">
        <v>114</v>
      </c>
      <c r="W227" s="10" t="s">
        <v>39</v>
      </c>
      <c r="X227" s="21">
        <v>222.0</v>
      </c>
      <c r="Y227" s="10" t="s">
        <v>44</v>
      </c>
      <c r="Z227" s="22">
        <v>960.0</v>
      </c>
      <c r="AA227" s="22">
        <v>100.0</v>
      </c>
      <c r="AB227" s="22">
        <v>860.0</v>
      </c>
      <c r="AC227" s="22">
        <v>3.0</v>
      </c>
      <c r="AD227" s="22">
        <v>2.0</v>
      </c>
      <c r="AE227" s="22">
        <v>164.0</v>
      </c>
      <c r="AF227" s="22">
        <v>295.0</v>
      </c>
      <c r="AG227" s="22">
        <v>103.18</v>
      </c>
      <c r="AH227" s="22">
        <v>11.82</v>
      </c>
      <c r="AI227" s="22">
        <v>1680.0</v>
      </c>
      <c r="AL227" s="2">
        <v>6.0</v>
      </c>
    </row>
    <row r="228">
      <c r="A228" s="1" t="s">
        <v>328</v>
      </c>
      <c r="B228" s="2"/>
      <c r="C228" s="2"/>
      <c r="D228" s="2">
        <v>1.0</v>
      </c>
      <c r="E228" s="23">
        <v>0.0</v>
      </c>
      <c r="F228" s="12"/>
      <c r="G228" s="24" t="s">
        <v>48</v>
      </c>
      <c r="H228" s="15" t="s">
        <v>149</v>
      </c>
      <c r="I228" s="15">
        <v>852.0</v>
      </c>
      <c r="J228" s="15">
        <v>944.0</v>
      </c>
      <c r="K228" s="15">
        <v>840.0</v>
      </c>
      <c r="L228" s="16">
        <f t="shared" si="1"/>
        <v>878.6666667</v>
      </c>
      <c r="M228" s="17">
        <f t="shared" si="2"/>
        <v>56.90440061</v>
      </c>
      <c r="N228" s="14">
        <f t="shared" si="4"/>
        <v>50000</v>
      </c>
      <c r="O228" s="15">
        <v>1.0</v>
      </c>
      <c r="P228" s="14">
        <f t="shared" si="7"/>
        <v>0.002</v>
      </c>
      <c r="Q228" s="18"/>
      <c r="R228" s="19" t="s">
        <v>46</v>
      </c>
      <c r="S228" s="20">
        <v>42665.0</v>
      </c>
      <c r="T228" s="10" t="s">
        <v>262</v>
      </c>
      <c r="V228" s="10" t="s">
        <v>114</v>
      </c>
      <c r="W228" s="10" t="s">
        <v>39</v>
      </c>
      <c r="X228" s="21">
        <v>223.0</v>
      </c>
      <c r="Y228" s="10" t="s">
        <v>44</v>
      </c>
      <c r="Z228" s="22">
        <v>1070.0</v>
      </c>
      <c r="AA228" s="22">
        <v>100.0</v>
      </c>
      <c r="AB228" s="22">
        <v>970.0</v>
      </c>
      <c r="AC228" s="22">
        <v>3.0</v>
      </c>
      <c r="AD228" s="22">
        <v>2.0</v>
      </c>
      <c r="AE228" s="22">
        <v>163.0</v>
      </c>
      <c r="AF228" s="22">
        <v>254.0</v>
      </c>
      <c r="AG228" s="22">
        <v>104.87</v>
      </c>
      <c r="AH228" s="22">
        <v>11.39</v>
      </c>
      <c r="AI228" s="22">
        <v>1000.0</v>
      </c>
      <c r="AL228" s="2">
        <v>6.0</v>
      </c>
    </row>
    <row r="229">
      <c r="A229" s="1" t="s">
        <v>329</v>
      </c>
      <c r="E229" s="23">
        <v>0.0</v>
      </c>
      <c r="F229" s="12"/>
      <c r="G229" s="24" t="s">
        <v>48</v>
      </c>
      <c r="H229" s="15" t="s">
        <v>149</v>
      </c>
      <c r="I229" s="15">
        <v>872.0</v>
      </c>
      <c r="J229" s="15">
        <v>900.0</v>
      </c>
      <c r="K229" s="15">
        <v>924.0</v>
      </c>
      <c r="L229" s="16">
        <f t="shared" si="1"/>
        <v>898.6666667</v>
      </c>
      <c r="M229" s="17">
        <f t="shared" si="2"/>
        <v>55.6379822</v>
      </c>
      <c r="N229" s="14">
        <f t="shared" si="4"/>
        <v>50000</v>
      </c>
      <c r="O229" s="15">
        <v>0.0</v>
      </c>
      <c r="P229" s="14">
        <f t="shared" si="7"/>
        <v>0</v>
      </c>
      <c r="Q229" s="18"/>
      <c r="R229" s="19" t="s">
        <v>46</v>
      </c>
      <c r="S229" s="20">
        <v>42665.0</v>
      </c>
      <c r="T229" s="10" t="s">
        <v>262</v>
      </c>
      <c r="V229" s="10" t="s">
        <v>114</v>
      </c>
      <c r="W229" s="10" t="s">
        <v>39</v>
      </c>
      <c r="X229" s="21">
        <v>224.0</v>
      </c>
      <c r="Y229" s="10" t="s">
        <v>40</v>
      </c>
      <c r="Z229" s="22">
        <v>1000.0</v>
      </c>
      <c r="AA229" s="22">
        <v>100.0</v>
      </c>
      <c r="AB229" s="22">
        <v>900.0</v>
      </c>
      <c r="AC229" s="22">
        <v>2.0</v>
      </c>
      <c r="AD229" s="22">
        <v>1.0</v>
      </c>
      <c r="AE229" s="22">
        <v>160.0</v>
      </c>
      <c r="AF229" s="22">
        <v>286.0</v>
      </c>
      <c r="AG229" s="22">
        <v>100.29</v>
      </c>
      <c r="AH229" s="22">
        <v>10.21</v>
      </c>
      <c r="AI229" s="22">
        <v>1720.0</v>
      </c>
      <c r="AL229" s="2">
        <v>6.0</v>
      </c>
    </row>
    <row r="230">
      <c r="A230" s="1" t="s">
        <v>330</v>
      </c>
      <c r="E230" s="23">
        <v>1.0</v>
      </c>
      <c r="F230" s="12"/>
      <c r="G230" s="24" t="s">
        <v>42</v>
      </c>
      <c r="H230" s="15" t="s">
        <v>149</v>
      </c>
      <c r="I230" s="15">
        <v>1060.0</v>
      </c>
      <c r="J230" s="15">
        <v>1124.0</v>
      </c>
      <c r="K230" s="15">
        <v>1000.0</v>
      </c>
      <c r="L230" s="16">
        <f t="shared" si="1"/>
        <v>1061.333333</v>
      </c>
      <c r="M230" s="17">
        <f t="shared" si="2"/>
        <v>47.11055276</v>
      </c>
      <c r="N230" s="14">
        <f t="shared" si="4"/>
        <v>50000</v>
      </c>
      <c r="O230" s="15">
        <v>3.0</v>
      </c>
      <c r="P230" s="14">
        <f t="shared" si="7"/>
        <v>0.006</v>
      </c>
      <c r="Q230" s="18"/>
      <c r="R230" s="19" t="s">
        <v>46</v>
      </c>
      <c r="S230" s="20">
        <v>42665.0</v>
      </c>
      <c r="T230" s="10" t="s">
        <v>262</v>
      </c>
      <c r="V230" s="10" t="s">
        <v>114</v>
      </c>
      <c r="W230" s="10" t="s">
        <v>39</v>
      </c>
      <c r="X230" s="21">
        <v>225.0</v>
      </c>
      <c r="Y230" s="10" t="s">
        <v>44</v>
      </c>
      <c r="Z230" s="22">
        <v>800.0</v>
      </c>
      <c r="AA230" s="22">
        <v>40.0</v>
      </c>
      <c r="AB230" s="22">
        <v>760.0</v>
      </c>
      <c r="AC230" s="22">
        <v>2.0</v>
      </c>
      <c r="AD230" s="22">
        <v>1.0</v>
      </c>
      <c r="AE230" s="22">
        <v>123.02</v>
      </c>
      <c r="AF230" s="22">
        <v>256.0</v>
      </c>
      <c r="AG230" s="22">
        <v>86.22</v>
      </c>
      <c r="AH230" s="22">
        <v>9.85</v>
      </c>
      <c r="AI230" s="22">
        <v>800.0</v>
      </c>
      <c r="AL230" s="2">
        <v>6.0</v>
      </c>
    </row>
    <row r="231">
      <c r="A231" s="1" t="s">
        <v>331</v>
      </c>
      <c r="B231" s="2"/>
      <c r="C231" s="2"/>
      <c r="D231" s="2">
        <v>1.0</v>
      </c>
      <c r="E231" s="23">
        <v>1.0</v>
      </c>
      <c r="F231" s="12"/>
      <c r="G231" s="24" t="s">
        <v>48</v>
      </c>
      <c r="H231" s="15" t="s">
        <v>207</v>
      </c>
      <c r="I231" s="15">
        <v>844.0</v>
      </c>
      <c r="J231" s="15">
        <v>996.0</v>
      </c>
      <c r="K231" s="15">
        <v>988.0</v>
      </c>
      <c r="L231" s="16">
        <f t="shared" si="1"/>
        <v>942.6666667</v>
      </c>
      <c r="M231" s="17">
        <f t="shared" si="2"/>
        <v>53.04101839</v>
      </c>
      <c r="N231" s="14">
        <f t="shared" si="4"/>
        <v>50000</v>
      </c>
      <c r="O231" s="15">
        <v>4.0</v>
      </c>
      <c r="P231" s="14">
        <f t="shared" si="7"/>
        <v>0.008</v>
      </c>
      <c r="Q231" s="18"/>
      <c r="R231" s="19" t="s">
        <v>46</v>
      </c>
      <c r="S231" s="20">
        <v>42666.0</v>
      </c>
      <c r="T231" s="10" t="s">
        <v>262</v>
      </c>
      <c r="V231" s="10" t="s">
        <v>73</v>
      </c>
      <c r="W231" s="10" t="s">
        <v>39</v>
      </c>
      <c r="X231" s="21">
        <v>226.0</v>
      </c>
      <c r="Y231" s="10" t="s">
        <v>44</v>
      </c>
      <c r="Z231" s="22">
        <v>1000.0</v>
      </c>
      <c r="AA231" s="22">
        <v>100.0</v>
      </c>
      <c r="AB231" s="22">
        <v>900.0</v>
      </c>
      <c r="AC231" s="22">
        <v>3.0</v>
      </c>
      <c r="AD231" s="22">
        <v>3.0</v>
      </c>
      <c r="AE231" s="22">
        <v>167.0</v>
      </c>
      <c r="AF231" s="22">
        <v>293.0</v>
      </c>
      <c r="AG231" s="22">
        <v>100.96</v>
      </c>
      <c r="AH231" s="22">
        <v>9.98</v>
      </c>
      <c r="AI231" s="22">
        <v>2320.0</v>
      </c>
      <c r="AL231" s="2">
        <v>6.0</v>
      </c>
    </row>
    <row r="232">
      <c r="A232" s="1" t="s">
        <v>332</v>
      </c>
      <c r="B232" s="27"/>
      <c r="C232" s="27"/>
      <c r="D232" s="27"/>
      <c r="E232" s="23">
        <v>0.0</v>
      </c>
      <c r="F232" s="12"/>
      <c r="G232" s="24" t="s">
        <v>42</v>
      </c>
      <c r="H232" s="15" t="s">
        <v>207</v>
      </c>
      <c r="I232" s="15">
        <v>792.0</v>
      </c>
      <c r="J232" s="15">
        <v>556.0</v>
      </c>
      <c r="K232" s="15">
        <v>612.0</v>
      </c>
      <c r="L232" s="16">
        <f t="shared" si="1"/>
        <v>653.3333333</v>
      </c>
      <c r="M232" s="17">
        <f t="shared" si="2"/>
        <v>76.53061224</v>
      </c>
      <c r="N232" s="14">
        <f t="shared" si="4"/>
        <v>50000</v>
      </c>
      <c r="O232" s="15">
        <v>4.0</v>
      </c>
      <c r="P232" s="14">
        <f t="shared" si="7"/>
        <v>0.008</v>
      </c>
      <c r="Q232" s="18"/>
      <c r="R232" s="19" t="s">
        <v>46</v>
      </c>
      <c r="S232" s="20">
        <v>42668.0</v>
      </c>
      <c r="T232" s="10" t="s">
        <v>262</v>
      </c>
      <c r="V232" s="10" t="s">
        <v>244</v>
      </c>
      <c r="W232" s="10" t="s">
        <v>102</v>
      </c>
      <c r="X232" s="21">
        <v>227.0</v>
      </c>
      <c r="Y232" s="10" t="s">
        <v>75</v>
      </c>
      <c r="Z232" s="22">
        <v>840.0</v>
      </c>
      <c r="AA232" s="22">
        <v>100.0</v>
      </c>
      <c r="AB232" s="22">
        <v>740.0</v>
      </c>
      <c r="AC232" s="22">
        <v>2.0</v>
      </c>
      <c r="AD232" s="22">
        <v>1.0</v>
      </c>
      <c r="AE232" s="22">
        <v>120.98</v>
      </c>
      <c r="AF232" s="22">
        <v>265.0</v>
      </c>
      <c r="AG232" s="22">
        <v>83.06</v>
      </c>
      <c r="AH232" s="22">
        <v>9.67</v>
      </c>
      <c r="AI232" s="22">
        <v>100.0</v>
      </c>
      <c r="AL232" s="2">
        <v>7.0</v>
      </c>
    </row>
    <row r="233">
      <c r="A233" s="1" t="s">
        <v>333</v>
      </c>
      <c r="E233" s="23">
        <v>0.0</v>
      </c>
      <c r="F233" s="12"/>
      <c r="G233" s="24" t="s">
        <v>42</v>
      </c>
      <c r="H233" s="15" t="s">
        <v>207</v>
      </c>
      <c r="I233" s="15">
        <v>752.0</v>
      </c>
      <c r="J233" s="15">
        <v>948.0</v>
      </c>
      <c r="K233" s="15">
        <v>806.0</v>
      </c>
      <c r="L233" s="16">
        <f t="shared" si="1"/>
        <v>835.3333333</v>
      </c>
      <c r="M233" s="17">
        <f t="shared" si="2"/>
        <v>59.85634477</v>
      </c>
      <c r="N233" s="14">
        <f t="shared" si="4"/>
        <v>50000</v>
      </c>
      <c r="O233" s="15">
        <v>0.0</v>
      </c>
      <c r="P233" s="14">
        <f t="shared" si="7"/>
        <v>0</v>
      </c>
      <c r="Q233" s="18" t="s">
        <v>334</v>
      </c>
      <c r="R233" s="19" t="s">
        <v>46</v>
      </c>
      <c r="S233" s="20">
        <v>42668.0</v>
      </c>
      <c r="T233" s="10" t="s">
        <v>262</v>
      </c>
      <c r="V233" s="10" t="s">
        <v>244</v>
      </c>
      <c r="W233" s="10" t="s">
        <v>102</v>
      </c>
      <c r="X233" s="21">
        <v>228.0</v>
      </c>
      <c r="Y233" s="10" t="s">
        <v>75</v>
      </c>
      <c r="Z233" s="22">
        <v>780.0</v>
      </c>
      <c r="AA233" s="22">
        <v>40.0</v>
      </c>
      <c r="AB233" s="22">
        <v>740.0</v>
      </c>
      <c r="AC233" s="22">
        <v>3.0</v>
      </c>
      <c r="AD233" s="22">
        <v>3.0</v>
      </c>
      <c r="AE233" s="22">
        <v>126.87</v>
      </c>
      <c r="AF233" s="22">
        <v>270.0</v>
      </c>
      <c r="AG233" s="22">
        <v>78.63</v>
      </c>
      <c r="AH233" s="22">
        <v>9.71</v>
      </c>
      <c r="AI233" s="22">
        <v>1420.0</v>
      </c>
      <c r="AL233" s="2">
        <v>7.0</v>
      </c>
    </row>
    <row r="234">
      <c r="A234" s="1" t="s">
        <v>335</v>
      </c>
      <c r="E234" s="23">
        <v>0.0</v>
      </c>
      <c r="F234" s="12"/>
      <c r="G234" s="24" t="s">
        <v>42</v>
      </c>
      <c r="H234" s="15" t="s">
        <v>207</v>
      </c>
      <c r="I234" s="15">
        <v>832.0</v>
      </c>
      <c r="J234" s="15">
        <v>865.0</v>
      </c>
      <c r="K234" s="15">
        <v>670.0</v>
      </c>
      <c r="L234" s="16">
        <f t="shared" si="1"/>
        <v>789</v>
      </c>
      <c r="M234" s="17">
        <f t="shared" si="2"/>
        <v>63.37135615</v>
      </c>
      <c r="N234" s="14">
        <f t="shared" si="4"/>
        <v>50000</v>
      </c>
      <c r="O234" s="15">
        <v>0.0</v>
      </c>
      <c r="P234" s="14">
        <f t="shared" si="7"/>
        <v>0</v>
      </c>
      <c r="Q234" s="18"/>
      <c r="R234" s="19" t="s">
        <v>46</v>
      </c>
      <c r="S234" s="20">
        <v>42668.0</v>
      </c>
      <c r="T234" s="10" t="s">
        <v>262</v>
      </c>
      <c r="V234" s="10" t="s">
        <v>244</v>
      </c>
      <c r="W234" s="10" t="s">
        <v>102</v>
      </c>
      <c r="X234" s="21">
        <v>229.0</v>
      </c>
      <c r="Y234" s="10" t="s">
        <v>75</v>
      </c>
      <c r="Z234" s="22">
        <v>840.0</v>
      </c>
      <c r="AA234" s="22">
        <v>100.0</v>
      </c>
      <c r="AB234" s="22">
        <v>740.0</v>
      </c>
      <c r="AC234" s="22">
        <v>3.0</v>
      </c>
      <c r="AD234" s="22">
        <v>1.0</v>
      </c>
      <c r="AE234" s="22">
        <v>128.56</v>
      </c>
      <c r="AF234" s="22">
        <v>261.0</v>
      </c>
      <c r="AG234" s="22">
        <v>83.04</v>
      </c>
      <c r="AH234" s="22">
        <v>10.11</v>
      </c>
      <c r="AI234" s="22">
        <v>340.0</v>
      </c>
      <c r="AL234" s="2">
        <v>7.0</v>
      </c>
    </row>
    <row r="235">
      <c r="A235" s="1" t="s">
        <v>336</v>
      </c>
      <c r="E235" s="23">
        <v>0.0</v>
      </c>
      <c r="F235" s="12"/>
      <c r="G235" s="24" t="s">
        <v>42</v>
      </c>
      <c r="H235" s="15" t="s">
        <v>207</v>
      </c>
      <c r="I235" s="15">
        <v>856.0</v>
      </c>
      <c r="J235" s="15">
        <v>780.0</v>
      </c>
      <c r="K235" s="15">
        <v>700.0</v>
      </c>
      <c r="L235" s="16">
        <f t="shared" si="1"/>
        <v>778.6666667</v>
      </c>
      <c r="M235" s="17">
        <f t="shared" si="2"/>
        <v>64.21232877</v>
      </c>
      <c r="N235" s="14">
        <f t="shared" si="4"/>
        <v>50000</v>
      </c>
      <c r="O235" s="15">
        <v>3.0</v>
      </c>
      <c r="P235" s="14">
        <f t="shared" si="7"/>
        <v>0.006</v>
      </c>
      <c r="Q235" s="18"/>
      <c r="R235" s="19" t="s">
        <v>46</v>
      </c>
      <c r="S235" s="20">
        <v>42669.0</v>
      </c>
      <c r="T235" s="10" t="s">
        <v>262</v>
      </c>
      <c r="V235" s="10" t="s">
        <v>244</v>
      </c>
      <c r="W235" s="10" t="s">
        <v>102</v>
      </c>
      <c r="X235" s="21">
        <v>230.0</v>
      </c>
      <c r="Y235" s="10" t="s">
        <v>75</v>
      </c>
      <c r="Z235" s="22">
        <v>720.0</v>
      </c>
      <c r="AA235" s="22">
        <v>50.0</v>
      </c>
      <c r="AB235" s="22">
        <v>670.0</v>
      </c>
      <c r="AC235" s="22">
        <v>2.0</v>
      </c>
      <c r="AD235" s="22">
        <v>1.0</v>
      </c>
      <c r="AE235" s="22">
        <v>126.07</v>
      </c>
      <c r="AF235" s="22">
        <v>261.0</v>
      </c>
      <c r="AG235" s="22">
        <v>85.31</v>
      </c>
      <c r="AH235" s="22">
        <v>8.61</v>
      </c>
      <c r="AI235" s="22">
        <v>1785.0</v>
      </c>
      <c r="AL235" s="2">
        <v>7.0</v>
      </c>
    </row>
    <row r="236">
      <c r="A236" s="1" t="s">
        <v>337</v>
      </c>
      <c r="E236" s="23">
        <v>0.0</v>
      </c>
      <c r="F236" s="12"/>
      <c r="G236" s="24" t="s">
        <v>42</v>
      </c>
      <c r="H236" s="15" t="s">
        <v>207</v>
      </c>
      <c r="I236" s="15">
        <v>660.0</v>
      </c>
      <c r="J236" s="15">
        <v>740.0</v>
      </c>
      <c r="K236" s="15">
        <v>714.0</v>
      </c>
      <c r="L236" s="16">
        <f t="shared" si="1"/>
        <v>704.6666667</v>
      </c>
      <c r="M236" s="17">
        <f t="shared" si="2"/>
        <v>70.95553453</v>
      </c>
      <c r="N236" s="14">
        <f t="shared" si="4"/>
        <v>50000</v>
      </c>
      <c r="O236" s="15">
        <v>0.0</v>
      </c>
      <c r="P236" s="14">
        <f t="shared" si="7"/>
        <v>0</v>
      </c>
      <c r="Q236" s="18"/>
      <c r="R236" s="19" t="s">
        <v>46</v>
      </c>
      <c r="S236" s="20">
        <v>42669.0</v>
      </c>
      <c r="T236" s="10" t="s">
        <v>262</v>
      </c>
      <c r="V236" s="10" t="s">
        <v>244</v>
      </c>
      <c r="W236" s="10" t="s">
        <v>102</v>
      </c>
      <c r="X236" s="21">
        <v>231.0</v>
      </c>
      <c r="Y236" s="10" t="s">
        <v>75</v>
      </c>
      <c r="Z236" s="22">
        <v>870.0</v>
      </c>
      <c r="AA236" s="22">
        <v>100.0</v>
      </c>
      <c r="AB236" s="22">
        <v>770.0</v>
      </c>
      <c r="AC236" s="22">
        <v>3.0</v>
      </c>
      <c r="AD236" s="22">
        <v>1.0</v>
      </c>
      <c r="AE236" s="22">
        <v>120.34</v>
      </c>
      <c r="AF236" s="22">
        <v>271.0</v>
      </c>
      <c r="AG236" s="22">
        <v>88.56</v>
      </c>
      <c r="AH236" s="22">
        <v>10.05</v>
      </c>
      <c r="AI236" s="22">
        <v>700.0</v>
      </c>
      <c r="AL236" s="2">
        <v>7.0</v>
      </c>
    </row>
    <row r="237">
      <c r="A237" s="1" t="s">
        <v>338</v>
      </c>
      <c r="E237" s="23">
        <v>1.0</v>
      </c>
      <c r="F237" s="63" t="s">
        <v>215</v>
      </c>
      <c r="G237" s="24" t="s">
        <v>42</v>
      </c>
      <c r="H237" s="15" t="s">
        <v>207</v>
      </c>
      <c r="I237" s="15">
        <v>884.0</v>
      </c>
      <c r="J237" s="15">
        <v>776.0</v>
      </c>
      <c r="K237" s="15">
        <v>732.0</v>
      </c>
      <c r="L237" s="16">
        <f t="shared" si="1"/>
        <v>797.3333333</v>
      </c>
      <c r="M237" s="17">
        <f t="shared" si="2"/>
        <v>62.7090301</v>
      </c>
      <c r="N237" s="14">
        <f t="shared" si="4"/>
        <v>50000</v>
      </c>
      <c r="O237" s="15">
        <v>3.0</v>
      </c>
      <c r="P237" s="14">
        <f t="shared" si="7"/>
        <v>0.006</v>
      </c>
      <c r="Q237" s="18"/>
      <c r="R237" s="19" t="s">
        <v>46</v>
      </c>
      <c r="S237" s="20">
        <v>42669.0</v>
      </c>
      <c r="T237" s="10" t="s">
        <v>262</v>
      </c>
      <c r="V237" s="10" t="s">
        <v>244</v>
      </c>
      <c r="W237" s="10" t="s">
        <v>102</v>
      </c>
      <c r="X237" s="21">
        <v>232.0</v>
      </c>
      <c r="Y237" s="10" t="s">
        <v>75</v>
      </c>
      <c r="Z237" s="22">
        <v>900.0</v>
      </c>
      <c r="AA237" s="22">
        <v>180.0</v>
      </c>
      <c r="AB237" s="22">
        <v>720.0</v>
      </c>
      <c r="AC237" s="22">
        <v>2.0</v>
      </c>
      <c r="AD237" s="22">
        <v>2.0</v>
      </c>
      <c r="AE237" s="22">
        <v>124.83</v>
      </c>
      <c r="AF237" s="22">
        <v>270.0</v>
      </c>
      <c r="AG237" s="22">
        <v>81.87</v>
      </c>
      <c r="AH237" s="22">
        <v>9.05</v>
      </c>
      <c r="AI237" s="22">
        <v>210.0</v>
      </c>
      <c r="AL237" s="2">
        <v>7.0</v>
      </c>
    </row>
    <row r="238">
      <c r="A238" s="1" t="s">
        <v>339</v>
      </c>
      <c r="E238" s="23">
        <v>0.0</v>
      </c>
      <c r="F238" s="12"/>
      <c r="G238" s="24" t="s">
        <v>42</v>
      </c>
      <c r="H238" s="15" t="s">
        <v>207</v>
      </c>
      <c r="I238" s="15">
        <v>840.0</v>
      </c>
      <c r="J238" s="15">
        <v>494.0</v>
      </c>
      <c r="K238" s="15">
        <v>828.0</v>
      </c>
      <c r="L238" s="16">
        <f t="shared" si="1"/>
        <v>720.6666667</v>
      </c>
      <c r="M238" s="17">
        <f t="shared" si="2"/>
        <v>69.38020352</v>
      </c>
      <c r="N238" s="14">
        <f t="shared" si="4"/>
        <v>50000</v>
      </c>
      <c r="O238" s="15">
        <v>0.0</v>
      </c>
      <c r="P238" s="14">
        <f t="shared" si="7"/>
        <v>0</v>
      </c>
      <c r="Q238" s="18"/>
      <c r="R238" s="19" t="s">
        <v>46</v>
      </c>
      <c r="S238" s="20">
        <v>42669.0</v>
      </c>
      <c r="T238" s="10" t="s">
        <v>262</v>
      </c>
      <c r="V238" s="10" t="s">
        <v>244</v>
      </c>
      <c r="W238" s="10" t="s">
        <v>102</v>
      </c>
      <c r="X238" s="21">
        <v>233.0</v>
      </c>
      <c r="Y238" s="10" t="s">
        <v>75</v>
      </c>
      <c r="Z238" s="22">
        <v>980.0</v>
      </c>
      <c r="AA238" s="22">
        <v>180.0</v>
      </c>
      <c r="AB238" s="22">
        <v>800.0</v>
      </c>
      <c r="AC238" s="22">
        <v>2.0</v>
      </c>
      <c r="AD238" s="22">
        <v>5.0</v>
      </c>
      <c r="AE238" s="22">
        <v>129.82</v>
      </c>
      <c r="AF238" s="22">
        <v>270.0</v>
      </c>
      <c r="AG238" s="22">
        <v>88.98</v>
      </c>
      <c r="AH238" s="22">
        <v>10.45</v>
      </c>
      <c r="AI238" s="22">
        <v>1600.0</v>
      </c>
      <c r="AL238" s="2">
        <v>7.0</v>
      </c>
    </row>
    <row r="239">
      <c r="A239" s="1" t="s">
        <v>340</v>
      </c>
      <c r="E239" s="23">
        <v>0.0</v>
      </c>
      <c r="F239" s="12"/>
      <c r="G239" s="24" t="s">
        <v>42</v>
      </c>
      <c r="H239" s="15" t="s">
        <v>149</v>
      </c>
      <c r="I239" s="15">
        <v>1100.0</v>
      </c>
      <c r="J239" s="15">
        <v>928.0</v>
      </c>
      <c r="K239" s="15">
        <v>880.0</v>
      </c>
      <c r="L239" s="16">
        <f t="shared" si="1"/>
        <v>969.3333333</v>
      </c>
      <c r="M239" s="17">
        <f t="shared" si="2"/>
        <v>51.58184319</v>
      </c>
      <c r="N239" s="14">
        <f t="shared" si="4"/>
        <v>50000</v>
      </c>
      <c r="O239" s="15">
        <v>1.0</v>
      </c>
      <c r="P239" s="14">
        <f t="shared" si="7"/>
        <v>0.002</v>
      </c>
      <c r="Q239" s="18"/>
      <c r="R239" s="19" t="s">
        <v>46</v>
      </c>
      <c r="S239" s="20">
        <v>42669.0</v>
      </c>
      <c r="T239" s="10" t="s">
        <v>262</v>
      </c>
      <c r="V239" s="10" t="s">
        <v>244</v>
      </c>
      <c r="W239" s="10" t="s">
        <v>102</v>
      </c>
      <c r="X239" s="21">
        <v>234.0</v>
      </c>
      <c r="Y239" s="10" t="s">
        <v>44</v>
      </c>
      <c r="Z239" s="22">
        <v>960.0</v>
      </c>
      <c r="AA239" s="22">
        <v>220.0</v>
      </c>
      <c r="AB239" s="22">
        <v>740.0</v>
      </c>
      <c r="AC239" s="22">
        <v>3.0</v>
      </c>
      <c r="AD239" s="22">
        <v>2.0</v>
      </c>
      <c r="AE239" s="22">
        <v>132.24</v>
      </c>
      <c r="AF239" s="22">
        <v>285.0</v>
      </c>
      <c r="AG239" s="22">
        <v>85.43</v>
      </c>
      <c r="AH239" s="22">
        <v>9.23</v>
      </c>
      <c r="AI239" s="22">
        <v>1400.0</v>
      </c>
      <c r="AL239" s="2">
        <v>7.0</v>
      </c>
    </row>
    <row r="240">
      <c r="A240" s="25" t="s">
        <v>341</v>
      </c>
      <c r="B240" s="2"/>
      <c r="C240" s="2"/>
      <c r="D240" s="2">
        <v>1.0</v>
      </c>
      <c r="E240" s="23">
        <v>1.0</v>
      </c>
      <c r="F240" s="12"/>
      <c r="G240" s="24" t="s">
        <v>48</v>
      </c>
      <c r="H240" s="15" t="s">
        <v>50</v>
      </c>
      <c r="I240" s="15">
        <v>608.0</v>
      </c>
      <c r="J240" s="15">
        <v>557.0</v>
      </c>
      <c r="K240" s="15">
        <v>591.0</v>
      </c>
      <c r="L240" s="16">
        <f t="shared" si="1"/>
        <v>585.3333333</v>
      </c>
      <c r="M240" s="17">
        <f t="shared" si="2"/>
        <v>85.4214123</v>
      </c>
      <c r="N240" s="14">
        <f t="shared" si="4"/>
        <v>50000</v>
      </c>
      <c r="O240" s="15">
        <v>14.0</v>
      </c>
      <c r="P240" s="14">
        <f t="shared" si="7"/>
        <v>0.028</v>
      </c>
      <c r="Q240" s="18" t="s">
        <v>342</v>
      </c>
      <c r="R240" s="19" t="s">
        <v>46</v>
      </c>
      <c r="S240" s="20">
        <v>42670.0</v>
      </c>
      <c r="T240" s="10" t="s">
        <v>262</v>
      </c>
      <c r="V240" s="10" t="s">
        <v>38</v>
      </c>
      <c r="W240" s="10" t="s">
        <v>39</v>
      </c>
      <c r="X240" s="21">
        <v>235.0</v>
      </c>
      <c r="Y240" s="10" t="s">
        <v>75</v>
      </c>
      <c r="Z240" s="22">
        <v>1080.0</v>
      </c>
      <c r="AA240" s="22">
        <v>200.0</v>
      </c>
      <c r="AB240" s="22">
        <v>880.0</v>
      </c>
      <c r="AC240" s="22">
        <v>2.0</v>
      </c>
      <c r="AD240" s="22">
        <v>2.0</v>
      </c>
      <c r="AE240" s="22">
        <v>153.44</v>
      </c>
      <c r="AF240" s="22">
        <v>293.0</v>
      </c>
      <c r="AG240" s="22">
        <v>98.86</v>
      </c>
      <c r="AH240" s="22">
        <v>9.57</v>
      </c>
      <c r="AI240" s="1" t="s">
        <v>71</v>
      </c>
      <c r="AL240" s="2">
        <v>6.0</v>
      </c>
    </row>
    <row r="241">
      <c r="A241" s="1" t="s">
        <v>343</v>
      </c>
      <c r="B241" s="27"/>
      <c r="C241" s="27"/>
      <c r="D241" s="27"/>
      <c r="E241" s="23" t="s">
        <v>344</v>
      </c>
      <c r="F241" s="12"/>
      <c r="G241" s="24" t="s">
        <v>42</v>
      </c>
      <c r="H241" s="15" t="s">
        <v>149</v>
      </c>
      <c r="I241" s="15">
        <v>1232.0</v>
      </c>
      <c r="J241" s="15">
        <v>1024.0</v>
      </c>
      <c r="K241" s="15">
        <v>1316.0</v>
      </c>
      <c r="L241" s="16">
        <f t="shared" si="1"/>
        <v>1190.666667</v>
      </c>
      <c r="M241" s="17">
        <f t="shared" si="2"/>
        <v>41.99328108</v>
      </c>
      <c r="N241" s="14">
        <f t="shared" si="4"/>
        <v>50000</v>
      </c>
      <c r="O241" s="15">
        <v>2.0</v>
      </c>
      <c r="P241" s="14">
        <f t="shared" si="7"/>
        <v>0.004</v>
      </c>
      <c r="Q241" s="18"/>
      <c r="R241" s="19" t="s">
        <v>46</v>
      </c>
      <c r="S241" s="20">
        <v>42670.0</v>
      </c>
      <c r="T241" s="10" t="s">
        <v>262</v>
      </c>
      <c r="V241" s="10" t="s">
        <v>244</v>
      </c>
      <c r="W241" s="10" t="s">
        <v>102</v>
      </c>
      <c r="X241" s="21">
        <v>236.0</v>
      </c>
      <c r="Y241" s="10" t="s">
        <v>75</v>
      </c>
      <c r="Z241" s="22">
        <v>760.0</v>
      </c>
      <c r="AA241" s="22">
        <v>100.0</v>
      </c>
      <c r="AB241" s="22">
        <v>660.0</v>
      </c>
      <c r="AC241" s="22">
        <v>2.0</v>
      </c>
      <c r="AD241" s="22">
        <v>2.0</v>
      </c>
      <c r="AE241" s="22">
        <v>123.17</v>
      </c>
      <c r="AF241" s="22">
        <v>265.0</v>
      </c>
      <c r="AG241" s="22">
        <v>80.6</v>
      </c>
      <c r="AH241" s="22">
        <v>9.1</v>
      </c>
      <c r="AI241" s="22">
        <v>600.0</v>
      </c>
      <c r="AL241" s="2">
        <v>7.0</v>
      </c>
    </row>
    <row r="242">
      <c r="A242" s="1" t="s">
        <v>345</v>
      </c>
      <c r="E242" s="23" t="s">
        <v>344</v>
      </c>
      <c r="F242" s="12"/>
      <c r="G242" s="24" t="s">
        <v>48</v>
      </c>
      <c r="H242" s="15" t="s">
        <v>149</v>
      </c>
      <c r="I242" s="15">
        <v>908.0</v>
      </c>
      <c r="J242" s="15">
        <v>1048.0</v>
      </c>
      <c r="K242" s="15">
        <v>1068.0</v>
      </c>
      <c r="L242" s="16">
        <f t="shared" si="1"/>
        <v>1008</v>
      </c>
      <c r="M242" s="17">
        <f t="shared" si="2"/>
        <v>49.6031746</v>
      </c>
      <c r="N242" s="14">
        <f t="shared" si="4"/>
        <v>50000</v>
      </c>
      <c r="O242" s="15">
        <v>3.0</v>
      </c>
      <c r="P242" s="14">
        <f t="shared" si="7"/>
        <v>0.006</v>
      </c>
      <c r="Q242" s="18"/>
      <c r="R242" s="19" t="s">
        <v>46</v>
      </c>
      <c r="S242" s="20">
        <v>42670.0</v>
      </c>
      <c r="T242" s="10" t="s">
        <v>262</v>
      </c>
      <c r="V242" s="10" t="s">
        <v>244</v>
      </c>
      <c r="W242" s="10" t="s">
        <v>102</v>
      </c>
      <c r="X242" s="21">
        <v>237.0</v>
      </c>
      <c r="Y242" s="10" t="s">
        <v>75</v>
      </c>
      <c r="Z242" s="22">
        <v>760.0</v>
      </c>
      <c r="AA242" s="22">
        <v>40.0</v>
      </c>
      <c r="AB242" s="22">
        <v>720.0</v>
      </c>
      <c r="AC242" s="22">
        <v>3.0</v>
      </c>
      <c r="AD242" s="22">
        <v>3.0</v>
      </c>
      <c r="AE242" s="22">
        <v>118.9</v>
      </c>
      <c r="AF242" s="22">
        <v>270.0</v>
      </c>
      <c r="AG242" s="22">
        <v>81.63</v>
      </c>
      <c r="AH242" s="22">
        <v>10.29</v>
      </c>
      <c r="AI242" s="22">
        <v>1000.0</v>
      </c>
      <c r="AL242" s="2">
        <v>7.0</v>
      </c>
    </row>
    <row r="243">
      <c r="A243" s="1" t="s">
        <v>346</v>
      </c>
      <c r="E243" s="23" t="s">
        <v>344</v>
      </c>
      <c r="F243" s="12"/>
      <c r="G243" s="24" t="s">
        <v>42</v>
      </c>
      <c r="H243" s="15" t="s">
        <v>149</v>
      </c>
      <c r="I243" s="15">
        <v>1124.0</v>
      </c>
      <c r="J243" s="15">
        <v>1400.0</v>
      </c>
      <c r="K243" s="15">
        <v>1572.0</v>
      </c>
      <c r="L243" s="16">
        <f t="shared" si="1"/>
        <v>1365.333333</v>
      </c>
      <c r="M243" s="17">
        <f t="shared" si="2"/>
        <v>36.62109375</v>
      </c>
      <c r="N243" s="14">
        <f t="shared" si="4"/>
        <v>50000</v>
      </c>
      <c r="O243" s="15">
        <v>2.0</v>
      </c>
      <c r="P243" s="14">
        <f t="shared" si="7"/>
        <v>0.004</v>
      </c>
      <c r="Q243" s="18"/>
      <c r="R243" s="19" t="s">
        <v>46</v>
      </c>
      <c r="S243" s="20">
        <v>42670.0</v>
      </c>
      <c r="T243" s="10" t="s">
        <v>262</v>
      </c>
      <c r="V243" s="10" t="s">
        <v>244</v>
      </c>
      <c r="W243" s="10" t="s">
        <v>102</v>
      </c>
      <c r="X243" s="21">
        <v>238.0</v>
      </c>
      <c r="Y243" s="10" t="s">
        <v>75</v>
      </c>
      <c r="Z243" s="22">
        <v>840.0</v>
      </c>
      <c r="AA243" s="22">
        <v>100.0</v>
      </c>
      <c r="AB243" s="22">
        <v>740.0</v>
      </c>
      <c r="AC243" s="22">
        <v>2.0</v>
      </c>
      <c r="AD243" s="22">
        <v>1.0</v>
      </c>
      <c r="AE243" s="22">
        <v>130.1</v>
      </c>
      <c r="AF243" s="22">
        <v>262.0</v>
      </c>
      <c r="AG243" s="22">
        <v>87.95</v>
      </c>
      <c r="AH243" s="22">
        <v>8.82</v>
      </c>
      <c r="AI243" s="22">
        <v>800.0</v>
      </c>
      <c r="AL243" s="2">
        <v>7.0</v>
      </c>
    </row>
    <row r="244">
      <c r="A244" s="1" t="s">
        <v>347</v>
      </c>
      <c r="B244" s="2"/>
      <c r="C244" s="2"/>
      <c r="D244" s="2">
        <v>1.0</v>
      </c>
      <c r="E244" s="23">
        <v>1.0</v>
      </c>
      <c r="F244" s="12"/>
      <c r="G244" s="24" t="s">
        <v>48</v>
      </c>
      <c r="H244" s="15" t="s">
        <v>149</v>
      </c>
      <c r="I244" s="15">
        <v>720.0</v>
      </c>
      <c r="J244" s="15">
        <v>748.0</v>
      </c>
      <c r="K244" s="15">
        <v>768.0</v>
      </c>
      <c r="L244" s="16">
        <f t="shared" si="1"/>
        <v>745.3333333</v>
      </c>
      <c r="M244" s="17">
        <f t="shared" si="2"/>
        <v>67.08407871</v>
      </c>
      <c r="N244" s="14">
        <f t="shared" si="4"/>
        <v>50000</v>
      </c>
      <c r="O244" s="15">
        <v>0.0</v>
      </c>
      <c r="P244" s="14">
        <f t="shared" si="7"/>
        <v>0</v>
      </c>
      <c r="Q244" s="18"/>
      <c r="R244" s="19" t="s">
        <v>46</v>
      </c>
      <c r="S244" s="20">
        <v>42671.0</v>
      </c>
      <c r="T244" s="10" t="s">
        <v>262</v>
      </c>
      <c r="V244" s="10" t="s">
        <v>118</v>
      </c>
      <c r="W244" s="10" t="s">
        <v>39</v>
      </c>
      <c r="X244" s="21">
        <v>239.0</v>
      </c>
      <c r="Y244" s="10" t="s">
        <v>75</v>
      </c>
      <c r="Z244" s="22">
        <v>1100.0</v>
      </c>
      <c r="AA244" s="22">
        <v>100.0</v>
      </c>
      <c r="AB244" s="22">
        <v>1000.0</v>
      </c>
      <c r="AC244" s="22">
        <v>3.0</v>
      </c>
      <c r="AD244" s="22">
        <v>2.0</v>
      </c>
      <c r="AE244" s="22">
        <v>158.99</v>
      </c>
      <c r="AF244" s="22">
        <v>298.0</v>
      </c>
      <c r="AG244" s="22">
        <v>106.15</v>
      </c>
      <c r="AH244" s="22">
        <v>10.4</v>
      </c>
      <c r="AI244" s="22">
        <v>2770.0</v>
      </c>
      <c r="AL244" s="2">
        <v>6.0</v>
      </c>
    </row>
    <row r="245">
      <c r="A245" s="1" t="s">
        <v>348</v>
      </c>
      <c r="E245" s="23">
        <v>0.0</v>
      </c>
      <c r="F245" s="12"/>
      <c r="G245" s="24" t="s">
        <v>42</v>
      </c>
      <c r="H245" s="15" t="s">
        <v>149</v>
      </c>
      <c r="I245" s="15">
        <v>1048.0</v>
      </c>
      <c r="J245" s="15">
        <v>1092.0</v>
      </c>
      <c r="K245" s="15">
        <v>1024.0</v>
      </c>
      <c r="L245" s="16">
        <f t="shared" si="1"/>
        <v>1054.666667</v>
      </c>
      <c r="M245" s="17">
        <f t="shared" si="2"/>
        <v>47.40834387</v>
      </c>
      <c r="N245" s="14">
        <f t="shared" si="4"/>
        <v>50000</v>
      </c>
      <c r="O245" s="15">
        <v>0.0</v>
      </c>
      <c r="P245" s="14">
        <f t="shared" si="7"/>
        <v>0</v>
      </c>
      <c r="Q245" s="18"/>
      <c r="R245" s="19" t="s">
        <v>46</v>
      </c>
      <c r="S245" s="20">
        <v>42673.0</v>
      </c>
      <c r="T245" s="10" t="s">
        <v>262</v>
      </c>
      <c r="V245" s="10" t="s">
        <v>83</v>
      </c>
      <c r="W245" s="10" t="s">
        <v>39</v>
      </c>
      <c r="X245" s="21">
        <v>240.0</v>
      </c>
      <c r="Y245" s="10" t="s">
        <v>75</v>
      </c>
      <c r="Z245" s="22">
        <v>860.0</v>
      </c>
      <c r="AA245" s="22">
        <v>100.0</v>
      </c>
      <c r="AB245" s="22">
        <v>760.0</v>
      </c>
      <c r="AC245" s="22">
        <v>3.0</v>
      </c>
      <c r="AD245" s="22">
        <v>3.0</v>
      </c>
      <c r="AE245" s="22">
        <v>121.93</v>
      </c>
      <c r="AF245" s="22">
        <v>288.0</v>
      </c>
      <c r="AG245" s="22">
        <v>90.42</v>
      </c>
      <c r="AH245" s="22">
        <v>9.62</v>
      </c>
      <c r="AI245" s="22">
        <v>1500.0</v>
      </c>
      <c r="AL245" s="2">
        <v>6.0</v>
      </c>
    </row>
    <row r="246">
      <c r="A246" s="1" t="s">
        <v>349</v>
      </c>
      <c r="E246" s="23">
        <v>1.0</v>
      </c>
      <c r="F246" s="12"/>
      <c r="G246" s="24" t="s">
        <v>48</v>
      </c>
      <c r="H246" s="15" t="s">
        <v>149</v>
      </c>
      <c r="I246" s="15">
        <v>756.0</v>
      </c>
      <c r="J246" s="15">
        <v>740.0</v>
      </c>
      <c r="K246" s="15">
        <v>716.0</v>
      </c>
      <c r="L246" s="16">
        <f t="shared" si="1"/>
        <v>737.3333333</v>
      </c>
      <c r="M246" s="17">
        <f t="shared" si="2"/>
        <v>67.8119349</v>
      </c>
      <c r="N246" s="14">
        <f t="shared" si="4"/>
        <v>50000</v>
      </c>
      <c r="O246" s="15">
        <v>4.0</v>
      </c>
      <c r="P246" s="14">
        <f t="shared" si="7"/>
        <v>0.008</v>
      </c>
      <c r="Q246" s="18"/>
      <c r="R246" s="19" t="s">
        <v>46</v>
      </c>
      <c r="S246" s="20">
        <v>42673.0</v>
      </c>
      <c r="T246" s="10" t="s">
        <v>262</v>
      </c>
      <c r="V246" s="10" t="s">
        <v>83</v>
      </c>
      <c r="W246" s="10" t="s">
        <v>39</v>
      </c>
      <c r="X246" s="21">
        <v>241.0</v>
      </c>
      <c r="Y246" s="10" t="s">
        <v>44</v>
      </c>
      <c r="Z246" s="22">
        <v>1040.0</v>
      </c>
      <c r="AA246" s="22">
        <v>40.0</v>
      </c>
      <c r="AB246" s="22">
        <v>1000.0</v>
      </c>
      <c r="AC246" s="22">
        <v>3.0</v>
      </c>
      <c r="AD246" s="22">
        <v>3.0</v>
      </c>
      <c r="AE246" s="22">
        <v>161.0</v>
      </c>
      <c r="AF246" s="22">
        <v>290.0</v>
      </c>
      <c r="AG246" s="22">
        <v>110.53</v>
      </c>
      <c r="AH246" s="22">
        <v>10.73</v>
      </c>
      <c r="AI246" s="22">
        <v>1600.0</v>
      </c>
      <c r="AL246" s="2">
        <v>6.0</v>
      </c>
    </row>
    <row r="247">
      <c r="A247" s="1" t="s">
        <v>350</v>
      </c>
      <c r="E247" s="23">
        <v>1.0</v>
      </c>
      <c r="F247" s="12"/>
      <c r="G247" s="24" t="s">
        <v>48</v>
      </c>
      <c r="H247" s="15" t="s">
        <v>149</v>
      </c>
      <c r="I247" s="15">
        <v>720.0</v>
      </c>
      <c r="J247" s="15">
        <v>860.0</v>
      </c>
      <c r="K247" s="15">
        <v>832.0</v>
      </c>
      <c r="L247" s="16">
        <f t="shared" si="1"/>
        <v>804</v>
      </c>
      <c r="M247" s="17">
        <f t="shared" si="2"/>
        <v>62.18905473</v>
      </c>
      <c r="N247" s="14">
        <f t="shared" si="4"/>
        <v>50000</v>
      </c>
      <c r="O247" s="15">
        <v>2.0</v>
      </c>
      <c r="P247" s="14">
        <f t="shared" si="7"/>
        <v>0.004</v>
      </c>
      <c r="Q247" s="18"/>
      <c r="R247" s="19" t="s">
        <v>46</v>
      </c>
      <c r="S247" s="20">
        <v>42673.0</v>
      </c>
      <c r="T247" s="10" t="s">
        <v>262</v>
      </c>
      <c r="V247" s="10" t="s">
        <v>83</v>
      </c>
      <c r="W247" s="10" t="s">
        <v>39</v>
      </c>
      <c r="X247" s="21">
        <v>242.0</v>
      </c>
      <c r="Y247" s="10" t="s">
        <v>44</v>
      </c>
      <c r="Z247" s="22">
        <v>1180.0</v>
      </c>
      <c r="AA247" s="22">
        <v>200.0</v>
      </c>
      <c r="AB247" s="22">
        <v>980.0</v>
      </c>
      <c r="AC247" s="22">
        <v>3.0</v>
      </c>
      <c r="AD247" s="22">
        <v>2.0</v>
      </c>
      <c r="AE247" s="22">
        <v>153.97</v>
      </c>
      <c r="AF247" s="22">
        <v>286.0</v>
      </c>
      <c r="AG247" s="22">
        <v>94.42</v>
      </c>
      <c r="AH247" s="22">
        <v>10.53</v>
      </c>
      <c r="AI247" s="22">
        <v>1855.0</v>
      </c>
      <c r="AL247" s="2">
        <v>6.0</v>
      </c>
    </row>
    <row r="248">
      <c r="A248" s="29" t="s">
        <v>351</v>
      </c>
      <c r="B248" s="70"/>
      <c r="C248" s="70"/>
      <c r="D248" s="70"/>
      <c r="E248" s="71">
        <v>1.0</v>
      </c>
      <c r="F248" s="72"/>
      <c r="G248" s="73" t="s">
        <v>48</v>
      </c>
      <c r="H248" s="15" t="s">
        <v>149</v>
      </c>
      <c r="I248" s="15">
        <v>952.0</v>
      </c>
      <c r="J248" s="15">
        <v>1200.0</v>
      </c>
      <c r="K248" s="15">
        <v>960.0</v>
      </c>
      <c r="L248" s="16">
        <f t="shared" si="1"/>
        <v>1037.333333</v>
      </c>
      <c r="M248" s="17">
        <f t="shared" si="2"/>
        <v>48.20051414</v>
      </c>
      <c r="N248" s="14">
        <f t="shared" si="4"/>
        <v>50000</v>
      </c>
      <c r="O248" s="15">
        <v>2.0</v>
      </c>
      <c r="P248" s="14">
        <f t="shared" si="7"/>
        <v>0.004</v>
      </c>
      <c r="Q248" s="74"/>
      <c r="R248" s="75" t="s">
        <v>46</v>
      </c>
      <c r="S248" s="76">
        <v>42675.0</v>
      </c>
      <c r="T248" s="77" t="s">
        <v>262</v>
      </c>
      <c r="U248" s="70"/>
      <c r="V248" s="77" t="s">
        <v>352</v>
      </c>
      <c r="W248" s="77" t="s">
        <v>102</v>
      </c>
      <c r="X248" s="78">
        <v>243.0</v>
      </c>
      <c r="Y248" s="77" t="s">
        <v>44</v>
      </c>
      <c r="Z248" s="79">
        <v>1080.0</v>
      </c>
      <c r="AA248" s="79">
        <v>100.0</v>
      </c>
      <c r="AB248" s="79">
        <v>980.0</v>
      </c>
      <c r="AC248" s="79">
        <v>3.0</v>
      </c>
      <c r="AD248" s="79">
        <v>3.0</v>
      </c>
      <c r="AE248" s="79">
        <v>165.0</v>
      </c>
      <c r="AF248" s="79">
        <v>290.0</v>
      </c>
      <c r="AG248" s="79">
        <v>102.19</v>
      </c>
      <c r="AH248" s="79">
        <v>10.86</v>
      </c>
      <c r="AI248" s="79">
        <v>1240.0</v>
      </c>
      <c r="AJ248" s="70"/>
      <c r="AK248" s="70"/>
      <c r="AL248" s="80">
        <v>7.0</v>
      </c>
      <c r="AM248" s="70"/>
      <c r="AN248" s="70"/>
      <c r="AO248" s="70"/>
      <c r="AP248" s="70"/>
    </row>
    <row r="249">
      <c r="A249" s="1" t="s">
        <v>353</v>
      </c>
      <c r="B249" s="2"/>
      <c r="C249" s="2"/>
      <c r="D249" s="2">
        <v>1.0</v>
      </c>
      <c r="E249" s="23">
        <v>1.0</v>
      </c>
      <c r="F249" s="12"/>
      <c r="G249" s="24" t="s">
        <v>42</v>
      </c>
      <c r="H249" s="15" t="s">
        <v>149</v>
      </c>
      <c r="I249" s="15">
        <v>852.0</v>
      </c>
      <c r="J249" s="15">
        <v>956.0</v>
      </c>
      <c r="K249" s="15">
        <v>1024.0</v>
      </c>
      <c r="L249" s="16">
        <f t="shared" si="1"/>
        <v>944</v>
      </c>
      <c r="M249" s="17">
        <f t="shared" si="2"/>
        <v>52.96610169</v>
      </c>
      <c r="N249" s="14">
        <f t="shared" si="4"/>
        <v>50000</v>
      </c>
      <c r="O249" s="15">
        <v>9.0</v>
      </c>
      <c r="P249" s="14">
        <f t="shared" si="7"/>
        <v>0.018</v>
      </c>
      <c r="Q249" s="18"/>
      <c r="R249" s="19" t="s">
        <v>46</v>
      </c>
      <c r="S249" s="20">
        <v>42677.0</v>
      </c>
      <c r="T249" s="10" t="s">
        <v>262</v>
      </c>
      <c r="V249" s="10" t="s">
        <v>118</v>
      </c>
      <c r="W249" s="10" t="s">
        <v>39</v>
      </c>
      <c r="X249" s="21">
        <v>244.0</v>
      </c>
      <c r="Y249" s="10" t="s">
        <v>44</v>
      </c>
      <c r="Z249" s="22">
        <v>840.0</v>
      </c>
      <c r="AA249" s="22">
        <v>100.0</v>
      </c>
      <c r="AB249" s="22">
        <v>740.0</v>
      </c>
      <c r="AC249" s="22">
        <v>3.0</v>
      </c>
      <c r="AD249" s="22">
        <v>2.0</v>
      </c>
      <c r="AE249" s="22">
        <v>123.84</v>
      </c>
      <c r="AF249" s="22">
        <v>274.0</v>
      </c>
      <c r="AG249" s="22">
        <v>84.45</v>
      </c>
      <c r="AH249" s="22">
        <v>9.82</v>
      </c>
      <c r="AI249" s="22">
        <v>270.0</v>
      </c>
      <c r="AL249" s="2">
        <v>6.0</v>
      </c>
    </row>
    <row r="250">
      <c r="A250" s="1" t="s">
        <v>354</v>
      </c>
      <c r="B250" s="2"/>
      <c r="C250" s="2"/>
      <c r="D250" s="2">
        <v>1.0</v>
      </c>
      <c r="E250" s="23">
        <v>0.0</v>
      </c>
      <c r="F250" s="12"/>
      <c r="G250" s="24" t="s">
        <v>42</v>
      </c>
      <c r="H250" s="15" t="s">
        <v>149</v>
      </c>
      <c r="I250" s="15">
        <v>692.0</v>
      </c>
      <c r="J250" s="15">
        <v>696.0</v>
      </c>
      <c r="K250" s="15">
        <v>632.0</v>
      </c>
      <c r="L250" s="16">
        <f t="shared" si="1"/>
        <v>673.3333333</v>
      </c>
      <c r="M250" s="17">
        <f t="shared" si="2"/>
        <v>74.25742574</v>
      </c>
      <c r="N250" s="14">
        <f t="shared" si="4"/>
        <v>50000</v>
      </c>
      <c r="O250" s="15">
        <v>0.0</v>
      </c>
      <c r="P250" s="14">
        <f t="shared" si="7"/>
        <v>0</v>
      </c>
      <c r="Q250" s="18"/>
      <c r="R250" s="19" t="s">
        <v>46</v>
      </c>
      <c r="S250" s="20">
        <v>42678.0</v>
      </c>
      <c r="T250" s="10" t="s">
        <v>262</v>
      </c>
      <c r="V250" s="10" t="s">
        <v>118</v>
      </c>
      <c r="W250" s="10" t="s">
        <v>39</v>
      </c>
      <c r="X250" s="21">
        <v>245.0</v>
      </c>
      <c r="Y250" s="10" t="s">
        <v>44</v>
      </c>
      <c r="Z250" s="22">
        <v>880.0</v>
      </c>
      <c r="AA250" s="22">
        <v>160.0</v>
      </c>
      <c r="AB250" s="22">
        <v>720.0</v>
      </c>
      <c r="AC250" s="22">
        <v>3.0</v>
      </c>
      <c r="AD250" s="22">
        <v>1.0</v>
      </c>
      <c r="AE250" s="22">
        <v>123.31</v>
      </c>
      <c r="AF250" s="22">
        <v>276.0</v>
      </c>
      <c r="AG250" s="22">
        <v>90.69</v>
      </c>
      <c r="AH250" s="22">
        <v>9.5</v>
      </c>
      <c r="AI250" s="22">
        <v>1980.0</v>
      </c>
      <c r="AL250" s="2">
        <v>6.0</v>
      </c>
    </row>
    <row r="251">
      <c r="A251" s="1" t="s">
        <v>355</v>
      </c>
      <c r="B251" s="2"/>
      <c r="C251" s="2"/>
      <c r="D251" s="2">
        <v>1.0</v>
      </c>
      <c r="E251" s="23">
        <v>0.0</v>
      </c>
      <c r="F251" s="12"/>
      <c r="G251" s="24" t="s">
        <v>42</v>
      </c>
      <c r="H251" s="15" t="s">
        <v>149</v>
      </c>
      <c r="I251" s="15">
        <v>944.0</v>
      </c>
      <c r="J251" s="15">
        <v>808.0</v>
      </c>
      <c r="K251" s="15">
        <v>860.0</v>
      </c>
      <c r="L251" s="16">
        <f t="shared" si="1"/>
        <v>870.6666667</v>
      </c>
      <c r="M251" s="17">
        <f t="shared" si="2"/>
        <v>57.42725881</v>
      </c>
      <c r="N251" s="14">
        <f t="shared" si="4"/>
        <v>50000</v>
      </c>
      <c r="O251" s="15">
        <v>3.0</v>
      </c>
      <c r="P251" s="14">
        <f t="shared" si="7"/>
        <v>0.006</v>
      </c>
      <c r="Q251" s="18"/>
      <c r="R251" s="19" t="s">
        <v>46</v>
      </c>
      <c r="S251" s="20">
        <v>42678.0</v>
      </c>
      <c r="T251" s="10" t="s">
        <v>262</v>
      </c>
      <c r="V251" s="10" t="s">
        <v>118</v>
      </c>
      <c r="W251" s="10" t="s">
        <v>39</v>
      </c>
      <c r="X251" s="21">
        <v>246.0</v>
      </c>
      <c r="Y251" s="10" t="s">
        <v>75</v>
      </c>
      <c r="Z251" s="22">
        <v>820.0</v>
      </c>
      <c r="AA251" s="22">
        <v>120.0</v>
      </c>
      <c r="AB251" s="22">
        <v>700.0</v>
      </c>
      <c r="AC251" s="22">
        <v>3.0</v>
      </c>
      <c r="AD251" s="22">
        <v>2.0</v>
      </c>
      <c r="AE251" s="22">
        <v>109.19</v>
      </c>
      <c r="AF251" s="22">
        <v>266.0</v>
      </c>
      <c r="AG251" s="22">
        <v>86.2</v>
      </c>
      <c r="AH251" s="22">
        <v>9.92</v>
      </c>
      <c r="AI251" s="22">
        <v>800.0</v>
      </c>
      <c r="AL251" s="2">
        <v>6.0</v>
      </c>
    </row>
    <row r="252">
      <c r="A252" s="1" t="s">
        <v>356</v>
      </c>
      <c r="B252" s="2"/>
      <c r="C252" s="2"/>
      <c r="D252" s="2">
        <v>1.0</v>
      </c>
      <c r="E252" s="23">
        <v>1.0</v>
      </c>
      <c r="F252" s="12"/>
      <c r="G252" s="24" t="s">
        <v>42</v>
      </c>
      <c r="H252" s="15" t="s">
        <v>149</v>
      </c>
      <c r="I252" s="15">
        <v>536.0</v>
      </c>
      <c r="J252" s="15">
        <v>712.0</v>
      </c>
      <c r="K252" s="15">
        <v>640.0</v>
      </c>
      <c r="L252" s="16">
        <f t="shared" si="1"/>
        <v>629.3333333</v>
      </c>
      <c r="M252" s="17">
        <f t="shared" si="2"/>
        <v>79.44915254</v>
      </c>
      <c r="N252" s="14">
        <f t="shared" si="4"/>
        <v>50000</v>
      </c>
      <c r="O252" s="15">
        <v>2.0</v>
      </c>
      <c r="P252" s="14">
        <f t="shared" si="7"/>
        <v>0.004</v>
      </c>
      <c r="Q252" s="18"/>
      <c r="R252" s="19" t="s">
        <v>46</v>
      </c>
      <c r="S252" s="20">
        <v>42678.0</v>
      </c>
      <c r="T252" s="10" t="s">
        <v>262</v>
      </c>
      <c r="V252" s="10" t="s">
        <v>118</v>
      </c>
      <c r="W252" s="10" t="s">
        <v>39</v>
      </c>
      <c r="X252" s="21">
        <v>247.0</v>
      </c>
      <c r="Y252" s="10" t="s">
        <v>44</v>
      </c>
      <c r="Z252" s="22">
        <v>880.0</v>
      </c>
      <c r="AA252" s="22">
        <v>200.0</v>
      </c>
      <c r="AB252" s="22">
        <v>680.0</v>
      </c>
      <c r="AC252" s="22">
        <v>2.0</v>
      </c>
      <c r="AD252" s="22">
        <v>2.0</v>
      </c>
      <c r="AE252" s="22">
        <v>126.27</v>
      </c>
      <c r="AF252" s="22">
        <v>280.0</v>
      </c>
      <c r="AG252" s="22">
        <v>86.21</v>
      </c>
      <c r="AH252" s="22">
        <v>10.05</v>
      </c>
      <c r="AI252" s="22">
        <v>1800.0</v>
      </c>
      <c r="AL252" s="2">
        <v>6.0</v>
      </c>
    </row>
    <row r="253">
      <c r="A253" s="1" t="s">
        <v>357</v>
      </c>
      <c r="B253" s="2"/>
      <c r="C253" s="2"/>
      <c r="D253" s="2">
        <v>1.0</v>
      </c>
      <c r="E253" s="23">
        <v>0.0</v>
      </c>
      <c r="F253" s="12"/>
      <c r="G253" s="24" t="s">
        <v>42</v>
      </c>
      <c r="H253" s="15" t="s">
        <v>149</v>
      </c>
      <c r="I253" s="15">
        <v>976.0</v>
      </c>
      <c r="J253" s="15">
        <v>856.0</v>
      </c>
      <c r="K253" s="15">
        <v>852.0</v>
      </c>
      <c r="L253" s="16">
        <f t="shared" si="1"/>
        <v>894.6666667</v>
      </c>
      <c r="M253" s="17">
        <f t="shared" si="2"/>
        <v>55.88673621</v>
      </c>
      <c r="N253" s="14">
        <f t="shared" si="4"/>
        <v>50000</v>
      </c>
      <c r="O253" s="15">
        <v>0.0</v>
      </c>
      <c r="P253" s="14">
        <f t="shared" si="7"/>
        <v>0</v>
      </c>
      <c r="Q253" s="18"/>
      <c r="R253" s="19" t="s">
        <v>46</v>
      </c>
      <c r="S253" s="20">
        <v>42678.0</v>
      </c>
      <c r="T253" s="10" t="s">
        <v>262</v>
      </c>
      <c r="V253" s="10" t="s">
        <v>118</v>
      </c>
      <c r="W253" s="10" t="s">
        <v>39</v>
      </c>
      <c r="X253" s="21">
        <v>248.0</v>
      </c>
      <c r="Y253" s="10" t="s">
        <v>44</v>
      </c>
      <c r="Z253" s="22">
        <v>790.0</v>
      </c>
      <c r="AA253" s="22">
        <v>100.0</v>
      </c>
      <c r="AB253" s="22">
        <v>690.0</v>
      </c>
      <c r="AC253" s="22">
        <v>3.0</v>
      </c>
      <c r="AD253" s="22">
        <v>2.0</v>
      </c>
      <c r="AE253" s="22">
        <v>125.27</v>
      </c>
      <c r="AF253" s="22">
        <v>272.0</v>
      </c>
      <c r="AG253" s="22">
        <v>84.98</v>
      </c>
      <c r="AH253" s="22">
        <v>9.46</v>
      </c>
      <c r="AI253" s="22">
        <v>1500.0</v>
      </c>
      <c r="AL253" s="2">
        <v>6.0</v>
      </c>
    </row>
    <row r="254">
      <c r="A254" s="1" t="s">
        <v>358</v>
      </c>
      <c r="B254" s="2"/>
      <c r="C254" s="2"/>
      <c r="D254" s="2">
        <v>1.0</v>
      </c>
      <c r="E254" s="23">
        <v>0.0</v>
      </c>
      <c r="F254" s="12"/>
      <c r="G254" s="24" t="s">
        <v>42</v>
      </c>
      <c r="H254" s="15" t="s">
        <v>149</v>
      </c>
      <c r="I254" s="15">
        <v>856.0</v>
      </c>
      <c r="J254" s="15">
        <v>844.0</v>
      </c>
      <c r="K254" s="15">
        <v>1200.0</v>
      </c>
      <c r="L254" s="16">
        <f t="shared" si="1"/>
        <v>966.6666667</v>
      </c>
      <c r="M254" s="17">
        <f t="shared" si="2"/>
        <v>51.72413793</v>
      </c>
      <c r="N254" s="14">
        <f t="shared" si="4"/>
        <v>50000</v>
      </c>
      <c r="O254" s="15">
        <v>0.0</v>
      </c>
      <c r="P254" s="14">
        <f t="shared" si="7"/>
        <v>0</v>
      </c>
      <c r="Q254" s="18"/>
      <c r="R254" s="19" t="s">
        <v>46</v>
      </c>
      <c r="S254" s="20">
        <v>42678.0</v>
      </c>
      <c r="T254" s="10" t="s">
        <v>262</v>
      </c>
      <c r="V254" s="10" t="s">
        <v>118</v>
      </c>
      <c r="W254" s="10" t="s">
        <v>39</v>
      </c>
      <c r="X254" s="21">
        <v>249.0</v>
      </c>
      <c r="Y254" s="10" t="s">
        <v>44</v>
      </c>
      <c r="Z254" s="22">
        <v>920.0</v>
      </c>
      <c r="AA254" s="22">
        <v>200.0</v>
      </c>
      <c r="AB254" s="22">
        <v>720.0</v>
      </c>
      <c r="AC254" s="22">
        <v>3.0</v>
      </c>
      <c r="AD254" s="22">
        <v>2.0</v>
      </c>
      <c r="AE254" s="22">
        <v>125.62</v>
      </c>
      <c r="AF254" s="22">
        <v>290.0</v>
      </c>
      <c r="AG254" s="22">
        <v>88.08</v>
      </c>
      <c r="AH254" s="22">
        <v>11.06</v>
      </c>
      <c r="AI254" s="22">
        <v>1500.0</v>
      </c>
      <c r="AL254" s="2">
        <v>6.0</v>
      </c>
    </row>
    <row r="255">
      <c r="A255" s="1" t="s">
        <v>359</v>
      </c>
      <c r="B255" s="2"/>
      <c r="C255" s="2"/>
      <c r="D255" s="2">
        <v>1.0</v>
      </c>
      <c r="E255" s="23">
        <v>0.0</v>
      </c>
      <c r="F255" s="12"/>
      <c r="G255" s="24" t="s">
        <v>42</v>
      </c>
      <c r="H255" s="15" t="s">
        <v>149</v>
      </c>
      <c r="I255" s="15">
        <v>1000.0</v>
      </c>
      <c r="J255" s="15">
        <v>1080.0</v>
      </c>
      <c r="K255" s="15">
        <v>864.0</v>
      </c>
      <c r="L255" s="16">
        <f t="shared" si="1"/>
        <v>981.3333333</v>
      </c>
      <c r="M255" s="17">
        <f t="shared" si="2"/>
        <v>50.95108696</v>
      </c>
      <c r="N255" s="14">
        <f t="shared" si="4"/>
        <v>50000</v>
      </c>
      <c r="O255" s="15">
        <v>3.0</v>
      </c>
      <c r="P255" s="14">
        <f t="shared" si="7"/>
        <v>0.006</v>
      </c>
      <c r="Q255" s="18"/>
      <c r="R255" s="19" t="s">
        <v>46</v>
      </c>
      <c r="S255" s="20">
        <v>42678.0</v>
      </c>
      <c r="T255" s="10" t="s">
        <v>262</v>
      </c>
      <c r="V255" s="10" t="s">
        <v>118</v>
      </c>
      <c r="W255" s="10" t="s">
        <v>39</v>
      </c>
      <c r="X255" s="21">
        <v>250.0</v>
      </c>
      <c r="Y255" s="10" t="s">
        <v>44</v>
      </c>
      <c r="Z255" s="22">
        <v>880.0</v>
      </c>
      <c r="AA255" s="22">
        <v>120.0</v>
      </c>
      <c r="AB255" s="22">
        <v>760.0</v>
      </c>
      <c r="AC255" s="22">
        <v>3.0</v>
      </c>
      <c r="AD255" s="22">
        <v>2.0</v>
      </c>
      <c r="AE255" s="22">
        <v>133.28</v>
      </c>
      <c r="AF255" s="22">
        <v>273.0</v>
      </c>
      <c r="AG255" s="22">
        <v>84.97</v>
      </c>
      <c r="AH255" s="22">
        <v>9.79</v>
      </c>
      <c r="AI255" s="22">
        <v>1600.0</v>
      </c>
      <c r="AL255" s="2">
        <v>6.0</v>
      </c>
    </row>
    <row r="256">
      <c r="A256" s="1" t="s">
        <v>360</v>
      </c>
      <c r="B256" s="2"/>
      <c r="C256" s="2"/>
      <c r="D256" s="2">
        <v>1.0</v>
      </c>
      <c r="E256" s="23">
        <v>0.0</v>
      </c>
      <c r="F256" s="12"/>
      <c r="G256" s="24" t="s">
        <v>42</v>
      </c>
      <c r="H256" s="15" t="s">
        <v>149</v>
      </c>
      <c r="I256" s="15">
        <v>856.0</v>
      </c>
      <c r="J256" s="15">
        <v>720.0</v>
      </c>
      <c r="K256" s="15">
        <v>840.0</v>
      </c>
      <c r="L256" s="16">
        <f t="shared" si="1"/>
        <v>805.3333333</v>
      </c>
      <c r="M256" s="17">
        <f t="shared" si="2"/>
        <v>62.08609272</v>
      </c>
      <c r="N256" s="14">
        <f t="shared" si="4"/>
        <v>50000</v>
      </c>
      <c r="O256" s="15">
        <v>0.0</v>
      </c>
      <c r="P256" s="14">
        <f t="shared" si="7"/>
        <v>0</v>
      </c>
      <c r="Q256" s="18"/>
      <c r="R256" s="19" t="s">
        <v>46</v>
      </c>
      <c r="S256" s="20">
        <v>42678.0</v>
      </c>
      <c r="T256" s="10" t="s">
        <v>262</v>
      </c>
      <c r="V256" s="10" t="s">
        <v>118</v>
      </c>
      <c r="W256" s="10" t="s">
        <v>39</v>
      </c>
      <c r="X256" s="21">
        <v>251.0</v>
      </c>
      <c r="Y256" s="10" t="s">
        <v>75</v>
      </c>
      <c r="Z256" s="22">
        <v>800.0</v>
      </c>
      <c r="AA256" s="22">
        <v>40.0</v>
      </c>
      <c r="AB256" s="22">
        <v>760.0</v>
      </c>
      <c r="AC256" s="22">
        <v>2.0</v>
      </c>
      <c r="AD256" s="22">
        <v>2.0</v>
      </c>
      <c r="AE256" s="22">
        <v>123.42</v>
      </c>
      <c r="AF256" s="22">
        <v>272.0</v>
      </c>
      <c r="AG256" s="22">
        <v>76.9</v>
      </c>
      <c r="AH256" s="22">
        <v>9.9</v>
      </c>
      <c r="AI256" s="22">
        <v>1200.0</v>
      </c>
      <c r="AL256" s="2">
        <v>6.0</v>
      </c>
    </row>
    <row r="257">
      <c r="A257" s="81" t="s">
        <v>361</v>
      </c>
      <c r="B257" s="27"/>
      <c r="C257" s="27"/>
      <c r="D257" s="27"/>
      <c r="E257" s="28"/>
      <c r="F257" s="82"/>
      <c r="G257" s="83"/>
      <c r="H257" s="15" t="s">
        <v>149</v>
      </c>
      <c r="I257" s="15">
        <v>832.0</v>
      </c>
      <c r="J257" s="15">
        <v>892.0</v>
      </c>
      <c r="K257" s="15">
        <v>960.0</v>
      </c>
      <c r="L257" s="16">
        <f t="shared" si="1"/>
        <v>894.6666667</v>
      </c>
      <c r="M257" s="17">
        <f t="shared" si="2"/>
        <v>55.88673621</v>
      </c>
      <c r="N257" s="14">
        <f t="shared" si="4"/>
        <v>50000</v>
      </c>
      <c r="O257" s="15">
        <v>6.0</v>
      </c>
      <c r="P257" s="14">
        <f t="shared" si="7"/>
        <v>0.012</v>
      </c>
      <c r="Q257" s="18"/>
      <c r="R257" s="19" t="s">
        <v>46</v>
      </c>
      <c r="S257" s="20">
        <v>42678.0</v>
      </c>
      <c r="T257" s="10" t="s">
        <v>262</v>
      </c>
      <c r="V257" s="10" t="s">
        <v>118</v>
      </c>
      <c r="W257" s="10" t="s">
        <v>39</v>
      </c>
      <c r="X257" s="21">
        <v>252.0</v>
      </c>
      <c r="Y257" s="10" t="s">
        <v>44</v>
      </c>
      <c r="Z257" s="22">
        <v>800.0</v>
      </c>
      <c r="AA257" s="22">
        <v>40.0</v>
      </c>
      <c r="AB257" s="22">
        <v>760.0</v>
      </c>
      <c r="AC257" s="22">
        <v>2.0</v>
      </c>
      <c r="AD257" s="22">
        <v>2.0</v>
      </c>
      <c r="AE257" s="22">
        <v>122.52</v>
      </c>
      <c r="AF257" s="22">
        <v>278.0</v>
      </c>
      <c r="AG257" s="22">
        <v>88.52</v>
      </c>
      <c r="AH257" s="22">
        <v>10.17</v>
      </c>
      <c r="AI257" s="22">
        <v>1500.0</v>
      </c>
    </row>
    <row r="258">
      <c r="A258" s="25" t="s">
        <v>362</v>
      </c>
      <c r="B258" s="27"/>
      <c r="C258" s="27"/>
      <c r="D258" s="27"/>
      <c r="E258" s="23" t="s">
        <v>363</v>
      </c>
      <c r="F258" s="12"/>
      <c r="G258" s="24" t="s">
        <v>48</v>
      </c>
      <c r="H258" s="15" t="s">
        <v>50</v>
      </c>
      <c r="I258" s="15">
        <v>572.0</v>
      </c>
      <c r="J258" s="15">
        <v>448.0</v>
      </c>
      <c r="K258" s="15">
        <v>484.0</v>
      </c>
      <c r="L258" s="16">
        <f t="shared" si="1"/>
        <v>501.3333333</v>
      </c>
      <c r="M258" s="17">
        <f t="shared" si="2"/>
        <v>99.73404255</v>
      </c>
      <c r="N258" s="14">
        <f t="shared" si="4"/>
        <v>50000</v>
      </c>
      <c r="O258" s="15">
        <v>1.0</v>
      </c>
      <c r="P258" s="14">
        <f t="shared" si="7"/>
        <v>0.002</v>
      </c>
      <c r="Q258" s="18"/>
      <c r="R258" s="19" t="s">
        <v>46</v>
      </c>
      <c r="S258" s="20">
        <v>42682.0</v>
      </c>
      <c r="T258" s="10" t="s">
        <v>262</v>
      </c>
      <c r="V258" s="10" t="s">
        <v>213</v>
      </c>
      <c r="W258" s="10" t="s">
        <v>102</v>
      </c>
      <c r="X258" s="21">
        <v>253.0</v>
      </c>
      <c r="Y258" s="10" t="s">
        <v>75</v>
      </c>
      <c r="Z258" s="22">
        <v>960.0</v>
      </c>
      <c r="AA258" s="22">
        <v>120.0</v>
      </c>
      <c r="AB258" s="22">
        <v>840.0</v>
      </c>
      <c r="AC258" s="22">
        <v>3.0</v>
      </c>
      <c r="AD258" s="22">
        <v>5.0</v>
      </c>
      <c r="AE258" s="22">
        <v>145.59</v>
      </c>
      <c r="AF258" s="22">
        <v>281.0</v>
      </c>
      <c r="AG258" s="22">
        <v>100.8</v>
      </c>
      <c r="AH258" s="22">
        <v>10.51</v>
      </c>
      <c r="AI258" s="22">
        <v>1460.0</v>
      </c>
      <c r="AL258" s="2">
        <v>7.0</v>
      </c>
    </row>
    <row r="259">
      <c r="A259" s="25" t="s">
        <v>364</v>
      </c>
      <c r="B259" s="27"/>
      <c r="C259" s="27"/>
      <c r="D259" s="27"/>
      <c r="E259" s="23">
        <v>0.0</v>
      </c>
      <c r="F259" s="12"/>
      <c r="G259" s="24" t="s">
        <v>48</v>
      </c>
      <c r="H259" s="15" t="s">
        <v>50</v>
      </c>
      <c r="I259" s="15">
        <v>596.0</v>
      </c>
      <c r="J259" s="15">
        <v>528.0</v>
      </c>
      <c r="K259" s="15">
        <v>616.0</v>
      </c>
      <c r="L259" s="16">
        <f t="shared" si="1"/>
        <v>580</v>
      </c>
      <c r="M259" s="17">
        <f t="shared" si="2"/>
        <v>86.20689655</v>
      </c>
      <c r="N259" s="14">
        <f t="shared" si="4"/>
        <v>50000</v>
      </c>
      <c r="O259" s="15">
        <v>0.0</v>
      </c>
      <c r="P259" s="14">
        <f t="shared" si="7"/>
        <v>0</v>
      </c>
      <c r="Q259" s="18"/>
      <c r="R259" s="19" t="s">
        <v>46</v>
      </c>
      <c r="S259" s="20">
        <v>42682.0</v>
      </c>
      <c r="T259" s="10" t="s">
        <v>262</v>
      </c>
      <c r="V259" s="10" t="s">
        <v>213</v>
      </c>
      <c r="W259" s="10" t="s">
        <v>102</v>
      </c>
      <c r="X259" s="21">
        <v>254.0</v>
      </c>
      <c r="Y259" s="10" t="s">
        <v>44</v>
      </c>
      <c r="Z259" s="22">
        <v>1040.0</v>
      </c>
      <c r="AA259" s="22">
        <v>120.0</v>
      </c>
      <c r="AB259" s="22">
        <v>920.0</v>
      </c>
      <c r="AC259" s="22">
        <v>3.0</v>
      </c>
      <c r="AD259" s="22">
        <v>3.0</v>
      </c>
      <c r="AE259" s="22">
        <v>168.1</v>
      </c>
      <c r="AF259" s="22">
        <v>289.0</v>
      </c>
      <c r="AG259" s="22">
        <v>103.7</v>
      </c>
      <c r="AH259" s="22">
        <v>9.99</v>
      </c>
      <c r="AI259" s="22">
        <v>1700.0</v>
      </c>
      <c r="AL259" s="2">
        <v>7.0</v>
      </c>
    </row>
    <row r="260">
      <c r="A260" s="1" t="s">
        <v>365</v>
      </c>
      <c r="B260" s="27"/>
      <c r="C260" s="27"/>
      <c r="D260" s="27"/>
      <c r="E260" s="23">
        <v>1.0</v>
      </c>
      <c r="F260" s="63" t="s">
        <v>215</v>
      </c>
      <c r="G260" s="24" t="s">
        <v>48</v>
      </c>
      <c r="H260" s="15" t="s">
        <v>149</v>
      </c>
      <c r="I260" s="15">
        <v>1004.0</v>
      </c>
      <c r="J260" s="15">
        <v>1020.0</v>
      </c>
      <c r="K260" s="15">
        <v>948.0</v>
      </c>
      <c r="L260" s="16">
        <f t="shared" si="1"/>
        <v>990.6666667</v>
      </c>
      <c r="M260" s="17">
        <f t="shared" si="2"/>
        <v>50.47106326</v>
      </c>
      <c r="N260" s="14">
        <f t="shared" si="4"/>
        <v>50000</v>
      </c>
      <c r="O260" s="15">
        <v>0.0</v>
      </c>
      <c r="P260" s="14">
        <f t="shared" si="7"/>
        <v>0</v>
      </c>
      <c r="Q260" s="18"/>
      <c r="R260" s="19" t="s">
        <v>46</v>
      </c>
      <c r="S260" s="20">
        <v>42683.0</v>
      </c>
      <c r="T260" s="10" t="s">
        <v>262</v>
      </c>
      <c r="V260" s="10" t="s">
        <v>366</v>
      </c>
      <c r="W260" s="10" t="s">
        <v>39</v>
      </c>
      <c r="X260" s="21">
        <v>255.0</v>
      </c>
      <c r="Y260" s="10" t="s">
        <v>44</v>
      </c>
      <c r="Z260" s="22">
        <v>1080.0</v>
      </c>
      <c r="AA260" s="22">
        <v>120.0</v>
      </c>
      <c r="AB260" s="22">
        <v>960.0</v>
      </c>
      <c r="AC260" s="22">
        <v>2.0</v>
      </c>
      <c r="AD260" s="22">
        <v>1.0</v>
      </c>
      <c r="AE260" s="22">
        <v>149.92</v>
      </c>
      <c r="AF260" s="22">
        <v>279.0</v>
      </c>
      <c r="AG260" s="22">
        <v>103.08</v>
      </c>
      <c r="AH260" s="22">
        <v>10.99</v>
      </c>
      <c r="AI260" s="22">
        <v>2020.0</v>
      </c>
      <c r="AL260" s="2">
        <v>6.0</v>
      </c>
    </row>
    <row r="261">
      <c r="A261" s="1" t="s">
        <v>367</v>
      </c>
      <c r="E261" s="23">
        <v>0.0</v>
      </c>
      <c r="F261" s="12"/>
      <c r="G261" s="24" t="s">
        <v>48</v>
      </c>
      <c r="H261" s="15" t="s">
        <v>149</v>
      </c>
      <c r="I261" s="15">
        <v>1204.0</v>
      </c>
      <c r="J261" s="15">
        <v>960.0</v>
      </c>
      <c r="K261" s="15">
        <v>1004.0</v>
      </c>
      <c r="L261" s="16">
        <f t="shared" si="1"/>
        <v>1056</v>
      </c>
      <c r="M261" s="17">
        <f t="shared" si="2"/>
        <v>47.34848485</v>
      </c>
      <c r="N261" s="14">
        <f t="shared" si="4"/>
        <v>50000</v>
      </c>
      <c r="O261" s="15">
        <v>1.0</v>
      </c>
      <c r="P261" s="14">
        <f t="shared" si="7"/>
        <v>0.002</v>
      </c>
      <c r="Q261" s="18"/>
      <c r="R261" s="19" t="s">
        <v>46</v>
      </c>
      <c r="S261" s="20">
        <v>42683.0</v>
      </c>
      <c r="T261" s="10" t="s">
        <v>262</v>
      </c>
      <c r="V261" s="10" t="s">
        <v>366</v>
      </c>
      <c r="W261" s="10" t="s">
        <v>39</v>
      </c>
      <c r="X261" s="21">
        <v>256.0</v>
      </c>
      <c r="Y261" s="10" t="s">
        <v>75</v>
      </c>
      <c r="Z261" s="22">
        <v>1060.0</v>
      </c>
      <c r="AA261" s="22">
        <v>40.0</v>
      </c>
      <c r="AB261" s="22">
        <v>1020.0</v>
      </c>
      <c r="AC261" s="22">
        <v>4.0</v>
      </c>
      <c r="AD261" s="22">
        <v>2.0</v>
      </c>
      <c r="AE261" s="22">
        <v>149.49</v>
      </c>
      <c r="AF261" s="22">
        <v>286.0</v>
      </c>
      <c r="AG261" s="22">
        <v>97.35</v>
      </c>
      <c r="AH261" s="22">
        <v>10.86</v>
      </c>
      <c r="AI261" s="22">
        <v>1880.0</v>
      </c>
      <c r="AL261" s="2">
        <v>6.0</v>
      </c>
    </row>
    <row r="262">
      <c r="A262" s="1" t="s">
        <v>368</v>
      </c>
      <c r="E262" s="23">
        <v>1.0</v>
      </c>
      <c r="F262" s="63" t="s">
        <v>215</v>
      </c>
      <c r="G262" s="24" t="s">
        <v>42</v>
      </c>
      <c r="H262" s="15" t="s">
        <v>149</v>
      </c>
      <c r="I262" s="15">
        <v>908.0</v>
      </c>
      <c r="J262" s="15">
        <v>900.0</v>
      </c>
      <c r="K262" s="15">
        <v>912.0</v>
      </c>
      <c r="L262" s="16">
        <f t="shared" si="1"/>
        <v>906.6666667</v>
      </c>
      <c r="M262" s="17">
        <f t="shared" si="2"/>
        <v>55.14705882</v>
      </c>
      <c r="N262" s="14">
        <f t="shared" si="4"/>
        <v>50000</v>
      </c>
      <c r="O262" s="15">
        <v>6.0</v>
      </c>
      <c r="P262" s="14">
        <f t="shared" si="7"/>
        <v>0.012</v>
      </c>
      <c r="Q262" s="18"/>
      <c r="R262" s="19" t="s">
        <v>46</v>
      </c>
      <c r="S262" s="20">
        <v>42683.0</v>
      </c>
      <c r="T262" s="10" t="s">
        <v>262</v>
      </c>
      <c r="V262" s="10" t="s">
        <v>366</v>
      </c>
      <c r="W262" s="10" t="s">
        <v>39</v>
      </c>
      <c r="X262" s="21">
        <v>257.0</v>
      </c>
      <c r="Y262" s="10" t="s">
        <v>75</v>
      </c>
      <c r="Z262" s="22">
        <v>840.0</v>
      </c>
      <c r="AA262" s="22">
        <v>100.0</v>
      </c>
      <c r="AB262" s="22">
        <v>740.0</v>
      </c>
      <c r="AC262" s="22">
        <v>2.0</v>
      </c>
      <c r="AD262" s="22">
        <v>2.0</v>
      </c>
      <c r="AE262" s="22">
        <v>124.01</v>
      </c>
      <c r="AF262" s="22">
        <v>271.0</v>
      </c>
      <c r="AG262" s="22">
        <v>96.69</v>
      </c>
      <c r="AH262" s="22">
        <v>9.99</v>
      </c>
      <c r="AI262" s="22">
        <v>1500.0</v>
      </c>
      <c r="AL262" s="2">
        <v>6.0</v>
      </c>
    </row>
    <row r="263">
      <c r="A263" s="1" t="s">
        <v>369</v>
      </c>
      <c r="E263" s="23">
        <v>1.0</v>
      </c>
      <c r="F263" s="63" t="s">
        <v>215</v>
      </c>
      <c r="G263" s="24" t="s">
        <v>48</v>
      </c>
      <c r="H263" s="15" t="s">
        <v>149</v>
      </c>
      <c r="I263" s="15">
        <v>1168.0</v>
      </c>
      <c r="J263" s="15">
        <v>1184.0</v>
      </c>
      <c r="K263" s="15">
        <v>992.0</v>
      </c>
      <c r="L263" s="16">
        <f t="shared" si="1"/>
        <v>1114.666667</v>
      </c>
      <c r="M263" s="17">
        <f t="shared" si="2"/>
        <v>44.85645933</v>
      </c>
      <c r="N263" s="14">
        <f t="shared" si="4"/>
        <v>50000</v>
      </c>
      <c r="O263" s="15">
        <v>9.0</v>
      </c>
      <c r="P263" s="14">
        <f t="shared" si="7"/>
        <v>0.018</v>
      </c>
      <c r="Q263" s="18"/>
      <c r="R263" s="19" t="s">
        <v>46</v>
      </c>
      <c r="S263" s="20">
        <v>42683.0</v>
      </c>
      <c r="T263" s="10" t="s">
        <v>262</v>
      </c>
      <c r="V263" s="10" t="s">
        <v>366</v>
      </c>
      <c r="W263" s="10" t="s">
        <v>39</v>
      </c>
      <c r="X263" s="21">
        <v>258.0</v>
      </c>
      <c r="Y263" s="10" t="s">
        <v>40</v>
      </c>
      <c r="Z263" s="22">
        <v>1000.0</v>
      </c>
      <c r="AA263" s="22">
        <v>120.0</v>
      </c>
      <c r="AB263" s="22">
        <v>880.0</v>
      </c>
      <c r="AC263" s="22">
        <v>3.0</v>
      </c>
      <c r="AD263" s="22">
        <v>2.0</v>
      </c>
      <c r="AE263" s="22">
        <v>152.88</v>
      </c>
      <c r="AF263" s="22">
        <v>299.0</v>
      </c>
      <c r="AG263" s="22">
        <v>103.46</v>
      </c>
      <c r="AH263" s="22">
        <v>10.57</v>
      </c>
      <c r="AI263" s="22">
        <v>1550.0</v>
      </c>
      <c r="AL263" s="2">
        <v>6.0</v>
      </c>
    </row>
    <row r="264">
      <c r="A264" s="1" t="s">
        <v>370</v>
      </c>
      <c r="E264" s="23">
        <v>0.0</v>
      </c>
      <c r="F264" s="12"/>
      <c r="G264" s="24" t="s">
        <v>42</v>
      </c>
      <c r="H264" s="15" t="s">
        <v>149</v>
      </c>
      <c r="I264" s="15">
        <v>1048.0</v>
      </c>
      <c r="J264" s="15">
        <v>1116.0</v>
      </c>
      <c r="K264" s="15">
        <v>852.0</v>
      </c>
      <c r="L264" s="16">
        <f t="shared" si="1"/>
        <v>1005.333333</v>
      </c>
      <c r="M264" s="17">
        <f t="shared" si="2"/>
        <v>49.73474801</v>
      </c>
      <c r="N264" s="14">
        <f t="shared" si="4"/>
        <v>50000</v>
      </c>
      <c r="O264" s="15">
        <v>0.0</v>
      </c>
      <c r="P264" s="14">
        <f t="shared" si="7"/>
        <v>0</v>
      </c>
      <c r="Q264" s="18"/>
      <c r="R264" s="19" t="s">
        <v>46</v>
      </c>
      <c r="S264" s="20">
        <v>42683.0</v>
      </c>
      <c r="T264" s="10" t="s">
        <v>262</v>
      </c>
      <c r="V264" s="10" t="s">
        <v>366</v>
      </c>
      <c r="W264" s="10" t="s">
        <v>39</v>
      </c>
      <c r="X264" s="21">
        <v>259.0</v>
      </c>
      <c r="Y264" s="10" t="s">
        <v>44</v>
      </c>
      <c r="Z264" s="22">
        <v>840.0</v>
      </c>
      <c r="AA264" s="22">
        <v>50.0</v>
      </c>
      <c r="AB264" s="22">
        <v>790.0</v>
      </c>
      <c r="AC264" s="22">
        <v>2.0</v>
      </c>
      <c r="AD264" s="22">
        <v>1.0</v>
      </c>
      <c r="AE264" s="22">
        <v>121.51</v>
      </c>
      <c r="AF264" s="22">
        <v>269.0</v>
      </c>
      <c r="AG264" s="22">
        <v>88.91</v>
      </c>
      <c r="AH264" s="22">
        <v>10.23</v>
      </c>
      <c r="AI264" s="22">
        <v>1400.0</v>
      </c>
      <c r="AL264" s="2">
        <v>6.0</v>
      </c>
    </row>
    <row r="265">
      <c r="A265" s="1" t="s">
        <v>371</v>
      </c>
      <c r="E265" s="23">
        <v>0.0</v>
      </c>
      <c r="F265" s="12"/>
      <c r="G265" s="24" t="s">
        <v>48</v>
      </c>
      <c r="H265" s="15" t="s">
        <v>149</v>
      </c>
      <c r="I265" s="15">
        <v>980.0</v>
      </c>
      <c r="J265" s="15">
        <v>1024.0</v>
      </c>
      <c r="K265" s="15">
        <v>984.0</v>
      </c>
      <c r="L265" s="16">
        <f t="shared" si="1"/>
        <v>996</v>
      </c>
      <c r="M265" s="17">
        <f t="shared" si="2"/>
        <v>50.20080321</v>
      </c>
      <c r="N265" s="14">
        <f t="shared" si="4"/>
        <v>50000</v>
      </c>
      <c r="O265" s="15">
        <v>7.0</v>
      </c>
      <c r="P265" s="14">
        <f t="shared" si="7"/>
        <v>0.014</v>
      </c>
      <c r="Q265" s="18"/>
      <c r="R265" s="19" t="s">
        <v>46</v>
      </c>
      <c r="S265" s="20">
        <v>42683.0</v>
      </c>
      <c r="T265" s="10" t="s">
        <v>262</v>
      </c>
      <c r="V265" s="10" t="s">
        <v>366</v>
      </c>
      <c r="W265" s="10" t="s">
        <v>39</v>
      </c>
      <c r="X265" s="21">
        <v>260.0</v>
      </c>
      <c r="Y265" s="10" t="s">
        <v>44</v>
      </c>
      <c r="Z265" s="22">
        <v>1040.0</v>
      </c>
      <c r="AA265" s="22">
        <v>120.0</v>
      </c>
      <c r="AB265" s="22">
        <v>920.0</v>
      </c>
      <c r="AC265" s="22">
        <v>1.0</v>
      </c>
      <c r="AD265" s="22">
        <v>1.0</v>
      </c>
      <c r="AE265" s="22">
        <v>156.35</v>
      </c>
      <c r="AF265" s="22">
        <v>295.0</v>
      </c>
      <c r="AG265" s="22">
        <v>102.11</v>
      </c>
      <c r="AH265" s="22">
        <v>12.79</v>
      </c>
      <c r="AI265" s="22">
        <v>1100.0</v>
      </c>
      <c r="AL265" s="2">
        <v>6.0</v>
      </c>
    </row>
    <row r="266">
      <c r="A266" s="1" t="s">
        <v>372</v>
      </c>
      <c r="E266" s="23">
        <v>0.0</v>
      </c>
      <c r="F266" s="12"/>
      <c r="G266" s="24" t="s">
        <v>42</v>
      </c>
      <c r="H266" s="15" t="s">
        <v>149</v>
      </c>
      <c r="I266" s="15">
        <v>992.0</v>
      </c>
      <c r="J266" s="15">
        <v>900.0</v>
      </c>
      <c r="K266" s="15">
        <v>860.0</v>
      </c>
      <c r="L266" s="16">
        <f t="shared" si="1"/>
        <v>917.3333333</v>
      </c>
      <c r="M266" s="17">
        <f t="shared" si="2"/>
        <v>54.50581395</v>
      </c>
      <c r="N266" s="14">
        <f t="shared" si="4"/>
        <v>50000</v>
      </c>
      <c r="O266" s="15">
        <v>0.0</v>
      </c>
      <c r="P266" s="14">
        <f t="shared" si="7"/>
        <v>0</v>
      </c>
      <c r="Q266" s="18"/>
      <c r="R266" s="19" t="s">
        <v>46</v>
      </c>
      <c r="S266" s="20">
        <v>42683.0</v>
      </c>
      <c r="T266" s="10" t="s">
        <v>262</v>
      </c>
      <c r="V266" s="10" t="s">
        <v>366</v>
      </c>
      <c r="W266" s="10" t="s">
        <v>39</v>
      </c>
      <c r="X266" s="21">
        <v>261.0</v>
      </c>
      <c r="Y266" s="10" t="s">
        <v>75</v>
      </c>
      <c r="Z266" s="22">
        <v>940.0</v>
      </c>
      <c r="AA266" s="22">
        <v>200.0</v>
      </c>
      <c r="AB266" s="22">
        <v>740.0</v>
      </c>
      <c r="AC266" s="22">
        <v>2.0</v>
      </c>
      <c r="AD266" s="22">
        <v>1.0</v>
      </c>
      <c r="AE266" s="22">
        <v>127.32</v>
      </c>
      <c r="AF266" s="22">
        <v>270.0</v>
      </c>
      <c r="AG266" s="22">
        <v>87.43</v>
      </c>
      <c r="AH266" s="22">
        <v>10.52</v>
      </c>
      <c r="AI266" s="22">
        <v>1500.0</v>
      </c>
      <c r="AL266" s="2">
        <v>6.0</v>
      </c>
    </row>
    <row r="267">
      <c r="A267" s="45" t="s">
        <v>373</v>
      </c>
      <c r="B267" s="56"/>
      <c r="C267" s="56"/>
      <c r="D267" s="56">
        <v>1.0</v>
      </c>
      <c r="E267" s="84">
        <v>0.0</v>
      </c>
      <c r="F267" s="48"/>
      <c r="G267" s="49" t="s">
        <v>48</v>
      </c>
      <c r="H267" s="15" t="s">
        <v>149</v>
      </c>
      <c r="I267" s="15">
        <v>1020.0</v>
      </c>
      <c r="J267" s="15">
        <v>916.0</v>
      </c>
      <c r="K267" s="15">
        <v>924.0</v>
      </c>
      <c r="L267" s="16">
        <f t="shared" si="1"/>
        <v>953.3333333</v>
      </c>
      <c r="M267" s="17">
        <f t="shared" si="2"/>
        <v>52.44755245</v>
      </c>
      <c r="N267" s="14">
        <f t="shared" si="4"/>
        <v>50000</v>
      </c>
      <c r="O267" s="15">
        <v>0.0</v>
      </c>
      <c r="P267" s="14">
        <f t="shared" si="7"/>
        <v>0</v>
      </c>
      <c r="Q267" s="50"/>
      <c r="R267" s="51" t="s">
        <v>46</v>
      </c>
      <c r="S267" s="52">
        <v>42684.0</v>
      </c>
      <c r="T267" s="53" t="s">
        <v>262</v>
      </c>
      <c r="U267" s="46"/>
      <c r="V267" s="53" t="s">
        <v>374</v>
      </c>
      <c r="W267" s="53" t="s">
        <v>39</v>
      </c>
      <c r="X267" s="54">
        <v>262.0</v>
      </c>
      <c r="Y267" s="53" t="s">
        <v>75</v>
      </c>
      <c r="Z267" s="55">
        <v>1080.0</v>
      </c>
      <c r="AA267" s="55">
        <v>160.0</v>
      </c>
      <c r="AB267" s="55">
        <v>920.0</v>
      </c>
      <c r="AC267" s="55">
        <v>3.0</v>
      </c>
      <c r="AD267" s="55">
        <v>1.0</v>
      </c>
      <c r="AE267" s="55">
        <v>150.45</v>
      </c>
      <c r="AF267" s="55">
        <v>289.0</v>
      </c>
      <c r="AG267" s="55">
        <v>101.62</v>
      </c>
      <c r="AH267" s="55">
        <v>10.75</v>
      </c>
      <c r="AI267" s="55">
        <v>2000.0</v>
      </c>
      <c r="AJ267" s="46"/>
      <c r="AK267" s="46"/>
      <c r="AL267" s="56">
        <v>5.0</v>
      </c>
      <c r="AM267" s="46"/>
      <c r="AN267" s="46"/>
      <c r="AO267" s="46"/>
      <c r="AP267" s="46"/>
    </row>
    <row r="268">
      <c r="A268" s="1" t="s">
        <v>375</v>
      </c>
      <c r="E268" s="23">
        <v>1.0</v>
      </c>
      <c r="F268" s="12"/>
      <c r="G268" s="24" t="s">
        <v>48</v>
      </c>
      <c r="H268" s="15" t="s">
        <v>149</v>
      </c>
      <c r="I268" s="15">
        <v>1044.0</v>
      </c>
      <c r="J268" s="15">
        <v>908.0</v>
      </c>
      <c r="K268" s="15">
        <v>972.0</v>
      </c>
      <c r="L268" s="16">
        <f t="shared" si="1"/>
        <v>974.6666667</v>
      </c>
      <c r="M268" s="17">
        <f t="shared" si="2"/>
        <v>51.2995896</v>
      </c>
      <c r="N268" s="14">
        <f t="shared" si="4"/>
        <v>50000</v>
      </c>
      <c r="O268" s="15">
        <v>52.0</v>
      </c>
      <c r="P268" s="14">
        <f t="shared" si="7"/>
        <v>0.104</v>
      </c>
      <c r="Q268" s="18"/>
      <c r="R268" s="19" t="s">
        <v>46</v>
      </c>
      <c r="S268" s="20">
        <v>42685.0</v>
      </c>
      <c r="T268" s="10" t="s">
        <v>262</v>
      </c>
      <c r="V268" s="10" t="s">
        <v>83</v>
      </c>
      <c r="W268" s="10" t="s">
        <v>39</v>
      </c>
      <c r="X268" s="21">
        <v>263.0</v>
      </c>
      <c r="Y268" s="10" t="s">
        <v>44</v>
      </c>
      <c r="Z268" s="22">
        <v>1160.0</v>
      </c>
      <c r="AA268" s="22">
        <v>200.0</v>
      </c>
      <c r="AB268" s="22">
        <v>960.0</v>
      </c>
      <c r="AC268" s="22">
        <v>3.0</v>
      </c>
      <c r="AD268" s="22">
        <v>1.0</v>
      </c>
      <c r="AE268" s="22">
        <v>150.24</v>
      </c>
      <c r="AF268" s="22">
        <v>281.0</v>
      </c>
      <c r="AG268" s="22">
        <v>102.32</v>
      </c>
      <c r="AH268" s="22">
        <v>9.86</v>
      </c>
      <c r="AI268" s="22">
        <v>1600.0</v>
      </c>
      <c r="AL268" s="2">
        <v>6.0</v>
      </c>
    </row>
    <row r="269">
      <c r="A269" s="1" t="s">
        <v>376</v>
      </c>
      <c r="E269" s="23">
        <v>1.0</v>
      </c>
      <c r="F269" s="12"/>
      <c r="G269" s="24" t="s">
        <v>42</v>
      </c>
      <c r="H269" s="15" t="s">
        <v>149</v>
      </c>
      <c r="I269" s="15">
        <v>900.0</v>
      </c>
      <c r="J269" s="15">
        <v>956.0</v>
      </c>
      <c r="K269" s="15">
        <v>928.0</v>
      </c>
      <c r="L269" s="16">
        <f t="shared" si="1"/>
        <v>928</v>
      </c>
      <c r="M269" s="17">
        <f t="shared" si="2"/>
        <v>53.87931034</v>
      </c>
      <c r="N269" s="14">
        <f t="shared" si="4"/>
        <v>50000</v>
      </c>
      <c r="O269" s="15">
        <v>9.0</v>
      </c>
      <c r="P269" s="14">
        <f t="shared" si="7"/>
        <v>0.018</v>
      </c>
      <c r="Q269" s="18"/>
      <c r="R269" s="19" t="s">
        <v>46</v>
      </c>
      <c r="S269" s="20">
        <v>42776.0</v>
      </c>
      <c r="T269" s="10" t="s">
        <v>150</v>
      </c>
      <c r="V269" s="10" t="s">
        <v>53</v>
      </c>
      <c r="W269" s="10" t="s">
        <v>39</v>
      </c>
      <c r="X269" s="21">
        <v>264.0</v>
      </c>
      <c r="Y269" s="10" t="s">
        <v>75</v>
      </c>
      <c r="Z269" s="22">
        <v>1040.0</v>
      </c>
      <c r="AA269" s="22">
        <v>100.0</v>
      </c>
      <c r="AB269" s="22">
        <v>940.0</v>
      </c>
      <c r="AC269" s="22">
        <v>4.0</v>
      </c>
      <c r="AD269" s="22">
        <v>2.0</v>
      </c>
      <c r="AE269" s="22">
        <v>152.46</v>
      </c>
      <c r="AF269" s="22">
        <v>289.0</v>
      </c>
      <c r="AG269" s="22">
        <v>98.36</v>
      </c>
      <c r="AH269" s="22">
        <v>10.11</v>
      </c>
      <c r="AI269" s="22">
        <v>1920.0</v>
      </c>
      <c r="AL269" s="2">
        <v>8.0</v>
      </c>
    </row>
    <row r="270">
      <c r="A270" s="1" t="s">
        <v>377</v>
      </c>
      <c r="E270" s="23">
        <v>1.0</v>
      </c>
      <c r="F270" s="12"/>
      <c r="G270" s="24" t="s">
        <v>42</v>
      </c>
      <c r="H270" s="15" t="s">
        <v>149</v>
      </c>
      <c r="I270" s="15">
        <v>1036.0</v>
      </c>
      <c r="J270" s="15">
        <v>864.0</v>
      </c>
      <c r="K270" s="15">
        <v>1096.0</v>
      </c>
      <c r="L270" s="16">
        <f t="shared" si="1"/>
        <v>998.6666667</v>
      </c>
      <c r="M270" s="17">
        <f t="shared" si="2"/>
        <v>50.06675567</v>
      </c>
      <c r="N270" s="14">
        <f t="shared" si="4"/>
        <v>50000</v>
      </c>
      <c r="O270" s="15">
        <v>35.0</v>
      </c>
      <c r="P270" s="14">
        <f t="shared" si="7"/>
        <v>0.07</v>
      </c>
      <c r="Q270" s="18"/>
      <c r="R270" s="19" t="s">
        <v>46</v>
      </c>
      <c r="S270" s="20">
        <v>42776.0</v>
      </c>
      <c r="T270" s="10" t="s">
        <v>150</v>
      </c>
      <c r="V270" s="10" t="s">
        <v>53</v>
      </c>
      <c r="W270" s="10" t="s">
        <v>39</v>
      </c>
      <c r="X270" s="21">
        <v>265.0</v>
      </c>
      <c r="Y270" s="10" t="s">
        <v>151</v>
      </c>
      <c r="Z270" s="22">
        <v>770.0</v>
      </c>
      <c r="AA270" s="22">
        <v>50.0</v>
      </c>
      <c r="AB270" s="22">
        <v>720.0</v>
      </c>
      <c r="AC270" s="22">
        <v>3.0</v>
      </c>
      <c r="AD270" s="22">
        <v>2.0</v>
      </c>
      <c r="AE270" s="22">
        <v>124.115</v>
      </c>
      <c r="AF270" s="22">
        <v>274.0</v>
      </c>
      <c r="AG270" s="22">
        <v>86.99</v>
      </c>
      <c r="AH270" s="22">
        <v>9.66</v>
      </c>
      <c r="AI270" s="22">
        <v>1200.0</v>
      </c>
      <c r="AL270" s="2">
        <v>8.0</v>
      </c>
    </row>
    <row r="271">
      <c r="A271" s="1" t="s">
        <v>378</v>
      </c>
      <c r="E271" s="23">
        <v>1.0</v>
      </c>
      <c r="F271" s="12"/>
      <c r="G271" s="24" t="s">
        <v>42</v>
      </c>
      <c r="H271" s="15" t="s">
        <v>149</v>
      </c>
      <c r="I271" s="15">
        <v>908.0</v>
      </c>
      <c r="J271" s="15">
        <v>904.0</v>
      </c>
      <c r="K271" s="15">
        <v>856.0</v>
      </c>
      <c r="L271" s="16">
        <f t="shared" si="1"/>
        <v>889.3333333</v>
      </c>
      <c r="M271" s="17">
        <f t="shared" si="2"/>
        <v>56.22188906</v>
      </c>
      <c r="N271" s="14">
        <f t="shared" si="4"/>
        <v>50000</v>
      </c>
      <c r="O271" s="15">
        <v>18.0</v>
      </c>
      <c r="P271" s="14">
        <f t="shared" si="7"/>
        <v>0.036</v>
      </c>
      <c r="Q271" s="18"/>
      <c r="R271" s="19" t="s">
        <v>46</v>
      </c>
      <c r="S271" s="20">
        <v>42776.0</v>
      </c>
      <c r="T271" s="10" t="s">
        <v>150</v>
      </c>
      <c r="V271" s="10" t="s">
        <v>53</v>
      </c>
      <c r="W271" s="10" t="s">
        <v>39</v>
      </c>
      <c r="X271" s="21">
        <v>266.0</v>
      </c>
      <c r="Y271" s="10" t="s">
        <v>151</v>
      </c>
      <c r="Z271" s="22">
        <v>900.0</v>
      </c>
      <c r="AA271" s="22">
        <v>100.0</v>
      </c>
      <c r="AB271" s="22">
        <v>800.0</v>
      </c>
      <c r="AC271" s="22">
        <v>3.0</v>
      </c>
      <c r="AD271" s="22">
        <v>1.0</v>
      </c>
      <c r="AE271" s="22">
        <v>130.48</v>
      </c>
      <c r="AF271" s="22">
        <v>265.0</v>
      </c>
      <c r="AG271" s="22">
        <v>86.55</v>
      </c>
      <c r="AH271" s="22">
        <v>9.98</v>
      </c>
      <c r="AI271" s="22">
        <v>1500.0</v>
      </c>
      <c r="AL271" s="2">
        <v>8.0</v>
      </c>
    </row>
    <row r="272">
      <c r="A272" s="1" t="s">
        <v>379</v>
      </c>
      <c r="E272" s="23">
        <v>1.0</v>
      </c>
      <c r="F272" s="12"/>
      <c r="G272" s="24" t="s">
        <v>42</v>
      </c>
      <c r="H272" s="15" t="s">
        <v>149</v>
      </c>
      <c r="I272" s="15">
        <v>1028.0</v>
      </c>
      <c r="J272" s="15">
        <v>1124.0</v>
      </c>
      <c r="K272" s="15">
        <v>1112.0</v>
      </c>
      <c r="L272" s="16">
        <f t="shared" si="1"/>
        <v>1088</v>
      </c>
      <c r="M272" s="17">
        <f t="shared" si="2"/>
        <v>45.95588235</v>
      </c>
      <c r="N272" s="14">
        <f t="shared" si="4"/>
        <v>50000</v>
      </c>
      <c r="O272" s="15">
        <v>5.0</v>
      </c>
      <c r="P272" s="14">
        <f t="shared" si="7"/>
        <v>0.01</v>
      </c>
      <c r="Q272" s="18"/>
      <c r="R272" s="19" t="s">
        <v>46</v>
      </c>
      <c r="S272" s="20">
        <v>42776.0</v>
      </c>
      <c r="T272" s="10" t="s">
        <v>150</v>
      </c>
      <c r="V272" s="10" t="s">
        <v>53</v>
      </c>
      <c r="W272" s="10" t="s">
        <v>39</v>
      </c>
      <c r="X272" s="21">
        <v>267.0</v>
      </c>
      <c r="Y272" s="10" t="s">
        <v>151</v>
      </c>
      <c r="Z272" s="22">
        <v>920.0</v>
      </c>
      <c r="AA272" s="22">
        <v>100.0</v>
      </c>
      <c r="AB272" s="22">
        <v>820.0</v>
      </c>
      <c r="AC272" s="22">
        <v>3.0</v>
      </c>
      <c r="AD272" s="22">
        <v>3.0</v>
      </c>
      <c r="AE272" s="22">
        <v>113.61</v>
      </c>
      <c r="AF272" s="22">
        <v>249.0</v>
      </c>
      <c r="AG272" s="22">
        <v>85.13</v>
      </c>
      <c r="AH272" s="22">
        <v>9.97</v>
      </c>
      <c r="AI272" s="22">
        <v>1300.0</v>
      </c>
      <c r="AL272" s="2">
        <v>8.0</v>
      </c>
    </row>
    <row r="273">
      <c r="A273" s="1" t="s">
        <v>380</v>
      </c>
      <c r="E273" s="23">
        <v>1.0</v>
      </c>
      <c r="F273" s="12"/>
      <c r="G273" s="24" t="s">
        <v>42</v>
      </c>
      <c r="H273" s="15" t="s">
        <v>149</v>
      </c>
      <c r="I273" s="15">
        <v>980.0</v>
      </c>
      <c r="J273" s="15">
        <v>828.0</v>
      </c>
      <c r="K273" s="15">
        <v>929.0</v>
      </c>
      <c r="L273" s="16">
        <f t="shared" si="1"/>
        <v>912.3333333</v>
      </c>
      <c r="M273" s="17">
        <f t="shared" si="2"/>
        <v>54.80453051</v>
      </c>
      <c r="N273" s="14">
        <f t="shared" si="4"/>
        <v>50000</v>
      </c>
      <c r="O273" s="15">
        <v>37.0</v>
      </c>
      <c r="P273" s="14">
        <f t="shared" si="7"/>
        <v>0.074</v>
      </c>
      <c r="Q273" s="18"/>
      <c r="R273" s="19" t="s">
        <v>46</v>
      </c>
      <c r="S273" s="20">
        <v>42776.0</v>
      </c>
      <c r="T273" s="10" t="s">
        <v>150</v>
      </c>
      <c r="V273" s="10" t="s">
        <v>53</v>
      </c>
      <c r="W273" s="10" t="s">
        <v>39</v>
      </c>
      <c r="X273" s="21">
        <v>268.0</v>
      </c>
      <c r="Y273" s="10" t="s">
        <v>111</v>
      </c>
      <c r="Z273" s="22">
        <v>680.0</v>
      </c>
      <c r="AA273" s="22">
        <v>50.0</v>
      </c>
      <c r="AB273" s="22">
        <v>630.0</v>
      </c>
      <c r="AC273" s="22">
        <v>2.0</v>
      </c>
      <c r="AD273" s="22">
        <v>3.0</v>
      </c>
      <c r="AE273" s="22">
        <v>113.04</v>
      </c>
      <c r="AF273" s="22">
        <v>270.0</v>
      </c>
      <c r="AG273" s="22">
        <v>88.96</v>
      </c>
      <c r="AH273" s="22">
        <v>9.44</v>
      </c>
      <c r="AI273" s="22">
        <v>1200.0</v>
      </c>
      <c r="AL273" s="2">
        <v>8.0</v>
      </c>
    </row>
    <row r="274">
      <c r="A274" s="1" t="s">
        <v>381</v>
      </c>
      <c r="E274" s="23">
        <v>1.0</v>
      </c>
      <c r="F274" s="12"/>
      <c r="G274" s="24" t="s">
        <v>42</v>
      </c>
      <c r="H274" s="15" t="s">
        <v>149</v>
      </c>
      <c r="I274" s="15">
        <v>984.0</v>
      </c>
      <c r="J274" s="15">
        <v>960.0</v>
      </c>
      <c r="K274" s="15">
        <v>800.0</v>
      </c>
      <c r="L274" s="16">
        <f t="shared" si="1"/>
        <v>914.6666667</v>
      </c>
      <c r="M274" s="17">
        <f t="shared" si="2"/>
        <v>54.66472303</v>
      </c>
      <c r="N274" s="14">
        <f t="shared" si="4"/>
        <v>50000</v>
      </c>
      <c r="O274" s="15">
        <v>3.0</v>
      </c>
      <c r="P274" s="14">
        <f t="shared" si="7"/>
        <v>0.006</v>
      </c>
      <c r="Q274" s="18"/>
      <c r="R274" s="19" t="s">
        <v>46</v>
      </c>
      <c r="S274" s="20">
        <v>42776.0</v>
      </c>
      <c r="T274" s="10" t="s">
        <v>150</v>
      </c>
      <c r="V274" s="10" t="s">
        <v>53</v>
      </c>
      <c r="W274" s="10" t="s">
        <v>39</v>
      </c>
      <c r="X274" s="21">
        <v>269.0</v>
      </c>
      <c r="Y274" s="10" t="s">
        <v>151</v>
      </c>
      <c r="Z274" s="22">
        <v>840.0</v>
      </c>
      <c r="AA274" s="22">
        <v>100.0</v>
      </c>
      <c r="AB274" s="22">
        <v>740.0</v>
      </c>
      <c r="AC274" s="22">
        <v>2.0</v>
      </c>
      <c r="AD274" s="22">
        <v>2.0</v>
      </c>
      <c r="AE274" s="22">
        <v>132.37</v>
      </c>
      <c r="AF274" s="22">
        <v>270.0</v>
      </c>
      <c r="AG274" s="22">
        <v>97.98</v>
      </c>
      <c r="AH274" s="22">
        <v>9.21</v>
      </c>
      <c r="AI274" s="22">
        <v>350.0</v>
      </c>
      <c r="AL274" s="2">
        <v>8.0</v>
      </c>
    </row>
    <row r="275">
      <c r="A275" s="1" t="s">
        <v>382</v>
      </c>
      <c r="E275" s="23">
        <v>0.0</v>
      </c>
      <c r="F275" s="12"/>
      <c r="G275" s="24" t="s">
        <v>42</v>
      </c>
      <c r="H275" s="15" t="s">
        <v>149</v>
      </c>
      <c r="I275" s="15">
        <v>936.0</v>
      </c>
      <c r="J275" s="15">
        <v>848.0</v>
      </c>
      <c r="K275" s="15">
        <v>844.0</v>
      </c>
      <c r="L275" s="16">
        <f t="shared" si="1"/>
        <v>876</v>
      </c>
      <c r="M275" s="17">
        <f t="shared" si="2"/>
        <v>57.07762557</v>
      </c>
      <c r="N275" s="14">
        <f t="shared" si="4"/>
        <v>50000</v>
      </c>
      <c r="O275" s="15">
        <v>6.0</v>
      </c>
      <c r="P275" s="14">
        <f t="shared" si="7"/>
        <v>0.012</v>
      </c>
      <c r="Q275" s="18"/>
      <c r="R275" s="19" t="s">
        <v>46</v>
      </c>
      <c r="S275" s="20">
        <v>42776.0</v>
      </c>
      <c r="T275" s="10" t="s">
        <v>150</v>
      </c>
      <c r="V275" s="10" t="s">
        <v>53</v>
      </c>
      <c r="W275" s="10" t="s">
        <v>39</v>
      </c>
      <c r="X275" s="21">
        <v>270.0</v>
      </c>
      <c r="Y275" s="10" t="s">
        <v>151</v>
      </c>
      <c r="Z275" s="22">
        <v>840.0</v>
      </c>
      <c r="AA275" s="22">
        <v>100.0</v>
      </c>
      <c r="AB275" s="22">
        <v>740.0</v>
      </c>
      <c r="AC275" s="22">
        <v>2.0</v>
      </c>
      <c r="AD275" s="22">
        <v>1.0</v>
      </c>
      <c r="AE275" s="22">
        <v>123.54</v>
      </c>
      <c r="AF275" s="22">
        <v>258.0</v>
      </c>
      <c r="AG275" s="22">
        <v>84.815</v>
      </c>
      <c r="AH275" s="22">
        <v>9.965</v>
      </c>
      <c r="AI275" s="22">
        <v>850.0</v>
      </c>
      <c r="AL275" s="2">
        <v>8.0</v>
      </c>
    </row>
    <row r="276">
      <c r="A276" s="1" t="s">
        <v>383</v>
      </c>
      <c r="E276" s="23">
        <v>0.0</v>
      </c>
      <c r="F276" s="12"/>
      <c r="G276" s="24" t="s">
        <v>42</v>
      </c>
      <c r="H276" s="15" t="s">
        <v>149</v>
      </c>
      <c r="I276" s="15">
        <v>944.0</v>
      </c>
      <c r="J276" s="15">
        <v>904.0</v>
      </c>
      <c r="K276" s="15">
        <v>892.0</v>
      </c>
      <c r="L276" s="16">
        <f t="shared" si="1"/>
        <v>913.3333333</v>
      </c>
      <c r="M276" s="17">
        <f t="shared" si="2"/>
        <v>54.74452555</v>
      </c>
      <c r="N276" s="14">
        <f t="shared" si="4"/>
        <v>50000</v>
      </c>
      <c r="O276" s="15">
        <v>0.0</v>
      </c>
      <c r="P276" s="14">
        <f t="shared" si="7"/>
        <v>0</v>
      </c>
      <c r="Q276" s="18"/>
      <c r="R276" s="19" t="s">
        <v>46</v>
      </c>
      <c r="S276" s="20">
        <v>42777.0</v>
      </c>
      <c r="T276" s="10" t="s">
        <v>150</v>
      </c>
      <c r="V276" s="10" t="s">
        <v>384</v>
      </c>
      <c r="W276" s="10" t="s">
        <v>102</v>
      </c>
      <c r="X276" s="21">
        <v>271.0</v>
      </c>
      <c r="Y276" s="10" t="s">
        <v>158</v>
      </c>
      <c r="Z276" s="22">
        <v>870.0</v>
      </c>
      <c r="AA276" s="22">
        <v>100.0</v>
      </c>
      <c r="AB276" s="22">
        <v>770.0</v>
      </c>
      <c r="AC276" s="22">
        <v>3.0</v>
      </c>
      <c r="AD276" s="22">
        <v>2.0</v>
      </c>
      <c r="AE276" s="22">
        <v>132.98</v>
      </c>
      <c r="AF276" s="22">
        <v>266.0</v>
      </c>
      <c r="AG276" s="22">
        <v>90.5</v>
      </c>
      <c r="AH276" s="22">
        <v>9.245</v>
      </c>
      <c r="AI276" s="22">
        <v>1800.0</v>
      </c>
      <c r="AL276" s="2">
        <v>8.0</v>
      </c>
    </row>
    <row r="277">
      <c r="A277" s="81" t="s">
        <v>385</v>
      </c>
      <c r="E277" s="23"/>
      <c r="F277" s="61"/>
      <c r="G277" s="62"/>
      <c r="H277" s="14"/>
      <c r="I277" s="14"/>
      <c r="J277" s="14"/>
      <c r="K277" s="14"/>
      <c r="L277" s="16">
        <f t="shared" si="1"/>
        <v>0</v>
      </c>
      <c r="M277" s="17" t="str">
        <f t="shared" si="2"/>
        <v>#DIV/0!</v>
      </c>
      <c r="N277" s="14" t="str">
        <f t="shared" si="4"/>
        <v>#DIV/0!</v>
      </c>
      <c r="O277" s="15"/>
      <c r="P277" s="14" t="str">
        <f t="shared" si="7"/>
        <v>#DIV/0!</v>
      </c>
      <c r="Q277" s="18"/>
      <c r="R277" s="19" t="s">
        <v>46</v>
      </c>
      <c r="S277" s="20">
        <v>42777.0</v>
      </c>
      <c r="T277" s="10" t="s">
        <v>150</v>
      </c>
      <c r="V277" s="10" t="s">
        <v>384</v>
      </c>
      <c r="W277" s="10" t="s">
        <v>102</v>
      </c>
      <c r="X277" s="21">
        <v>272.0</v>
      </c>
      <c r="Y277" s="10" t="s">
        <v>158</v>
      </c>
      <c r="Z277" s="22">
        <v>810.0</v>
      </c>
      <c r="AA277" s="22">
        <v>100.0</v>
      </c>
      <c r="AB277" s="22">
        <v>710.0</v>
      </c>
      <c r="AC277" s="22">
        <v>2.0</v>
      </c>
      <c r="AD277" s="22">
        <v>2.0</v>
      </c>
      <c r="AE277" s="22">
        <v>126.035</v>
      </c>
      <c r="AF277" s="22">
        <v>264.0</v>
      </c>
      <c r="AG277" s="22">
        <v>83.74</v>
      </c>
      <c r="AH277" s="22">
        <v>9.555</v>
      </c>
      <c r="AI277" s="22">
        <v>1100.0</v>
      </c>
    </row>
    <row r="278">
      <c r="A278" s="1" t="s">
        <v>386</v>
      </c>
      <c r="E278" s="23">
        <v>0.0</v>
      </c>
      <c r="F278" s="12"/>
      <c r="G278" s="24" t="s">
        <v>48</v>
      </c>
      <c r="H278" s="15" t="s">
        <v>149</v>
      </c>
      <c r="I278" s="15">
        <v>1004.0</v>
      </c>
      <c r="J278" s="15">
        <v>952.0</v>
      </c>
      <c r="K278" s="15">
        <v>924.0</v>
      </c>
      <c r="L278" s="16">
        <f t="shared" si="1"/>
        <v>960</v>
      </c>
      <c r="M278" s="17">
        <f t="shared" si="2"/>
        <v>52.08333333</v>
      </c>
      <c r="N278" s="14">
        <f t="shared" si="4"/>
        <v>50000</v>
      </c>
      <c r="O278" s="15">
        <v>0.0</v>
      </c>
      <c r="P278" s="14">
        <f t="shared" si="7"/>
        <v>0</v>
      </c>
      <c r="Q278" s="18"/>
      <c r="R278" s="19" t="s">
        <v>387</v>
      </c>
      <c r="S278" s="20">
        <v>42778.0</v>
      </c>
      <c r="T278" s="10" t="s">
        <v>150</v>
      </c>
      <c r="V278" s="10" t="s">
        <v>384</v>
      </c>
      <c r="W278" s="10" t="s">
        <v>102</v>
      </c>
      <c r="X278" s="21">
        <v>273.0</v>
      </c>
      <c r="Y278" s="10" t="s">
        <v>75</v>
      </c>
      <c r="Z278" s="22">
        <v>930.0</v>
      </c>
      <c r="AA278" s="22">
        <v>50.0</v>
      </c>
      <c r="AB278" s="22">
        <v>880.0</v>
      </c>
      <c r="AC278" s="22">
        <v>3.0</v>
      </c>
      <c r="AD278" s="22">
        <v>5.0</v>
      </c>
      <c r="AE278" s="22">
        <v>146.77</v>
      </c>
      <c r="AF278" s="22">
        <v>296.0</v>
      </c>
      <c r="AG278" s="22">
        <v>98.965</v>
      </c>
      <c r="AH278" s="22">
        <v>10.855</v>
      </c>
      <c r="AI278" s="22">
        <v>1770.0</v>
      </c>
      <c r="AL278" s="2">
        <v>8.0</v>
      </c>
    </row>
    <row r="279">
      <c r="A279" s="1" t="s">
        <v>388</v>
      </c>
      <c r="E279" s="11"/>
      <c r="F279" s="12"/>
      <c r="G279" s="24" t="s">
        <v>48</v>
      </c>
      <c r="H279" s="15" t="s">
        <v>50</v>
      </c>
      <c r="I279" s="15">
        <v>982.0</v>
      </c>
      <c r="J279" s="15">
        <v>1024.0</v>
      </c>
      <c r="K279" s="15">
        <v>1120.0</v>
      </c>
      <c r="L279" s="16">
        <f t="shared" si="1"/>
        <v>1042</v>
      </c>
      <c r="M279" s="17">
        <f t="shared" si="2"/>
        <v>47.98464491</v>
      </c>
      <c r="N279" s="14">
        <f t="shared" si="4"/>
        <v>50000</v>
      </c>
      <c r="O279" s="15">
        <v>2.0</v>
      </c>
      <c r="P279" s="14">
        <f t="shared" si="7"/>
        <v>0.004</v>
      </c>
      <c r="Q279" s="18"/>
      <c r="R279" s="19" t="s">
        <v>387</v>
      </c>
      <c r="S279" s="20">
        <v>42778.0</v>
      </c>
      <c r="T279" s="10" t="s">
        <v>150</v>
      </c>
      <c r="V279" s="10" t="s">
        <v>384</v>
      </c>
      <c r="W279" s="10" t="s">
        <v>102</v>
      </c>
      <c r="X279" s="21">
        <v>274.0</v>
      </c>
      <c r="Y279" s="10" t="s">
        <v>151</v>
      </c>
      <c r="Z279" s="22">
        <v>1040.0</v>
      </c>
      <c r="AA279" s="22">
        <v>100.0</v>
      </c>
      <c r="AB279" s="22">
        <v>940.0</v>
      </c>
      <c r="AC279" s="22">
        <v>2.0</v>
      </c>
      <c r="AD279" s="22">
        <v>3.0</v>
      </c>
      <c r="AE279" s="22">
        <v>161.33</v>
      </c>
      <c r="AF279" s="22">
        <v>300.0</v>
      </c>
      <c r="AG279" s="22">
        <v>94.34</v>
      </c>
      <c r="AH279" s="22">
        <v>10.31</v>
      </c>
      <c r="AI279" s="22">
        <v>1300.0</v>
      </c>
      <c r="AL279" s="2">
        <v>8.0</v>
      </c>
    </row>
    <row r="280">
      <c r="A280" s="1" t="s">
        <v>389</v>
      </c>
      <c r="E280" s="23">
        <v>0.0</v>
      </c>
      <c r="F280" s="12"/>
      <c r="G280" s="24" t="s">
        <v>42</v>
      </c>
      <c r="H280" s="15" t="s">
        <v>50</v>
      </c>
      <c r="I280" s="15">
        <v>874.0</v>
      </c>
      <c r="J280" s="15">
        <v>1204.0</v>
      </c>
      <c r="K280" s="15">
        <v>986.0</v>
      </c>
      <c r="L280" s="16">
        <f t="shared" si="1"/>
        <v>1021.333333</v>
      </c>
      <c r="M280" s="17">
        <f t="shared" si="2"/>
        <v>48.95561358</v>
      </c>
      <c r="N280" s="14">
        <f t="shared" si="4"/>
        <v>50000</v>
      </c>
      <c r="O280" s="15">
        <v>38.0</v>
      </c>
      <c r="P280" s="14">
        <f t="shared" si="7"/>
        <v>0.076</v>
      </c>
      <c r="Q280" s="18"/>
      <c r="R280" s="19" t="s">
        <v>46</v>
      </c>
      <c r="S280" s="20">
        <v>42778.0</v>
      </c>
      <c r="T280" s="10" t="s">
        <v>150</v>
      </c>
      <c r="V280" s="10" t="s">
        <v>384</v>
      </c>
      <c r="W280" s="10" t="s">
        <v>102</v>
      </c>
      <c r="X280" s="21">
        <v>275.0</v>
      </c>
      <c r="Y280" s="10" t="s">
        <v>75</v>
      </c>
      <c r="Z280" s="22">
        <v>800.0</v>
      </c>
      <c r="AA280" s="22">
        <v>140.0</v>
      </c>
      <c r="AB280" s="22">
        <v>660.0</v>
      </c>
      <c r="AC280" s="22">
        <v>2.0</v>
      </c>
      <c r="AD280" s="22">
        <v>3.0</v>
      </c>
      <c r="AE280" s="22">
        <v>122.89</v>
      </c>
      <c r="AF280" s="22">
        <v>272.0</v>
      </c>
      <c r="AG280" s="22">
        <v>88.4</v>
      </c>
      <c r="AH280" s="22">
        <v>9.81</v>
      </c>
      <c r="AI280" s="22">
        <v>1525.0</v>
      </c>
      <c r="AL280" s="2">
        <v>8.0</v>
      </c>
    </row>
    <row r="281">
      <c r="A281" s="1" t="s">
        <v>390</v>
      </c>
      <c r="E281" s="23">
        <v>0.0</v>
      </c>
      <c r="F281" s="12"/>
      <c r="G281" s="24" t="s">
        <v>42</v>
      </c>
      <c r="H281" s="15" t="s">
        <v>50</v>
      </c>
      <c r="I281" s="15">
        <v>1082.0</v>
      </c>
      <c r="J281" s="15">
        <v>786.0</v>
      </c>
      <c r="K281" s="15">
        <v>1007.0</v>
      </c>
      <c r="L281" s="16">
        <f t="shared" si="1"/>
        <v>958.3333333</v>
      </c>
      <c r="M281" s="17">
        <f t="shared" si="2"/>
        <v>52.17391304</v>
      </c>
      <c r="N281" s="14">
        <f t="shared" si="4"/>
        <v>50000</v>
      </c>
      <c r="O281" s="15">
        <v>0.0</v>
      </c>
      <c r="P281" s="14">
        <f t="shared" si="7"/>
        <v>0</v>
      </c>
      <c r="Q281" s="18"/>
      <c r="R281" s="19" t="s">
        <v>46</v>
      </c>
      <c r="S281" s="20">
        <v>42778.0</v>
      </c>
      <c r="T281" s="10" t="s">
        <v>150</v>
      </c>
      <c r="V281" s="10" t="s">
        <v>384</v>
      </c>
      <c r="W281" s="10" t="s">
        <v>102</v>
      </c>
      <c r="X281" s="21">
        <v>276.0</v>
      </c>
      <c r="Y281" s="10" t="s">
        <v>111</v>
      </c>
      <c r="Z281" s="22">
        <v>840.0</v>
      </c>
      <c r="AA281" s="22">
        <v>100.0</v>
      </c>
      <c r="AB281" s="22">
        <v>740.0</v>
      </c>
      <c r="AC281" s="22">
        <v>3.0</v>
      </c>
      <c r="AD281" s="22">
        <v>2.0</v>
      </c>
      <c r="AE281" s="22">
        <v>132.595</v>
      </c>
      <c r="AF281" s="22">
        <v>277.0</v>
      </c>
      <c r="AG281" s="22">
        <v>92.675</v>
      </c>
      <c r="AH281" s="22">
        <v>8.105</v>
      </c>
      <c r="AI281" s="22">
        <v>1920.0</v>
      </c>
      <c r="AL281" s="2">
        <v>8.0</v>
      </c>
    </row>
    <row r="282">
      <c r="A282" s="1" t="s">
        <v>391</v>
      </c>
      <c r="E282" s="23">
        <v>0.0</v>
      </c>
      <c r="F282" s="12"/>
      <c r="G282" s="24" t="s">
        <v>48</v>
      </c>
      <c r="H282" s="14"/>
      <c r="I282" s="15">
        <v>888.0</v>
      </c>
      <c r="J282" s="15">
        <v>712.0</v>
      </c>
      <c r="K282" s="15">
        <v>823.0</v>
      </c>
      <c r="L282" s="16">
        <f t="shared" si="1"/>
        <v>807.6666667</v>
      </c>
      <c r="M282" s="17">
        <f t="shared" si="2"/>
        <v>61.9067272</v>
      </c>
      <c r="N282" s="14">
        <f t="shared" si="4"/>
        <v>50000</v>
      </c>
      <c r="O282" s="15">
        <v>22.0</v>
      </c>
      <c r="P282" s="14">
        <f t="shared" si="7"/>
        <v>0.044</v>
      </c>
      <c r="Q282" s="18"/>
      <c r="R282" s="19" t="s">
        <v>46</v>
      </c>
      <c r="S282" s="20">
        <v>42781.0</v>
      </c>
      <c r="T282" s="10" t="s">
        <v>150</v>
      </c>
      <c r="V282" s="10" t="s">
        <v>384</v>
      </c>
      <c r="W282" s="10" t="s">
        <v>102</v>
      </c>
      <c r="X282" s="21">
        <v>277.0</v>
      </c>
      <c r="Y282" s="10" t="s">
        <v>75</v>
      </c>
      <c r="Z282" s="22">
        <v>1040.0</v>
      </c>
      <c r="AA282" s="22">
        <v>100.0</v>
      </c>
      <c r="AB282" s="22">
        <v>940.0</v>
      </c>
      <c r="AC282" s="22">
        <v>2.0</v>
      </c>
      <c r="AD282" s="22">
        <v>4.0</v>
      </c>
      <c r="AE282" s="22">
        <v>159.22</v>
      </c>
      <c r="AF282" s="22">
        <v>288.0</v>
      </c>
      <c r="AG282" s="22">
        <v>101.42</v>
      </c>
      <c r="AH282" s="22">
        <v>10.25</v>
      </c>
      <c r="AI282" s="22">
        <v>1360.0</v>
      </c>
      <c r="AL282" s="2">
        <v>8.0</v>
      </c>
    </row>
    <row r="283">
      <c r="A283" s="1" t="s">
        <v>392</v>
      </c>
      <c r="E283" s="23">
        <v>1.0</v>
      </c>
      <c r="F283" s="12"/>
      <c r="G283" s="24" t="s">
        <v>48</v>
      </c>
      <c r="H283" s="15" t="s">
        <v>50</v>
      </c>
      <c r="I283" s="15">
        <v>826.0</v>
      </c>
      <c r="J283" s="15">
        <v>848.0</v>
      </c>
      <c r="K283" s="15">
        <v>989.0</v>
      </c>
      <c r="L283" s="16">
        <f t="shared" si="1"/>
        <v>887.6666667</v>
      </c>
      <c r="M283" s="17">
        <f t="shared" si="2"/>
        <v>56.32745024</v>
      </c>
      <c r="N283" s="14">
        <f t="shared" si="4"/>
        <v>50000</v>
      </c>
      <c r="O283" s="15">
        <v>11.0</v>
      </c>
      <c r="P283" s="14">
        <f t="shared" si="7"/>
        <v>0.022</v>
      </c>
      <c r="Q283" s="18"/>
      <c r="R283" s="19" t="s">
        <v>387</v>
      </c>
      <c r="S283" s="20">
        <v>42784.0</v>
      </c>
      <c r="T283" s="10" t="s">
        <v>150</v>
      </c>
      <c r="V283" s="10" t="s">
        <v>384</v>
      </c>
      <c r="W283" s="10" t="s">
        <v>102</v>
      </c>
      <c r="X283" s="21">
        <v>278.0</v>
      </c>
      <c r="Y283" s="10" t="s">
        <v>111</v>
      </c>
      <c r="Z283" s="22">
        <v>1050.0</v>
      </c>
      <c r="AA283" s="22">
        <v>150.0</v>
      </c>
      <c r="AB283" s="22">
        <v>900.0</v>
      </c>
      <c r="AC283" s="22">
        <v>2.0</v>
      </c>
      <c r="AD283" s="22">
        <v>2.0</v>
      </c>
      <c r="AE283" s="22">
        <v>151.685</v>
      </c>
      <c r="AF283" s="22">
        <v>295.0</v>
      </c>
      <c r="AG283" s="22">
        <v>101.155</v>
      </c>
      <c r="AH283" s="22">
        <v>9.945</v>
      </c>
      <c r="AI283" s="22">
        <v>1520.0</v>
      </c>
      <c r="AL283" s="2">
        <v>8.0</v>
      </c>
    </row>
    <row r="284">
      <c r="A284" s="45" t="s">
        <v>393</v>
      </c>
      <c r="B284" s="46"/>
      <c r="C284" s="46"/>
      <c r="D284" s="46"/>
      <c r="E284" s="84">
        <v>0.0</v>
      </c>
      <c r="F284" s="48"/>
      <c r="G284" s="49" t="s">
        <v>48</v>
      </c>
      <c r="H284" s="15" t="s">
        <v>149</v>
      </c>
      <c r="I284" s="15">
        <v>1048.0</v>
      </c>
      <c r="J284" s="15">
        <v>916.0</v>
      </c>
      <c r="K284" s="15">
        <v>816.0</v>
      </c>
      <c r="L284" s="16">
        <f t="shared" si="1"/>
        <v>926.6666667</v>
      </c>
      <c r="M284" s="17">
        <f t="shared" si="2"/>
        <v>53.95683453</v>
      </c>
      <c r="N284" s="14">
        <f t="shared" si="4"/>
        <v>50000</v>
      </c>
      <c r="O284" s="15">
        <v>5.0</v>
      </c>
      <c r="P284" s="14">
        <f t="shared" si="7"/>
        <v>0.01</v>
      </c>
      <c r="Q284" s="50"/>
      <c r="R284" s="51" t="s">
        <v>394</v>
      </c>
      <c r="S284" s="52">
        <v>42785.0</v>
      </c>
      <c r="T284" s="53" t="s">
        <v>150</v>
      </c>
      <c r="U284" s="46"/>
      <c r="V284" s="53" t="s">
        <v>395</v>
      </c>
      <c r="W284" s="53" t="s">
        <v>102</v>
      </c>
      <c r="X284" s="54">
        <v>279.0</v>
      </c>
      <c r="Y284" s="53" t="s">
        <v>44</v>
      </c>
      <c r="Z284" s="55">
        <v>1220.0</v>
      </c>
      <c r="AA284" s="55">
        <v>50.0</v>
      </c>
      <c r="AB284" s="55">
        <v>1170.0</v>
      </c>
      <c r="AC284" s="55">
        <v>4.0</v>
      </c>
      <c r="AD284" s="55">
        <v>1.0</v>
      </c>
      <c r="AE284" s="55">
        <v>145.34</v>
      </c>
      <c r="AF284" s="55">
        <v>299.0</v>
      </c>
      <c r="AG284" s="55">
        <v>98.85</v>
      </c>
      <c r="AH284" s="55">
        <v>10.09</v>
      </c>
      <c r="AI284" s="55">
        <v>1000.0</v>
      </c>
      <c r="AJ284" s="46"/>
      <c r="AK284" s="46"/>
      <c r="AL284" s="56">
        <v>8.0</v>
      </c>
      <c r="AM284" s="46"/>
      <c r="AN284" s="46"/>
      <c r="AO284" s="46"/>
      <c r="AP284" s="46"/>
    </row>
    <row r="285">
      <c r="A285" s="1" t="s">
        <v>396</v>
      </c>
      <c r="E285" s="23">
        <v>0.0</v>
      </c>
      <c r="F285" s="12"/>
      <c r="G285" s="24" t="s">
        <v>42</v>
      </c>
      <c r="H285" s="15" t="s">
        <v>149</v>
      </c>
      <c r="I285" s="15">
        <v>900.0</v>
      </c>
      <c r="J285" s="15">
        <v>732.0</v>
      </c>
      <c r="K285" s="15">
        <v>744.0</v>
      </c>
      <c r="L285" s="16">
        <f t="shared" si="1"/>
        <v>792</v>
      </c>
      <c r="M285" s="17">
        <f t="shared" si="2"/>
        <v>63.13131313</v>
      </c>
      <c r="N285" s="14">
        <f t="shared" si="4"/>
        <v>50000</v>
      </c>
      <c r="O285" s="15">
        <v>6.0</v>
      </c>
      <c r="P285" s="14">
        <f t="shared" si="7"/>
        <v>0.012</v>
      </c>
      <c r="Q285" s="18"/>
      <c r="R285" s="19" t="s">
        <v>387</v>
      </c>
      <c r="S285" s="20">
        <v>42788.0</v>
      </c>
      <c r="T285" s="10" t="s">
        <v>150</v>
      </c>
      <c r="V285" s="10" t="s">
        <v>384</v>
      </c>
      <c r="W285" s="10" t="s">
        <v>102</v>
      </c>
      <c r="X285" s="21">
        <v>280.0</v>
      </c>
      <c r="Y285" s="10" t="s">
        <v>44</v>
      </c>
      <c r="Z285" s="22">
        <v>1050.0</v>
      </c>
      <c r="AA285" s="22">
        <v>210.0</v>
      </c>
      <c r="AB285" s="22">
        <v>840.0</v>
      </c>
      <c r="AC285" s="22">
        <v>2.0</v>
      </c>
      <c r="AD285" s="22">
        <v>3.0</v>
      </c>
      <c r="AE285" s="22">
        <v>127.24</v>
      </c>
      <c r="AF285" s="22">
        <v>287.0</v>
      </c>
      <c r="AG285" s="22">
        <v>88.87</v>
      </c>
      <c r="AH285" s="22">
        <v>9.6</v>
      </c>
      <c r="AI285" s="22">
        <v>1800.0</v>
      </c>
      <c r="AL285" s="2">
        <v>8.0</v>
      </c>
    </row>
    <row r="286">
      <c r="A286" s="1" t="s">
        <v>397</v>
      </c>
      <c r="E286" s="23">
        <v>1.0</v>
      </c>
      <c r="F286" s="12"/>
      <c r="G286" s="24" t="s">
        <v>48</v>
      </c>
      <c r="H286" s="15" t="s">
        <v>149</v>
      </c>
      <c r="I286" s="15">
        <v>1000.0</v>
      </c>
      <c r="J286" s="15">
        <v>1036.0</v>
      </c>
      <c r="K286" s="15">
        <v>880.0</v>
      </c>
      <c r="L286" s="16">
        <f t="shared" si="1"/>
        <v>972</v>
      </c>
      <c r="M286" s="17">
        <f t="shared" si="2"/>
        <v>51.44032922</v>
      </c>
      <c r="N286" s="14">
        <f t="shared" si="4"/>
        <v>50000</v>
      </c>
      <c r="O286" s="15">
        <v>1.0</v>
      </c>
      <c r="P286" s="14">
        <f t="shared" si="7"/>
        <v>0.002</v>
      </c>
      <c r="Q286" s="18"/>
      <c r="R286" s="19" t="s">
        <v>387</v>
      </c>
      <c r="S286" s="20">
        <v>42790.0</v>
      </c>
      <c r="T286" s="10" t="s">
        <v>150</v>
      </c>
      <c r="V286" s="10" t="s">
        <v>398</v>
      </c>
      <c r="W286" s="10" t="s">
        <v>102</v>
      </c>
      <c r="X286" s="21">
        <v>281.0</v>
      </c>
      <c r="Y286" s="10" t="s">
        <v>44</v>
      </c>
      <c r="Z286" s="22">
        <v>1060.0</v>
      </c>
      <c r="AA286" s="22">
        <v>250.0</v>
      </c>
      <c r="AB286" s="22">
        <v>810.0</v>
      </c>
      <c r="AC286" s="22">
        <v>2.0</v>
      </c>
      <c r="AD286" s="22">
        <v>3.0</v>
      </c>
      <c r="AE286" s="22">
        <v>142.865</v>
      </c>
      <c r="AF286" s="22">
        <v>299.0</v>
      </c>
      <c r="AG286" s="22">
        <v>99.745</v>
      </c>
      <c r="AH286" s="22">
        <v>10.035</v>
      </c>
      <c r="AI286" s="22">
        <v>500.0</v>
      </c>
      <c r="AL286" s="2">
        <v>8.0</v>
      </c>
    </row>
    <row r="287">
      <c r="A287" s="1" t="s">
        <v>399</v>
      </c>
      <c r="E287" s="23">
        <v>1.0</v>
      </c>
      <c r="F287" s="12"/>
      <c r="G287" s="24" t="s">
        <v>48</v>
      </c>
      <c r="H287" s="15" t="s">
        <v>149</v>
      </c>
      <c r="I287" s="15">
        <v>920.0</v>
      </c>
      <c r="J287" s="15">
        <v>848.0</v>
      </c>
      <c r="K287" s="15">
        <v>912.0</v>
      </c>
      <c r="L287" s="16">
        <f t="shared" si="1"/>
        <v>893.3333333</v>
      </c>
      <c r="M287" s="17">
        <f t="shared" si="2"/>
        <v>55.97014925</v>
      </c>
      <c r="N287" s="14">
        <f t="shared" si="4"/>
        <v>50000</v>
      </c>
      <c r="O287" s="15">
        <v>18.0</v>
      </c>
      <c r="P287" s="14">
        <f t="shared" si="7"/>
        <v>0.036</v>
      </c>
      <c r="Q287" s="18"/>
      <c r="R287" s="19" t="s">
        <v>387</v>
      </c>
      <c r="S287" s="20">
        <v>42790.0</v>
      </c>
      <c r="T287" s="10" t="s">
        <v>150</v>
      </c>
      <c r="V287" s="10" t="s">
        <v>398</v>
      </c>
      <c r="W287" s="10" t="s">
        <v>102</v>
      </c>
      <c r="X287" s="21">
        <v>282.0</v>
      </c>
      <c r="Y287" s="10" t="s">
        <v>400</v>
      </c>
      <c r="Z287" s="22">
        <v>1280.0</v>
      </c>
      <c r="AA287" s="22">
        <v>240.0</v>
      </c>
      <c r="AB287" s="22">
        <v>1040.0</v>
      </c>
      <c r="AC287" s="22">
        <v>2.0</v>
      </c>
      <c r="AD287" s="22">
        <v>3.0</v>
      </c>
      <c r="AE287" s="22">
        <v>163.34</v>
      </c>
      <c r="AF287" s="22">
        <v>295.0</v>
      </c>
      <c r="AG287" s="22">
        <v>103.115</v>
      </c>
      <c r="AH287" s="22">
        <v>10.15</v>
      </c>
      <c r="AI287" s="22">
        <v>1600.0</v>
      </c>
      <c r="AL287" s="2">
        <v>8.0</v>
      </c>
    </row>
    <row r="288">
      <c r="A288" s="1" t="s">
        <v>401</v>
      </c>
      <c r="E288" s="23">
        <v>1.0</v>
      </c>
      <c r="F288" s="12"/>
      <c r="G288" s="24" t="s">
        <v>48</v>
      </c>
      <c r="H288" s="15" t="s">
        <v>149</v>
      </c>
      <c r="I288" s="15">
        <v>916.0</v>
      </c>
      <c r="J288" s="15">
        <v>860.0</v>
      </c>
      <c r="K288" s="15">
        <v>884.0</v>
      </c>
      <c r="L288" s="16">
        <f t="shared" si="1"/>
        <v>886.6666667</v>
      </c>
      <c r="M288" s="17">
        <f t="shared" si="2"/>
        <v>56.39097744</v>
      </c>
      <c r="N288" s="14">
        <f t="shared" si="4"/>
        <v>50000</v>
      </c>
      <c r="O288" s="15">
        <v>95.0</v>
      </c>
      <c r="P288" s="14">
        <f t="shared" si="7"/>
        <v>0.19</v>
      </c>
      <c r="Q288" s="18"/>
      <c r="R288" s="19" t="s">
        <v>387</v>
      </c>
      <c r="S288" s="20">
        <v>42790.0</v>
      </c>
      <c r="T288" s="10" t="s">
        <v>150</v>
      </c>
      <c r="V288" s="10" t="s">
        <v>398</v>
      </c>
      <c r="W288" s="10" t="s">
        <v>102</v>
      </c>
      <c r="X288" s="21">
        <v>283.0</v>
      </c>
      <c r="Y288" s="10" t="s">
        <v>400</v>
      </c>
      <c r="Z288" s="22">
        <v>1180.0</v>
      </c>
      <c r="AA288" s="22">
        <v>100.0</v>
      </c>
      <c r="AB288" s="22">
        <v>1080.0</v>
      </c>
      <c r="AC288" s="22">
        <v>3.0</v>
      </c>
      <c r="AD288" s="22">
        <v>3.0</v>
      </c>
      <c r="AE288" s="22">
        <v>162.065</v>
      </c>
      <c r="AF288" s="22">
        <v>300.0</v>
      </c>
      <c r="AG288" s="22">
        <v>101.055</v>
      </c>
      <c r="AH288" s="22">
        <v>10.63</v>
      </c>
      <c r="AI288" s="22">
        <v>1820.0</v>
      </c>
      <c r="AL288" s="2">
        <v>8.0</v>
      </c>
    </row>
    <row r="289">
      <c r="A289" s="1" t="s">
        <v>402</v>
      </c>
      <c r="E289" s="23">
        <v>1.0</v>
      </c>
      <c r="F289" s="12"/>
      <c r="G289" s="24" t="s">
        <v>42</v>
      </c>
      <c r="H289" s="15" t="s">
        <v>149</v>
      </c>
      <c r="I289" s="15">
        <v>824.0</v>
      </c>
      <c r="J289" s="15">
        <v>788.0</v>
      </c>
      <c r="K289" s="15">
        <v>764.0</v>
      </c>
      <c r="L289" s="16">
        <f t="shared" si="1"/>
        <v>792</v>
      </c>
      <c r="M289" s="17">
        <f t="shared" si="2"/>
        <v>63.13131313</v>
      </c>
      <c r="N289" s="14">
        <f t="shared" si="4"/>
        <v>50000</v>
      </c>
      <c r="O289" s="15">
        <v>217.0</v>
      </c>
      <c r="P289" s="14">
        <f t="shared" si="7"/>
        <v>0.434</v>
      </c>
      <c r="Q289" s="18"/>
      <c r="R289" s="19" t="s">
        <v>387</v>
      </c>
      <c r="S289" s="20">
        <v>42790.0</v>
      </c>
      <c r="T289" s="10" t="s">
        <v>150</v>
      </c>
      <c r="V289" s="10" t="s">
        <v>38</v>
      </c>
      <c r="W289" s="10" t="s">
        <v>39</v>
      </c>
      <c r="X289" s="21">
        <v>284.0</v>
      </c>
      <c r="Y289" s="10" t="s">
        <v>44</v>
      </c>
      <c r="Z289" s="22">
        <v>960.0</v>
      </c>
      <c r="AA289" s="22">
        <v>100.0</v>
      </c>
      <c r="AB289" s="69"/>
      <c r="AC289" s="22">
        <v>3.0</v>
      </c>
      <c r="AD289" s="22">
        <v>3.0</v>
      </c>
      <c r="AE289" s="22">
        <v>131.59</v>
      </c>
      <c r="AF289" s="22">
        <v>282.0</v>
      </c>
      <c r="AG289" s="22">
        <v>88.525</v>
      </c>
      <c r="AH289" s="22">
        <v>9.74</v>
      </c>
      <c r="AI289" s="22">
        <v>660.0</v>
      </c>
    </row>
    <row r="290">
      <c r="A290" s="1" t="s">
        <v>403</v>
      </c>
      <c r="E290" s="23">
        <v>1.0</v>
      </c>
      <c r="F290" s="12"/>
      <c r="G290" s="24" t="s">
        <v>48</v>
      </c>
      <c r="H290" s="15" t="s">
        <v>149</v>
      </c>
      <c r="I290" s="15">
        <v>888.0</v>
      </c>
      <c r="J290" s="15">
        <v>808.0</v>
      </c>
      <c r="K290" s="15">
        <v>920.0</v>
      </c>
      <c r="L290" s="16">
        <f t="shared" si="1"/>
        <v>872</v>
      </c>
      <c r="M290" s="17">
        <f t="shared" si="2"/>
        <v>57.33944954</v>
      </c>
      <c r="N290" s="14">
        <f t="shared" si="4"/>
        <v>50000</v>
      </c>
      <c r="O290" s="15">
        <v>13.0</v>
      </c>
      <c r="P290" s="14">
        <f t="shared" si="7"/>
        <v>0.026</v>
      </c>
      <c r="Q290" s="18"/>
      <c r="R290" s="19" t="s">
        <v>387</v>
      </c>
      <c r="S290" s="20">
        <v>42791.0</v>
      </c>
      <c r="T290" s="10" t="s">
        <v>150</v>
      </c>
      <c r="V290" s="10" t="s">
        <v>398</v>
      </c>
      <c r="W290" s="10" t="s">
        <v>102</v>
      </c>
      <c r="X290" s="21">
        <v>285.0</v>
      </c>
      <c r="Y290" s="10" t="s">
        <v>400</v>
      </c>
      <c r="Z290" s="22">
        <v>1120.0</v>
      </c>
      <c r="AA290" s="22">
        <v>100.0</v>
      </c>
      <c r="AB290" s="22">
        <v>1020.0</v>
      </c>
      <c r="AC290" s="22">
        <v>2.0</v>
      </c>
      <c r="AD290" s="22">
        <v>3.0</v>
      </c>
      <c r="AE290" s="22">
        <v>160.14</v>
      </c>
      <c r="AF290" s="22">
        <v>296.0</v>
      </c>
      <c r="AG290" s="22">
        <v>100.64</v>
      </c>
      <c r="AH290" s="22">
        <v>10.9</v>
      </c>
      <c r="AI290" s="22">
        <v>380.0</v>
      </c>
      <c r="AL290" s="2">
        <v>8.0</v>
      </c>
    </row>
    <row r="291">
      <c r="A291" s="1" t="s">
        <v>404</v>
      </c>
      <c r="E291" s="23">
        <v>0.0</v>
      </c>
      <c r="F291" s="12"/>
      <c r="G291" s="24" t="s">
        <v>48</v>
      </c>
      <c r="H291" s="15" t="s">
        <v>149</v>
      </c>
      <c r="I291" s="15">
        <v>932.0</v>
      </c>
      <c r="J291" s="15">
        <v>1108.0</v>
      </c>
      <c r="K291" s="15">
        <v>1068.0</v>
      </c>
      <c r="L291" s="16">
        <f t="shared" si="1"/>
        <v>1036</v>
      </c>
      <c r="M291" s="17">
        <f t="shared" si="2"/>
        <v>48.26254826</v>
      </c>
      <c r="N291" s="14">
        <f t="shared" si="4"/>
        <v>50000</v>
      </c>
      <c r="O291" s="15">
        <v>0.0</v>
      </c>
      <c r="P291" s="14">
        <f t="shared" si="7"/>
        <v>0</v>
      </c>
      <c r="Q291" s="18"/>
      <c r="R291" s="19" t="s">
        <v>387</v>
      </c>
      <c r="S291" s="20">
        <v>42791.0</v>
      </c>
      <c r="T291" s="10" t="s">
        <v>150</v>
      </c>
      <c r="V291" s="10" t="s">
        <v>398</v>
      </c>
      <c r="W291" s="10" t="s">
        <v>102</v>
      </c>
      <c r="X291" s="21">
        <v>286.0</v>
      </c>
      <c r="Y291" s="10" t="s">
        <v>400</v>
      </c>
      <c r="Z291" s="22">
        <v>1200.0</v>
      </c>
      <c r="AA291" s="22">
        <v>100.0</v>
      </c>
      <c r="AB291" s="22">
        <v>1100.0</v>
      </c>
      <c r="AC291" s="22">
        <v>2.0</v>
      </c>
      <c r="AD291" s="22">
        <v>4.0</v>
      </c>
      <c r="AE291" s="22">
        <v>163.86</v>
      </c>
      <c r="AF291" s="22">
        <v>297.0</v>
      </c>
      <c r="AG291" s="22">
        <v>116.25</v>
      </c>
      <c r="AH291" s="22">
        <v>10.19</v>
      </c>
      <c r="AI291" s="22">
        <v>1200.0</v>
      </c>
      <c r="AL291" s="2">
        <v>8.0</v>
      </c>
    </row>
    <row r="292">
      <c r="A292" s="1" t="s">
        <v>405</v>
      </c>
      <c r="E292" s="23">
        <v>0.0</v>
      </c>
      <c r="F292" s="12"/>
      <c r="G292" s="24" t="s">
        <v>48</v>
      </c>
      <c r="H292" s="15" t="s">
        <v>149</v>
      </c>
      <c r="I292" s="15">
        <v>816.0</v>
      </c>
      <c r="J292" s="15">
        <v>940.0</v>
      </c>
      <c r="K292" s="15">
        <v>776.0</v>
      </c>
      <c r="L292" s="16">
        <f t="shared" si="1"/>
        <v>844</v>
      </c>
      <c r="M292" s="17">
        <f t="shared" si="2"/>
        <v>59.24170616</v>
      </c>
      <c r="N292" s="14">
        <f t="shared" si="4"/>
        <v>50000</v>
      </c>
      <c r="O292" s="15">
        <v>0.0</v>
      </c>
      <c r="P292" s="14">
        <f t="shared" si="7"/>
        <v>0</v>
      </c>
      <c r="Q292" s="18"/>
      <c r="R292" s="19" t="s">
        <v>387</v>
      </c>
      <c r="S292" s="20">
        <v>42791.0</v>
      </c>
      <c r="T292" s="10" t="s">
        <v>150</v>
      </c>
      <c r="V292" s="10" t="s">
        <v>398</v>
      </c>
      <c r="W292" s="10" t="s">
        <v>102</v>
      </c>
      <c r="X292" s="21">
        <v>287.0</v>
      </c>
      <c r="Y292" s="10" t="s">
        <v>400</v>
      </c>
      <c r="Z292" s="22">
        <v>1160.0</v>
      </c>
      <c r="AA292" s="22">
        <v>100.0</v>
      </c>
      <c r="AB292" s="22">
        <v>1060.0</v>
      </c>
      <c r="AC292" s="22">
        <v>2.0</v>
      </c>
      <c r="AD292" s="22">
        <v>2.0</v>
      </c>
      <c r="AE292" s="22">
        <v>160.54</v>
      </c>
      <c r="AF292" s="22">
        <v>288.0</v>
      </c>
      <c r="AG292" s="22">
        <v>97.9</v>
      </c>
      <c r="AH292" s="22">
        <v>10.86</v>
      </c>
      <c r="AI292" s="22">
        <v>840.0</v>
      </c>
      <c r="AL292" s="2">
        <v>8.0</v>
      </c>
    </row>
    <row r="293">
      <c r="A293" s="58" t="s">
        <v>406</v>
      </c>
      <c r="E293" s="23">
        <v>0.0</v>
      </c>
      <c r="F293" s="12"/>
      <c r="G293" s="24" t="s">
        <v>48</v>
      </c>
      <c r="H293" s="15" t="s">
        <v>149</v>
      </c>
      <c r="I293" s="15">
        <v>860.0</v>
      </c>
      <c r="J293" s="15">
        <v>960.0</v>
      </c>
      <c r="K293" s="15">
        <v>840.0</v>
      </c>
      <c r="L293" s="16">
        <f t="shared" si="1"/>
        <v>886.6666667</v>
      </c>
      <c r="M293" s="17">
        <f t="shared" si="2"/>
        <v>56.39097744</v>
      </c>
      <c r="N293" s="14">
        <f t="shared" si="4"/>
        <v>50000</v>
      </c>
      <c r="O293" s="15">
        <v>0.0</v>
      </c>
      <c r="P293" s="14">
        <f t="shared" si="7"/>
        <v>0</v>
      </c>
      <c r="Q293" s="18"/>
      <c r="R293" s="19" t="s">
        <v>387</v>
      </c>
      <c r="S293" s="20">
        <v>42791.0</v>
      </c>
      <c r="T293" s="10" t="s">
        <v>150</v>
      </c>
      <c r="V293" s="10" t="s">
        <v>398</v>
      </c>
      <c r="W293" s="10" t="s">
        <v>102</v>
      </c>
      <c r="X293" s="21">
        <v>288.0</v>
      </c>
      <c r="Y293" s="10" t="s">
        <v>75</v>
      </c>
      <c r="Z293" s="22">
        <v>1220.0</v>
      </c>
      <c r="AA293" s="22">
        <v>170.0</v>
      </c>
      <c r="AB293" s="22">
        <v>1050.0</v>
      </c>
      <c r="AC293" s="22">
        <v>1.0</v>
      </c>
      <c r="AD293" s="22">
        <v>4.0</v>
      </c>
      <c r="AE293" s="22">
        <v>161.64</v>
      </c>
      <c r="AF293" s="22">
        <v>296.0</v>
      </c>
      <c r="AG293" s="22">
        <v>109.01</v>
      </c>
      <c r="AH293" s="22">
        <v>11.12</v>
      </c>
      <c r="AI293" s="22">
        <v>1550.0</v>
      </c>
      <c r="AL293" s="2">
        <v>8.0</v>
      </c>
    </row>
    <row r="294">
      <c r="A294" s="58" t="s">
        <v>407</v>
      </c>
      <c r="E294" s="23">
        <v>1.0</v>
      </c>
      <c r="F294" s="12"/>
      <c r="G294" s="24" t="s">
        <v>48</v>
      </c>
      <c r="H294" s="15" t="s">
        <v>149</v>
      </c>
      <c r="I294" s="15">
        <v>884.0</v>
      </c>
      <c r="J294" s="15">
        <v>1148.0</v>
      </c>
      <c r="K294" s="15">
        <v>936.0</v>
      </c>
      <c r="L294" s="16">
        <f t="shared" si="1"/>
        <v>989.3333333</v>
      </c>
      <c r="M294" s="17">
        <f t="shared" si="2"/>
        <v>50.53908356</v>
      </c>
      <c r="N294" s="14">
        <f t="shared" si="4"/>
        <v>50000</v>
      </c>
      <c r="O294" s="15">
        <v>3.0</v>
      </c>
      <c r="P294" s="14">
        <f t="shared" si="7"/>
        <v>0.006</v>
      </c>
      <c r="Q294" s="18"/>
      <c r="R294" s="19" t="s">
        <v>387</v>
      </c>
      <c r="S294" s="20">
        <v>42792.0</v>
      </c>
      <c r="T294" s="10" t="s">
        <v>150</v>
      </c>
      <c r="V294" s="10" t="s">
        <v>398</v>
      </c>
      <c r="W294" s="10" t="s">
        <v>102</v>
      </c>
      <c r="X294" s="21">
        <v>289.0</v>
      </c>
      <c r="Y294" s="10" t="s">
        <v>151</v>
      </c>
      <c r="Z294" s="22">
        <v>1140.0</v>
      </c>
      <c r="AA294" s="22">
        <v>100.0</v>
      </c>
      <c r="AB294" s="22">
        <v>1040.0</v>
      </c>
      <c r="AC294" s="22">
        <v>2.0</v>
      </c>
      <c r="AD294" s="22">
        <v>4.0</v>
      </c>
      <c r="AE294" s="22">
        <v>153.945</v>
      </c>
      <c r="AF294" s="22">
        <v>296.0</v>
      </c>
      <c r="AG294" s="22">
        <v>106.88</v>
      </c>
      <c r="AH294" s="22">
        <v>10.63</v>
      </c>
      <c r="AI294" s="22">
        <v>1750.0</v>
      </c>
      <c r="AL294" s="2">
        <v>8.0</v>
      </c>
    </row>
    <row r="295">
      <c r="A295" s="58" t="s">
        <v>408</v>
      </c>
      <c r="E295" s="23">
        <v>0.0</v>
      </c>
      <c r="F295" s="12"/>
      <c r="G295" s="24" t="s">
        <v>42</v>
      </c>
      <c r="H295" s="15" t="s">
        <v>149</v>
      </c>
      <c r="I295" s="15">
        <v>908.0</v>
      </c>
      <c r="J295" s="15">
        <v>804.0</v>
      </c>
      <c r="K295" s="15">
        <v>812.0</v>
      </c>
      <c r="L295" s="16">
        <f t="shared" si="1"/>
        <v>841.3333333</v>
      </c>
      <c r="M295" s="17">
        <f t="shared" si="2"/>
        <v>59.42947702</v>
      </c>
      <c r="N295" s="14">
        <f t="shared" si="4"/>
        <v>50000</v>
      </c>
      <c r="O295" s="15">
        <v>74.0</v>
      </c>
      <c r="P295" s="14">
        <f t="shared" si="7"/>
        <v>0.148</v>
      </c>
      <c r="Q295" s="18"/>
      <c r="R295" s="19" t="s">
        <v>387</v>
      </c>
      <c r="S295" s="20">
        <v>42792.0</v>
      </c>
      <c r="T295" s="10" t="s">
        <v>150</v>
      </c>
      <c r="V295" s="10" t="s">
        <v>398</v>
      </c>
      <c r="W295" s="10" t="s">
        <v>102</v>
      </c>
      <c r="X295" s="21">
        <v>290.0</v>
      </c>
      <c r="Y295" s="10" t="s">
        <v>75</v>
      </c>
      <c r="Z295" s="22">
        <v>1120.0</v>
      </c>
      <c r="AA295" s="22">
        <v>120.0</v>
      </c>
      <c r="AB295" s="22">
        <v>1000.0</v>
      </c>
      <c r="AC295" s="22">
        <v>2.0</v>
      </c>
      <c r="AD295" s="22">
        <v>2.0</v>
      </c>
      <c r="AE295" s="22">
        <v>153.01</v>
      </c>
      <c r="AF295" s="22">
        <v>299.0</v>
      </c>
      <c r="AG295" s="22">
        <v>102.675</v>
      </c>
      <c r="AH295" s="22">
        <v>11.125</v>
      </c>
      <c r="AI295" s="22">
        <v>900.0</v>
      </c>
      <c r="AL295" s="2">
        <v>8.0</v>
      </c>
    </row>
    <row r="296">
      <c r="A296" s="58" t="s">
        <v>409</v>
      </c>
      <c r="E296" s="23">
        <v>0.0</v>
      </c>
      <c r="F296" s="12"/>
      <c r="G296" s="24" t="s">
        <v>48</v>
      </c>
      <c r="H296" s="15" t="s">
        <v>149</v>
      </c>
      <c r="I296" s="15">
        <v>1056.0</v>
      </c>
      <c r="J296" s="15">
        <v>844.0</v>
      </c>
      <c r="K296" s="15">
        <v>872.0</v>
      </c>
      <c r="L296" s="16">
        <f t="shared" si="1"/>
        <v>924</v>
      </c>
      <c r="M296" s="17">
        <f t="shared" si="2"/>
        <v>54.11255411</v>
      </c>
      <c r="N296" s="14">
        <f t="shared" si="4"/>
        <v>50000</v>
      </c>
      <c r="O296" s="15">
        <v>6.0</v>
      </c>
      <c r="P296" s="14">
        <f t="shared" si="7"/>
        <v>0.012</v>
      </c>
      <c r="Q296" s="18"/>
      <c r="R296" s="19" t="s">
        <v>387</v>
      </c>
      <c r="S296" s="20">
        <v>42794.0</v>
      </c>
      <c r="T296" s="10" t="s">
        <v>150</v>
      </c>
      <c r="V296" s="10" t="s">
        <v>73</v>
      </c>
      <c r="W296" s="10" t="s">
        <v>39</v>
      </c>
      <c r="X296" s="21">
        <v>291.0</v>
      </c>
      <c r="Y296" s="10" t="s">
        <v>151</v>
      </c>
      <c r="Z296" s="22">
        <v>1020.0</v>
      </c>
      <c r="AA296" s="22">
        <v>100.0</v>
      </c>
      <c r="AB296" s="22">
        <v>920.0</v>
      </c>
      <c r="AC296" s="22">
        <v>3.0</v>
      </c>
      <c r="AD296" s="22">
        <v>2.0</v>
      </c>
      <c r="AE296" s="22">
        <v>149.18</v>
      </c>
      <c r="AF296" s="22">
        <v>297.0</v>
      </c>
      <c r="AG296" s="22">
        <v>97.46</v>
      </c>
      <c r="AH296" s="22">
        <v>8.845</v>
      </c>
      <c r="AI296" s="22">
        <v>952.0</v>
      </c>
      <c r="AL296" s="2">
        <v>7.0</v>
      </c>
    </row>
    <row r="297">
      <c r="A297" s="58" t="s">
        <v>410</v>
      </c>
      <c r="E297" s="23">
        <v>1.0</v>
      </c>
      <c r="F297" s="12"/>
      <c r="G297" s="24" t="s">
        <v>42</v>
      </c>
      <c r="H297" s="15" t="s">
        <v>149</v>
      </c>
      <c r="I297" s="15">
        <v>952.0</v>
      </c>
      <c r="J297" s="15">
        <v>868.0</v>
      </c>
      <c r="K297" s="15">
        <v>960.0</v>
      </c>
      <c r="L297" s="16">
        <f t="shared" si="1"/>
        <v>926.6666667</v>
      </c>
      <c r="M297" s="17">
        <f t="shared" si="2"/>
        <v>53.95683453</v>
      </c>
      <c r="N297" s="14">
        <f t="shared" si="4"/>
        <v>50000</v>
      </c>
      <c r="O297" s="15">
        <v>421.0</v>
      </c>
      <c r="P297" s="14">
        <f t="shared" si="7"/>
        <v>0.842</v>
      </c>
      <c r="Q297" s="18"/>
      <c r="R297" s="19" t="s">
        <v>387</v>
      </c>
      <c r="S297" s="20">
        <v>42794.0</v>
      </c>
      <c r="T297" s="10" t="s">
        <v>150</v>
      </c>
      <c r="V297" s="10" t="s">
        <v>73</v>
      </c>
      <c r="W297" s="10" t="s">
        <v>39</v>
      </c>
      <c r="X297" s="21">
        <v>292.0</v>
      </c>
      <c r="Y297" s="10" t="s">
        <v>151</v>
      </c>
      <c r="Z297" s="22">
        <v>920.0</v>
      </c>
      <c r="AA297" s="22">
        <v>100.0</v>
      </c>
      <c r="AB297" s="22">
        <v>820.0</v>
      </c>
      <c r="AC297" s="22">
        <v>3.0</v>
      </c>
      <c r="AD297" s="22">
        <v>1.0</v>
      </c>
      <c r="AE297" s="22">
        <v>124.81</v>
      </c>
      <c r="AF297" s="22">
        <v>268.0</v>
      </c>
      <c r="AG297" s="22">
        <v>87.215</v>
      </c>
      <c r="AH297" s="22">
        <v>9.945</v>
      </c>
      <c r="AI297" s="22">
        <v>1500.0</v>
      </c>
      <c r="AL297" s="2">
        <v>7.0</v>
      </c>
    </row>
    <row r="298">
      <c r="A298" s="58" t="s">
        <v>411</v>
      </c>
      <c r="E298" s="23">
        <v>0.0</v>
      </c>
      <c r="F298" s="12"/>
      <c r="G298" s="24" t="s">
        <v>42</v>
      </c>
      <c r="H298" s="15" t="s">
        <v>149</v>
      </c>
      <c r="I298" s="15">
        <v>956.0</v>
      </c>
      <c r="J298" s="15">
        <v>1032.0</v>
      </c>
      <c r="K298" s="15">
        <v>908.0</v>
      </c>
      <c r="L298" s="16">
        <f t="shared" si="1"/>
        <v>965.3333333</v>
      </c>
      <c r="M298" s="17">
        <f t="shared" si="2"/>
        <v>51.79558011</v>
      </c>
      <c r="N298" s="14">
        <f t="shared" si="4"/>
        <v>50000</v>
      </c>
      <c r="O298" s="15">
        <v>41.0</v>
      </c>
      <c r="P298" s="14">
        <f t="shared" si="7"/>
        <v>0.082</v>
      </c>
      <c r="Q298" s="18"/>
      <c r="R298" s="19" t="s">
        <v>387</v>
      </c>
      <c r="S298" s="20">
        <v>42794.0</v>
      </c>
      <c r="T298" s="10" t="s">
        <v>150</v>
      </c>
      <c r="V298" s="10" t="s">
        <v>73</v>
      </c>
      <c r="W298" s="10" t="s">
        <v>39</v>
      </c>
      <c r="X298" s="21">
        <v>293.0</v>
      </c>
      <c r="Y298" s="10" t="s">
        <v>151</v>
      </c>
      <c r="Z298" s="22">
        <v>980.0</v>
      </c>
      <c r="AA298" s="22">
        <v>100.0</v>
      </c>
      <c r="AB298" s="22">
        <v>880.0</v>
      </c>
      <c r="AC298" s="22">
        <v>3.0</v>
      </c>
      <c r="AD298" s="22">
        <v>1.0</v>
      </c>
      <c r="AE298" s="22">
        <v>125.925</v>
      </c>
      <c r="AF298" s="22">
        <v>265.0</v>
      </c>
      <c r="AG298" s="22">
        <v>84.79</v>
      </c>
      <c r="AH298" s="22">
        <v>9.805</v>
      </c>
      <c r="AI298" s="22">
        <v>1100.0</v>
      </c>
      <c r="AL298" s="2">
        <v>7.0</v>
      </c>
    </row>
    <row r="299">
      <c r="A299" s="58" t="s">
        <v>412</v>
      </c>
      <c r="E299" s="23">
        <v>0.0</v>
      </c>
      <c r="F299" s="12"/>
      <c r="G299" s="24" t="s">
        <v>48</v>
      </c>
      <c r="H299" s="15" t="s">
        <v>149</v>
      </c>
      <c r="I299" s="15">
        <v>584.0</v>
      </c>
      <c r="J299" s="15">
        <v>676.0</v>
      </c>
      <c r="K299" s="15">
        <v>684.0</v>
      </c>
      <c r="L299" s="16">
        <f t="shared" si="1"/>
        <v>648</v>
      </c>
      <c r="M299" s="17">
        <f t="shared" si="2"/>
        <v>77.16049383</v>
      </c>
      <c r="N299" s="14">
        <f t="shared" si="4"/>
        <v>50000</v>
      </c>
      <c r="O299" s="15">
        <v>1.0</v>
      </c>
      <c r="P299" s="14">
        <f t="shared" si="7"/>
        <v>0.002</v>
      </c>
      <c r="Q299" s="18"/>
      <c r="R299" s="19" t="s">
        <v>387</v>
      </c>
      <c r="S299" s="20">
        <v>42795.0</v>
      </c>
      <c r="T299" s="10" t="s">
        <v>150</v>
      </c>
      <c r="V299" s="10" t="s">
        <v>398</v>
      </c>
      <c r="W299" s="10" t="s">
        <v>102</v>
      </c>
      <c r="X299" s="21">
        <v>294.0</v>
      </c>
      <c r="Y299" s="10" t="s">
        <v>151</v>
      </c>
      <c r="Z299" s="22">
        <v>1000.0</v>
      </c>
      <c r="AA299" s="22">
        <v>40.0</v>
      </c>
      <c r="AB299" s="22">
        <v>960.0</v>
      </c>
      <c r="AC299" s="22">
        <v>3.0</v>
      </c>
      <c r="AD299" s="22">
        <v>3.0</v>
      </c>
      <c r="AE299" s="22">
        <v>164.96</v>
      </c>
      <c r="AF299" s="22">
        <v>300.0</v>
      </c>
      <c r="AG299" s="22">
        <v>101.99</v>
      </c>
      <c r="AH299" s="22">
        <v>10.97</v>
      </c>
      <c r="AI299" s="22">
        <v>1400.0</v>
      </c>
      <c r="AL299" s="2">
        <v>8.0</v>
      </c>
    </row>
    <row r="300">
      <c r="A300" s="1" t="s">
        <v>413</v>
      </c>
      <c r="E300" s="23">
        <v>0.0</v>
      </c>
      <c r="F300" s="12"/>
      <c r="G300" s="24" t="s">
        <v>42</v>
      </c>
      <c r="H300" s="15" t="s">
        <v>149</v>
      </c>
      <c r="I300" s="15">
        <v>800.0</v>
      </c>
      <c r="J300" s="15">
        <v>876.0</v>
      </c>
      <c r="K300" s="15">
        <v>748.0</v>
      </c>
      <c r="L300" s="16">
        <f t="shared" si="1"/>
        <v>808</v>
      </c>
      <c r="M300" s="17">
        <f t="shared" si="2"/>
        <v>61.88118812</v>
      </c>
      <c r="N300" s="14">
        <f t="shared" si="4"/>
        <v>50000</v>
      </c>
      <c r="O300" s="15">
        <v>0.0</v>
      </c>
      <c r="P300" s="14">
        <f t="shared" si="7"/>
        <v>0</v>
      </c>
      <c r="Q300" s="18"/>
      <c r="R300" s="19" t="s">
        <v>387</v>
      </c>
      <c r="S300" s="20">
        <v>42795.0</v>
      </c>
      <c r="T300" s="10" t="s">
        <v>150</v>
      </c>
      <c r="V300" s="10" t="s">
        <v>398</v>
      </c>
      <c r="W300" s="10" t="s">
        <v>102</v>
      </c>
      <c r="X300" s="21">
        <v>295.0</v>
      </c>
      <c r="Y300" s="10" t="s">
        <v>75</v>
      </c>
      <c r="Z300" s="22">
        <v>920.0</v>
      </c>
      <c r="AA300" s="22">
        <v>40.0</v>
      </c>
      <c r="AB300" s="22">
        <v>880.0</v>
      </c>
      <c r="AC300" s="22">
        <v>3.0</v>
      </c>
      <c r="AD300" s="22">
        <v>3.0</v>
      </c>
      <c r="AE300" s="22">
        <v>157.075</v>
      </c>
      <c r="AF300" s="22">
        <v>281.0</v>
      </c>
      <c r="AG300" s="22">
        <v>97.115</v>
      </c>
      <c r="AH300" s="22">
        <v>11.155</v>
      </c>
      <c r="AI300" s="22">
        <v>1700.0</v>
      </c>
      <c r="AL300" s="2">
        <v>8.0</v>
      </c>
    </row>
    <row r="301">
      <c r="A301" s="1" t="s">
        <v>414</v>
      </c>
      <c r="E301" s="23" t="s">
        <v>363</v>
      </c>
      <c r="F301" s="12"/>
      <c r="G301" s="24" t="s">
        <v>48</v>
      </c>
      <c r="H301" s="15" t="s">
        <v>149</v>
      </c>
      <c r="I301" s="15">
        <v>848.0</v>
      </c>
      <c r="J301" s="15">
        <v>836.0</v>
      </c>
      <c r="K301" s="15">
        <v>820.0</v>
      </c>
      <c r="L301" s="16">
        <f t="shared" si="1"/>
        <v>834.6666667</v>
      </c>
      <c r="M301" s="17">
        <f t="shared" si="2"/>
        <v>59.90415335</v>
      </c>
      <c r="N301" s="14">
        <f t="shared" si="4"/>
        <v>50000</v>
      </c>
      <c r="O301" s="15">
        <v>25.0</v>
      </c>
      <c r="P301" s="14">
        <f t="shared" si="7"/>
        <v>0.05</v>
      </c>
      <c r="Q301" s="18"/>
      <c r="R301" s="19" t="s">
        <v>387</v>
      </c>
      <c r="S301" s="20">
        <v>42797.0</v>
      </c>
      <c r="T301" s="10" t="s">
        <v>150</v>
      </c>
      <c r="V301" s="10" t="s">
        <v>398</v>
      </c>
      <c r="W301" s="10" t="s">
        <v>102</v>
      </c>
      <c r="X301" s="21">
        <v>296.0</v>
      </c>
      <c r="Y301" s="10" t="s">
        <v>400</v>
      </c>
      <c r="Z301" s="22">
        <v>1000.0</v>
      </c>
      <c r="AA301" s="22">
        <v>50.0</v>
      </c>
      <c r="AB301" s="22">
        <v>950.0</v>
      </c>
      <c r="AC301" s="22">
        <v>2.0</v>
      </c>
      <c r="AD301" s="22">
        <v>2.0</v>
      </c>
      <c r="AE301" s="22">
        <v>162.71</v>
      </c>
      <c r="AF301" s="22">
        <v>299.0</v>
      </c>
      <c r="AG301" s="22">
        <v>99.49</v>
      </c>
      <c r="AH301" s="22">
        <v>11.085</v>
      </c>
      <c r="AI301" s="22">
        <v>700.0</v>
      </c>
      <c r="AL301" s="2">
        <v>8.0</v>
      </c>
    </row>
    <row r="302">
      <c r="A302" s="1" t="s">
        <v>415</v>
      </c>
      <c r="E302" s="23">
        <v>1.0</v>
      </c>
      <c r="F302" s="12"/>
      <c r="G302" s="24" t="s">
        <v>42</v>
      </c>
      <c r="H302" s="15" t="s">
        <v>149</v>
      </c>
      <c r="I302" s="15">
        <v>988.0</v>
      </c>
      <c r="J302" s="15">
        <v>996.0</v>
      </c>
      <c r="K302" s="15">
        <v>1052.0</v>
      </c>
      <c r="L302" s="16">
        <f t="shared" si="1"/>
        <v>1012</v>
      </c>
      <c r="M302" s="17">
        <f t="shared" si="2"/>
        <v>49.40711462</v>
      </c>
      <c r="N302" s="14">
        <f t="shared" si="4"/>
        <v>50000</v>
      </c>
      <c r="O302" s="15">
        <v>12.0</v>
      </c>
      <c r="P302" s="14">
        <f t="shared" si="7"/>
        <v>0.024</v>
      </c>
      <c r="Q302" s="18"/>
      <c r="R302" s="19" t="s">
        <v>387</v>
      </c>
      <c r="S302" s="20">
        <v>42798.0</v>
      </c>
      <c r="T302" s="10" t="s">
        <v>150</v>
      </c>
      <c r="V302" s="10" t="s">
        <v>244</v>
      </c>
      <c r="W302" s="10" t="s">
        <v>102</v>
      </c>
      <c r="X302" s="21">
        <v>297.0</v>
      </c>
      <c r="Y302" s="10" t="s">
        <v>416</v>
      </c>
      <c r="Z302" s="22">
        <v>840.0</v>
      </c>
      <c r="AA302" s="69"/>
      <c r="AB302" s="22">
        <v>840.0</v>
      </c>
      <c r="AC302" s="22">
        <v>3.0</v>
      </c>
      <c r="AD302" s="22">
        <v>2.0</v>
      </c>
      <c r="AE302" s="22">
        <v>119.6</v>
      </c>
      <c r="AF302" s="22">
        <v>268.0</v>
      </c>
      <c r="AG302" s="22">
        <v>83.675</v>
      </c>
      <c r="AH302" s="22">
        <v>8.9</v>
      </c>
      <c r="AI302" s="22">
        <v>1400.0</v>
      </c>
      <c r="AL302" s="2">
        <v>8.0</v>
      </c>
    </row>
    <row r="303">
      <c r="A303" s="1" t="s">
        <v>417</v>
      </c>
      <c r="E303" s="23">
        <v>1.0</v>
      </c>
      <c r="F303" s="12"/>
      <c r="G303" s="24" t="s">
        <v>42</v>
      </c>
      <c r="H303" s="15" t="s">
        <v>149</v>
      </c>
      <c r="I303" s="15">
        <v>1060.0</v>
      </c>
      <c r="J303" s="15">
        <v>856.0</v>
      </c>
      <c r="K303" s="15">
        <v>900.0</v>
      </c>
      <c r="L303" s="16">
        <f t="shared" si="1"/>
        <v>938.6666667</v>
      </c>
      <c r="M303" s="17">
        <f t="shared" si="2"/>
        <v>53.26704545</v>
      </c>
      <c r="N303" s="14">
        <f t="shared" si="4"/>
        <v>50000</v>
      </c>
      <c r="O303" s="15">
        <v>33.0</v>
      </c>
      <c r="P303" s="14">
        <f t="shared" si="7"/>
        <v>0.066</v>
      </c>
      <c r="Q303" s="18"/>
      <c r="R303" s="19" t="s">
        <v>387</v>
      </c>
      <c r="S303" s="20">
        <v>42799.0</v>
      </c>
      <c r="T303" s="10" t="s">
        <v>150</v>
      </c>
      <c r="V303" s="10" t="s">
        <v>83</v>
      </c>
      <c r="W303" s="10" t="s">
        <v>39</v>
      </c>
      <c r="X303" s="21">
        <v>298.0</v>
      </c>
      <c r="Y303" s="10" t="s">
        <v>44</v>
      </c>
      <c r="Z303" s="22">
        <v>1040.0</v>
      </c>
      <c r="AA303" s="22">
        <v>40.0</v>
      </c>
      <c r="AB303" s="22">
        <v>1000.0</v>
      </c>
      <c r="AC303" s="22">
        <v>4.0</v>
      </c>
      <c r="AD303" s="22">
        <v>1.0</v>
      </c>
      <c r="AE303" s="22">
        <v>153.215</v>
      </c>
      <c r="AF303" s="22">
        <v>278.0</v>
      </c>
      <c r="AG303" s="22">
        <v>92.785</v>
      </c>
      <c r="AH303" s="22">
        <v>10.04</v>
      </c>
      <c r="AI303" s="22">
        <v>1330.0</v>
      </c>
      <c r="AL303" s="2">
        <v>7.0</v>
      </c>
    </row>
    <row r="304">
      <c r="A304" s="1" t="s">
        <v>418</v>
      </c>
      <c r="E304" s="23">
        <v>0.0</v>
      </c>
      <c r="F304" s="12"/>
      <c r="G304" s="24" t="s">
        <v>42</v>
      </c>
      <c r="H304" s="15" t="s">
        <v>149</v>
      </c>
      <c r="I304" s="15">
        <v>920.0</v>
      </c>
      <c r="J304" s="15">
        <v>840.0</v>
      </c>
      <c r="K304" s="15">
        <v>960.0</v>
      </c>
      <c r="L304" s="16">
        <f t="shared" si="1"/>
        <v>906.6666667</v>
      </c>
      <c r="M304" s="17">
        <f t="shared" si="2"/>
        <v>55.14705882</v>
      </c>
      <c r="N304" s="14">
        <f t="shared" si="4"/>
        <v>50000</v>
      </c>
      <c r="O304" s="15">
        <v>43.0</v>
      </c>
      <c r="P304" s="14">
        <f t="shared" si="7"/>
        <v>0.086</v>
      </c>
      <c r="Q304" s="18"/>
      <c r="R304" s="19" t="s">
        <v>387</v>
      </c>
      <c r="S304" s="20">
        <v>42799.0</v>
      </c>
      <c r="T304" s="10" t="s">
        <v>150</v>
      </c>
      <c r="V304" s="10" t="s">
        <v>83</v>
      </c>
      <c r="W304" s="10" t="s">
        <v>39</v>
      </c>
      <c r="X304" s="21">
        <v>299.0</v>
      </c>
      <c r="Y304" s="10" t="s">
        <v>400</v>
      </c>
      <c r="Z304" s="22">
        <v>880.0</v>
      </c>
      <c r="AA304" s="22">
        <v>100.0</v>
      </c>
      <c r="AB304" s="22">
        <v>780.0</v>
      </c>
      <c r="AC304" s="22">
        <v>3.0</v>
      </c>
      <c r="AD304" s="22">
        <v>3.0</v>
      </c>
      <c r="AE304" s="22">
        <v>122.84</v>
      </c>
      <c r="AF304" s="22">
        <v>265.0</v>
      </c>
      <c r="AG304" s="22">
        <v>89.045</v>
      </c>
      <c r="AH304" s="22">
        <v>8.95</v>
      </c>
      <c r="AI304" s="22">
        <v>1460.0</v>
      </c>
      <c r="AL304" s="2">
        <v>8.0</v>
      </c>
    </row>
    <row r="305">
      <c r="A305" s="1" t="s">
        <v>419</v>
      </c>
      <c r="E305" s="23">
        <v>1.0</v>
      </c>
      <c r="F305" s="12"/>
      <c r="G305" s="24" t="s">
        <v>42</v>
      </c>
      <c r="H305" s="15" t="s">
        <v>149</v>
      </c>
      <c r="I305" s="15">
        <v>1028.0</v>
      </c>
      <c r="J305" s="15">
        <v>928.0</v>
      </c>
      <c r="K305" s="15">
        <v>980.0</v>
      </c>
      <c r="L305" s="16">
        <f t="shared" si="1"/>
        <v>978.6666667</v>
      </c>
      <c r="M305" s="17">
        <f t="shared" si="2"/>
        <v>51.08991826</v>
      </c>
      <c r="N305" s="14">
        <f t="shared" si="4"/>
        <v>50000</v>
      </c>
      <c r="O305" s="15">
        <v>23.0</v>
      </c>
      <c r="P305" s="14">
        <f t="shared" si="7"/>
        <v>0.046</v>
      </c>
      <c r="Q305" s="18"/>
      <c r="R305" s="19" t="s">
        <v>387</v>
      </c>
      <c r="S305" s="20">
        <v>42799.0</v>
      </c>
      <c r="T305" s="10" t="s">
        <v>150</v>
      </c>
      <c r="V305" s="10" t="s">
        <v>83</v>
      </c>
      <c r="W305" s="10" t="s">
        <v>39</v>
      </c>
      <c r="X305" s="21">
        <v>300.0</v>
      </c>
      <c r="Y305" s="10" t="s">
        <v>420</v>
      </c>
      <c r="Z305" s="22">
        <v>1200.0</v>
      </c>
      <c r="AA305" s="22">
        <v>100.0</v>
      </c>
      <c r="AB305" s="22">
        <v>1100.0</v>
      </c>
      <c r="AC305" s="22">
        <v>4.0</v>
      </c>
      <c r="AD305" s="22">
        <v>3.0</v>
      </c>
      <c r="AE305" s="22">
        <v>154.065</v>
      </c>
      <c r="AF305" s="22">
        <v>298.0</v>
      </c>
      <c r="AG305" s="22">
        <v>94.77</v>
      </c>
      <c r="AH305" s="22">
        <v>10.21</v>
      </c>
      <c r="AI305" s="22">
        <v>1600.0</v>
      </c>
      <c r="AL305" s="2">
        <v>8.0</v>
      </c>
    </row>
    <row r="306">
      <c r="A306" s="1" t="s">
        <v>421</v>
      </c>
      <c r="E306" s="23">
        <v>1.0</v>
      </c>
      <c r="F306" s="12"/>
      <c r="G306" s="24" t="s">
        <v>48</v>
      </c>
      <c r="H306" s="15" t="s">
        <v>149</v>
      </c>
      <c r="I306" s="15">
        <v>956.0</v>
      </c>
      <c r="J306" s="15">
        <v>988.0</v>
      </c>
      <c r="K306" s="15">
        <v>892.0</v>
      </c>
      <c r="L306" s="16">
        <f t="shared" si="1"/>
        <v>945.3333333</v>
      </c>
      <c r="M306" s="17">
        <f t="shared" si="2"/>
        <v>52.89139633</v>
      </c>
      <c r="N306" s="14">
        <f t="shared" si="4"/>
        <v>50000</v>
      </c>
      <c r="O306" s="15">
        <v>0.0</v>
      </c>
      <c r="P306" s="14">
        <f t="shared" si="7"/>
        <v>0</v>
      </c>
      <c r="Q306" s="18"/>
      <c r="R306" s="19" t="s">
        <v>387</v>
      </c>
      <c r="S306" s="20">
        <v>42799.0</v>
      </c>
      <c r="T306" s="10" t="s">
        <v>150</v>
      </c>
      <c r="V306" s="10" t="s">
        <v>83</v>
      </c>
      <c r="W306" s="10" t="s">
        <v>39</v>
      </c>
      <c r="X306" s="21">
        <v>301.0</v>
      </c>
      <c r="Y306" s="10" t="s">
        <v>75</v>
      </c>
      <c r="Z306" s="22">
        <v>1050.0</v>
      </c>
      <c r="AA306" s="22">
        <v>40.0</v>
      </c>
      <c r="AB306" s="22">
        <v>1010.0</v>
      </c>
      <c r="AC306" s="22">
        <v>4.0</v>
      </c>
      <c r="AD306" s="22">
        <v>2.0</v>
      </c>
      <c r="AE306" s="22">
        <v>165.03</v>
      </c>
      <c r="AF306" s="22">
        <v>290.0</v>
      </c>
      <c r="AG306" s="22">
        <v>102.48</v>
      </c>
      <c r="AH306" s="22">
        <v>9.64</v>
      </c>
      <c r="AI306" s="22">
        <v>440.0</v>
      </c>
      <c r="AL306" s="2">
        <v>8.0</v>
      </c>
    </row>
    <row r="307">
      <c r="A307" s="1" t="s">
        <v>422</v>
      </c>
      <c r="E307" s="23">
        <v>1.0</v>
      </c>
      <c r="F307" s="12"/>
      <c r="G307" s="24" t="s">
        <v>42</v>
      </c>
      <c r="H307" s="15" t="s">
        <v>149</v>
      </c>
      <c r="I307" s="15">
        <v>912.0</v>
      </c>
      <c r="J307" s="15">
        <v>804.0</v>
      </c>
      <c r="K307" s="15">
        <v>852.0</v>
      </c>
      <c r="L307" s="16">
        <f t="shared" si="1"/>
        <v>856</v>
      </c>
      <c r="M307" s="17">
        <f t="shared" si="2"/>
        <v>58.41121495</v>
      </c>
      <c r="N307" s="14">
        <f t="shared" si="4"/>
        <v>50000</v>
      </c>
      <c r="O307" s="15">
        <v>97.0</v>
      </c>
      <c r="P307" s="14">
        <f t="shared" si="7"/>
        <v>0.194</v>
      </c>
      <c r="Q307" s="18"/>
      <c r="R307" s="19" t="s">
        <v>387</v>
      </c>
      <c r="S307" s="20">
        <v>42799.0</v>
      </c>
      <c r="T307" s="10" t="s">
        <v>150</v>
      </c>
      <c r="V307" s="10" t="s">
        <v>83</v>
      </c>
      <c r="W307" s="10" t="s">
        <v>39</v>
      </c>
      <c r="X307" s="21">
        <v>302.0</v>
      </c>
      <c r="Y307" s="10" t="s">
        <v>151</v>
      </c>
      <c r="Z307" s="22">
        <v>960.0</v>
      </c>
      <c r="AA307" s="22">
        <v>100.0</v>
      </c>
      <c r="AB307" s="22">
        <v>860.0</v>
      </c>
      <c r="AC307" s="22">
        <v>2.0</v>
      </c>
      <c r="AD307" s="22">
        <v>2.0</v>
      </c>
      <c r="AE307" s="22">
        <v>112.365</v>
      </c>
      <c r="AF307" s="22">
        <v>267.0</v>
      </c>
      <c r="AG307" s="22">
        <v>88.045</v>
      </c>
      <c r="AH307" s="22">
        <v>8.745</v>
      </c>
      <c r="AI307" s="22">
        <v>1400.0</v>
      </c>
      <c r="AL307" s="2">
        <v>8.0</v>
      </c>
    </row>
    <row r="308">
      <c r="A308" s="1" t="s">
        <v>423</v>
      </c>
      <c r="E308" s="23">
        <v>1.0</v>
      </c>
      <c r="F308" s="12"/>
      <c r="G308" s="24" t="s">
        <v>42</v>
      </c>
      <c r="H308" s="15" t="s">
        <v>149</v>
      </c>
      <c r="I308" s="15">
        <v>832.0</v>
      </c>
      <c r="J308" s="15">
        <v>788.0</v>
      </c>
      <c r="K308" s="15">
        <v>848.0</v>
      </c>
      <c r="L308" s="16">
        <f t="shared" si="1"/>
        <v>822.6666667</v>
      </c>
      <c r="M308" s="17">
        <f t="shared" si="2"/>
        <v>60.77795786</v>
      </c>
      <c r="N308" s="14">
        <f t="shared" si="4"/>
        <v>50000</v>
      </c>
      <c r="O308" s="15">
        <v>45.0</v>
      </c>
      <c r="P308" s="14">
        <f t="shared" si="7"/>
        <v>0.09</v>
      </c>
      <c r="Q308" s="18"/>
      <c r="R308" s="19" t="s">
        <v>387</v>
      </c>
      <c r="S308" s="20">
        <v>42799.0</v>
      </c>
      <c r="T308" s="10" t="s">
        <v>150</v>
      </c>
      <c r="V308" s="10" t="s">
        <v>83</v>
      </c>
      <c r="W308" s="10" t="s">
        <v>39</v>
      </c>
      <c r="X308" s="21">
        <v>303.0</v>
      </c>
      <c r="Y308" s="10" t="s">
        <v>420</v>
      </c>
      <c r="Z308" s="22">
        <v>1120.0</v>
      </c>
      <c r="AA308" s="22">
        <v>100.0</v>
      </c>
      <c r="AB308" s="22">
        <v>1020.0</v>
      </c>
      <c r="AC308" s="22">
        <v>2.0</v>
      </c>
      <c r="AD308" s="22">
        <v>2.0</v>
      </c>
      <c r="AE308" s="22">
        <v>122.81</v>
      </c>
      <c r="AF308" s="22">
        <v>265.0</v>
      </c>
      <c r="AG308" s="22">
        <v>86.36</v>
      </c>
      <c r="AH308" s="22">
        <v>8.867</v>
      </c>
      <c r="AI308" s="22">
        <v>1600.0</v>
      </c>
      <c r="AL308" s="2">
        <v>8.0</v>
      </c>
    </row>
    <row r="309">
      <c r="A309" s="1" t="s">
        <v>424</v>
      </c>
      <c r="E309" s="23">
        <v>1.0</v>
      </c>
      <c r="F309" s="63" t="s">
        <v>215</v>
      </c>
      <c r="G309" s="24" t="s">
        <v>42</v>
      </c>
      <c r="H309" s="15" t="s">
        <v>149</v>
      </c>
      <c r="I309" s="15">
        <v>816.0</v>
      </c>
      <c r="J309" s="15">
        <v>880.0</v>
      </c>
      <c r="K309" s="15">
        <v>872.0</v>
      </c>
      <c r="L309" s="16">
        <f t="shared" si="1"/>
        <v>856</v>
      </c>
      <c r="M309" s="17">
        <f t="shared" si="2"/>
        <v>58.41121495</v>
      </c>
      <c r="N309" s="14">
        <f t="shared" si="4"/>
        <v>50000</v>
      </c>
      <c r="O309" s="15">
        <v>23.0</v>
      </c>
      <c r="P309" s="14">
        <f t="shared" si="7"/>
        <v>0.046</v>
      </c>
      <c r="Q309" s="18"/>
      <c r="R309" s="19" t="s">
        <v>387</v>
      </c>
      <c r="S309" s="20">
        <v>42800.0</v>
      </c>
      <c r="T309" s="10" t="s">
        <v>150</v>
      </c>
      <c r="V309" s="10" t="s">
        <v>366</v>
      </c>
      <c r="W309" s="10" t="s">
        <v>39</v>
      </c>
      <c r="X309" s="21">
        <v>304.0</v>
      </c>
      <c r="Y309" s="10" t="s">
        <v>111</v>
      </c>
      <c r="Z309" s="22">
        <v>760.0</v>
      </c>
      <c r="AA309" s="22">
        <v>100.0</v>
      </c>
      <c r="AB309" s="22">
        <v>660.0</v>
      </c>
      <c r="AC309" s="22">
        <v>1.0</v>
      </c>
      <c r="AD309" s="22">
        <v>3.0</v>
      </c>
      <c r="AE309" s="22">
        <v>123.02</v>
      </c>
      <c r="AF309" s="22">
        <v>260.0</v>
      </c>
      <c r="AG309" s="22">
        <v>86.83</v>
      </c>
      <c r="AH309" s="22">
        <v>9.64</v>
      </c>
      <c r="AI309" s="22">
        <v>1650.0</v>
      </c>
      <c r="AL309" s="2">
        <v>7.0</v>
      </c>
    </row>
    <row r="310">
      <c r="A310" s="1" t="s">
        <v>425</v>
      </c>
      <c r="E310" s="23">
        <v>1.0</v>
      </c>
      <c r="F310" s="12"/>
      <c r="G310" s="24" t="s">
        <v>42</v>
      </c>
      <c r="H310" s="15" t="s">
        <v>149</v>
      </c>
      <c r="I310" s="15">
        <v>964.0</v>
      </c>
      <c r="J310" s="15">
        <v>816.0</v>
      </c>
      <c r="K310" s="15">
        <v>928.0</v>
      </c>
      <c r="L310" s="16">
        <f t="shared" si="1"/>
        <v>902.6666667</v>
      </c>
      <c r="M310" s="17">
        <f t="shared" si="2"/>
        <v>55.39143279</v>
      </c>
      <c r="N310" s="14">
        <f t="shared" si="4"/>
        <v>50000</v>
      </c>
      <c r="O310" s="15">
        <v>89.0</v>
      </c>
      <c r="P310" s="14">
        <f t="shared" si="7"/>
        <v>0.178</v>
      </c>
      <c r="Q310" s="18"/>
      <c r="R310" s="19" t="s">
        <v>387</v>
      </c>
      <c r="S310" s="20">
        <v>42800.0</v>
      </c>
      <c r="T310" s="10" t="s">
        <v>150</v>
      </c>
      <c r="V310" s="10" t="s">
        <v>73</v>
      </c>
      <c r="W310" s="10" t="s">
        <v>39</v>
      </c>
      <c r="X310" s="21">
        <v>305.0</v>
      </c>
      <c r="Y310" s="10" t="s">
        <v>158</v>
      </c>
      <c r="Z310" s="22">
        <v>800.0</v>
      </c>
      <c r="AA310" s="22">
        <v>120.0</v>
      </c>
      <c r="AB310" s="22">
        <v>680.0</v>
      </c>
      <c r="AC310" s="22">
        <v>4.0</v>
      </c>
      <c r="AD310" s="22">
        <v>1.0</v>
      </c>
      <c r="AE310" s="22">
        <v>115.26</v>
      </c>
      <c r="AF310" s="22">
        <v>250.0</v>
      </c>
      <c r="AG310" s="22">
        <v>78.315</v>
      </c>
      <c r="AH310" s="22">
        <v>8.545</v>
      </c>
      <c r="AI310" s="22">
        <v>1450.0</v>
      </c>
      <c r="AL310" s="2">
        <v>7.0</v>
      </c>
    </row>
    <row r="311">
      <c r="A311" s="1" t="s">
        <v>426</v>
      </c>
      <c r="E311" s="23">
        <v>1.0</v>
      </c>
      <c r="F311" s="12"/>
      <c r="G311" s="24" t="s">
        <v>42</v>
      </c>
      <c r="H311" s="15" t="s">
        <v>149</v>
      </c>
      <c r="I311" s="15">
        <v>872.0</v>
      </c>
      <c r="J311" s="15">
        <v>904.0</v>
      </c>
      <c r="K311" s="15">
        <v>888.0</v>
      </c>
      <c r="L311" s="16">
        <f t="shared" si="1"/>
        <v>888</v>
      </c>
      <c r="M311" s="17">
        <f t="shared" si="2"/>
        <v>56.30630631</v>
      </c>
      <c r="N311" s="14">
        <f t="shared" si="4"/>
        <v>50000</v>
      </c>
      <c r="O311" s="15">
        <v>22.0</v>
      </c>
      <c r="P311" s="14">
        <f t="shared" si="7"/>
        <v>0.044</v>
      </c>
      <c r="Q311" s="18"/>
      <c r="R311" s="19" t="s">
        <v>387</v>
      </c>
      <c r="S311" s="20">
        <v>42800.0</v>
      </c>
      <c r="T311" s="10" t="s">
        <v>150</v>
      </c>
      <c r="V311" s="10" t="s">
        <v>73</v>
      </c>
      <c r="W311" s="10" t="s">
        <v>39</v>
      </c>
      <c r="X311" s="21">
        <v>306.0</v>
      </c>
      <c r="Y311" s="10" t="s">
        <v>158</v>
      </c>
      <c r="Z311" s="22">
        <v>970.0</v>
      </c>
      <c r="AA311" s="22">
        <v>120.0</v>
      </c>
      <c r="AB311" s="22">
        <v>850.0</v>
      </c>
      <c r="AC311" s="22">
        <v>4.0</v>
      </c>
      <c r="AD311" s="22">
        <v>1.0</v>
      </c>
      <c r="AE311" s="22">
        <v>145.84</v>
      </c>
      <c r="AF311" s="22">
        <v>286.0</v>
      </c>
      <c r="AG311" s="22">
        <v>95.93</v>
      </c>
      <c r="AH311" s="22">
        <v>10.89</v>
      </c>
      <c r="AI311" s="22">
        <v>1550.0</v>
      </c>
      <c r="AL311" s="2">
        <v>7.0</v>
      </c>
    </row>
    <row r="312">
      <c r="A312" s="1" t="s">
        <v>427</v>
      </c>
      <c r="E312" s="23">
        <v>0.0</v>
      </c>
      <c r="F312" s="12"/>
      <c r="G312" s="24" t="s">
        <v>42</v>
      </c>
      <c r="H312" s="15" t="s">
        <v>149</v>
      </c>
      <c r="I312" s="15">
        <v>1280.0</v>
      </c>
      <c r="J312" s="15">
        <v>1192.0</v>
      </c>
      <c r="K312" s="15">
        <v>1232.0</v>
      </c>
      <c r="L312" s="16">
        <f t="shared" si="1"/>
        <v>1234.666667</v>
      </c>
      <c r="M312" s="17">
        <f t="shared" si="2"/>
        <v>40.49676026</v>
      </c>
      <c r="N312" s="14">
        <f t="shared" si="4"/>
        <v>50000</v>
      </c>
      <c r="O312" s="15">
        <v>0.0</v>
      </c>
      <c r="P312" s="14">
        <f t="shared" si="7"/>
        <v>0</v>
      </c>
      <c r="Q312" s="18"/>
      <c r="R312" s="19" t="s">
        <v>387</v>
      </c>
      <c r="S312" s="20">
        <v>42800.0</v>
      </c>
      <c r="T312" s="10" t="s">
        <v>150</v>
      </c>
      <c r="V312" s="10" t="s">
        <v>73</v>
      </c>
      <c r="W312" s="10" t="s">
        <v>39</v>
      </c>
      <c r="X312" s="21">
        <v>307.0</v>
      </c>
      <c r="Y312" s="10" t="s">
        <v>158</v>
      </c>
      <c r="Z312" s="22">
        <v>920.0</v>
      </c>
      <c r="AA312" s="22">
        <v>200.0</v>
      </c>
      <c r="AB312" s="22">
        <v>720.0</v>
      </c>
      <c r="AC312" s="22">
        <v>3.0</v>
      </c>
      <c r="AD312" s="22">
        <v>1.0</v>
      </c>
      <c r="AE312" s="22">
        <v>124.325</v>
      </c>
      <c r="AF312" s="22">
        <v>275.0</v>
      </c>
      <c r="AG312" s="22">
        <v>84.065</v>
      </c>
      <c r="AH312" s="22">
        <v>9.11</v>
      </c>
      <c r="AI312" s="22">
        <v>1400.0</v>
      </c>
      <c r="AL312" s="2">
        <v>7.0</v>
      </c>
    </row>
    <row r="313">
      <c r="A313" s="1" t="s">
        <v>428</v>
      </c>
      <c r="E313" s="23">
        <v>0.0</v>
      </c>
      <c r="F313" s="12"/>
      <c r="G313" s="24" t="s">
        <v>42</v>
      </c>
      <c r="H313" s="15" t="s">
        <v>149</v>
      </c>
      <c r="I313" s="15">
        <v>820.0</v>
      </c>
      <c r="J313" s="15">
        <v>844.0</v>
      </c>
      <c r="K313" s="15">
        <v>876.0</v>
      </c>
      <c r="L313" s="16">
        <f t="shared" si="1"/>
        <v>846.6666667</v>
      </c>
      <c r="M313" s="17">
        <f t="shared" si="2"/>
        <v>59.05511811</v>
      </c>
      <c r="N313" s="14">
        <f t="shared" si="4"/>
        <v>50000</v>
      </c>
      <c r="O313" s="15">
        <v>0.0</v>
      </c>
      <c r="P313" s="14">
        <f t="shared" si="7"/>
        <v>0</v>
      </c>
      <c r="Q313" s="18"/>
      <c r="R313" s="19" t="s">
        <v>387</v>
      </c>
      <c r="S313" s="20">
        <v>42801.0</v>
      </c>
      <c r="T313" s="10" t="s">
        <v>150</v>
      </c>
      <c r="V313" s="10" t="s">
        <v>114</v>
      </c>
      <c r="W313" s="10" t="s">
        <v>39</v>
      </c>
      <c r="X313" s="21">
        <v>308.0</v>
      </c>
      <c r="Y313" s="10" t="s">
        <v>400</v>
      </c>
      <c r="Z313" s="22">
        <v>980.0</v>
      </c>
      <c r="AA313" s="22">
        <v>180.0</v>
      </c>
      <c r="AB313" s="22">
        <v>800.0</v>
      </c>
      <c r="AC313" s="22">
        <v>4.0</v>
      </c>
      <c r="AD313" s="22">
        <v>2.0</v>
      </c>
      <c r="AE313" s="22">
        <v>123.43</v>
      </c>
      <c r="AF313" s="22">
        <v>273.0</v>
      </c>
      <c r="AG313" s="22">
        <v>86.465</v>
      </c>
      <c r="AH313" s="22">
        <v>9.45</v>
      </c>
      <c r="AI313" s="22">
        <v>2000.0</v>
      </c>
      <c r="AL313" s="2">
        <v>8.0</v>
      </c>
    </row>
    <row r="314">
      <c r="A314" s="1" t="s">
        <v>429</v>
      </c>
      <c r="E314" s="23">
        <v>0.0</v>
      </c>
      <c r="F314" s="12"/>
      <c r="G314" s="24" t="s">
        <v>42</v>
      </c>
      <c r="H314" s="15" t="s">
        <v>149</v>
      </c>
      <c r="I314" s="15">
        <v>924.0</v>
      </c>
      <c r="J314" s="15">
        <v>864.0</v>
      </c>
      <c r="K314" s="15">
        <v>828.0</v>
      </c>
      <c r="L314" s="16">
        <f t="shared" si="1"/>
        <v>872</v>
      </c>
      <c r="M314" s="17">
        <f t="shared" si="2"/>
        <v>57.33944954</v>
      </c>
      <c r="N314" s="14">
        <f t="shared" si="4"/>
        <v>50000</v>
      </c>
      <c r="O314" s="15">
        <v>0.0</v>
      </c>
      <c r="P314" s="14">
        <f t="shared" si="7"/>
        <v>0</v>
      </c>
      <c r="Q314" s="18"/>
      <c r="R314" s="19" t="s">
        <v>387</v>
      </c>
      <c r="S314" s="20">
        <v>42801.0</v>
      </c>
      <c r="T314" s="10" t="s">
        <v>150</v>
      </c>
      <c r="V314" s="10" t="s">
        <v>366</v>
      </c>
      <c r="W314" s="10" t="s">
        <v>39</v>
      </c>
      <c r="X314" s="21">
        <v>309.0</v>
      </c>
      <c r="Y314" s="10" t="s">
        <v>158</v>
      </c>
      <c r="Z314" s="22">
        <v>880.0</v>
      </c>
      <c r="AA314" s="22">
        <v>200.0</v>
      </c>
      <c r="AB314" s="22">
        <v>680.0</v>
      </c>
      <c r="AC314" s="22">
        <v>2.0</v>
      </c>
      <c r="AD314" s="22">
        <v>2.0</v>
      </c>
      <c r="AE314" s="22">
        <v>128.02</v>
      </c>
      <c r="AF314" s="22">
        <v>270.0</v>
      </c>
      <c r="AG314" s="22">
        <v>83.68</v>
      </c>
      <c r="AH314" s="22">
        <v>9.33</v>
      </c>
      <c r="AI314" s="22">
        <v>1350.0</v>
      </c>
      <c r="AL314" s="2">
        <v>7.0</v>
      </c>
    </row>
    <row r="315">
      <c r="A315" s="1" t="s">
        <v>430</v>
      </c>
      <c r="E315" s="23">
        <v>1.0</v>
      </c>
      <c r="F315" s="12"/>
      <c r="G315" s="24" t="s">
        <v>42</v>
      </c>
      <c r="H315" s="15" t="s">
        <v>149</v>
      </c>
      <c r="I315" s="15">
        <v>804.0</v>
      </c>
      <c r="J315" s="15">
        <v>820.0</v>
      </c>
      <c r="K315" s="15">
        <v>816.0</v>
      </c>
      <c r="L315" s="16">
        <f t="shared" si="1"/>
        <v>813.3333333</v>
      </c>
      <c r="M315" s="17">
        <f t="shared" si="2"/>
        <v>61.47540984</v>
      </c>
      <c r="N315" s="14">
        <f t="shared" si="4"/>
        <v>50000</v>
      </c>
      <c r="O315" s="15">
        <v>6.0</v>
      </c>
      <c r="P315" s="14">
        <f t="shared" si="7"/>
        <v>0.012</v>
      </c>
      <c r="Q315" s="18"/>
      <c r="R315" s="19" t="s">
        <v>387</v>
      </c>
      <c r="S315" s="20">
        <v>42802.0</v>
      </c>
      <c r="T315" s="10" t="s">
        <v>150</v>
      </c>
      <c r="V315" s="10" t="s">
        <v>118</v>
      </c>
      <c r="W315" s="10" t="s">
        <v>39</v>
      </c>
      <c r="X315" s="21">
        <v>310.0</v>
      </c>
      <c r="Y315" s="10" t="s">
        <v>420</v>
      </c>
      <c r="Z315" s="22">
        <v>940.0</v>
      </c>
      <c r="AA315" s="22">
        <v>40.0</v>
      </c>
      <c r="AB315" s="22">
        <v>900.0</v>
      </c>
      <c r="AC315" s="22">
        <v>3.0</v>
      </c>
      <c r="AD315" s="22">
        <v>2.0</v>
      </c>
      <c r="AE315" s="22">
        <v>128.76</v>
      </c>
      <c r="AF315" s="22">
        <v>269.0</v>
      </c>
      <c r="AG315" s="22">
        <v>89.245</v>
      </c>
      <c r="AH315" s="22">
        <v>10.005</v>
      </c>
      <c r="AI315" s="22">
        <v>1380.0</v>
      </c>
      <c r="AL315" s="2">
        <v>7.0</v>
      </c>
    </row>
    <row r="316">
      <c r="A316" s="1" t="s">
        <v>431</v>
      </c>
      <c r="E316" s="23">
        <v>1.0</v>
      </c>
      <c r="F316" s="12"/>
      <c r="G316" s="24" t="s">
        <v>42</v>
      </c>
      <c r="H316" s="15" t="s">
        <v>149</v>
      </c>
      <c r="I316" s="15">
        <v>836.0</v>
      </c>
      <c r="J316" s="15">
        <v>864.0</v>
      </c>
      <c r="K316" s="15">
        <v>868.0</v>
      </c>
      <c r="L316" s="16">
        <f t="shared" si="1"/>
        <v>856</v>
      </c>
      <c r="M316" s="17">
        <f t="shared" si="2"/>
        <v>58.41121495</v>
      </c>
      <c r="N316" s="14">
        <f t="shared" si="4"/>
        <v>50000</v>
      </c>
      <c r="O316" s="15">
        <v>48.0</v>
      </c>
      <c r="P316" s="14">
        <f t="shared" si="7"/>
        <v>0.096</v>
      </c>
      <c r="Q316" s="18"/>
      <c r="R316" s="19" t="s">
        <v>387</v>
      </c>
      <c r="S316" s="20">
        <v>42802.0</v>
      </c>
      <c r="T316" s="10" t="s">
        <v>150</v>
      </c>
      <c r="V316" s="10" t="s">
        <v>118</v>
      </c>
      <c r="W316" s="10" t="s">
        <v>39</v>
      </c>
      <c r="X316" s="21">
        <v>311.0</v>
      </c>
      <c r="Y316" s="10" t="s">
        <v>151</v>
      </c>
      <c r="Z316" s="22">
        <v>850.0</v>
      </c>
      <c r="AA316" s="22">
        <v>100.0</v>
      </c>
      <c r="AB316" s="22">
        <v>750.0</v>
      </c>
      <c r="AC316" s="22">
        <v>3.0</v>
      </c>
      <c r="AD316" s="22">
        <v>2.0</v>
      </c>
      <c r="AE316" s="22">
        <v>126.065</v>
      </c>
      <c r="AF316" s="22">
        <v>264.0</v>
      </c>
      <c r="AG316" s="22">
        <v>83.705</v>
      </c>
      <c r="AH316" s="22">
        <v>9.635</v>
      </c>
      <c r="AI316" s="22">
        <v>1450.0</v>
      </c>
      <c r="AL316" s="2">
        <v>7.0</v>
      </c>
    </row>
    <row r="317">
      <c r="A317" s="1" t="s">
        <v>432</v>
      </c>
      <c r="E317" s="23">
        <v>0.0</v>
      </c>
      <c r="F317" s="12"/>
      <c r="G317" s="24" t="s">
        <v>48</v>
      </c>
      <c r="H317" s="15" t="s">
        <v>149</v>
      </c>
      <c r="I317" s="15">
        <v>856.0</v>
      </c>
      <c r="J317" s="15">
        <v>888.0</v>
      </c>
      <c r="K317" s="15">
        <v>844.0</v>
      </c>
      <c r="L317" s="16">
        <f t="shared" si="1"/>
        <v>862.6666667</v>
      </c>
      <c r="M317" s="17">
        <f t="shared" si="2"/>
        <v>57.95981453</v>
      </c>
      <c r="N317" s="14">
        <f t="shared" si="4"/>
        <v>50000</v>
      </c>
      <c r="O317" s="15">
        <v>0.0</v>
      </c>
      <c r="P317" s="14">
        <f t="shared" si="7"/>
        <v>0</v>
      </c>
      <c r="Q317" s="18"/>
      <c r="R317" s="19" t="s">
        <v>387</v>
      </c>
      <c r="S317" s="20">
        <v>42802.0</v>
      </c>
      <c r="T317" s="10" t="s">
        <v>150</v>
      </c>
      <c r="V317" s="10" t="s">
        <v>118</v>
      </c>
      <c r="W317" s="10" t="s">
        <v>39</v>
      </c>
      <c r="X317" s="21">
        <v>312.0</v>
      </c>
      <c r="Y317" s="10" t="s">
        <v>151</v>
      </c>
      <c r="Z317" s="22">
        <v>1170.0</v>
      </c>
      <c r="AA317" s="22">
        <v>40.0</v>
      </c>
      <c r="AB317" s="22">
        <v>1130.0</v>
      </c>
      <c r="AC317" s="22">
        <v>2.0</v>
      </c>
      <c r="AD317" s="22">
        <v>1.0</v>
      </c>
      <c r="AE317" s="22">
        <v>157.325</v>
      </c>
      <c r="AF317" s="22">
        <v>305.0</v>
      </c>
      <c r="AG317" s="22">
        <v>106.865</v>
      </c>
      <c r="AH317" s="22">
        <v>10.815</v>
      </c>
      <c r="AI317" s="22">
        <v>1550.0</v>
      </c>
      <c r="AL317" s="2">
        <v>7.0</v>
      </c>
    </row>
    <row r="318">
      <c r="A318" s="1" t="s">
        <v>433</v>
      </c>
      <c r="B318" s="27"/>
      <c r="C318" s="27"/>
      <c r="D318" s="27"/>
      <c r="E318" s="23">
        <v>0.0</v>
      </c>
      <c r="F318" s="12"/>
      <c r="G318" s="24" t="s">
        <v>42</v>
      </c>
      <c r="H318" s="15" t="s">
        <v>149</v>
      </c>
      <c r="I318" s="15">
        <v>1132.0</v>
      </c>
      <c r="J318" s="15">
        <v>896.0</v>
      </c>
      <c r="K318" s="15">
        <v>968.0</v>
      </c>
      <c r="L318" s="16">
        <f t="shared" si="1"/>
        <v>998.6666667</v>
      </c>
      <c r="M318" s="17">
        <f t="shared" si="2"/>
        <v>50.06675567</v>
      </c>
      <c r="N318" s="14">
        <f t="shared" si="4"/>
        <v>50000</v>
      </c>
      <c r="O318" s="15">
        <v>0.0</v>
      </c>
      <c r="P318" s="14">
        <f t="shared" si="7"/>
        <v>0</v>
      </c>
      <c r="Q318" s="18"/>
      <c r="R318" s="19" t="s">
        <v>387</v>
      </c>
      <c r="S318" s="20">
        <v>42802.0</v>
      </c>
      <c r="T318" s="10" t="s">
        <v>150</v>
      </c>
      <c r="V318" s="10" t="s">
        <v>118</v>
      </c>
      <c r="W318" s="10" t="s">
        <v>39</v>
      </c>
      <c r="X318" s="21">
        <v>313.0</v>
      </c>
      <c r="Y318" s="10" t="s">
        <v>75</v>
      </c>
      <c r="Z318" s="22">
        <v>940.0</v>
      </c>
      <c r="AA318" s="22">
        <v>140.0</v>
      </c>
      <c r="AB318" s="22">
        <v>800.0</v>
      </c>
      <c r="AC318" s="22">
        <v>4.0</v>
      </c>
      <c r="AD318" s="22">
        <v>2.0</v>
      </c>
      <c r="AE318" s="22">
        <v>118.345</v>
      </c>
      <c r="AF318" s="22">
        <v>271.0</v>
      </c>
      <c r="AG318" s="22">
        <v>82.88</v>
      </c>
      <c r="AH318" s="22">
        <v>9.575</v>
      </c>
      <c r="AI318" s="22">
        <v>1450.0</v>
      </c>
      <c r="AL318" s="2">
        <v>7.0</v>
      </c>
    </row>
    <row r="319">
      <c r="A319" s="1" t="s">
        <v>434</v>
      </c>
      <c r="E319" s="23">
        <v>0.0</v>
      </c>
      <c r="F319" s="12"/>
      <c r="G319" s="24" t="s">
        <v>42</v>
      </c>
      <c r="H319" s="15" t="s">
        <v>149</v>
      </c>
      <c r="I319" s="15">
        <v>808.0</v>
      </c>
      <c r="J319" s="15">
        <v>744.0</v>
      </c>
      <c r="K319" s="15">
        <v>648.0</v>
      </c>
      <c r="L319" s="16">
        <f t="shared" si="1"/>
        <v>733.3333333</v>
      </c>
      <c r="M319" s="17">
        <f t="shared" si="2"/>
        <v>68.18181818</v>
      </c>
      <c r="N319" s="14">
        <f t="shared" si="4"/>
        <v>50000</v>
      </c>
      <c r="O319" s="15">
        <v>0.0</v>
      </c>
      <c r="P319" s="14">
        <f t="shared" si="7"/>
        <v>0</v>
      </c>
      <c r="Q319" s="18"/>
      <c r="R319" s="19" t="s">
        <v>387</v>
      </c>
      <c r="S319" s="20">
        <v>42802.0</v>
      </c>
      <c r="T319" s="10" t="s">
        <v>150</v>
      </c>
      <c r="V319" s="10" t="s">
        <v>118</v>
      </c>
      <c r="W319" s="10" t="s">
        <v>39</v>
      </c>
      <c r="X319" s="21">
        <v>314.0</v>
      </c>
      <c r="Y319" s="10" t="s">
        <v>420</v>
      </c>
      <c r="Z319" s="22">
        <v>910.0</v>
      </c>
      <c r="AA319" s="22">
        <v>40.0</v>
      </c>
      <c r="AB319" s="22">
        <v>870.0</v>
      </c>
      <c r="AC319" s="22">
        <v>3.0</v>
      </c>
      <c r="AD319" s="22">
        <v>1.0</v>
      </c>
      <c r="AE319" s="22">
        <v>128.805</v>
      </c>
      <c r="AF319" s="22">
        <v>269.0</v>
      </c>
      <c r="AG319" s="22">
        <v>84.475</v>
      </c>
      <c r="AH319" s="22">
        <v>10.28</v>
      </c>
      <c r="AI319" s="22">
        <v>1600.0</v>
      </c>
      <c r="AL319" s="2">
        <v>7.0</v>
      </c>
    </row>
    <row r="320">
      <c r="A320" s="1" t="s">
        <v>435</v>
      </c>
      <c r="E320" s="23">
        <v>1.0</v>
      </c>
      <c r="F320" s="12"/>
      <c r="G320" s="24" t="s">
        <v>42</v>
      </c>
      <c r="H320" s="15" t="s">
        <v>436</v>
      </c>
      <c r="I320" s="14"/>
      <c r="J320" s="14"/>
      <c r="K320" s="14"/>
      <c r="L320" s="16">
        <f t="shared" si="1"/>
        <v>0</v>
      </c>
      <c r="M320" s="17" t="str">
        <f t="shared" si="2"/>
        <v>#DIV/0!</v>
      </c>
      <c r="N320" s="15">
        <v>50000.0</v>
      </c>
      <c r="O320" s="15">
        <v>56.0</v>
      </c>
      <c r="P320" s="14">
        <f t="shared" si="7"/>
        <v>0.112</v>
      </c>
      <c r="Q320" s="18"/>
      <c r="R320" s="19" t="s">
        <v>387</v>
      </c>
      <c r="S320" s="20">
        <v>42802.0</v>
      </c>
      <c r="T320" s="10" t="s">
        <v>150</v>
      </c>
      <c r="V320" s="10" t="s">
        <v>118</v>
      </c>
      <c r="W320" s="10" t="s">
        <v>39</v>
      </c>
      <c r="X320" s="21">
        <v>315.0</v>
      </c>
      <c r="Y320" s="10" t="s">
        <v>420</v>
      </c>
      <c r="Z320" s="22">
        <v>1040.0</v>
      </c>
      <c r="AA320" s="22">
        <v>100.0</v>
      </c>
      <c r="AB320" s="22">
        <v>940.0</v>
      </c>
      <c r="AC320" s="22">
        <v>3.0</v>
      </c>
      <c r="AD320" s="22">
        <v>2.0</v>
      </c>
      <c r="AE320" s="22">
        <v>133.565</v>
      </c>
      <c r="AF320" s="22">
        <v>277.0</v>
      </c>
      <c r="AG320" s="22">
        <v>82.375</v>
      </c>
      <c r="AH320" s="22">
        <v>9.48</v>
      </c>
      <c r="AI320" s="22">
        <v>1300.0</v>
      </c>
      <c r="AL320" s="2">
        <v>7.0</v>
      </c>
    </row>
    <row r="321">
      <c r="A321" s="1" t="s">
        <v>437</v>
      </c>
      <c r="E321" s="23">
        <v>0.0</v>
      </c>
      <c r="F321" s="12"/>
      <c r="G321" s="24" t="s">
        <v>42</v>
      </c>
      <c r="H321" s="15" t="s">
        <v>436</v>
      </c>
      <c r="I321" s="14"/>
      <c r="J321" s="14"/>
      <c r="K321" s="14"/>
      <c r="L321" s="16">
        <f t="shared" si="1"/>
        <v>0</v>
      </c>
      <c r="M321" s="17" t="str">
        <f t="shared" si="2"/>
        <v>#DIV/0!</v>
      </c>
      <c r="N321" s="15">
        <v>50000.0</v>
      </c>
      <c r="O321" s="15">
        <v>0.0</v>
      </c>
      <c r="P321" s="14">
        <f t="shared" si="7"/>
        <v>0</v>
      </c>
      <c r="Q321" s="18"/>
      <c r="R321" s="19" t="s">
        <v>387</v>
      </c>
      <c r="S321" s="20">
        <v>42802.0</v>
      </c>
      <c r="T321" s="10" t="s">
        <v>150</v>
      </c>
      <c r="V321" s="10" t="s">
        <v>118</v>
      </c>
      <c r="W321" s="10" t="s">
        <v>39</v>
      </c>
      <c r="X321" s="21">
        <v>316.0</v>
      </c>
      <c r="Y321" s="10" t="s">
        <v>420</v>
      </c>
      <c r="Z321" s="22">
        <v>1160.0</v>
      </c>
      <c r="AA321" s="22">
        <v>100.0</v>
      </c>
      <c r="AB321" s="22">
        <v>1060.0</v>
      </c>
      <c r="AC321" s="22">
        <v>4.0</v>
      </c>
      <c r="AD321" s="22">
        <v>2.0</v>
      </c>
      <c r="AE321" s="22">
        <v>148.6</v>
      </c>
      <c r="AF321" s="22">
        <v>285.0</v>
      </c>
      <c r="AG321" s="22">
        <v>91.455</v>
      </c>
      <c r="AH321" s="22">
        <v>10.75</v>
      </c>
      <c r="AI321" s="22">
        <v>1740.0</v>
      </c>
      <c r="AL321" s="2">
        <v>7.0</v>
      </c>
    </row>
    <row r="322">
      <c r="A322" s="1" t="s">
        <v>438</v>
      </c>
      <c r="E322" s="23">
        <v>1.0</v>
      </c>
      <c r="F322" s="12"/>
      <c r="G322" s="24" t="s">
        <v>48</v>
      </c>
      <c r="H322" s="15" t="s">
        <v>436</v>
      </c>
      <c r="I322" s="14"/>
      <c r="J322" s="14"/>
      <c r="K322" s="14"/>
      <c r="L322" s="16">
        <f t="shared" si="1"/>
        <v>0</v>
      </c>
      <c r="M322" s="17" t="str">
        <f t="shared" si="2"/>
        <v>#DIV/0!</v>
      </c>
      <c r="N322" s="15">
        <v>50000.0</v>
      </c>
      <c r="O322" s="15">
        <v>42.0</v>
      </c>
      <c r="P322" s="14">
        <f t="shared" si="7"/>
        <v>0.084</v>
      </c>
      <c r="Q322" s="18"/>
      <c r="R322" s="19" t="s">
        <v>387</v>
      </c>
      <c r="S322" s="20">
        <v>42803.0</v>
      </c>
      <c r="T322" s="10" t="s">
        <v>150</v>
      </c>
      <c r="V322" s="10" t="s">
        <v>114</v>
      </c>
      <c r="W322" s="10" t="s">
        <v>39</v>
      </c>
      <c r="X322" s="21">
        <v>317.0</v>
      </c>
      <c r="Y322" s="10" t="s">
        <v>400</v>
      </c>
      <c r="Z322" s="22">
        <v>880.0</v>
      </c>
      <c r="AA322" s="22">
        <v>120.0</v>
      </c>
      <c r="AB322" s="22">
        <v>760.0</v>
      </c>
      <c r="AC322" s="22">
        <v>2.0</v>
      </c>
      <c r="AD322" s="22">
        <v>2.0</v>
      </c>
      <c r="AE322" s="22">
        <v>127.125</v>
      </c>
      <c r="AF322" s="22">
        <v>275.0</v>
      </c>
      <c r="AG322" s="22">
        <v>88.725</v>
      </c>
      <c r="AH322" s="22">
        <v>10.085</v>
      </c>
      <c r="AI322" s="22">
        <v>1740.0</v>
      </c>
      <c r="AL322" s="2">
        <v>8.0</v>
      </c>
    </row>
    <row r="323">
      <c r="A323" s="1" t="s">
        <v>439</v>
      </c>
      <c r="E323" s="23">
        <v>1.0</v>
      </c>
      <c r="F323" s="12"/>
      <c r="G323" s="24" t="s">
        <v>48</v>
      </c>
      <c r="H323" s="15" t="s">
        <v>436</v>
      </c>
      <c r="I323" s="14"/>
      <c r="J323" s="14"/>
      <c r="K323" s="14"/>
      <c r="L323" s="16">
        <f t="shared" si="1"/>
        <v>0</v>
      </c>
      <c r="M323" s="17" t="str">
        <f t="shared" si="2"/>
        <v>#DIV/0!</v>
      </c>
      <c r="N323" s="15">
        <v>50000.0</v>
      </c>
      <c r="O323" s="15">
        <v>63.0</v>
      </c>
      <c r="P323" s="14">
        <f t="shared" si="7"/>
        <v>0.126</v>
      </c>
      <c r="Q323" s="18"/>
      <c r="R323" s="19" t="s">
        <v>387</v>
      </c>
      <c r="S323" s="20">
        <v>42804.0</v>
      </c>
      <c r="T323" s="10" t="s">
        <v>150</v>
      </c>
      <c r="V323" s="10" t="s">
        <v>53</v>
      </c>
      <c r="W323" s="10" t="s">
        <v>39</v>
      </c>
      <c r="X323" s="21">
        <v>318.0</v>
      </c>
      <c r="Y323" s="10" t="s">
        <v>151</v>
      </c>
      <c r="Z323" s="22">
        <v>1080.0</v>
      </c>
      <c r="AA323" s="22">
        <v>40.0</v>
      </c>
      <c r="AB323" s="22">
        <v>1040.0</v>
      </c>
      <c r="AC323" s="22">
        <v>3.0</v>
      </c>
      <c r="AD323" s="22">
        <v>2.0</v>
      </c>
      <c r="AE323" s="22">
        <v>159.405</v>
      </c>
      <c r="AF323" s="22">
        <v>250.0</v>
      </c>
      <c r="AG323" s="22">
        <v>102.705</v>
      </c>
      <c r="AH323" s="22">
        <v>9.595</v>
      </c>
      <c r="AI323" s="22">
        <v>-999.0</v>
      </c>
      <c r="AL323" s="2">
        <v>8.0</v>
      </c>
    </row>
    <row r="324">
      <c r="A324" s="1" t="s">
        <v>440</v>
      </c>
      <c r="E324" s="23">
        <v>0.0</v>
      </c>
      <c r="F324" s="12"/>
      <c r="G324" s="24" t="s">
        <v>42</v>
      </c>
      <c r="H324" s="15" t="s">
        <v>149</v>
      </c>
      <c r="I324" s="15">
        <v>960.0</v>
      </c>
      <c r="J324" s="15">
        <v>916.0</v>
      </c>
      <c r="K324" s="15">
        <v>940.0</v>
      </c>
      <c r="L324" s="16">
        <f t="shared" si="1"/>
        <v>938.6666667</v>
      </c>
      <c r="M324" s="17">
        <f t="shared" si="2"/>
        <v>53.26704545</v>
      </c>
      <c r="N324" s="14">
        <f t="shared" ref="N324:N366" si="8">L324*M324</f>
        <v>50000</v>
      </c>
      <c r="O324" s="15">
        <v>0.0</v>
      </c>
      <c r="P324" s="14">
        <f t="shared" si="7"/>
        <v>0</v>
      </c>
      <c r="Q324" s="18"/>
      <c r="R324" s="19" t="s">
        <v>387</v>
      </c>
      <c r="S324" s="20">
        <v>42804.0</v>
      </c>
      <c r="T324" s="10" t="s">
        <v>150</v>
      </c>
      <c r="V324" s="10" t="s">
        <v>53</v>
      </c>
      <c r="W324" s="10" t="s">
        <v>39</v>
      </c>
      <c r="X324" s="21">
        <v>319.0</v>
      </c>
      <c r="Y324" s="10" t="s">
        <v>420</v>
      </c>
      <c r="Z324" s="22">
        <v>900.0</v>
      </c>
      <c r="AA324" s="22">
        <v>100.0</v>
      </c>
      <c r="AB324" s="22">
        <v>800.0</v>
      </c>
      <c r="AC324" s="22">
        <v>3.0</v>
      </c>
      <c r="AD324" s="22">
        <v>1.0</v>
      </c>
      <c r="AE324" s="22">
        <v>120.99</v>
      </c>
      <c r="AF324" s="22">
        <v>262.0</v>
      </c>
      <c r="AG324" s="22">
        <v>89.07</v>
      </c>
      <c r="AH324" s="22">
        <v>8.715</v>
      </c>
      <c r="AI324" s="22">
        <v>-999.0</v>
      </c>
      <c r="AL324" s="2">
        <v>8.0</v>
      </c>
    </row>
    <row r="325">
      <c r="A325" s="1" t="s">
        <v>441</v>
      </c>
      <c r="E325" s="23">
        <v>0.0</v>
      </c>
      <c r="F325" s="12"/>
      <c r="G325" s="24" t="s">
        <v>42</v>
      </c>
      <c r="H325" s="15" t="s">
        <v>149</v>
      </c>
      <c r="I325" s="15">
        <v>760.0</v>
      </c>
      <c r="J325" s="15">
        <v>820.0</v>
      </c>
      <c r="K325" s="15">
        <v>720.0</v>
      </c>
      <c r="L325" s="16">
        <f t="shared" si="1"/>
        <v>766.6666667</v>
      </c>
      <c r="M325" s="17">
        <f t="shared" si="2"/>
        <v>65.2173913</v>
      </c>
      <c r="N325" s="14">
        <f t="shared" si="8"/>
        <v>50000</v>
      </c>
      <c r="O325" s="15">
        <v>0.0</v>
      </c>
      <c r="P325" s="14">
        <f t="shared" si="7"/>
        <v>0</v>
      </c>
      <c r="Q325" s="18"/>
      <c r="R325" s="19" t="s">
        <v>387</v>
      </c>
      <c r="S325" s="20">
        <v>42804.0</v>
      </c>
      <c r="T325" s="10" t="s">
        <v>150</v>
      </c>
      <c r="V325" s="10" t="s">
        <v>73</v>
      </c>
      <c r="W325" s="10" t="s">
        <v>39</v>
      </c>
      <c r="X325" s="21">
        <v>320.0</v>
      </c>
      <c r="Y325" s="10" t="s">
        <v>158</v>
      </c>
      <c r="Z325" s="22">
        <v>960.0</v>
      </c>
      <c r="AA325" s="22">
        <v>150.0</v>
      </c>
      <c r="AB325" s="22">
        <v>810.0</v>
      </c>
      <c r="AC325" s="22">
        <v>2.0</v>
      </c>
      <c r="AD325" s="22">
        <v>1.0</v>
      </c>
      <c r="AE325" s="22">
        <v>146.345</v>
      </c>
      <c r="AF325" s="22">
        <v>286.0</v>
      </c>
      <c r="AG325" s="22">
        <v>93.825</v>
      </c>
      <c r="AH325" s="22">
        <v>9.385</v>
      </c>
      <c r="AI325" s="22">
        <v>-999.0</v>
      </c>
      <c r="AL325" s="2">
        <v>7.0</v>
      </c>
    </row>
    <row r="326">
      <c r="A326" s="1" t="s">
        <v>442</v>
      </c>
      <c r="E326" s="23">
        <v>0.0</v>
      </c>
      <c r="F326" s="12"/>
      <c r="G326" s="24" t="s">
        <v>42</v>
      </c>
      <c r="H326" s="15" t="s">
        <v>149</v>
      </c>
      <c r="I326" s="15">
        <v>1044.0</v>
      </c>
      <c r="J326" s="15">
        <v>1104.0</v>
      </c>
      <c r="K326" s="15">
        <v>912.0</v>
      </c>
      <c r="L326" s="16">
        <f t="shared" si="1"/>
        <v>1020</v>
      </c>
      <c r="M326" s="17">
        <f t="shared" si="2"/>
        <v>49.01960784</v>
      </c>
      <c r="N326" s="14">
        <f t="shared" si="8"/>
        <v>50000</v>
      </c>
      <c r="O326" s="15">
        <v>0.0</v>
      </c>
      <c r="P326" s="14">
        <f t="shared" si="7"/>
        <v>0</v>
      </c>
      <c r="Q326" s="18"/>
      <c r="R326" s="19" t="s">
        <v>387</v>
      </c>
      <c r="S326" s="20">
        <v>42804.0</v>
      </c>
      <c r="T326" s="10" t="s">
        <v>150</v>
      </c>
      <c r="V326" s="10" t="s">
        <v>73</v>
      </c>
      <c r="W326" s="10" t="s">
        <v>39</v>
      </c>
      <c r="X326" s="21">
        <v>321.0</v>
      </c>
      <c r="Y326" s="10" t="s">
        <v>151</v>
      </c>
      <c r="Z326" s="22">
        <v>960.0</v>
      </c>
      <c r="AA326" s="22">
        <v>100.0</v>
      </c>
      <c r="AB326" s="22">
        <v>860.0</v>
      </c>
      <c r="AC326" s="22">
        <v>4.0</v>
      </c>
      <c r="AD326" s="22">
        <v>4.0</v>
      </c>
      <c r="AE326" s="22">
        <v>134.39</v>
      </c>
      <c r="AF326" s="22">
        <v>281.0</v>
      </c>
      <c r="AG326" s="22">
        <v>86.115</v>
      </c>
      <c r="AH326" s="22">
        <v>10.425</v>
      </c>
      <c r="AI326" s="22">
        <v>-999.0</v>
      </c>
      <c r="AL326" s="2">
        <v>7.0</v>
      </c>
    </row>
    <row r="327">
      <c r="A327" s="1" t="s">
        <v>443</v>
      </c>
      <c r="E327" s="23">
        <v>1.0</v>
      </c>
      <c r="F327" s="12"/>
      <c r="G327" s="24" t="s">
        <v>48</v>
      </c>
      <c r="H327" s="15" t="s">
        <v>149</v>
      </c>
      <c r="I327" s="15">
        <v>828.0</v>
      </c>
      <c r="J327" s="15">
        <v>788.0</v>
      </c>
      <c r="K327" s="15">
        <v>816.0</v>
      </c>
      <c r="L327" s="16">
        <f t="shared" si="1"/>
        <v>810.6666667</v>
      </c>
      <c r="M327" s="17">
        <f t="shared" si="2"/>
        <v>61.67763158</v>
      </c>
      <c r="N327" s="14">
        <f t="shared" si="8"/>
        <v>50000</v>
      </c>
      <c r="O327" s="15">
        <v>51.0</v>
      </c>
      <c r="P327" s="14">
        <f t="shared" si="7"/>
        <v>0.102</v>
      </c>
      <c r="Q327" s="18"/>
      <c r="R327" s="19" t="s">
        <v>387</v>
      </c>
      <c r="S327" s="20">
        <v>42804.0</v>
      </c>
      <c r="T327" s="10" t="s">
        <v>150</v>
      </c>
      <c r="V327" s="10" t="s">
        <v>114</v>
      </c>
      <c r="W327" s="10" t="s">
        <v>39</v>
      </c>
      <c r="X327" s="21">
        <v>322.0</v>
      </c>
      <c r="Y327" s="10" t="s">
        <v>420</v>
      </c>
      <c r="Z327" s="22">
        <v>1200.0</v>
      </c>
      <c r="AA327" s="22">
        <v>120.0</v>
      </c>
      <c r="AB327" s="22">
        <v>1080.0</v>
      </c>
      <c r="AC327" s="22">
        <v>4.0</v>
      </c>
      <c r="AD327" s="22">
        <v>3.0</v>
      </c>
      <c r="AE327" s="22">
        <v>158.54</v>
      </c>
      <c r="AF327" s="22">
        <v>299.0</v>
      </c>
      <c r="AG327" s="22">
        <v>101.295</v>
      </c>
      <c r="AH327" s="22">
        <v>10.32</v>
      </c>
      <c r="AI327" s="22">
        <v>-999.0</v>
      </c>
      <c r="AL327" s="2">
        <v>8.0</v>
      </c>
    </row>
    <row r="328">
      <c r="A328" s="85" t="s">
        <v>440</v>
      </c>
      <c r="E328" s="11"/>
      <c r="F328" s="12"/>
      <c r="G328" s="24" t="s">
        <v>48</v>
      </c>
      <c r="H328" s="15" t="s">
        <v>444</v>
      </c>
      <c r="I328" s="15">
        <v>852.0</v>
      </c>
      <c r="J328" s="15">
        <v>820.0</v>
      </c>
      <c r="K328" s="15">
        <v>864.0</v>
      </c>
      <c r="L328" s="16">
        <f t="shared" si="1"/>
        <v>845.3333333</v>
      </c>
      <c r="M328" s="17">
        <f t="shared" si="2"/>
        <v>59.14826498</v>
      </c>
      <c r="N328" s="14">
        <f t="shared" si="8"/>
        <v>50000</v>
      </c>
      <c r="O328" s="15">
        <v>0.0</v>
      </c>
      <c r="P328" s="14">
        <f t="shared" si="7"/>
        <v>0</v>
      </c>
      <c r="Q328" s="86"/>
      <c r="R328" s="87"/>
      <c r="S328" s="20">
        <v>42930.0</v>
      </c>
      <c r="T328" s="10" t="s">
        <v>445</v>
      </c>
      <c r="V328" s="10" t="s">
        <v>446</v>
      </c>
      <c r="W328" s="10" t="s">
        <v>39</v>
      </c>
      <c r="X328" s="62"/>
      <c r="Y328" s="62"/>
      <c r="AL328" s="2">
        <v>5.0</v>
      </c>
    </row>
    <row r="329">
      <c r="A329" s="85" t="s">
        <v>447</v>
      </c>
      <c r="E329" s="23">
        <v>0.0</v>
      </c>
      <c r="F329" s="12"/>
      <c r="G329" s="24" t="s">
        <v>42</v>
      </c>
      <c r="H329" s="15" t="s">
        <v>149</v>
      </c>
      <c r="I329" s="15">
        <v>764.0</v>
      </c>
      <c r="J329" s="15">
        <v>848.0</v>
      </c>
      <c r="K329" s="15">
        <v>768.0</v>
      </c>
      <c r="L329" s="16">
        <f t="shared" si="1"/>
        <v>793.3333333</v>
      </c>
      <c r="M329" s="17">
        <f t="shared" si="2"/>
        <v>63.02521008</v>
      </c>
      <c r="N329" s="14">
        <f t="shared" si="8"/>
        <v>50000</v>
      </c>
      <c r="O329" s="15">
        <v>9.0</v>
      </c>
      <c r="P329" s="14">
        <f t="shared" si="7"/>
        <v>0.018</v>
      </c>
      <c r="Q329" s="86"/>
      <c r="R329" s="87"/>
      <c r="S329" s="20">
        <v>42930.0</v>
      </c>
      <c r="T329" s="10" t="s">
        <v>445</v>
      </c>
      <c r="V329" s="10" t="s">
        <v>446</v>
      </c>
      <c r="W329" s="10" t="s">
        <v>39</v>
      </c>
      <c r="X329" s="62"/>
      <c r="Y329" s="62"/>
    </row>
    <row r="330">
      <c r="A330" s="85" t="s">
        <v>448</v>
      </c>
      <c r="B330" s="27"/>
      <c r="C330" s="27"/>
      <c r="D330" s="27"/>
      <c r="E330" s="23">
        <v>1.0</v>
      </c>
      <c r="F330" s="12"/>
      <c r="G330" s="24" t="s">
        <v>42</v>
      </c>
      <c r="H330" s="15" t="s">
        <v>149</v>
      </c>
      <c r="I330" s="15">
        <v>1200.0</v>
      </c>
      <c r="J330" s="15">
        <v>1304.0</v>
      </c>
      <c r="K330" s="15">
        <v>1160.0</v>
      </c>
      <c r="L330" s="16">
        <f t="shared" si="1"/>
        <v>1221.333333</v>
      </c>
      <c r="M330" s="17">
        <f t="shared" si="2"/>
        <v>40.93886463</v>
      </c>
      <c r="N330" s="14">
        <f t="shared" si="8"/>
        <v>50000</v>
      </c>
      <c r="O330" s="15">
        <v>144.0</v>
      </c>
      <c r="P330" s="14">
        <f t="shared" si="7"/>
        <v>0.288</v>
      </c>
      <c r="Q330" s="86"/>
      <c r="R330" s="87"/>
      <c r="S330" s="20">
        <v>42930.0</v>
      </c>
      <c r="T330" s="10" t="s">
        <v>445</v>
      </c>
      <c r="V330" s="10" t="s">
        <v>446</v>
      </c>
      <c r="W330" s="10" t="s">
        <v>39</v>
      </c>
      <c r="X330" s="62"/>
      <c r="Y330" s="62"/>
      <c r="AL330" s="2">
        <v>5.0</v>
      </c>
    </row>
    <row r="331">
      <c r="A331" s="85" t="s">
        <v>449</v>
      </c>
      <c r="B331" s="27"/>
      <c r="C331" s="27"/>
      <c r="D331" s="27"/>
      <c r="E331" s="23">
        <v>0.0</v>
      </c>
      <c r="F331" s="12"/>
      <c r="G331" s="24" t="s">
        <v>48</v>
      </c>
      <c r="H331" s="8"/>
      <c r="I331" s="14"/>
      <c r="J331" s="14"/>
      <c r="K331" s="14"/>
      <c r="L331" s="16">
        <f t="shared" si="1"/>
        <v>0</v>
      </c>
      <c r="M331" s="17" t="str">
        <f t="shared" si="2"/>
        <v>#DIV/0!</v>
      </c>
      <c r="N331" s="14" t="str">
        <f t="shared" si="8"/>
        <v>#DIV/0!</v>
      </c>
      <c r="O331" s="15"/>
      <c r="P331" s="14" t="str">
        <f t="shared" si="7"/>
        <v>#DIV/0!</v>
      </c>
      <c r="Q331" s="86"/>
      <c r="R331" s="87"/>
      <c r="S331" s="20">
        <v>42930.0</v>
      </c>
      <c r="T331" s="10" t="s">
        <v>445</v>
      </c>
      <c r="V331" s="10" t="s">
        <v>446</v>
      </c>
      <c r="W331" s="10" t="s">
        <v>39</v>
      </c>
      <c r="X331" s="62"/>
      <c r="Y331" s="62"/>
      <c r="AL331" s="2">
        <v>5.0</v>
      </c>
    </row>
    <row r="332">
      <c r="A332" s="85" t="s">
        <v>450</v>
      </c>
      <c r="B332" s="27"/>
      <c r="C332" s="27"/>
      <c r="D332" s="27"/>
      <c r="E332" s="23">
        <v>0.0</v>
      </c>
      <c r="F332" s="12"/>
      <c r="G332" s="24" t="s">
        <v>48</v>
      </c>
      <c r="H332" s="15" t="s">
        <v>149</v>
      </c>
      <c r="I332" s="15">
        <v>676.0</v>
      </c>
      <c r="J332" s="15">
        <v>692.0</v>
      </c>
      <c r="K332" s="15">
        <v>580.0</v>
      </c>
      <c r="L332" s="16">
        <f t="shared" si="1"/>
        <v>649.3333333</v>
      </c>
      <c r="M332" s="17">
        <f t="shared" si="2"/>
        <v>77.00205339</v>
      </c>
      <c r="N332" s="14">
        <f t="shared" si="8"/>
        <v>50000</v>
      </c>
      <c r="O332" s="15">
        <v>0.0</v>
      </c>
      <c r="P332" s="14">
        <f t="shared" si="7"/>
        <v>0</v>
      </c>
      <c r="Q332" s="86"/>
      <c r="R332" s="87"/>
      <c r="S332" s="20">
        <v>42930.0</v>
      </c>
      <c r="T332" s="10" t="s">
        <v>445</v>
      </c>
      <c r="V332" s="10" t="s">
        <v>446</v>
      </c>
      <c r="W332" s="10" t="s">
        <v>39</v>
      </c>
      <c r="X332" s="62"/>
      <c r="Y332" s="62"/>
      <c r="AL332" s="2">
        <v>5.0</v>
      </c>
    </row>
    <row r="333">
      <c r="A333" s="85" t="s">
        <v>451</v>
      </c>
      <c r="E333" s="23">
        <v>0.0</v>
      </c>
      <c r="F333" s="12"/>
      <c r="G333" s="24" t="s">
        <v>42</v>
      </c>
      <c r="H333" s="15" t="s">
        <v>149</v>
      </c>
      <c r="I333" s="15">
        <v>952.0</v>
      </c>
      <c r="J333" s="15">
        <v>880.0</v>
      </c>
      <c r="K333" s="15">
        <v>864.0</v>
      </c>
      <c r="L333" s="16">
        <f t="shared" si="1"/>
        <v>898.6666667</v>
      </c>
      <c r="M333" s="17">
        <f t="shared" si="2"/>
        <v>55.6379822</v>
      </c>
      <c r="N333" s="14">
        <f t="shared" si="8"/>
        <v>50000</v>
      </c>
      <c r="O333" s="15">
        <v>0.0</v>
      </c>
      <c r="P333" s="14">
        <f t="shared" si="7"/>
        <v>0</v>
      </c>
      <c r="Q333" s="86"/>
      <c r="R333" s="87"/>
      <c r="S333" s="20">
        <v>42930.0</v>
      </c>
      <c r="T333" s="10" t="s">
        <v>445</v>
      </c>
      <c r="V333" s="10" t="s">
        <v>446</v>
      </c>
      <c r="W333" s="10" t="s">
        <v>39</v>
      </c>
      <c r="X333" s="62"/>
      <c r="Y333" s="62"/>
      <c r="AL333" s="2">
        <v>5.0</v>
      </c>
    </row>
    <row r="334">
      <c r="A334" s="85">
        <v>-999.0</v>
      </c>
      <c r="E334" s="11"/>
      <c r="F334" s="61"/>
      <c r="G334" s="62"/>
      <c r="H334" s="14"/>
      <c r="I334" s="14"/>
      <c r="J334" s="14"/>
      <c r="K334" s="14"/>
      <c r="L334" s="16">
        <f t="shared" si="1"/>
        <v>0</v>
      </c>
      <c r="M334" s="17" t="str">
        <f t="shared" si="2"/>
        <v>#DIV/0!</v>
      </c>
      <c r="N334" s="14" t="str">
        <f t="shared" si="8"/>
        <v>#DIV/0!</v>
      </c>
      <c r="O334" s="15"/>
      <c r="P334" s="14" t="str">
        <f t="shared" si="7"/>
        <v>#DIV/0!</v>
      </c>
      <c r="Q334" s="86"/>
      <c r="R334" s="87"/>
      <c r="S334" s="20">
        <v>42931.0</v>
      </c>
      <c r="T334" s="10" t="s">
        <v>445</v>
      </c>
      <c r="V334" s="10" t="s">
        <v>398</v>
      </c>
      <c r="W334" s="10" t="s">
        <v>102</v>
      </c>
      <c r="X334" s="62"/>
      <c r="Y334" s="62"/>
      <c r="AL334" s="2"/>
    </row>
    <row r="335">
      <c r="A335" s="85">
        <v>-999.0</v>
      </c>
      <c r="E335" s="11"/>
      <c r="F335" s="61"/>
      <c r="G335" s="62"/>
      <c r="H335" s="14"/>
      <c r="I335" s="14"/>
      <c r="J335" s="14"/>
      <c r="K335" s="14"/>
      <c r="L335" s="16">
        <f t="shared" si="1"/>
        <v>0</v>
      </c>
      <c r="M335" s="17" t="str">
        <f t="shared" si="2"/>
        <v>#DIV/0!</v>
      </c>
      <c r="N335" s="14" t="str">
        <f t="shared" si="8"/>
        <v>#DIV/0!</v>
      </c>
      <c r="O335" s="15"/>
      <c r="P335" s="14" t="str">
        <f t="shared" si="7"/>
        <v>#DIV/0!</v>
      </c>
      <c r="Q335" s="86"/>
      <c r="R335" s="87"/>
      <c r="S335" s="20">
        <v>42931.0</v>
      </c>
      <c r="T335" s="10" t="s">
        <v>445</v>
      </c>
      <c r="V335" s="10" t="s">
        <v>398</v>
      </c>
      <c r="W335" s="10" t="s">
        <v>102</v>
      </c>
      <c r="X335" s="62"/>
      <c r="Y335" s="62"/>
      <c r="AL335" s="2"/>
    </row>
    <row r="336">
      <c r="A336" s="85">
        <v>-999.0</v>
      </c>
      <c r="E336" s="11"/>
      <c r="F336" s="61"/>
      <c r="G336" s="62"/>
      <c r="H336" s="14"/>
      <c r="I336" s="14"/>
      <c r="J336" s="14"/>
      <c r="K336" s="14"/>
      <c r="L336" s="16">
        <f t="shared" si="1"/>
        <v>0</v>
      </c>
      <c r="M336" s="17" t="str">
        <f t="shared" si="2"/>
        <v>#DIV/0!</v>
      </c>
      <c r="N336" s="14" t="str">
        <f t="shared" si="8"/>
        <v>#DIV/0!</v>
      </c>
      <c r="O336" s="15"/>
      <c r="P336" s="14" t="str">
        <f t="shared" si="7"/>
        <v>#DIV/0!</v>
      </c>
      <c r="Q336" s="86"/>
      <c r="R336" s="87"/>
      <c r="S336" s="20">
        <v>42932.0</v>
      </c>
      <c r="T336" s="10" t="s">
        <v>445</v>
      </c>
      <c r="V336" s="10" t="s">
        <v>398</v>
      </c>
      <c r="W336" s="10" t="s">
        <v>102</v>
      </c>
      <c r="X336" s="62"/>
      <c r="Y336" s="62"/>
      <c r="AL336" s="2"/>
    </row>
    <row r="337">
      <c r="A337" s="85">
        <v>-999.0</v>
      </c>
      <c r="E337" s="11"/>
      <c r="F337" s="61"/>
      <c r="G337" s="62"/>
      <c r="H337" s="14"/>
      <c r="I337" s="14"/>
      <c r="J337" s="14"/>
      <c r="K337" s="14"/>
      <c r="L337" s="16">
        <f t="shared" si="1"/>
        <v>0</v>
      </c>
      <c r="M337" s="17" t="str">
        <f t="shared" si="2"/>
        <v>#DIV/0!</v>
      </c>
      <c r="N337" s="14" t="str">
        <f t="shared" si="8"/>
        <v>#DIV/0!</v>
      </c>
      <c r="O337" s="15"/>
      <c r="P337" s="14" t="str">
        <f t="shared" si="7"/>
        <v>#DIV/0!</v>
      </c>
      <c r="Q337" s="86"/>
      <c r="R337" s="87"/>
      <c r="S337" s="20">
        <v>42932.0</v>
      </c>
      <c r="T337" s="10" t="s">
        <v>445</v>
      </c>
      <c r="V337" s="10" t="s">
        <v>398</v>
      </c>
      <c r="W337" s="10" t="s">
        <v>102</v>
      </c>
      <c r="X337" s="62"/>
      <c r="Y337" s="62"/>
      <c r="AL337" s="2"/>
    </row>
    <row r="338">
      <c r="A338" s="85">
        <v>-999.0</v>
      </c>
      <c r="E338" s="11"/>
      <c r="F338" s="61"/>
      <c r="G338" s="62"/>
      <c r="H338" s="14"/>
      <c r="I338" s="14"/>
      <c r="J338" s="14"/>
      <c r="K338" s="14"/>
      <c r="L338" s="16">
        <f t="shared" si="1"/>
        <v>0</v>
      </c>
      <c r="M338" s="17" t="str">
        <f t="shared" si="2"/>
        <v>#DIV/0!</v>
      </c>
      <c r="N338" s="14" t="str">
        <f t="shared" si="8"/>
        <v>#DIV/0!</v>
      </c>
      <c r="O338" s="15"/>
      <c r="P338" s="14" t="str">
        <f t="shared" si="7"/>
        <v>#DIV/0!</v>
      </c>
      <c r="Q338" s="86"/>
      <c r="R338" s="87"/>
      <c r="S338" s="20">
        <v>42933.0</v>
      </c>
      <c r="T338" s="10" t="s">
        <v>445</v>
      </c>
      <c r="V338" s="10" t="s">
        <v>398</v>
      </c>
      <c r="W338" s="10" t="s">
        <v>102</v>
      </c>
      <c r="X338" s="62"/>
      <c r="Y338" s="62"/>
      <c r="AL338" s="2"/>
    </row>
    <row r="339">
      <c r="A339" s="85" t="s">
        <v>452</v>
      </c>
      <c r="B339" s="27"/>
      <c r="C339" s="27"/>
      <c r="D339" s="27"/>
      <c r="E339" s="23">
        <v>0.0</v>
      </c>
      <c r="F339" s="12"/>
      <c r="G339" s="24" t="s">
        <v>42</v>
      </c>
      <c r="H339" s="15" t="s">
        <v>149</v>
      </c>
      <c r="I339" s="15">
        <v>936.0</v>
      </c>
      <c r="J339" s="15">
        <v>952.0</v>
      </c>
      <c r="K339" s="15">
        <v>800.0</v>
      </c>
      <c r="L339" s="16">
        <f t="shared" si="1"/>
        <v>896</v>
      </c>
      <c r="M339" s="17">
        <f t="shared" si="2"/>
        <v>55.80357143</v>
      </c>
      <c r="N339" s="14">
        <f t="shared" si="8"/>
        <v>50000</v>
      </c>
      <c r="O339" s="15">
        <v>0.0</v>
      </c>
      <c r="P339" s="14">
        <f t="shared" si="7"/>
        <v>0</v>
      </c>
      <c r="Q339" s="86"/>
      <c r="R339" s="87"/>
      <c r="S339" s="20">
        <v>42934.0</v>
      </c>
      <c r="T339" s="10" t="s">
        <v>445</v>
      </c>
      <c r="V339" s="10" t="s">
        <v>73</v>
      </c>
      <c r="W339" s="10" t="s">
        <v>39</v>
      </c>
      <c r="X339" s="62"/>
      <c r="Y339" s="62"/>
      <c r="AL339" s="2">
        <v>5.0</v>
      </c>
    </row>
    <row r="340">
      <c r="A340" s="85" t="s">
        <v>453</v>
      </c>
      <c r="E340" s="23">
        <v>1.0</v>
      </c>
      <c r="F340" s="12"/>
      <c r="G340" s="24" t="s">
        <v>42</v>
      </c>
      <c r="H340" s="15" t="s">
        <v>50</v>
      </c>
      <c r="I340" s="15">
        <v>571.0</v>
      </c>
      <c r="J340" s="15">
        <v>403.0</v>
      </c>
      <c r="K340" s="15">
        <v>639.0</v>
      </c>
      <c r="L340" s="16">
        <f t="shared" si="1"/>
        <v>537.6666667</v>
      </c>
      <c r="M340" s="17">
        <f t="shared" si="2"/>
        <v>92.99442033</v>
      </c>
      <c r="N340" s="14">
        <f t="shared" si="8"/>
        <v>50000</v>
      </c>
      <c r="O340" s="15">
        <v>5.0</v>
      </c>
      <c r="P340" s="14">
        <f t="shared" si="7"/>
        <v>0.01</v>
      </c>
      <c r="Q340" s="86"/>
      <c r="R340" s="87"/>
      <c r="S340" s="20">
        <v>42934.0</v>
      </c>
      <c r="T340" s="10" t="s">
        <v>445</v>
      </c>
      <c r="V340" s="10" t="s">
        <v>73</v>
      </c>
      <c r="W340" s="10" t="s">
        <v>39</v>
      </c>
      <c r="X340" s="62"/>
      <c r="Y340" s="62"/>
      <c r="AL340" s="2">
        <v>5.0</v>
      </c>
    </row>
    <row r="341">
      <c r="A341" s="85" t="s">
        <v>454</v>
      </c>
      <c r="E341" s="23">
        <v>0.0</v>
      </c>
      <c r="F341" s="12"/>
      <c r="G341" s="24" t="s">
        <v>48</v>
      </c>
      <c r="H341" s="15" t="s">
        <v>50</v>
      </c>
      <c r="I341" s="15">
        <v>769.0</v>
      </c>
      <c r="J341" s="15">
        <v>834.0</v>
      </c>
      <c r="K341" s="15">
        <v>798.0</v>
      </c>
      <c r="L341" s="16">
        <f t="shared" si="1"/>
        <v>800.3333333</v>
      </c>
      <c r="M341" s="17">
        <f t="shared" si="2"/>
        <v>62.47396918</v>
      </c>
      <c r="N341" s="14">
        <f t="shared" si="8"/>
        <v>50000</v>
      </c>
      <c r="O341" s="15">
        <v>154.0</v>
      </c>
      <c r="P341" s="14">
        <f t="shared" si="7"/>
        <v>0.308</v>
      </c>
      <c r="Q341" s="86"/>
      <c r="R341" s="87"/>
      <c r="S341" s="20">
        <v>42934.0</v>
      </c>
      <c r="T341" s="10" t="s">
        <v>445</v>
      </c>
      <c r="V341" s="10" t="s">
        <v>73</v>
      </c>
      <c r="W341" s="10" t="s">
        <v>39</v>
      </c>
      <c r="X341" s="62"/>
      <c r="Y341" s="62"/>
      <c r="AL341" s="2">
        <v>5.0</v>
      </c>
    </row>
    <row r="342">
      <c r="A342" s="85" t="s">
        <v>455</v>
      </c>
      <c r="E342" s="23">
        <v>0.0</v>
      </c>
      <c r="F342" s="12"/>
      <c r="G342" s="24" t="s">
        <v>42</v>
      </c>
      <c r="H342" s="15" t="s">
        <v>50</v>
      </c>
      <c r="I342" s="15">
        <v>548.0</v>
      </c>
      <c r="J342" s="15">
        <v>663.0</v>
      </c>
      <c r="K342" s="15">
        <v>613.0</v>
      </c>
      <c r="L342" s="16">
        <f t="shared" si="1"/>
        <v>608</v>
      </c>
      <c r="M342" s="17">
        <f t="shared" si="2"/>
        <v>82.23684211</v>
      </c>
      <c r="N342" s="14">
        <f t="shared" si="8"/>
        <v>50000</v>
      </c>
      <c r="O342" s="15">
        <v>0.0</v>
      </c>
      <c r="P342" s="14">
        <f t="shared" si="7"/>
        <v>0</v>
      </c>
      <c r="Q342" s="86"/>
      <c r="R342" s="87"/>
      <c r="S342" s="20">
        <v>42934.0</v>
      </c>
      <c r="T342" s="10" t="s">
        <v>445</v>
      </c>
      <c r="V342" s="10" t="s">
        <v>73</v>
      </c>
      <c r="W342" s="10" t="s">
        <v>39</v>
      </c>
      <c r="X342" s="62"/>
      <c r="Y342" s="62"/>
      <c r="AL342" s="2">
        <v>5.0</v>
      </c>
    </row>
    <row r="343">
      <c r="A343" s="85" t="s">
        <v>456</v>
      </c>
      <c r="B343" s="27"/>
      <c r="C343" s="27"/>
      <c r="D343" s="27"/>
      <c r="E343" s="23">
        <v>0.0</v>
      </c>
      <c r="F343" s="12"/>
      <c r="G343" s="24" t="s">
        <v>42</v>
      </c>
      <c r="H343" s="15" t="s">
        <v>50</v>
      </c>
      <c r="I343" s="15">
        <v>784.0</v>
      </c>
      <c r="J343" s="15">
        <v>746.0</v>
      </c>
      <c r="K343" s="15">
        <v>761.0</v>
      </c>
      <c r="L343" s="16">
        <f t="shared" si="1"/>
        <v>763.6666667</v>
      </c>
      <c r="M343" s="17">
        <f t="shared" si="2"/>
        <v>65.47359232</v>
      </c>
      <c r="N343" s="14">
        <f t="shared" si="8"/>
        <v>50000</v>
      </c>
      <c r="O343" s="15">
        <v>165.0</v>
      </c>
      <c r="P343" s="14">
        <f t="shared" si="7"/>
        <v>0.33</v>
      </c>
      <c r="Q343" s="86"/>
      <c r="R343" s="87"/>
      <c r="S343" s="20">
        <v>42934.0</v>
      </c>
      <c r="T343" s="10" t="s">
        <v>445</v>
      </c>
      <c r="V343" s="10" t="s">
        <v>73</v>
      </c>
      <c r="W343" s="10" t="s">
        <v>39</v>
      </c>
      <c r="X343" s="62"/>
      <c r="Y343" s="62"/>
      <c r="AL343" s="2">
        <v>5.0</v>
      </c>
    </row>
    <row r="344">
      <c r="A344" s="85" t="s">
        <v>457</v>
      </c>
      <c r="E344" s="23">
        <v>0.0</v>
      </c>
      <c r="F344" s="12"/>
      <c r="G344" s="24" t="s">
        <v>42</v>
      </c>
      <c r="H344" s="15" t="s">
        <v>50</v>
      </c>
      <c r="I344" s="15">
        <v>545.0</v>
      </c>
      <c r="J344" s="15">
        <v>632.0</v>
      </c>
      <c r="K344" s="15">
        <v>567.0</v>
      </c>
      <c r="L344" s="16">
        <f t="shared" si="1"/>
        <v>581.3333333</v>
      </c>
      <c r="M344" s="17">
        <f t="shared" si="2"/>
        <v>86.00917431</v>
      </c>
      <c r="N344" s="14">
        <f t="shared" si="8"/>
        <v>50000</v>
      </c>
      <c r="O344" s="15">
        <v>0.0</v>
      </c>
      <c r="P344" s="14">
        <f t="shared" si="7"/>
        <v>0</v>
      </c>
      <c r="Q344" s="86"/>
      <c r="R344" s="87"/>
      <c r="S344" s="20">
        <v>42934.0</v>
      </c>
      <c r="T344" s="10" t="s">
        <v>445</v>
      </c>
      <c r="V344" s="10" t="s">
        <v>73</v>
      </c>
      <c r="W344" s="10" t="s">
        <v>39</v>
      </c>
      <c r="X344" s="62"/>
      <c r="Y344" s="62"/>
      <c r="AL344" s="2">
        <v>5.0</v>
      </c>
    </row>
    <row r="345">
      <c r="A345" s="85" t="s">
        <v>458</v>
      </c>
      <c r="E345" s="23">
        <v>0.0</v>
      </c>
      <c r="F345" s="12"/>
      <c r="G345" s="24" t="s">
        <v>48</v>
      </c>
      <c r="H345" s="15" t="s">
        <v>50</v>
      </c>
      <c r="I345" s="15">
        <v>342.0</v>
      </c>
      <c r="J345" s="15">
        <v>384.0</v>
      </c>
      <c r="K345" s="15">
        <v>431.0</v>
      </c>
      <c r="L345" s="16">
        <f t="shared" si="1"/>
        <v>385.6666667</v>
      </c>
      <c r="M345" s="17">
        <f t="shared" si="2"/>
        <v>129.6456353</v>
      </c>
      <c r="N345" s="14">
        <f t="shared" si="8"/>
        <v>50000</v>
      </c>
      <c r="O345" s="15">
        <v>0.0</v>
      </c>
      <c r="P345" s="14">
        <f t="shared" si="7"/>
        <v>0</v>
      </c>
      <c r="Q345" s="86"/>
      <c r="R345" s="87"/>
      <c r="S345" s="20">
        <v>42935.0</v>
      </c>
      <c r="T345" s="10" t="s">
        <v>445</v>
      </c>
      <c r="V345" s="10" t="s">
        <v>366</v>
      </c>
      <c r="W345" s="10" t="s">
        <v>39</v>
      </c>
      <c r="X345" s="62"/>
      <c r="Y345" s="62"/>
      <c r="AL345" s="2">
        <v>5.0</v>
      </c>
    </row>
    <row r="346">
      <c r="A346" s="85" t="s">
        <v>459</v>
      </c>
      <c r="E346" s="23">
        <v>0.0</v>
      </c>
      <c r="F346" s="12"/>
      <c r="G346" s="24" t="s">
        <v>48</v>
      </c>
      <c r="H346" s="15" t="s">
        <v>50</v>
      </c>
      <c r="I346" s="15">
        <v>438.0</v>
      </c>
      <c r="J346" s="15">
        <v>592.0</v>
      </c>
      <c r="K346" s="15">
        <v>647.0</v>
      </c>
      <c r="L346" s="16">
        <f t="shared" si="1"/>
        <v>559</v>
      </c>
      <c r="M346" s="17">
        <f t="shared" si="2"/>
        <v>89.44543828</v>
      </c>
      <c r="N346" s="14">
        <f t="shared" si="8"/>
        <v>50000</v>
      </c>
      <c r="O346" s="15">
        <v>0.0</v>
      </c>
      <c r="P346" s="14">
        <f t="shared" si="7"/>
        <v>0</v>
      </c>
      <c r="Q346" s="86"/>
      <c r="R346" s="87"/>
      <c r="S346" s="20">
        <v>42935.0</v>
      </c>
      <c r="T346" s="10" t="s">
        <v>445</v>
      </c>
      <c r="V346" s="10" t="s">
        <v>366</v>
      </c>
      <c r="W346" s="10" t="s">
        <v>39</v>
      </c>
      <c r="X346" s="62"/>
      <c r="Y346" s="62"/>
      <c r="AL346" s="2">
        <v>5.0</v>
      </c>
    </row>
    <row r="347">
      <c r="A347" s="85" t="s">
        <v>460</v>
      </c>
      <c r="E347" s="23">
        <v>0.0</v>
      </c>
      <c r="F347" s="12"/>
      <c r="G347" s="24" t="s">
        <v>48</v>
      </c>
      <c r="H347" s="15" t="s">
        <v>50</v>
      </c>
      <c r="I347" s="15">
        <v>703.0</v>
      </c>
      <c r="J347" s="15">
        <v>781.0</v>
      </c>
      <c r="K347" s="15">
        <v>669.0</v>
      </c>
      <c r="L347" s="16">
        <f t="shared" si="1"/>
        <v>717.6666667</v>
      </c>
      <c r="M347" s="17">
        <f t="shared" si="2"/>
        <v>69.67022759</v>
      </c>
      <c r="N347" s="14">
        <f t="shared" si="8"/>
        <v>50000</v>
      </c>
      <c r="O347" s="15">
        <v>0.0</v>
      </c>
      <c r="P347" s="14">
        <f t="shared" si="7"/>
        <v>0</v>
      </c>
      <c r="Q347" s="86"/>
      <c r="R347" s="87"/>
      <c r="S347" s="20">
        <v>42935.0</v>
      </c>
      <c r="T347" s="10" t="s">
        <v>445</v>
      </c>
      <c r="V347" s="10" t="s">
        <v>366</v>
      </c>
      <c r="W347" s="10" t="s">
        <v>39</v>
      </c>
      <c r="X347" s="62"/>
      <c r="Y347" s="62"/>
      <c r="AL347" s="2">
        <v>5.0</v>
      </c>
    </row>
    <row r="348">
      <c r="A348" s="85" t="s">
        <v>461</v>
      </c>
      <c r="E348" s="23" t="s">
        <v>363</v>
      </c>
      <c r="F348" s="12" t="s">
        <v>231</v>
      </c>
      <c r="G348" s="24" t="s">
        <v>42</v>
      </c>
      <c r="H348" s="15" t="s">
        <v>50</v>
      </c>
      <c r="I348" s="15">
        <v>761.0</v>
      </c>
      <c r="J348" s="15">
        <v>823.0</v>
      </c>
      <c r="K348" s="15">
        <v>729.0</v>
      </c>
      <c r="L348" s="16">
        <f t="shared" si="1"/>
        <v>771</v>
      </c>
      <c r="M348" s="17">
        <f t="shared" si="2"/>
        <v>64.85084306</v>
      </c>
      <c r="N348" s="14">
        <f t="shared" si="8"/>
        <v>50000</v>
      </c>
      <c r="O348" s="15">
        <v>0.0</v>
      </c>
      <c r="P348" s="14">
        <f t="shared" si="7"/>
        <v>0</v>
      </c>
      <c r="Q348" s="64" t="s">
        <v>0</v>
      </c>
      <c r="R348" s="87"/>
      <c r="S348" s="20">
        <v>42936.0</v>
      </c>
      <c r="T348" s="10" t="s">
        <v>445</v>
      </c>
      <c r="V348" s="10" t="s">
        <v>462</v>
      </c>
      <c r="W348" s="10" t="s">
        <v>39</v>
      </c>
      <c r="X348" s="62"/>
      <c r="Y348" s="62"/>
      <c r="AL348" s="2">
        <v>5.0</v>
      </c>
    </row>
    <row r="349">
      <c r="A349" s="85" t="s">
        <v>463</v>
      </c>
      <c r="E349" s="88">
        <v>0.0</v>
      </c>
      <c r="F349" s="60" t="s">
        <v>215</v>
      </c>
      <c r="G349" s="24" t="s">
        <v>48</v>
      </c>
      <c r="H349" s="15" t="s">
        <v>50</v>
      </c>
      <c r="I349" s="15">
        <v>643.0</v>
      </c>
      <c r="J349" s="15">
        <v>736.0</v>
      </c>
      <c r="K349" s="15">
        <v>665.0</v>
      </c>
      <c r="L349" s="16">
        <f t="shared" si="1"/>
        <v>681.3333333</v>
      </c>
      <c r="M349" s="17">
        <f t="shared" si="2"/>
        <v>73.38551859</v>
      </c>
      <c r="N349" s="14">
        <f t="shared" si="8"/>
        <v>50000</v>
      </c>
      <c r="O349" s="15">
        <v>21.0</v>
      </c>
      <c r="P349" s="14">
        <f t="shared" si="7"/>
        <v>0.042</v>
      </c>
      <c r="Q349" s="86"/>
      <c r="R349" s="87"/>
      <c r="S349" s="20">
        <v>42936.0</v>
      </c>
      <c r="T349" s="10" t="s">
        <v>445</v>
      </c>
      <c r="V349" s="10" t="s">
        <v>462</v>
      </c>
      <c r="W349" s="10" t="s">
        <v>39</v>
      </c>
      <c r="X349" s="62"/>
      <c r="Y349" s="62"/>
      <c r="AL349" s="2">
        <v>5.0</v>
      </c>
    </row>
    <row r="350">
      <c r="A350" s="85" t="s">
        <v>464</v>
      </c>
      <c r="E350" s="23">
        <v>0.0</v>
      </c>
      <c r="F350" s="12"/>
      <c r="G350" s="24" t="s">
        <v>48</v>
      </c>
      <c r="H350" s="15" t="s">
        <v>149</v>
      </c>
      <c r="I350" s="15">
        <v>888.0</v>
      </c>
      <c r="J350" s="15">
        <v>976.0</v>
      </c>
      <c r="K350" s="15">
        <v>864.0</v>
      </c>
      <c r="L350" s="16">
        <f t="shared" si="1"/>
        <v>909.3333333</v>
      </c>
      <c r="M350" s="17">
        <f t="shared" si="2"/>
        <v>54.98533724</v>
      </c>
      <c r="N350" s="14">
        <f t="shared" si="8"/>
        <v>50000</v>
      </c>
      <c r="O350" s="15">
        <v>7.0</v>
      </c>
      <c r="P350" s="14">
        <f t="shared" si="7"/>
        <v>0.014</v>
      </c>
      <c r="Q350" s="86"/>
      <c r="R350" s="87"/>
      <c r="S350" s="20">
        <v>42936.0</v>
      </c>
      <c r="T350" s="10" t="s">
        <v>445</v>
      </c>
      <c r="V350" s="10" t="s">
        <v>462</v>
      </c>
      <c r="W350" s="10" t="s">
        <v>39</v>
      </c>
      <c r="X350" s="62"/>
      <c r="Y350" s="62"/>
      <c r="AL350" s="2">
        <v>5.0</v>
      </c>
    </row>
    <row r="351">
      <c r="A351" s="85" t="s">
        <v>465</v>
      </c>
      <c r="B351" s="2"/>
      <c r="C351" s="2"/>
      <c r="D351" s="2"/>
      <c r="E351" s="23">
        <v>1.0</v>
      </c>
      <c r="F351" s="63" t="s">
        <v>215</v>
      </c>
      <c r="G351" s="24" t="s">
        <v>42</v>
      </c>
      <c r="H351" s="15" t="s">
        <v>50</v>
      </c>
      <c r="I351" s="15">
        <v>745.0</v>
      </c>
      <c r="J351" s="15">
        <v>625.0</v>
      </c>
      <c r="K351" s="15">
        <v>671.0</v>
      </c>
      <c r="L351" s="16">
        <f t="shared" si="1"/>
        <v>680.3333333</v>
      </c>
      <c r="M351" s="17">
        <f t="shared" si="2"/>
        <v>73.4933856</v>
      </c>
      <c r="N351" s="14">
        <f t="shared" si="8"/>
        <v>50000</v>
      </c>
      <c r="O351" s="15">
        <v>0.0</v>
      </c>
      <c r="P351" s="14">
        <f t="shared" si="7"/>
        <v>0</v>
      </c>
      <c r="Q351" s="86"/>
      <c r="R351" s="87"/>
      <c r="S351" s="20">
        <v>42936.0</v>
      </c>
      <c r="T351" s="10" t="s">
        <v>445</v>
      </c>
      <c r="V351" s="10" t="s">
        <v>462</v>
      </c>
      <c r="W351" s="10" t="s">
        <v>39</v>
      </c>
      <c r="X351" s="62"/>
      <c r="Y351" s="62"/>
      <c r="AL351" s="2">
        <v>5.0</v>
      </c>
    </row>
    <row r="352">
      <c r="A352" s="85" t="s">
        <v>466</v>
      </c>
      <c r="B352" s="27"/>
      <c r="C352" s="27"/>
      <c r="D352" s="27"/>
      <c r="E352" s="88">
        <v>0.0</v>
      </c>
      <c r="F352" s="60" t="s">
        <v>215</v>
      </c>
      <c r="G352" s="24" t="s">
        <v>42</v>
      </c>
      <c r="H352" s="15" t="s">
        <v>50</v>
      </c>
      <c r="I352" s="15">
        <v>786.0</v>
      </c>
      <c r="J352" s="15">
        <v>728.0</v>
      </c>
      <c r="K352" s="15">
        <v>696.0</v>
      </c>
      <c r="L352" s="16">
        <f t="shared" si="1"/>
        <v>736.6666667</v>
      </c>
      <c r="M352" s="17">
        <f t="shared" si="2"/>
        <v>67.87330317</v>
      </c>
      <c r="N352" s="14">
        <f t="shared" si="8"/>
        <v>50000</v>
      </c>
      <c r="O352" s="15">
        <v>75.0</v>
      </c>
      <c r="P352" s="14">
        <f t="shared" si="7"/>
        <v>0.15</v>
      </c>
      <c r="Q352" s="86"/>
      <c r="R352" s="87"/>
      <c r="S352" s="20">
        <v>42936.0</v>
      </c>
      <c r="T352" s="10" t="s">
        <v>445</v>
      </c>
      <c r="V352" s="10" t="s">
        <v>366</v>
      </c>
      <c r="W352" s="10" t="s">
        <v>39</v>
      </c>
      <c r="X352" s="62"/>
      <c r="Y352" s="62"/>
      <c r="AL352" s="2">
        <v>5.0</v>
      </c>
    </row>
    <row r="353">
      <c r="A353" s="85" t="s">
        <v>467</v>
      </c>
      <c r="E353" s="88">
        <v>0.0</v>
      </c>
      <c r="F353" s="60" t="s">
        <v>215</v>
      </c>
      <c r="G353" s="24" t="s">
        <v>42</v>
      </c>
      <c r="H353" s="15" t="s">
        <v>50</v>
      </c>
      <c r="I353" s="15">
        <v>471.0</v>
      </c>
      <c r="J353" s="15">
        <v>535.0</v>
      </c>
      <c r="K353" s="15">
        <v>424.0</v>
      </c>
      <c r="L353" s="16">
        <f t="shared" si="1"/>
        <v>476.6666667</v>
      </c>
      <c r="M353" s="17">
        <f t="shared" si="2"/>
        <v>104.8951049</v>
      </c>
      <c r="N353" s="14">
        <f t="shared" si="8"/>
        <v>50000</v>
      </c>
      <c r="O353" s="15">
        <v>4.0</v>
      </c>
      <c r="P353" s="14">
        <f t="shared" si="7"/>
        <v>0.008</v>
      </c>
      <c r="Q353" s="86"/>
      <c r="R353" s="87"/>
      <c r="S353" s="20">
        <v>42938.0</v>
      </c>
      <c r="T353" s="10" t="s">
        <v>445</v>
      </c>
      <c r="V353" s="10" t="s">
        <v>244</v>
      </c>
      <c r="W353" s="10" t="s">
        <v>102</v>
      </c>
      <c r="X353" s="62"/>
      <c r="Y353" s="62"/>
      <c r="AL353" s="2">
        <v>5.0</v>
      </c>
    </row>
    <row r="354">
      <c r="A354" s="85" t="s">
        <v>468</v>
      </c>
      <c r="E354" s="23">
        <v>0.0</v>
      </c>
      <c r="F354" s="12"/>
      <c r="G354" s="24" t="s">
        <v>48</v>
      </c>
      <c r="H354" s="15" t="s">
        <v>50</v>
      </c>
      <c r="I354" s="15">
        <v>487.0</v>
      </c>
      <c r="J354" s="15">
        <v>542.0</v>
      </c>
      <c r="K354" s="15">
        <v>513.0</v>
      </c>
      <c r="L354" s="16">
        <f t="shared" si="1"/>
        <v>514</v>
      </c>
      <c r="M354" s="17">
        <f t="shared" si="2"/>
        <v>97.27626459</v>
      </c>
      <c r="N354" s="14">
        <f t="shared" si="8"/>
        <v>50000</v>
      </c>
      <c r="O354" s="15">
        <v>0.0</v>
      </c>
      <c r="P354" s="14">
        <f t="shared" si="7"/>
        <v>0</v>
      </c>
      <c r="Q354" s="86"/>
      <c r="R354" s="87"/>
      <c r="S354" s="20">
        <v>42938.0</v>
      </c>
      <c r="T354" s="10" t="s">
        <v>445</v>
      </c>
      <c r="V354" s="10" t="s">
        <v>244</v>
      </c>
      <c r="W354" s="10" t="s">
        <v>102</v>
      </c>
      <c r="X354" s="62"/>
      <c r="Y354" s="62"/>
      <c r="AL354" s="2">
        <v>5.0</v>
      </c>
    </row>
    <row r="355">
      <c r="A355" s="85" t="s">
        <v>469</v>
      </c>
      <c r="B355" s="27"/>
      <c r="C355" s="27"/>
      <c r="D355" s="27"/>
      <c r="E355" s="28"/>
      <c r="F355" s="82"/>
      <c r="G355" s="83"/>
      <c r="H355" s="15" t="s">
        <v>50</v>
      </c>
      <c r="I355" s="15">
        <v>367.0</v>
      </c>
      <c r="J355" s="15">
        <v>481.0</v>
      </c>
      <c r="K355" s="15">
        <v>523.0</v>
      </c>
      <c r="L355" s="16">
        <f t="shared" si="1"/>
        <v>457</v>
      </c>
      <c r="M355" s="17">
        <f t="shared" si="2"/>
        <v>109.4091904</v>
      </c>
      <c r="N355" s="14">
        <f t="shared" si="8"/>
        <v>50000</v>
      </c>
      <c r="O355" s="15">
        <v>0.0</v>
      </c>
      <c r="P355" s="14">
        <f t="shared" si="7"/>
        <v>0</v>
      </c>
      <c r="Q355" s="86"/>
      <c r="R355" s="87"/>
      <c r="S355" s="20">
        <v>42939.0</v>
      </c>
      <c r="T355" s="10" t="s">
        <v>445</v>
      </c>
      <c r="V355" s="10" t="s">
        <v>244</v>
      </c>
      <c r="W355" s="10" t="s">
        <v>102</v>
      </c>
      <c r="X355" s="62"/>
      <c r="Y355" s="62"/>
    </row>
    <row r="356">
      <c r="A356" s="85" t="s">
        <v>470</v>
      </c>
      <c r="E356" s="11"/>
      <c r="F356" s="61"/>
      <c r="G356" s="62"/>
      <c r="H356" s="14"/>
      <c r="I356" s="14"/>
      <c r="J356" s="14"/>
      <c r="K356" s="14"/>
      <c r="L356" s="16">
        <f t="shared" si="1"/>
        <v>0</v>
      </c>
      <c r="M356" s="17" t="str">
        <f t="shared" si="2"/>
        <v>#DIV/0!</v>
      </c>
      <c r="N356" s="14" t="str">
        <f t="shared" si="8"/>
        <v>#DIV/0!</v>
      </c>
      <c r="O356" s="15"/>
      <c r="P356" s="14" t="str">
        <f t="shared" si="7"/>
        <v>#DIV/0!</v>
      </c>
      <c r="Q356" s="86"/>
      <c r="R356" s="87"/>
      <c r="S356" s="20">
        <v>42939.0</v>
      </c>
      <c r="T356" s="10" t="s">
        <v>445</v>
      </c>
      <c r="V356" s="10" t="s">
        <v>244</v>
      </c>
      <c r="W356" s="10" t="s">
        <v>102</v>
      </c>
      <c r="X356" s="62"/>
      <c r="Y356" s="62"/>
    </row>
    <row r="357">
      <c r="A357" s="85" t="s">
        <v>471</v>
      </c>
      <c r="B357" s="27"/>
      <c r="C357" s="27"/>
      <c r="D357" s="27"/>
      <c r="E357" s="23">
        <v>0.0</v>
      </c>
      <c r="F357" s="12"/>
      <c r="G357" s="24" t="s">
        <v>42</v>
      </c>
      <c r="H357" s="15" t="s">
        <v>50</v>
      </c>
      <c r="I357" s="15">
        <v>547.0</v>
      </c>
      <c r="J357" s="15">
        <v>621.0</v>
      </c>
      <c r="K357" s="15">
        <v>598.0</v>
      </c>
      <c r="L357" s="16">
        <f t="shared" si="1"/>
        <v>588.6666667</v>
      </c>
      <c r="M357" s="17">
        <f t="shared" si="2"/>
        <v>84.93771234</v>
      </c>
      <c r="N357" s="14">
        <f t="shared" si="8"/>
        <v>50000</v>
      </c>
      <c r="O357" s="15">
        <v>0.0</v>
      </c>
      <c r="P357" s="14">
        <f t="shared" si="7"/>
        <v>0</v>
      </c>
      <c r="Q357" s="86"/>
      <c r="R357" s="87"/>
      <c r="S357" s="20">
        <v>42939.0</v>
      </c>
      <c r="T357" s="10" t="s">
        <v>445</v>
      </c>
      <c r="V357" s="10" t="s">
        <v>244</v>
      </c>
      <c r="W357" s="10" t="s">
        <v>102</v>
      </c>
      <c r="X357" s="62"/>
      <c r="Y357" s="62"/>
      <c r="AL357" s="2">
        <v>5.0</v>
      </c>
    </row>
    <row r="358">
      <c r="A358" s="85" t="s">
        <v>472</v>
      </c>
      <c r="E358" s="23">
        <v>1.0</v>
      </c>
      <c r="F358" s="63" t="s">
        <v>215</v>
      </c>
      <c r="G358" s="24" t="s">
        <v>42</v>
      </c>
      <c r="H358" s="15" t="s">
        <v>50</v>
      </c>
      <c r="I358" s="15">
        <v>967.0</v>
      </c>
      <c r="J358" s="15">
        <v>761.0</v>
      </c>
      <c r="K358" s="15">
        <v>726.0</v>
      </c>
      <c r="L358" s="16">
        <f t="shared" si="1"/>
        <v>818</v>
      </c>
      <c r="M358" s="17">
        <f t="shared" si="2"/>
        <v>61.12469438</v>
      </c>
      <c r="N358" s="14">
        <f t="shared" si="8"/>
        <v>50000</v>
      </c>
      <c r="O358" s="15">
        <v>73.0</v>
      </c>
      <c r="P358" s="14">
        <f t="shared" si="7"/>
        <v>0.146</v>
      </c>
      <c r="Q358" s="64" t="s">
        <v>0</v>
      </c>
      <c r="R358" s="87"/>
      <c r="S358" s="20">
        <v>42939.0</v>
      </c>
      <c r="T358" s="10" t="s">
        <v>445</v>
      </c>
      <c r="V358" s="10" t="s">
        <v>244</v>
      </c>
      <c r="W358" s="10" t="s">
        <v>102</v>
      </c>
      <c r="X358" s="62"/>
      <c r="Y358" s="62"/>
      <c r="AL358" s="2">
        <v>5.0</v>
      </c>
    </row>
    <row r="359">
      <c r="A359" s="85" t="s">
        <v>473</v>
      </c>
      <c r="E359" s="23">
        <v>0.0</v>
      </c>
      <c r="F359" s="12"/>
      <c r="G359" s="24" t="s">
        <v>42</v>
      </c>
      <c r="H359" s="15" t="s">
        <v>50</v>
      </c>
      <c r="I359" s="15">
        <v>459.0</v>
      </c>
      <c r="J359" s="15">
        <v>426.0</v>
      </c>
      <c r="K359" s="15">
        <v>573.0</v>
      </c>
      <c r="L359" s="16">
        <f t="shared" si="1"/>
        <v>486</v>
      </c>
      <c r="M359" s="17">
        <f t="shared" si="2"/>
        <v>102.8806584</v>
      </c>
      <c r="N359" s="14">
        <f t="shared" si="8"/>
        <v>50000</v>
      </c>
      <c r="O359" s="15">
        <v>0.0</v>
      </c>
      <c r="P359" s="14">
        <f t="shared" si="7"/>
        <v>0</v>
      </c>
      <c r="Q359" s="64" t="s">
        <v>117</v>
      </c>
      <c r="R359" s="87"/>
      <c r="S359" s="20">
        <v>42939.0</v>
      </c>
      <c r="T359" s="10" t="s">
        <v>445</v>
      </c>
      <c r="V359" s="10" t="s">
        <v>244</v>
      </c>
      <c r="W359" s="10" t="s">
        <v>102</v>
      </c>
      <c r="X359" s="62"/>
      <c r="Y359" s="62"/>
      <c r="AL359" s="2">
        <v>5.0</v>
      </c>
    </row>
    <row r="360">
      <c r="A360" s="85" t="s">
        <v>474</v>
      </c>
      <c r="B360" s="27"/>
      <c r="C360" s="27"/>
      <c r="D360" s="27"/>
      <c r="E360" s="23">
        <v>0.0</v>
      </c>
      <c r="F360" s="12"/>
      <c r="G360" s="24" t="s">
        <v>42</v>
      </c>
      <c r="H360" s="15" t="s">
        <v>50</v>
      </c>
      <c r="I360" s="15">
        <v>843.0</v>
      </c>
      <c r="J360" s="15">
        <v>785.0</v>
      </c>
      <c r="K360" s="15">
        <v>796.0</v>
      </c>
      <c r="L360" s="16">
        <f t="shared" si="1"/>
        <v>808</v>
      </c>
      <c r="M360" s="17">
        <f t="shared" si="2"/>
        <v>61.88118812</v>
      </c>
      <c r="N360" s="14">
        <f t="shared" si="8"/>
        <v>50000</v>
      </c>
      <c r="O360" s="15">
        <v>0.0</v>
      </c>
      <c r="P360" s="14">
        <f t="shared" si="7"/>
        <v>0</v>
      </c>
      <c r="Q360" s="64" t="s">
        <v>117</v>
      </c>
      <c r="R360" s="87"/>
      <c r="S360" s="20">
        <v>42939.0</v>
      </c>
      <c r="T360" s="10" t="s">
        <v>445</v>
      </c>
      <c r="V360" s="10" t="s">
        <v>244</v>
      </c>
      <c r="W360" s="10" t="s">
        <v>102</v>
      </c>
      <c r="X360" s="62"/>
      <c r="Y360" s="62"/>
      <c r="AL360" s="2">
        <v>5.0</v>
      </c>
    </row>
    <row r="361">
      <c r="A361" s="85" t="s">
        <v>475</v>
      </c>
      <c r="E361" s="23">
        <v>0.0</v>
      </c>
      <c r="F361" s="12"/>
      <c r="G361" s="24" t="s">
        <v>42</v>
      </c>
      <c r="H361" s="15" t="s">
        <v>50</v>
      </c>
      <c r="I361" s="15">
        <v>569.0</v>
      </c>
      <c r="J361" s="15">
        <v>683.0</v>
      </c>
      <c r="K361" s="15">
        <v>724.0</v>
      </c>
      <c r="L361" s="16">
        <f t="shared" si="1"/>
        <v>658.6666667</v>
      </c>
      <c r="M361" s="17">
        <f t="shared" si="2"/>
        <v>75.91093117</v>
      </c>
      <c r="N361" s="14">
        <f t="shared" si="8"/>
        <v>50000</v>
      </c>
      <c r="O361" s="15">
        <v>0.0</v>
      </c>
      <c r="P361" s="14">
        <f t="shared" si="7"/>
        <v>0</v>
      </c>
      <c r="Q361" s="64" t="s">
        <v>117</v>
      </c>
      <c r="R361" s="87"/>
      <c r="S361" s="20">
        <v>42940.0</v>
      </c>
      <c r="T361" s="10" t="s">
        <v>445</v>
      </c>
      <c r="V361" s="10" t="s">
        <v>244</v>
      </c>
      <c r="W361" s="10" t="s">
        <v>102</v>
      </c>
      <c r="X361" s="62"/>
      <c r="Y361" s="62"/>
      <c r="AL361" s="2">
        <v>5.0</v>
      </c>
    </row>
    <row r="362">
      <c r="A362" s="85" t="s">
        <v>476</v>
      </c>
      <c r="E362" s="11"/>
      <c r="F362" s="61"/>
      <c r="G362" s="62"/>
      <c r="H362" s="15" t="s">
        <v>50</v>
      </c>
      <c r="I362" s="15">
        <v>750.0</v>
      </c>
      <c r="J362" s="15">
        <v>739.0</v>
      </c>
      <c r="K362" s="15">
        <v>691.0</v>
      </c>
      <c r="L362" s="16">
        <f t="shared" si="1"/>
        <v>726.6666667</v>
      </c>
      <c r="M362" s="17">
        <f t="shared" si="2"/>
        <v>68.80733945</v>
      </c>
      <c r="N362" s="14">
        <f t="shared" si="8"/>
        <v>50000</v>
      </c>
      <c r="O362" s="15">
        <v>0.0</v>
      </c>
      <c r="P362" s="14">
        <f t="shared" si="7"/>
        <v>0</v>
      </c>
      <c r="Q362" s="64" t="s">
        <v>117</v>
      </c>
      <c r="R362" s="87"/>
      <c r="S362" s="20">
        <v>42940.0</v>
      </c>
      <c r="T362" s="10" t="s">
        <v>445</v>
      </c>
      <c r="V362" s="10" t="s">
        <v>244</v>
      </c>
      <c r="W362" s="10" t="s">
        <v>102</v>
      </c>
      <c r="X362" s="62"/>
      <c r="Y362" s="62"/>
    </row>
    <row r="363">
      <c r="A363" s="85">
        <v>-999.0</v>
      </c>
      <c r="B363" s="27"/>
      <c r="C363" s="27"/>
      <c r="D363" s="27"/>
      <c r="E363" s="28"/>
      <c r="F363" s="82"/>
      <c r="G363" s="83"/>
      <c r="H363" s="8"/>
      <c r="I363" s="14"/>
      <c r="J363" s="14"/>
      <c r="K363" s="14"/>
      <c r="L363" s="16">
        <f t="shared" si="1"/>
        <v>0</v>
      </c>
      <c r="M363" s="17" t="str">
        <f t="shared" si="2"/>
        <v>#DIV/0!</v>
      </c>
      <c r="N363" s="14" t="str">
        <f t="shared" si="8"/>
        <v>#DIV/0!</v>
      </c>
      <c r="O363" s="15"/>
      <c r="P363" s="14" t="str">
        <f t="shared" si="7"/>
        <v>#DIV/0!</v>
      </c>
      <c r="Q363" s="86"/>
      <c r="R363" s="87"/>
      <c r="S363" s="20">
        <v>42940.0</v>
      </c>
      <c r="T363" s="10" t="s">
        <v>445</v>
      </c>
      <c r="V363" s="10" t="s">
        <v>38</v>
      </c>
      <c r="W363" s="10" t="s">
        <v>39</v>
      </c>
      <c r="X363" s="62"/>
      <c r="Y363" s="62"/>
      <c r="AL363" s="2"/>
    </row>
    <row r="364">
      <c r="A364" s="85" t="s">
        <v>477</v>
      </c>
      <c r="E364" s="23">
        <v>0.0</v>
      </c>
      <c r="F364" s="12"/>
      <c r="G364" s="24" t="s">
        <v>42</v>
      </c>
      <c r="H364" s="15" t="s">
        <v>50</v>
      </c>
      <c r="I364" s="15">
        <v>651.0</v>
      </c>
      <c r="J364" s="15">
        <v>795.0</v>
      </c>
      <c r="K364" s="15">
        <v>732.0</v>
      </c>
      <c r="L364" s="16">
        <f t="shared" si="1"/>
        <v>726</v>
      </c>
      <c r="M364" s="17">
        <f t="shared" si="2"/>
        <v>68.87052342</v>
      </c>
      <c r="N364" s="14">
        <f t="shared" si="8"/>
        <v>50000</v>
      </c>
      <c r="O364" s="15">
        <v>74.0</v>
      </c>
      <c r="P364" s="14">
        <f t="shared" si="7"/>
        <v>0.148</v>
      </c>
      <c r="Q364" s="64" t="s">
        <v>200</v>
      </c>
      <c r="R364" s="87"/>
      <c r="S364" s="20">
        <v>42941.0</v>
      </c>
      <c r="T364" s="10" t="s">
        <v>445</v>
      </c>
      <c r="V364" s="10" t="s">
        <v>244</v>
      </c>
      <c r="W364" s="10" t="s">
        <v>102</v>
      </c>
      <c r="X364" s="62"/>
      <c r="Y364" s="62"/>
      <c r="AL364" s="2">
        <v>5.0</v>
      </c>
    </row>
    <row r="365">
      <c r="A365" s="85" t="s">
        <v>478</v>
      </c>
      <c r="E365" s="23">
        <v>0.0</v>
      </c>
      <c r="F365" s="12"/>
      <c r="G365" s="24" t="s">
        <v>42</v>
      </c>
      <c r="H365" s="15" t="s">
        <v>50</v>
      </c>
      <c r="I365" s="15">
        <v>348.0</v>
      </c>
      <c r="J365" s="15">
        <v>395.0</v>
      </c>
      <c r="K365" s="15">
        <v>371.0</v>
      </c>
      <c r="L365" s="16">
        <f t="shared" si="1"/>
        <v>371.3333333</v>
      </c>
      <c r="M365" s="17">
        <f t="shared" si="2"/>
        <v>134.6499102</v>
      </c>
      <c r="N365" s="14">
        <f t="shared" si="8"/>
        <v>50000</v>
      </c>
      <c r="O365" s="15">
        <v>16.0</v>
      </c>
      <c r="P365" s="14">
        <f t="shared" si="7"/>
        <v>0.032</v>
      </c>
      <c r="Q365" s="64" t="s">
        <v>200</v>
      </c>
      <c r="R365" s="87"/>
      <c r="S365" s="20">
        <v>42941.0</v>
      </c>
      <c r="T365" s="10" t="s">
        <v>445</v>
      </c>
      <c r="V365" s="10" t="s">
        <v>244</v>
      </c>
      <c r="W365" s="10" t="s">
        <v>102</v>
      </c>
      <c r="X365" s="62"/>
      <c r="Y365" s="62"/>
      <c r="AL365" s="2">
        <v>5.0</v>
      </c>
    </row>
    <row r="366">
      <c r="A366" s="85" t="s">
        <v>479</v>
      </c>
      <c r="E366" s="23">
        <v>0.0</v>
      </c>
      <c r="F366" s="12"/>
      <c r="G366" s="24" t="s">
        <v>48</v>
      </c>
      <c r="H366" s="15" t="s">
        <v>50</v>
      </c>
      <c r="I366" s="15">
        <v>375.0</v>
      </c>
      <c r="J366" s="15">
        <v>564.0</v>
      </c>
      <c r="K366" s="15">
        <v>386.0</v>
      </c>
      <c r="L366" s="16">
        <f t="shared" si="1"/>
        <v>441.6666667</v>
      </c>
      <c r="M366" s="17">
        <f t="shared" si="2"/>
        <v>113.2075472</v>
      </c>
      <c r="N366" s="14">
        <f t="shared" si="8"/>
        <v>50000</v>
      </c>
      <c r="O366" s="15">
        <v>0.0</v>
      </c>
      <c r="P366" s="14">
        <f t="shared" si="7"/>
        <v>0</v>
      </c>
      <c r="Q366" s="64" t="s">
        <v>117</v>
      </c>
      <c r="R366" s="87"/>
      <c r="S366" s="20">
        <v>42942.0</v>
      </c>
      <c r="T366" s="10" t="s">
        <v>445</v>
      </c>
      <c r="V366" s="10" t="s">
        <v>83</v>
      </c>
      <c r="W366" s="10" t="s">
        <v>39</v>
      </c>
      <c r="X366" s="62"/>
      <c r="Y366" s="62"/>
      <c r="AL366" s="2">
        <v>5.0</v>
      </c>
    </row>
    <row r="367">
      <c r="A367" s="85" t="s">
        <v>480</v>
      </c>
      <c r="E367" s="23">
        <v>0.0</v>
      </c>
      <c r="F367" s="12"/>
      <c r="G367" s="24" t="s">
        <v>42</v>
      </c>
      <c r="H367" s="15" t="s">
        <v>50</v>
      </c>
      <c r="I367" s="15">
        <v>572.0</v>
      </c>
      <c r="J367" s="15">
        <v>566.0</v>
      </c>
      <c r="K367" s="15">
        <v>612.0</v>
      </c>
      <c r="L367" s="16">
        <f t="shared" si="1"/>
        <v>583.3333333</v>
      </c>
      <c r="M367" s="89">
        <v>87.0</v>
      </c>
      <c r="N367" s="15">
        <v>50000.0</v>
      </c>
      <c r="O367" s="15">
        <v>0.0</v>
      </c>
      <c r="P367" s="14">
        <f t="shared" si="7"/>
        <v>0</v>
      </c>
      <c r="Q367" s="64" t="s">
        <v>117</v>
      </c>
      <c r="R367" s="87"/>
      <c r="S367" s="20">
        <v>42942.0</v>
      </c>
      <c r="T367" s="10" t="s">
        <v>445</v>
      </c>
      <c r="V367" s="10" t="s">
        <v>83</v>
      </c>
      <c r="W367" s="10" t="s">
        <v>39</v>
      </c>
      <c r="X367" s="62"/>
      <c r="Y367" s="62"/>
      <c r="AL367" s="2">
        <v>5.0</v>
      </c>
    </row>
    <row r="368">
      <c r="A368" s="85" t="s">
        <v>481</v>
      </c>
      <c r="E368" s="23">
        <v>0.0</v>
      </c>
      <c r="F368" s="12"/>
      <c r="G368" s="24" t="s">
        <v>48</v>
      </c>
      <c r="H368" s="15" t="s">
        <v>50</v>
      </c>
      <c r="I368" s="90">
        <v>347.0</v>
      </c>
      <c r="J368" s="90">
        <v>284.0</v>
      </c>
      <c r="K368" s="90">
        <v>301.0</v>
      </c>
      <c r="L368" s="16">
        <f t="shared" si="1"/>
        <v>310.6666667</v>
      </c>
      <c r="M368" s="17">
        <f t="shared" ref="M368:M401" si="9">50000/L368</f>
        <v>160.944206</v>
      </c>
      <c r="N368" s="14">
        <f t="shared" ref="N368:N401" si="10">L368*M368</f>
        <v>50000</v>
      </c>
      <c r="O368" s="15">
        <v>0.0</v>
      </c>
      <c r="P368" s="14">
        <f t="shared" si="7"/>
        <v>0</v>
      </c>
      <c r="Q368" s="64" t="s">
        <v>117</v>
      </c>
      <c r="R368" s="87"/>
      <c r="S368" s="20">
        <v>42943.0</v>
      </c>
      <c r="T368" s="10" t="s">
        <v>445</v>
      </c>
      <c r="V368" s="10" t="s">
        <v>114</v>
      </c>
      <c r="W368" s="10" t="s">
        <v>39</v>
      </c>
      <c r="X368" s="62"/>
      <c r="Y368" s="62"/>
      <c r="AL368" s="2">
        <v>5.0</v>
      </c>
    </row>
    <row r="369">
      <c r="A369" s="85" t="s">
        <v>482</v>
      </c>
      <c r="E369" s="23">
        <v>0.0</v>
      </c>
      <c r="F369" s="12"/>
      <c r="G369" s="24" t="s">
        <v>42</v>
      </c>
      <c r="H369" s="15" t="s">
        <v>50</v>
      </c>
      <c r="I369" s="90">
        <v>397.0</v>
      </c>
      <c r="J369" s="90">
        <v>479.0</v>
      </c>
      <c r="K369" s="90">
        <v>374.0</v>
      </c>
      <c r="L369" s="16">
        <f t="shared" si="1"/>
        <v>416.6666667</v>
      </c>
      <c r="M369" s="17">
        <f t="shared" si="9"/>
        <v>120</v>
      </c>
      <c r="N369" s="14">
        <f t="shared" si="10"/>
        <v>50000</v>
      </c>
      <c r="O369" s="15">
        <v>52.0</v>
      </c>
      <c r="P369" s="14">
        <f t="shared" si="7"/>
        <v>0.104</v>
      </c>
      <c r="Q369" s="64" t="s">
        <v>200</v>
      </c>
      <c r="R369" s="87"/>
      <c r="S369" s="20">
        <v>42944.0</v>
      </c>
      <c r="T369" s="10" t="s">
        <v>445</v>
      </c>
      <c r="V369" s="10" t="s">
        <v>462</v>
      </c>
      <c r="W369" s="10" t="s">
        <v>39</v>
      </c>
      <c r="X369" s="62"/>
      <c r="Y369" s="62"/>
      <c r="AL369" s="2">
        <v>5.0</v>
      </c>
    </row>
    <row r="370">
      <c r="A370" s="85" t="s">
        <v>483</v>
      </c>
      <c r="E370" s="23">
        <v>0.0</v>
      </c>
      <c r="F370" s="12"/>
      <c r="G370" s="24" t="s">
        <v>42</v>
      </c>
      <c r="H370" s="15" t="s">
        <v>50</v>
      </c>
      <c r="I370" s="90">
        <v>534.0</v>
      </c>
      <c r="J370" s="90">
        <v>725.0</v>
      </c>
      <c r="K370" s="90">
        <v>657.0</v>
      </c>
      <c r="L370" s="16">
        <f t="shared" si="1"/>
        <v>638.6666667</v>
      </c>
      <c r="M370" s="17">
        <f t="shared" si="9"/>
        <v>78.28810021</v>
      </c>
      <c r="N370" s="14">
        <f t="shared" si="10"/>
        <v>50000</v>
      </c>
      <c r="O370" s="15">
        <v>0.0</v>
      </c>
      <c r="P370" s="14">
        <f t="shared" si="7"/>
        <v>0</v>
      </c>
      <c r="Q370" s="64" t="s">
        <v>117</v>
      </c>
      <c r="R370" s="87"/>
      <c r="S370" s="20">
        <v>42944.0</v>
      </c>
      <c r="T370" s="10" t="s">
        <v>445</v>
      </c>
      <c r="V370" s="10" t="s">
        <v>73</v>
      </c>
      <c r="W370" s="10" t="s">
        <v>39</v>
      </c>
      <c r="X370" s="62"/>
      <c r="Y370" s="62"/>
      <c r="AL370" s="2">
        <v>5.0</v>
      </c>
    </row>
    <row r="371">
      <c r="A371" s="85">
        <v>-999.0</v>
      </c>
      <c r="E371" s="11"/>
      <c r="F371" s="61"/>
      <c r="G371" s="62"/>
      <c r="H371" s="14"/>
      <c r="I371" s="91"/>
      <c r="J371" s="91"/>
      <c r="K371" s="91"/>
      <c r="L371" s="16">
        <f t="shared" si="1"/>
        <v>0</v>
      </c>
      <c r="M371" s="17" t="str">
        <f t="shared" si="9"/>
        <v>#DIV/0!</v>
      </c>
      <c r="N371" s="14" t="str">
        <f t="shared" si="10"/>
        <v>#DIV/0!</v>
      </c>
      <c r="O371" s="15"/>
      <c r="P371" s="14" t="str">
        <f t="shared" si="7"/>
        <v>#DIV/0!</v>
      </c>
      <c r="Q371" s="86"/>
      <c r="R371" s="87"/>
      <c r="S371" s="20">
        <v>42944.0</v>
      </c>
      <c r="T371" s="10" t="s">
        <v>445</v>
      </c>
      <c r="V371" s="10" t="s">
        <v>446</v>
      </c>
      <c r="W371" s="10" t="s">
        <v>39</v>
      </c>
      <c r="X371" s="62"/>
      <c r="Y371" s="62"/>
    </row>
    <row r="372">
      <c r="A372" s="85" t="s">
        <v>484</v>
      </c>
      <c r="E372" s="23">
        <v>0.0</v>
      </c>
      <c r="F372" s="12"/>
      <c r="G372" s="24" t="s">
        <v>42</v>
      </c>
      <c r="H372" s="15" t="s">
        <v>50</v>
      </c>
      <c r="I372" s="90">
        <v>358.0</v>
      </c>
      <c r="J372" s="90">
        <v>423.0</v>
      </c>
      <c r="K372" s="90">
        <v>411.0</v>
      </c>
      <c r="L372" s="16">
        <f t="shared" si="1"/>
        <v>397.3333333</v>
      </c>
      <c r="M372" s="17">
        <f t="shared" si="9"/>
        <v>125.8389262</v>
      </c>
      <c r="N372" s="14">
        <f t="shared" si="10"/>
        <v>50000</v>
      </c>
      <c r="O372" s="15">
        <v>0.0</v>
      </c>
      <c r="P372" s="14">
        <f t="shared" si="7"/>
        <v>0</v>
      </c>
      <c r="Q372" s="64" t="s">
        <v>117</v>
      </c>
      <c r="R372" s="87"/>
      <c r="S372" s="20">
        <v>42945.0</v>
      </c>
      <c r="T372" s="10" t="s">
        <v>445</v>
      </c>
      <c r="V372" s="10" t="s">
        <v>244</v>
      </c>
      <c r="W372" s="10" t="s">
        <v>102</v>
      </c>
      <c r="X372" s="62"/>
      <c r="Y372" s="62"/>
      <c r="AL372" s="2">
        <v>5.0</v>
      </c>
    </row>
    <row r="373">
      <c r="A373" s="85" t="s">
        <v>485</v>
      </c>
      <c r="E373" s="23">
        <v>1.0</v>
      </c>
      <c r="F373" s="63" t="s">
        <v>215</v>
      </c>
      <c r="G373" s="24" t="s">
        <v>42</v>
      </c>
      <c r="H373" s="15" t="s">
        <v>50</v>
      </c>
      <c r="I373" s="90">
        <v>345.0</v>
      </c>
      <c r="J373" s="90">
        <v>210.0</v>
      </c>
      <c r="K373" s="90">
        <v>323.0</v>
      </c>
      <c r="L373" s="16">
        <f t="shared" si="1"/>
        <v>292.6666667</v>
      </c>
      <c r="M373" s="17">
        <f t="shared" si="9"/>
        <v>170.8428246</v>
      </c>
      <c r="N373" s="14">
        <f t="shared" si="10"/>
        <v>50000</v>
      </c>
      <c r="O373" s="15">
        <v>0.0</v>
      </c>
      <c r="P373" s="14">
        <f t="shared" si="7"/>
        <v>0</v>
      </c>
      <c r="Q373" s="64" t="s">
        <v>117</v>
      </c>
      <c r="R373" s="87"/>
      <c r="S373" s="20">
        <v>42945.0</v>
      </c>
      <c r="T373" s="10" t="s">
        <v>445</v>
      </c>
      <c r="V373" s="10" t="s">
        <v>366</v>
      </c>
      <c r="W373" s="10" t="s">
        <v>39</v>
      </c>
      <c r="X373" s="62"/>
      <c r="Y373" s="62"/>
      <c r="AL373" s="2">
        <v>5.0</v>
      </c>
    </row>
    <row r="374">
      <c r="A374" s="85" t="s">
        <v>486</v>
      </c>
      <c r="E374" s="23">
        <v>0.0</v>
      </c>
      <c r="F374" s="12"/>
      <c r="G374" s="24" t="s">
        <v>42</v>
      </c>
      <c r="H374" s="15" t="s">
        <v>50</v>
      </c>
      <c r="I374" s="90">
        <v>324.0</v>
      </c>
      <c r="J374" s="90">
        <v>363.0</v>
      </c>
      <c r="K374" s="90">
        <v>418.0</v>
      </c>
      <c r="L374" s="16">
        <f t="shared" si="1"/>
        <v>368.3333333</v>
      </c>
      <c r="M374" s="17">
        <f t="shared" si="9"/>
        <v>135.7466063</v>
      </c>
      <c r="N374" s="14">
        <f t="shared" si="10"/>
        <v>50000</v>
      </c>
      <c r="O374" s="15">
        <v>0.0</v>
      </c>
      <c r="P374" s="14">
        <f t="shared" si="7"/>
        <v>0</v>
      </c>
      <c r="Q374" s="64" t="s">
        <v>117</v>
      </c>
      <c r="R374" s="87"/>
      <c r="S374" s="20">
        <v>42945.0</v>
      </c>
      <c r="T374" s="10" t="s">
        <v>445</v>
      </c>
      <c r="V374" s="10" t="s">
        <v>366</v>
      </c>
      <c r="W374" s="10" t="s">
        <v>39</v>
      </c>
      <c r="X374" s="62"/>
      <c r="Y374" s="62"/>
      <c r="AL374" s="2">
        <v>5.0</v>
      </c>
    </row>
    <row r="375">
      <c r="A375" s="85">
        <v>-999.0</v>
      </c>
      <c r="E375" s="11"/>
      <c r="F375" s="61"/>
      <c r="G375" s="62"/>
      <c r="H375" s="14"/>
      <c r="I375" s="91"/>
      <c r="J375" s="91"/>
      <c r="K375" s="91"/>
      <c r="L375" s="16">
        <f t="shared" si="1"/>
        <v>0</v>
      </c>
      <c r="M375" s="17" t="str">
        <f t="shared" si="9"/>
        <v>#DIV/0!</v>
      </c>
      <c r="N375" s="14" t="str">
        <f t="shared" si="10"/>
        <v>#DIV/0!</v>
      </c>
      <c r="O375" s="15"/>
      <c r="P375" s="14" t="str">
        <f t="shared" si="7"/>
        <v>#DIV/0!</v>
      </c>
      <c r="Q375" s="86"/>
      <c r="R375" s="87"/>
      <c r="S375" s="20">
        <v>42945.0</v>
      </c>
      <c r="T375" s="10" t="s">
        <v>445</v>
      </c>
      <c r="V375" s="10" t="s">
        <v>38</v>
      </c>
      <c r="W375" s="10" t="s">
        <v>39</v>
      </c>
      <c r="X375" s="62"/>
      <c r="Y375" s="62"/>
    </row>
    <row r="376">
      <c r="A376" s="85">
        <v>-999.0</v>
      </c>
      <c r="E376" s="11"/>
      <c r="F376" s="61"/>
      <c r="G376" s="62"/>
      <c r="H376" s="14"/>
      <c r="I376" s="91"/>
      <c r="J376" s="91"/>
      <c r="K376" s="91"/>
      <c r="L376" s="16">
        <f t="shared" si="1"/>
        <v>0</v>
      </c>
      <c r="M376" s="17" t="str">
        <f t="shared" si="9"/>
        <v>#DIV/0!</v>
      </c>
      <c r="N376" s="14" t="str">
        <f t="shared" si="10"/>
        <v>#DIV/0!</v>
      </c>
      <c r="O376" s="15"/>
      <c r="P376" s="14" t="str">
        <f t="shared" si="7"/>
        <v>#DIV/0!</v>
      </c>
      <c r="Q376" s="86"/>
      <c r="R376" s="87"/>
      <c r="S376" s="20">
        <v>42945.0</v>
      </c>
      <c r="T376" s="10" t="s">
        <v>445</v>
      </c>
      <c r="V376" s="10" t="s">
        <v>446</v>
      </c>
      <c r="W376" s="10" t="s">
        <v>39</v>
      </c>
      <c r="X376" s="62"/>
      <c r="Y376" s="62"/>
    </row>
    <row r="377">
      <c r="A377" s="85" t="s">
        <v>487</v>
      </c>
      <c r="E377" s="23">
        <v>0.0</v>
      </c>
      <c r="F377" s="12"/>
      <c r="G377" s="24" t="s">
        <v>48</v>
      </c>
      <c r="H377" s="15" t="s">
        <v>50</v>
      </c>
      <c r="I377" s="90">
        <v>537.0</v>
      </c>
      <c r="J377" s="90">
        <v>498.0</v>
      </c>
      <c r="K377" s="90">
        <v>612.0</v>
      </c>
      <c r="L377" s="16">
        <f t="shared" si="1"/>
        <v>549</v>
      </c>
      <c r="M377" s="17">
        <f t="shared" si="9"/>
        <v>91.07468124</v>
      </c>
      <c r="N377" s="14">
        <f t="shared" si="10"/>
        <v>50000</v>
      </c>
      <c r="O377" s="15">
        <v>0.0</v>
      </c>
      <c r="P377" s="14">
        <f t="shared" si="7"/>
        <v>0</v>
      </c>
      <c r="Q377" s="64" t="s">
        <v>212</v>
      </c>
      <c r="R377" s="87"/>
      <c r="S377" s="20">
        <v>42946.0</v>
      </c>
      <c r="T377" s="10" t="s">
        <v>445</v>
      </c>
      <c r="V377" s="10" t="s">
        <v>488</v>
      </c>
      <c r="W377" s="10" t="s">
        <v>39</v>
      </c>
      <c r="X377" s="62"/>
      <c r="Y377" s="62"/>
      <c r="AL377" s="2">
        <v>5.0</v>
      </c>
    </row>
    <row r="378">
      <c r="A378" s="85" t="s">
        <v>242</v>
      </c>
      <c r="E378" s="11"/>
      <c r="F378" s="12"/>
      <c r="G378" s="24" t="s">
        <v>48</v>
      </c>
      <c r="H378" s="15" t="s">
        <v>50</v>
      </c>
      <c r="I378" s="90">
        <v>369.0</v>
      </c>
      <c r="J378" s="90">
        <v>528.0</v>
      </c>
      <c r="K378" s="90">
        <v>387.0</v>
      </c>
      <c r="L378" s="16">
        <f t="shared" si="1"/>
        <v>428</v>
      </c>
      <c r="M378" s="17">
        <f t="shared" si="9"/>
        <v>116.8224299</v>
      </c>
      <c r="N378" s="14">
        <f t="shared" si="10"/>
        <v>50000</v>
      </c>
      <c r="O378" s="15">
        <v>0.0</v>
      </c>
      <c r="P378" s="14">
        <f t="shared" si="7"/>
        <v>0</v>
      </c>
      <c r="Q378" s="64" t="s">
        <v>212</v>
      </c>
      <c r="R378" s="87"/>
      <c r="S378" s="20">
        <v>42947.0</v>
      </c>
      <c r="T378" s="10" t="s">
        <v>445</v>
      </c>
      <c r="V378" s="10" t="s">
        <v>244</v>
      </c>
      <c r="W378" s="10" t="s">
        <v>102</v>
      </c>
      <c r="X378" s="62"/>
      <c r="Y378" s="62"/>
    </row>
    <row r="379">
      <c r="A379" s="92" t="s">
        <v>489</v>
      </c>
      <c r="E379" s="11"/>
      <c r="F379" s="61"/>
      <c r="G379" s="62"/>
      <c r="H379" s="15" t="s">
        <v>50</v>
      </c>
      <c r="I379" s="90">
        <v>512.0</v>
      </c>
      <c r="J379" s="90">
        <v>456.0</v>
      </c>
      <c r="K379" s="90">
        <v>487.0</v>
      </c>
      <c r="L379" s="16">
        <f t="shared" si="1"/>
        <v>485</v>
      </c>
      <c r="M379" s="17">
        <f t="shared" si="9"/>
        <v>103.0927835</v>
      </c>
      <c r="N379" s="14">
        <f t="shared" si="10"/>
        <v>50000</v>
      </c>
      <c r="O379" s="15">
        <v>0.0</v>
      </c>
      <c r="P379" s="14">
        <f t="shared" si="7"/>
        <v>0</v>
      </c>
      <c r="Q379" s="64" t="s">
        <v>117</v>
      </c>
      <c r="R379" s="87"/>
      <c r="S379" s="20">
        <v>42947.0</v>
      </c>
      <c r="T379" s="10" t="s">
        <v>445</v>
      </c>
      <c r="V379" s="10" t="s">
        <v>244</v>
      </c>
      <c r="W379" s="10" t="s">
        <v>102</v>
      </c>
      <c r="X379" s="62"/>
      <c r="Y379" s="62"/>
    </row>
    <row r="380">
      <c r="A380" s="85">
        <v>-999.0</v>
      </c>
      <c r="E380" s="11"/>
      <c r="F380" s="61"/>
      <c r="G380" s="62"/>
      <c r="H380" s="14"/>
      <c r="I380" s="14"/>
      <c r="J380" s="14"/>
      <c r="K380" s="14"/>
      <c r="L380" s="16">
        <f t="shared" si="1"/>
        <v>0</v>
      </c>
      <c r="M380" s="17" t="str">
        <f t="shared" si="9"/>
        <v>#DIV/0!</v>
      </c>
      <c r="N380" s="14" t="str">
        <f t="shared" si="10"/>
        <v>#DIV/0!</v>
      </c>
      <c r="O380" s="15"/>
      <c r="P380" s="14" t="str">
        <f t="shared" si="7"/>
        <v>#DIV/0!</v>
      </c>
      <c r="Q380" s="86"/>
      <c r="R380" s="87"/>
      <c r="S380" s="20">
        <v>42947.0</v>
      </c>
      <c r="T380" s="10" t="s">
        <v>445</v>
      </c>
      <c r="V380" s="10" t="s">
        <v>118</v>
      </c>
      <c r="W380" s="10" t="s">
        <v>39</v>
      </c>
      <c r="X380" s="62"/>
      <c r="Y380" s="62"/>
    </row>
    <row r="381">
      <c r="A381" s="85">
        <v>-999.0</v>
      </c>
      <c r="E381" s="11"/>
      <c r="F381" s="61"/>
      <c r="G381" s="62"/>
      <c r="H381" s="14"/>
      <c r="I381" s="14"/>
      <c r="J381" s="14"/>
      <c r="K381" s="14"/>
      <c r="L381" s="16">
        <f t="shared" si="1"/>
        <v>0</v>
      </c>
      <c r="M381" s="17" t="str">
        <f t="shared" si="9"/>
        <v>#DIV/0!</v>
      </c>
      <c r="N381" s="14" t="str">
        <f t="shared" si="10"/>
        <v>#DIV/0!</v>
      </c>
      <c r="O381" s="15"/>
      <c r="P381" s="14" t="str">
        <f t="shared" si="7"/>
        <v>#DIV/0!</v>
      </c>
      <c r="Q381" s="86"/>
      <c r="R381" s="87"/>
      <c r="S381" s="20">
        <v>42948.0</v>
      </c>
      <c r="T381" s="10" t="s">
        <v>445</v>
      </c>
      <c r="V381" s="10" t="s">
        <v>38</v>
      </c>
      <c r="W381" s="10" t="s">
        <v>39</v>
      </c>
      <c r="X381" s="62"/>
      <c r="Y381" s="62"/>
    </row>
    <row r="382">
      <c r="A382" s="85">
        <v>-999.0</v>
      </c>
      <c r="E382" s="11"/>
      <c r="F382" s="61"/>
      <c r="G382" s="62"/>
      <c r="H382" s="14"/>
      <c r="I382" s="14"/>
      <c r="J382" s="14"/>
      <c r="K382" s="14"/>
      <c r="L382" s="16">
        <f t="shared" si="1"/>
        <v>0</v>
      </c>
      <c r="M382" s="17" t="str">
        <f t="shared" si="9"/>
        <v>#DIV/0!</v>
      </c>
      <c r="N382" s="14" t="str">
        <f t="shared" si="10"/>
        <v>#DIV/0!</v>
      </c>
      <c r="O382" s="15"/>
      <c r="P382" s="14" t="str">
        <f t="shared" si="7"/>
        <v>#DIV/0!</v>
      </c>
      <c r="Q382" s="86"/>
      <c r="R382" s="87"/>
      <c r="S382" s="20">
        <v>42948.0</v>
      </c>
      <c r="T382" s="10" t="s">
        <v>445</v>
      </c>
      <c r="V382" s="10" t="s">
        <v>398</v>
      </c>
      <c r="W382" s="10" t="s">
        <v>102</v>
      </c>
      <c r="X382" s="62"/>
      <c r="Y382" s="62"/>
    </row>
    <row r="383">
      <c r="A383" s="85">
        <v>-999.0</v>
      </c>
      <c r="E383" s="11"/>
      <c r="F383" s="61"/>
      <c r="G383" s="62"/>
      <c r="H383" s="14"/>
      <c r="I383" s="14"/>
      <c r="J383" s="14"/>
      <c r="K383" s="14"/>
      <c r="L383" s="16">
        <f t="shared" si="1"/>
        <v>0</v>
      </c>
      <c r="M383" s="17" t="str">
        <f t="shared" si="9"/>
        <v>#DIV/0!</v>
      </c>
      <c r="N383" s="14" t="str">
        <f t="shared" si="10"/>
        <v>#DIV/0!</v>
      </c>
      <c r="O383" s="15"/>
      <c r="P383" s="14" t="str">
        <f t="shared" si="7"/>
        <v>#DIV/0!</v>
      </c>
      <c r="Q383" s="86"/>
      <c r="R383" s="87"/>
      <c r="S383" s="20">
        <v>42948.0</v>
      </c>
      <c r="T383" s="10" t="s">
        <v>445</v>
      </c>
      <c r="V383" s="10" t="s">
        <v>446</v>
      </c>
      <c r="W383" s="10" t="s">
        <v>39</v>
      </c>
      <c r="X383" s="62"/>
      <c r="Y383" s="62"/>
    </row>
    <row r="384">
      <c r="A384" s="85">
        <v>-999.0</v>
      </c>
      <c r="B384" s="27"/>
      <c r="C384" s="27"/>
      <c r="D384" s="27"/>
      <c r="E384" s="28"/>
      <c r="F384" s="82"/>
      <c r="G384" s="83"/>
      <c r="H384" s="8"/>
      <c r="I384" s="14"/>
      <c r="J384" s="14"/>
      <c r="K384" s="14"/>
      <c r="L384" s="16">
        <f t="shared" si="1"/>
        <v>0</v>
      </c>
      <c r="M384" s="17" t="str">
        <f t="shared" si="9"/>
        <v>#DIV/0!</v>
      </c>
      <c r="N384" s="14" t="str">
        <f t="shared" si="10"/>
        <v>#DIV/0!</v>
      </c>
      <c r="O384" s="15"/>
      <c r="P384" s="14" t="str">
        <f t="shared" si="7"/>
        <v>#DIV/0!</v>
      </c>
      <c r="Q384" s="86"/>
      <c r="R384" s="87"/>
      <c r="S384" s="20">
        <v>42949.0</v>
      </c>
      <c r="T384" s="10" t="s">
        <v>445</v>
      </c>
      <c r="V384" s="10" t="s">
        <v>398</v>
      </c>
      <c r="W384" s="10" t="s">
        <v>102</v>
      </c>
      <c r="X384" s="62"/>
      <c r="Y384" s="62"/>
    </row>
    <row r="385">
      <c r="A385" s="85">
        <v>-999.0</v>
      </c>
      <c r="B385" s="27"/>
      <c r="C385" s="27"/>
      <c r="D385" s="27"/>
      <c r="E385" s="28"/>
      <c r="F385" s="82"/>
      <c r="G385" s="83"/>
      <c r="H385" s="8"/>
      <c r="I385" s="14"/>
      <c r="J385" s="14"/>
      <c r="K385" s="14"/>
      <c r="L385" s="16">
        <f t="shared" si="1"/>
        <v>0</v>
      </c>
      <c r="M385" s="17" t="str">
        <f t="shared" si="9"/>
        <v>#DIV/0!</v>
      </c>
      <c r="N385" s="14" t="str">
        <f t="shared" si="10"/>
        <v>#DIV/0!</v>
      </c>
      <c r="O385" s="15"/>
      <c r="P385" s="14" t="str">
        <f t="shared" si="7"/>
        <v>#DIV/0!</v>
      </c>
      <c r="Q385" s="86"/>
      <c r="R385" s="87"/>
      <c r="S385" s="20">
        <v>42949.0</v>
      </c>
      <c r="T385" s="10" t="s">
        <v>445</v>
      </c>
      <c r="V385" s="10" t="s">
        <v>398</v>
      </c>
      <c r="W385" s="10" t="s">
        <v>102</v>
      </c>
      <c r="X385" s="62"/>
      <c r="Y385" s="62"/>
    </row>
    <row r="386">
      <c r="A386" s="85">
        <v>-999.0</v>
      </c>
      <c r="B386" s="27"/>
      <c r="C386" s="27"/>
      <c r="D386" s="27"/>
      <c r="E386" s="28"/>
      <c r="F386" s="82"/>
      <c r="G386" s="83"/>
      <c r="H386" s="8"/>
      <c r="I386" s="14"/>
      <c r="J386" s="14"/>
      <c r="K386" s="14"/>
      <c r="L386" s="16">
        <f t="shared" si="1"/>
        <v>0</v>
      </c>
      <c r="M386" s="17" t="str">
        <f t="shared" si="9"/>
        <v>#DIV/0!</v>
      </c>
      <c r="N386" s="14" t="str">
        <f t="shared" si="10"/>
        <v>#DIV/0!</v>
      </c>
      <c r="O386" s="15"/>
      <c r="P386" s="14" t="str">
        <f t="shared" si="7"/>
        <v>#DIV/0!</v>
      </c>
      <c r="Q386" s="86"/>
      <c r="R386" s="87"/>
      <c r="S386" s="20">
        <v>42950.0</v>
      </c>
      <c r="T386" s="10" t="s">
        <v>445</v>
      </c>
      <c r="V386" s="10" t="s">
        <v>398</v>
      </c>
      <c r="W386" s="10" t="s">
        <v>102</v>
      </c>
      <c r="X386" s="62"/>
      <c r="Y386" s="62"/>
    </row>
    <row r="387">
      <c r="A387" s="85">
        <v>-999.0</v>
      </c>
      <c r="B387" s="27"/>
      <c r="C387" s="27"/>
      <c r="D387" s="27"/>
      <c r="E387" s="28"/>
      <c r="F387" s="82"/>
      <c r="G387" s="83"/>
      <c r="H387" s="8"/>
      <c r="I387" s="14"/>
      <c r="J387" s="14"/>
      <c r="K387" s="14"/>
      <c r="L387" s="16">
        <f t="shared" si="1"/>
        <v>0</v>
      </c>
      <c r="M387" s="17" t="str">
        <f t="shared" si="9"/>
        <v>#DIV/0!</v>
      </c>
      <c r="N387" s="14" t="str">
        <f t="shared" si="10"/>
        <v>#DIV/0!</v>
      </c>
      <c r="O387" s="15"/>
      <c r="P387" s="14" t="str">
        <f t="shared" si="7"/>
        <v>#DIV/0!</v>
      </c>
      <c r="Q387" s="86"/>
      <c r="R387" s="87"/>
      <c r="S387" s="20">
        <v>42950.0</v>
      </c>
      <c r="T387" s="10" t="s">
        <v>445</v>
      </c>
      <c r="V387" s="10" t="s">
        <v>398</v>
      </c>
      <c r="W387" s="10" t="s">
        <v>102</v>
      </c>
      <c r="X387" s="62"/>
      <c r="Y387" s="62"/>
    </row>
    <row r="388">
      <c r="A388" s="85">
        <v>-999.0</v>
      </c>
      <c r="E388" s="11"/>
      <c r="F388" s="61"/>
      <c r="G388" s="62"/>
      <c r="H388" s="14"/>
      <c r="I388" s="14"/>
      <c r="J388" s="14"/>
      <c r="K388" s="14"/>
      <c r="L388" s="16">
        <f t="shared" si="1"/>
        <v>0</v>
      </c>
      <c r="M388" s="17" t="str">
        <f t="shared" si="9"/>
        <v>#DIV/0!</v>
      </c>
      <c r="N388" s="14" t="str">
        <f t="shared" si="10"/>
        <v>#DIV/0!</v>
      </c>
      <c r="O388" s="15"/>
      <c r="P388" s="14" t="str">
        <f t="shared" si="7"/>
        <v>#DIV/0!</v>
      </c>
      <c r="Q388" s="86"/>
      <c r="R388" s="87"/>
      <c r="S388" s="20">
        <v>42951.0</v>
      </c>
      <c r="T388" s="10" t="s">
        <v>445</v>
      </c>
      <c r="V388" s="10" t="s">
        <v>118</v>
      </c>
      <c r="W388" s="10" t="s">
        <v>39</v>
      </c>
      <c r="X388" s="62"/>
      <c r="Y388" s="62"/>
    </row>
    <row r="389">
      <c r="A389" s="85">
        <v>-999.0</v>
      </c>
      <c r="E389" s="11"/>
      <c r="F389" s="61"/>
      <c r="G389" s="62"/>
      <c r="H389" s="14"/>
      <c r="I389" s="14"/>
      <c r="J389" s="14"/>
      <c r="K389" s="14"/>
      <c r="L389" s="16">
        <f t="shared" si="1"/>
        <v>0</v>
      </c>
      <c r="M389" s="17" t="str">
        <f t="shared" si="9"/>
        <v>#DIV/0!</v>
      </c>
      <c r="N389" s="14" t="str">
        <f t="shared" si="10"/>
        <v>#DIV/0!</v>
      </c>
      <c r="O389" s="15"/>
      <c r="P389" s="14" t="str">
        <f t="shared" si="7"/>
        <v>#DIV/0!</v>
      </c>
      <c r="Q389" s="86"/>
      <c r="R389" s="87"/>
      <c r="S389" s="20">
        <v>42951.0</v>
      </c>
      <c r="T389" s="10" t="s">
        <v>445</v>
      </c>
      <c r="V389" s="10" t="s">
        <v>114</v>
      </c>
      <c r="W389" s="10" t="s">
        <v>39</v>
      </c>
      <c r="X389" s="62"/>
      <c r="Y389" s="62"/>
    </row>
    <row r="390">
      <c r="A390" s="85" t="s">
        <v>490</v>
      </c>
      <c r="B390" s="27"/>
      <c r="C390" s="27"/>
      <c r="D390" s="27"/>
      <c r="E390" s="23">
        <v>0.0</v>
      </c>
      <c r="F390" s="12"/>
      <c r="G390" s="24" t="s">
        <v>48</v>
      </c>
      <c r="H390" s="15" t="s">
        <v>149</v>
      </c>
      <c r="I390" s="15">
        <v>764.0</v>
      </c>
      <c r="J390" s="15">
        <v>796.0</v>
      </c>
      <c r="K390" s="15">
        <v>828.0</v>
      </c>
      <c r="L390" s="16">
        <f t="shared" si="1"/>
        <v>796</v>
      </c>
      <c r="M390" s="17">
        <f t="shared" si="9"/>
        <v>62.81407035</v>
      </c>
      <c r="N390" s="14">
        <f t="shared" si="10"/>
        <v>50000</v>
      </c>
      <c r="O390" s="15">
        <v>0.0</v>
      </c>
      <c r="P390" s="14">
        <f t="shared" si="7"/>
        <v>0</v>
      </c>
      <c r="Q390" s="86"/>
      <c r="R390" s="87"/>
      <c r="S390" s="20">
        <v>42953.0</v>
      </c>
      <c r="T390" s="10" t="s">
        <v>445</v>
      </c>
      <c r="V390" s="10" t="s">
        <v>114</v>
      </c>
      <c r="W390" s="10" t="s">
        <v>39</v>
      </c>
      <c r="X390" s="62"/>
      <c r="Y390" s="62"/>
      <c r="AL390" s="2">
        <v>5.0</v>
      </c>
    </row>
    <row r="391">
      <c r="A391" s="85" t="s">
        <v>491</v>
      </c>
      <c r="B391" s="27"/>
      <c r="C391" s="27"/>
      <c r="D391" s="27"/>
      <c r="E391" s="23">
        <v>0.0</v>
      </c>
      <c r="F391" s="12"/>
      <c r="G391" s="24" t="s">
        <v>42</v>
      </c>
      <c r="H391" s="15" t="s">
        <v>149</v>
      </c>
      <c r="I391" s="15">
        <v>1004.0</v>
      </c>
      <c r="J391" s="15">
        <v>940.0</v>
      </c>
      <c r="K391" s="15">
        <v>832.0</v>
      </c>
      <c r="L391" s="16">
        <f t="shared" si="1"/>
        <v>925.3333333</v>
      </c>
      <c r="M391" s="17">
        <f t="shared" si="9"/>
        <v>54.03458213</v>
      </c>
      <c r="N391" s="14">
        <f t="shared" si="10"/>
        <v>50000</v>
      </c>
      <c r="O391" s="15">
        <v>5.0</v>
      </c>
      <c r="P391" s="14">
        <f t="shared" si="7"/>
        <v>0.01</v>
      </c>
      <c r="Q391" s="86"/>
      <c r="R391" s="87"/>
      <c r="S391" s="20">
        <v>42953.0</v>
      </c>
      <c r="T391" s="10" t="s">
        <v>445</v>
      </c>
      <c r="V391" s="10" t="s">
        <v>366</v>
      </c>
      <c r="W391" s="10" t="s">
        <v>39</v>
      </c>
      <c r="X391" s="62"/>
      <c r="Y391" s="62"/>
      <c r="AL391" s="2">
        <v>5.0</v>
      </c>
    </row>
    <row r="392">
      <c r="A392" s="85" t="s">
        <v>492</v>
      </c>
      <c r="B392" s="27"/>
      <c r="C392" s="27"/>
      <c r="D392" s="27"/>
      <c r="E392" s="23">
        <v>0.0</v>
      </c>
      <c r="F392" s="12"/>
      <c r="G392" s="24" t="s">
        <v>42</v>
      </c>
      <c r="H392" s="15" t="s">
        <v>149</v>
      </c>
      <c r="I392" s="15">
        <v>760.0</v>
      </c>
      <c r="J392" s="15">
        <v>732.0</v>
      </c>
      <c r="K392" s="15">
        <v>688.0</v>
      </c>
      <c r="L392" s="16">
        <f t="shared" si="1"/>
        <v>726.6666667</v>
      </c>
      <c r="M392" s="17">
        <f t="shared" si="9"/>
        <v>68.80733945</v>
      </c>
      <c r="N392" s="14">
        <f t="shared" si="10"/>
        <v>50000</v>
      </c>
      <c r="O392" s="15">
        <v>2.0</v>
      </c>
      <c r="P392" s="14">
        <f t="shared" si="7"/>
        <v>0.004</v>
      </c>
      <c r="Q392" s="86"/>
      <c r="R392" s="87"/>
      <c r="S392" s="20">
        <v>42953.0</v>
      </c>
      <c r="T392" s="10" t="s">
        <v>445</v>
      </c>
      <c r="V392" s="10" t="s">
        <v>446</v>
      </c>
      <c r="W392" s="10" t="s">
        <v>39</v>
      </c>
      <c r="X392" s="62"/>
      <c r="Y392" s="62"/>
      <c r="AL392" s="2">
        <v>5.0</v>
      </c>
    </row>
    <row r="393">
      <c r="A393" s="85" t="s">
        <v>493</v>
      </c>
      <c r="E393" s="23">
        <v>0.0</v>
      </c>
      <c r="F393" s="12"/>
      <c r="G393" s="24" t="s">
        <v>42</v>
      </c>
      <c r="H393" s="15" t="s">
        <v>494</v>
      </c>
      <c r="I393" s="15">
        <v>160.0</v>
      </c>
      <c r="J393" s="15">
        <v>180.0</v>
      </c>
      <c r="K393" s="15">
        <v>260.0</v>
      </c>
      <c r="L393" s="16">
        <f t="shared" si="1"/>
        <v>200</v>
      </c>
      <c r="M393" s="17">
        <f t="shared" si="9"/>
        <v>250</v>
      </c>
      <c r="N393" s="14">
        <f t="shared" si="10"/>
        <v>50000</v>
      </c>
      <c r="O393" s="15">
        <v>0.0</v>
      </c>
      <c r="P393" s="14">
        <f t="shared" si="7"/>
        <v>0</v>
      </c>
      <c r="Q393" s="86"/>
      <c r="R393" s="87"/>
      <c r="S393" s="20">
        <v>42954.0</v>
      </c>
      <c r="T393" s="10" t="s">
        <v>445</v>
      </c>
      <c r="V393" s="10" t="s">
        <v>114</v>
      </c>
      <c r="W393" s="10" t="s">
        <v>39</v>
      </c>
      <c r="X393" s="62"/>
      <c r="Y393" s="62"/>
      <c r="AL393" s="2">
        <v>5.0</v>
      </c>
    </row>
    <row r="394">
      <c r="A394" s="85" t="s">
        <v>495</v>
      </c>
      <c r="B394" s="27"/>
      <c r="C394" s="27"/>
      <c r="D394" s="27"/>
      <c r="E394" s="23">
        <v>0.0</v>
      </c>
      <c r="F394" s="12"/>
      <c r="G394" s="24" t="s">
        <v>48</v>
      </c>
      <c r="H394" s="15" t="s">
        <v>494</v>
      </c>
      <c r="I394" s="15">
        <v>812.0</v>
      </c>
      <c r="J394" s="15">
        <v>1136.0</v>
      </c>
      <c r="K394" s="15">
        <v>880.0</v>
      </c>
      <c r="L394" s="16">
        <f t="shared" si="1"/>
        <v>942.6666667</v>
      </c>
      <c r="M394" s="17">
        <f t="shared" si="9"/>
        <v>53.04101839</v>
      </c>
      <c r="N394" s="14">
        <f t="shared" si="10"/>
        <v>50000</v>
      </c>
      <c r="O394" s="15">
        <v>0.0</v>
      </c>
      <c r="P394" s="14">
        <f t="shared" si="7"/>
        <v>0</v>
      </c>
      <c r="Q394" s="86"/>
      <c r="R394" s="87"/>
      <c r="S394" s="20">
        <v>42954.0</v>
      </c>
      <c r="T394" s="10" t="s">
        <v>445</v>
      </c>
      <c r="V394" s="10" t="s">
        <v>114</v>
      </c>
      <c r="W394" s="10" t="s">
        <v>39</v>
      </c>
      <c r="X394" s="62"/>
      <c r="Y394" s="62"/>
      <c r="AL394" s="2">
        <v>5.0</v>
      </c>
    </row>
    <row r="395">
      <c r="A395" s="85" t="s">
        <v>496</v>
      </c>
      <c r="E395" s="23">
        <v>0.0</v>
      </c>
      <c r="F395" s="12"/>
      <c r="G395" s="24" t="s">
        <v>48</v>
      </c>
      <c r="H395" s="15" t="s">
        <v>494</v>
      </c>
      <c r="I395" s="15">
        <v>772.0</v>
      </c>
      <c r="J395" s="15">
        <v>608.0</v>
      </c>
      <c r="K395" s="15">
        <v>936.0</v>
      </c>
      <c r="L395" s="16">
        <f t="shared" si="1"/>
        <v>772</v>
      </c>
      <c r="M395" s="17">
        <f t="shared" si="9"/>
        <v>64.76683938</v>
      </c>
      <c r="N395" s="14">
        <f t="shared" si="10"/>
        <v>50000</v>
      </c>
      <c r="O395" s="15">
        <v>0.0</v>
      </c>
      <c r="P395" s="14">
        <f t="shared" si="7"/>
        <v>0</v>
      </c>
      <c r="Q395" s="86"/>
      <c r="R395" s="87"/>
      <c r="S395" s="20">
        <v>42954.0</v>
      </c>
      <c r="T395" s="10" t="s">
        <v>445</v>
      </c>
      <c r="V395" s="10" t="s">
        <v>114</v>
      </c>
      <c r="W395" s="10" t="s">
        <v>39</v>
      </c>
      <c r="X395" s="62"/>
      <c r="Y395" s="62"/>
      <c r="AL395" s="2">
        <v>5.0</v>
      </c>
    </row>
    <row r="396">
      <c r="A396" s="85">
        <v>-999.0</v>
      </c>
      <c r="E396" s="11"/>
      <c r="F396" s="61"/>
      <c r="G396" s="62"/>
      <c r="H396" s="14"/>
      <c r="I396" s="14"/>
      <c r="J396" s="14"/>
      <c r="K396" s="14"/>
      <c r="L396" s="16">
        <f t="shared" si="1"/>
        <v>0</v>
      </c>
      <c r="M396" s="17" t="str">
        <f t="shared" si="9"/>
        <v>#DIV/0!</v>
      </c>
      <c r="N396" s="14" t="str">
        <f t="shared" si="10"/>
        <v>#DIV/0!</v>
      </c>
      <c r="O396" s="14"/>
      <c r="P396" s="14" t="str">
        <f t="shared" si="7"/>
        <v>#DIV/0!</v>
      </c>
      <c r="Q396" s="86"/>
      <c r="R396" s="87"/>
      <c r="S396" s="20">
        <v>42954.0</v>
      </c>
      <c r="T396" s="10" t="s">
        <v>445</v>
      </c>
      <c r="V396" s="10" t="s">
        <v>114</v>
      </c>
      <c r="W396" s="10" t="s">
        <v>39</v>
      </c>
      <c r="X396" s="62"/>
      <c r="Y396" s="62"/>
    </row>
    <row r="397">
      <c r="A397" s="85" t="s">
        <v>497</v>
      </c>
      <c r="B397" s="27"/>
      <c r="C397" s="27"/>
      <c r="D397" s="27"/>
      <c r="E397" s="23">
        <v>0.0</v>
      </c>
      <c r="F397" s="12"/>
      <c r="G397" s="24" t="s">
        <v>48</v>
      </c>
      <c r="H397" s="15" t="s">
        <v>494</v>
      </c>
      <c r="I397" s="15">
        <v>1060.0</v>
      </c>
      <c r="J397" s="15">
        <v>1132.0</v>
      </c>
      <c r="K397" s="15">
        <v>1288.0</v>
      </c>
      <c r="L397" s="16">
        <f t="shared" si="1"/>
        <v>1160</v>
      </c>
      <c r="M397" s="17">
        <f t="shared" si="9"/>
        <v>43.10344828</v>
      </c>
      <c r="N397" s="14">
        <f t="shared" si="10"/>
        <v>50000</v>
      </c>
      <c r="O397" s="15">
        <v>0.0</v>
      </c>
      <c r="P397" s="14">
        <f t="shared" si="7"/>
        <v>0</v>
      </c>
      <c r="Q397" s="86"/>
      <c r="R397" s="87"/>
      <c r="S397" s="20">
        <v>42955.0</v>
      </c>
      <c r="T397" s="10" t="s">
        <v>445</v>
      </c>
      <c r="V397" s="10" t="s">
        <v>83</v>
      </c>
      <c r="W397" s="10" t="s">
        <v>39</v>
      </c>
      <c r="X397" s="62"/>
      <c r="Y397" s="62"/>
      <c r="AL397" s="2">
        <v>5.0</v>
      </c>
    </row>
    <row r="398">
      <c r="A398" s="85" t="s">
        <v>498</v>
      </c>
      <c r="B398" s="27"/>
      <c r="C398" s="27"/>
      <c r="D398" s="27"/>
      <c r="E398" s="23">
        <v>0.0</v>
      </c>
      <c r="F398" s="12"/>
      <c r="G398" s="24" t="s">
        <v>42</v>
      </c>
      <c r="H398" s="15" t="s">
        <v>494</v>
      </c>
      <c r="I398" s="15">
        <v>628.0</v>
      </c>
      <c r="J398" s="15">
        <v>424.0</v>
      </c>
      <c r="K398" s="15">
        <v>756.0</v>
      </c>
      <c r="L398" s="16">
        <f t="shared" si="1"/>
        <v>602.6666667</v>
      </c>
      <c r="M398" s="17">
        <f t="shared" si="9"/>
        <v>82.96460177</v>
      </c>
      <c r="N398" s="14">
        <f t="shared" si="10"/>
        <v>50000</v>
      </c>
      <c r="O398" s="15">
        <v>0.0</v>
      </c>
      <c r="P398" s="14">
        <f t="shared" si="7"/>
        <v>0</v>
      </c>
      <c r="Q398" s="86"/>
      <c r="R398" s="87"/>
      <c r="S398" s="20">
        <v>42955.0</v>
      </c>
      <c r="T398" s="10" t="s">
        <v>445</v>
      </c>
      <c r="V398" s="10" t="s">
        <v>114</v>
      </c>
      <c r="W398" s="10" t="s">
        <v>39</v>
      </c>
      <c r="X398" s="62"/>
      <c r="Y398" s="62"/>
    </row>
    <row r="399">
      <c r="A399" s="85">
        <v>-999.0</v>
      </c>
      <c r="B399" s="27"/>
      <c r="C399" s="27"/>
      <c r="D399" s="27"/>
      <c r="E399" s="28"/>
      <c r="F399" s="82"/>
      <c r="G399" s="83"/>
      <c r="H399" s="8"/>
      <c r="I399" s="14"/>
      <c r="J399" s="14"/>
      <c r="K399" s="14"/>
      <c r="L399" s="16">
        <f t="shared" si="1"/>
        <v>0</v>
      </c>
      <c r="M399" s="17" t="str">
        <f t="shared" si="9"/>
        <v>#DIV/0!</v>
      </c>
      <c r="N399" s="14" t="str">
        <f t="shared" si="10"/>
        <v>#DIV/0!</v>
      </c>
      <c r="O399" s="14"/>
      <c r="P399" s="14" t="str">
        <f t="shared" si="7"/>
        <v>#DIV/0!</v>
      </c>
      <c r="Q399" s="86"/>
      <c r="R399" s="87"/>
      <c r="S399" s="20">
        <v>42956.0</v>
      </c>
      <c r="T399" s="10" t="s">
        <v>445</v>
      </c>
      <c r="V399" s="10" t="s">
        <v>398</v>
      </c>
      <c r="W399" s="10" t="s">
        <v>102</v>
      </c>
      <c r="X399" s="62"/>
      <c r="Y399" s="62"/>
    </row>
    <row r="400">
      <c r="A400" s="85" t="s">
        <v>499</v>
      </c>
      <c r="E400" s="11"/>
      <c r="F400" s="12"/>
      <c r="G400" s="24" t="s">
        <v>48</v>
      </c>
      <c r="H400" s="15" t="s">
        <v>494</v>
      </c>
      <c r="I400" s="15">
        <v>1052.0</v>
      </c>
      <c r="J400" s="15">
        <v>984.0</v>
      </c>
      <c r="K400" s="15">
        <v>960.0</v>
      </c>
      <c r="L400" s="16">
        <f t="shared" si="1"/>
        <v>998.6666667</v>
      </c>
      <c r="M400" s="17">
        <f t="shared" si="9"/>
        <v>50.06675567</v>
      </c>
      <c r="N400" s="14">
        <f t="shared" si="10"/>
        <v>50000</v>
      </c>
      <c r="O400" s="15">
        <v>0.0</v>
      </c>
      <c r="P400" s="14">
        <f t="shared" si="7"/>
        <v>0</v>
      </c>
      <c r="Q400" s="86"/>
      <c r="R400" s="87"/>
      <c r="S400" s="20">
        <v>42957.0</v>
      </c>
      <c r="T400" s="10" t="s">
        <v>445</v>
      </c>
      <c r="V400" s="10" t="s">
        <v>374</v>
      </c>
      <c r="W400" s="10" t="s">
        <v>39</v>
      </c>
      <c r="X400" s="62"/>
      <c r="Y400" s="62"/>
    </row>
    <row r="401">
      <c r="A401" s="85" t="s">
        <v>500</v>
      </c>
      <c r="E401" s="23">
        <v>0.0</v>
      </c>
      <c r="F401" s="12"/>
      <c r="G401" s="24" t="s">
        <v>42</v>
      </c>
      <c r="H401" s="15" t="s">
        <v>494</v>
      </c>
      <c r="I401" s="15">
        <v>888.0</v>
      </c>
      <c r="J401" s="15">
        <v>808.0</v>
      </c>
      <c r="K401" s="15">
        <v>1016.0</v>
      </c>
      <c r="L401" s="16">
        <f t="shared" si="1"/>
        <v>904</v>
      </c>
      <c r="M401" s="17">
        <f t="shared" si="9"/>
        <v>55.30973451</v>
      </c>
      <c r="N401" s="14">
        <f t="shared" si="10"/>
        <v>50000</v>
      </c>
      <c r="O401" s="15">
        <v>0.0</v>
      </c>
      <c r="P401" s="14">
        <f t="shared" si="7"/>
        <v>0</v>
      </c>
      <c r="Q401" s="86"/>
      <c r="R401" s="87"/>
      <c r="S401" s="20">
        <v>42958.0</v>
      </c>
      <c r="T401" s="10" t="s">
        <v>445</v>
      </c>
      <c r="V401" s="10" t="s">
        <v>462</v>
      </c>
      <c r="W401" s="10" t="s">
        <v>39</v>
      </c>
      <c r="X401" s="62"/>
      <c r="Y401" s="62"/>
      <c r="AL401" s="2">
        <v>5.0</v>
      </c>
    </row>
    <row r="402">
      <c r="B402" s="27"/>
      <c r="C402" s="27"/>
      <c r="D402" s="27"/>
      <c r="E402" s="28"/>
      <c r="F402" s="82"/>
      <c r="G402" s="83"/>
      <c r="H402" s="8"/>
      <c r="I402" s="14"/>
      <c r="J402" s="14"/>
      <c r="K402" s="14"/>
      <c r="L402" s="16"/>
      <c r="M402" s="17"/>
      <c r="N402" s="14"/>
      <c r="O402" s="15"/>
      <c r="P402" s="14"/>
      <c r="Q402" s="93"/>
      <c r="S402" s="94"/>
      <c r="T402" s="62"/>
      <c r="V402" s="62"/>
      <c r="W402" s="62"/>
      <c r="X402" s="62"/>
      <c r="Y402" s="62"/>
    </row>
    <row r="403">
      <c r="B403" s="27"/>
      <c r="C403" s="27"/>
      <c r="D403" s="27"/>
      <c r="E403" s="95"/>
      <c r="F403" s="96"/>
      <c r="G403" s="27"/>
      <c r="H403" s="5"/>
      <c r="I403" s="97"/>
      <c r="J403" s="97"/>
      <c r="K403" s="97"/>
      <c r="L403" s="98"/>
      <c r="M403" s="99"/>
      <c r="N403" s="14"/>
      <c r="O403" s="68"/>
      <c r="P403" s="100"/>
      <c r="Q403" s="93"/>
      <c r="S403" s="94"/>
      <c r="T403" s="62"/>
      <c r="V403" s="62"/>
      <c r="W403" s="62"/>
      <c r="X403" s="62"/>
      <c r="Y403" s="62"/>
    </row>
    <row r="404">
      <c r="E404" s="101"/>
      <c r="F404" s="93"/>
      <c r="H404" s="100"/>
      <c r="I404" s="97"/>
      <c r="J404" s="97"/>
      <c r="K404" s="97"/>
      <c r="L404" s="98"/>
      <c r="M404" s="99"/>
      <c r="N404" s="14"/>
      <c r="O404" s="68"/>
      <c r="P404" s="100"/>
      <c r="Q404" s="93"/>
      <c r="S404" s="94"/>
      <c r="T404" s="62"/>
      <c r="V404" s="62"/>
      <c r="W404" s="62"/>
      <c r="X404" s="62"/>
      <c r="Y404" s="62"/>
    </row>
    <row r="405">
      <c r="A405" s="102" t="s">
        <v>501</v>
      </c>
      <c r="B405" s="27"/>
      <c r="C405" s="27"/>
      <c r="D405" s="27"/>
      <c r="E405" s="95"/>
      <c r="F405" s="96"/>
      <c r="G405" s="27"/>
      <c r="H405" s="5"/>
      <c r="I405" s="97"/>
      <c r="J405" s="97"/>
      <c r="K405" s="97"/>
      <c r="L405" s="98"/>
      <c r="M405" s="99"/>
      <c r="N405" s="14"/>
      <c r="O405" s="68"/>
      <c r="P405" s="100"/>
      <c r="Q405" s="93"/>
      <c r="S405" s="94"/>
      <c r="T405" s="62"/>
      <c r="V405" s="62"/>
      <c r="W405" s="62"/>
      <c r="X405" s="62"/>
      <c r="Y405" s="62"/>
    </row>
    <row r="406">
      <c r="A406" s="103" t="s">
        <v>502</v>
      </c>
      <c r="E406" s="101"/>
      <c r="F406" s="93"/>
      <c r="H406" s="100"/>
      <c r="I406" s="97"/>
      <c r="J406" s="97"/>
      <c r="K406" s="97"/>
      <c r="L406" s="98"/>
      <c r="M406" s="99"/>
      <c r="N406" s="14"/>
      <c r="O406" s="68"/>
      <c r="P406" s="100"/>
      <c r="Q406" s="93"/>
      <c r="S406" s="94"/>
      <c r="T406" s="62"/>
      <c r="V406" s="62"/>
      <c r="W406" s="62"/>
      <c r="X406" s="62"/>
      <c r="Y406" s="62"/>
    </row>
    <row r="407">
      <c r="C407" s="27"/>
      <c r="D407" s="27"/>
      <c r="E407" s="95"/>
      <c r="F407" s="96"/>
      <c r="G407" s="27"/>
      <c r="H407" s="5"/>
      <c r="I407" s="97"/>
      <c r="J407" s="97"/>
      <c r="K407" s="97"/>
      <c r="L407" s="98"/>
      <c r="M407" s="99"/>
      <c r="N407" s="14"/>
      <c r="O407" s="68"/>
      <c r="P407" s="100"/>
      <c r="Q407" s="93"/>
      <c r="S407" s="24" t="s">
        <v>503</v>
      </c>
      <c r="T407" s="62"/>
      <c r="V407" s="62"/>
      <c r="W407" s="62"/>
      <c r="X407" s="62"/>
      <c r="Y407" s="6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2.75"/>
  <cols>
    <col customWidth="1" min="1" max="1" width="10.57"/>
    <col customWidth="1" min="2" max="2" width="20.57"/>
    <col customWidth="1" min="3" max="3" width="11.0"/>
    <col customWidth="1" min="4" max="5" width="7.86"/>
    <col customWidth="1" min="6" max="6" width="12.0"/>
    <col customWidth="1" min="7" max="7" width="7.71"/>
    <col customWidth="1" hidden="1" min="8" max="8" width="10.43"/>
    <col customWidth="1" hidden="1" min="9" max="9" width="10.86"/>
    <col customWidth="1" hidden="1" min="10" max="10" width="10.57"/>
    <col customWidth="1" hidden="1" min="11" max="11" width="13.29"/>
    <col customWidth="1" hidden="1" min="12" max="12" width="10.29"/>
    <col customWidth="1" hidden="1" min="13" max="13" width="10.57"/>
    <col customWidth="1" hidden="1" min="14" max="14" width="10.71"/>
    <col customWidth="1" hidden="1" min="15" max="15" width="9.86"/>
    <col customWidth="1" hidden="1" min="16" max="16" width="9.0"/>
    <col customWidth="1" hidden="1" min="17" max="17" width="9.57"/>
    <col customWidth="1" hidden="1" min="18" max="18" width="17.29"/>
    <col customWidth="1" min="19" max="19" width="9.29"/>
    <col customWidth="1" hidden="1" min="20" max="20" width="46.0"/>
    <col customWidth="1" hidden="1" min="21" max="21" width="59.29"/>
    <col customWidth="1" hidden="1" min="22" max="22" width="32.43"/>
    <col customWidth="1" min="23" max="24" width="7.0"/>
    <col customWidth="1" min="25" max="25" width="7.71"/>
    <col customWidth="1" min="26" max="26" width="7.86"/>
    <col customWidth="1" min="27" max="27" width="6.86"/>
    <col customWidth="1" min="28" max="28" width="11.29"/>
    <col customWidth="1" min="29" max="29" width="9.14"/>
    <col customWidth="1" min="30" max="30" width="8.0"/>
    <col customWidth="1" min="31" max="31" width="9.29"/>
    <col customWidth="1" min="32" max="32" width="10.71"/>
    <col customWidth="1" min="33" max="33" width="8.43"/>
    <col customWidth="1" min="34" max="34" width="14.14"/>
    <col customWidth="1" min="35" max="35" width="11.43"/>
    <col customWidth="1" min="36" max="36" width="8.57"/>
  </cols>
  <sheetData>
    <row r="1">
      <c r="A1" s="27" t="s">
        <v>0</v>
      </c>
      <c r="B1" s="27" t="s">
        <v>504</v>
      </c>
      <c r="C1" s="27" t="s">
        <v>17</v>
      </c>
      <c r="D1" s="2" t="s">
        <v>5</v>
      </c>
      <c r="E1" s="27" t="s">
        <v>505</v>
      </c>
      <c r="F1" s="27" t="s">
        <v>506</v>
      </c>
      <c r="G1" s="27" t="s">
        <v>507</v>
      </c>
      <c r="H1" s="27" t="s">
        <v>508</v>
      </c>
      <c r="I1" s="27" t="s">
        <v>509</v>
      </c>
      <c r="J1" s="27" t="s">
        <v>510</v>
      </c>
      <c r="K1" s="27" t="s">
        <v>511</v>
      </c>
      <c r="L1" s="27" t="s">
        <v>512</v>
      </c>
      <c r="M1" s="27" t="s">
        <v>513</v>
      </c>
      <c r="N1" s="27" t="s">
        <v>514</v>
      </c>
      <c r="O1" s="27" t="s">
        <v>515</v>
      </c>
      <c r="P1" s="27" t="s">
        <v>516</v>
      </c>
      <c r="Q1" s="27" t="s">
        <v>517</v>
      </c>
      <c r="R1" s="27" t="s">
        <v>518</v>
      </c>
      <c r="S1" s="27" t="s">
        <v>519</v>
      </c>
      <c r="T1" s="27" t="s">
        <v>520</v>
      </c>
      <c r="U1" s="27" t="s">
        <v>521</v>
      </c>
      <c r="V1" s="27" t="s">
        <v>522</v>
      </c>
      <c r="W1" s="104" t="s">
        <v>523</v>
      </c>
      <c r="X1" s="105" t="s">
        <v>524</v>
      </c>
      <c r="Y1" s="27" t="s">
        <v>525</v>
      </c>
      <c r="Z1" s="27" t="s">
        <v>526</v>
      </c>
      <c r="AA1" s="2" t="s">
        <v>527</v>
      </c>
      <c r="AB1" s="5" t="s">
        <v>6</v>
      </c>
      <c r="AC1" s="5" t="s">
        <v>10</v>
      </c>
      <c r="AD1" s="5" t="s">
        <v>528</v>
      </c>
      <c r="AE1" s="5" t="s">
        <v>12</v>
      </c>
      <c r="AF1" s="5" t="s">
        <v>13</v>
      </c>
      <c r="AG1" s="5" t="s">
        <v>529</v>
      </c>
      <c r="AH1" s="106" t="s">
        <v>14</v>
      </c>
      <c r="AI1" s="27" t="s">
        <v>530</v>
      </c>
      <c r="AJ1" s="27" t="s">
        <v>531</v>
      </c>
    </row>
    <row r="2">
      <c r="A2" s="107">
        <v>1.0</v>
      </c>
      <c r="B2" s="27" t="s">
        <v>532</v>
      </c>
      <c r="C2" s="27">
        <v>2010.0</v>
      </c>
      <c r="Y2" s="27">
        <v>0.0</v>
      </c>
      <c r="Z2" s="27">
        <v>0.0</v>
      </c>
      <c r="AA2" s="2">
        <v>0.0</v>
      </c>
      <c r="AB2" s="100"/>
      <c r="AC2" s="100"/>
      <c r="AD2" s="100"/>
      <c r="AE2" s="68">
        <v>5000.0</v>
      </c>
      <c r="AF2" s="5">
        <v>0.0</v>
      </c>
      <c r="AG2" s="5"/>
      <c r="AH2" s="106">
        <v>0.0</v>
      </c>
    </row>
    <row r="3">
      <c r="A3" s="107">
        <v>2.0</v>
      </c>
      <c r="B3" s="27" t="s">
        <v>532</v>
      </c>
      <c r="C3" s="27">
        <v>2010.0</v>
      </c>
      <c r="Y3" s="27">
        <v>0.0</v>
      </c>
      <c r="Z3" s="27">
        <v>0.0</v>
      </c>
      <c r="AA3" s="2">
        <v>0.0</v>
      </c>
      <c r="AB3" s="100"/>
      <c r="AC3" s="100"/>
      <c r="AD3" s="100"/>
      <c r="AE3" s="68">
        <v>5000.0</v>
      </c>
      <c r="AF3" s="5">
        <v>0.0</v>
      </c>
      <c r="AG3" s="5"/>
      <c r="AH3" s="106">
        <v>0.0</v>
      </c>
    </row>
    <row r="4">
      <c r="A4" s="27" t="s">
        <v>533</v>
      </c>
      <c r="B4" s="27" t="s">
        <v>534</v>
      </c>
      <c r="Y4" s="27">
        <v>0.0</v>
      </c>
      <c r="Z4" s="27">
        <v>0.0</v>
      </c>
      <c r="AA4" s="2">
        <v>0.0</v>
      </c>
      <c r="AB4" s="100"/>
      <c r="AC4" s="100"/>
      <c r="AD4" s="100"/>
      <c r="AE4" s="100"/>
      <c r="AF4" s="100"/>
      <c r="AG4" s="100"/>
      <c r="AH4" s="108"/>
    </row>
    <row r="5">
      <c r="A5" s="27" t="s">
        <v>535</v>
      </c>
      <c r="B5" s="27" t="s">
        <v>534</v>
      </c>
      <c r="Y5" s="27">
        <v>0.0</v>
      </c>
      <c r="Z5" s="27">
        <v>0.0</v>
      </c>
      <c r="AA5" s="2">
        <v>0.0</v>
      </c>
      <c r="AB5" s="100"/>
      <c r="AC5" s="100"/>
      <c r="AD5" s="100"/>
      <c r="AE5" s="100"/>
      <c r="AF5" s="100"/>
      <c r="AG5" s="100"/>
      <c r="AH5" s="108"/>
    </row>
    <row r="6">
      <c r="A6" s="27" t="s">
        <v>536</v>
      </c>
      <c r="B6" s="27" t="s">
        <v>534</v>
      </c>
      <c r="Y6" s="27">
        <v>0.0</v>
      </c>
      <c r="Z6" s="27">
        <v>0.0</v>
      </c>
      <c r="AA6" s="2">
        <v>0.0</v>
      </c>
      <c r="AB6" s="100"/>
      <c r="AC6" s="100"/>
      <c r="AD6" s="100"/>
      <c r="AE6" s="100"/>
      <c r="AF6" s="100"/>
      <c r="AG6" s="100"/>
      <c r="AH6" s="108"/>
    </row>
    <row r="7">
      <c r="A7" s="109" t="s">
        <v>537</v>
      </c>
      <c r="B7" s="109" t="s">
        <v>73</v>
      </c>
      <c r="C7" s="110">
        <v>41474.0</v>
      </c>
      <c r="D7" s="111" t="s">
        <v>42</v>
      </c>
      <c r="E7" s="112"/>
      <c r="F7" s="112"/>
      <c r="G7" s="113" t="s">
        <v>538</v>
      </c>
      <c r="H7" s="112"/>
      <c r="I7" s="112"/>
      <c r="J7" s="112"/>
      <c r="K7" s="112"/>
      <c r="L7" s="112"/>
      <c r="M7" s="112"/>
      <c r="N7" s="112"/>
      <c r="O7" s="112"/>
      <c r="P7" s="112"/>
      <c r="Q7" s="112"/>
      <c r="R7" s="112"/>
      <c r="S7" s="114" t="s">
        <v>539</v>
      </c>
      <c r="T7" s="112"/>
      <c r="U7" s="112"/>
      <c r="V7" s="112"/>
      <c r="W7" s="114" t="s">
        <v>46</v>
      </c>
      <c r="X7" s="109">
        <v>1.0</v>
      </c>
      <c r="Y7" s="109">
        <v>1.0</v>
      </c>
      <c r="Z7" s="109">
        <v>1.0</v>
      </c>
      <c r="AA7" s="112"/>
      <c r="AB7" s="5" t="s">
        <v>540</v>
      </c>
      <c r="AC7" s="5">
        <v>489.4</v>
      </c>
      <c r="AD7" s="5">
        <v>41.0</v>
      </c>
      <c r="AE7" s="100">
        <f t="shared" ref="AE7:AE22" si="1">AC7*AD7</f>
        <v>20065.4</v>
      </c>
      <c r="AF7" s="5">
        <v>102.0</v>
      </c>
      <c r="AG7" s="100"/>
      <c r="AH7" s="108">
        <f t="shared" ref="AH7:AH51" si="2">(AF7/AE7)*100</f>
        <v>0.5083377356</v>
      </c>
      <c r="AI7" s="112"/>
      <c r="AJ7" s="112"/>
    </row>
    <row r="8">
      <c r="A8" s="109" t="s">
        <v>541</v>
      </c>
      <c r="B8" s="109" t="s">
        <v>73</v>
      </c>
      <c r="C8" s="110">
        <v>41474.0</v>
      </c>
      <c r="D8" s="111" t="s">
        <v>42</v>
      </c>
      <c r="E8" s="112"/>
      <c r="F8" s="112"/>
      <c r="G8" s="113" t="s">
        <v>538</v>
      </c>
      <c r="H8" s="112"/>
      <c r="I8" s="112"/>
      <c r="J8" s="112"/>
      <c r="K8" s="112"/>
      <c r="L8" s="112"/>
      <c r="M8" s="112"/>
      <c r="N8" s="112"/>
      <c r="O8" s="112"/>
      <c r="P8" s="112"/>
      <c r="Q8" s="112"/>
      <c r="R8" s="112"/>
      <c r="S8" s="114" t="s">
        <v>46</v>
      </c>
      <c r="T8" s="112"/>
      <c r="U8" s="112"/>
      <c r="V8" s="112"/>
      <c r="W8" s="114" t="s">
        <v>46</v>
      </c>
      <c r="X8" s="109">
        <v>1.0</v>
      </c>
      <c r="Y8" s="109">
        <v>1.0</v>
      </c>
      <c r="Z8" s="109">
        <v>1.0</v>
      </c>
      <c r="AA8" s="112"/>
      <c r="AB8" s="5" t="s">
        <v>540</v>
      </c>
      <c r="AC8" s="5">
        <v>750.4</v>
      </c>
      <c r="AD8" s="5">
        <v>27.0</v>
      </c>
      <c r="AE8" s="100">
        <f t="shared" si="1"/>
        <v>20260.8</v>
      </c>
      <c r="AF8" s="5">
        <v>9.0</v>
      </c>
      <c r="AG8" s="100"/>
      <c r="AH8" s="108">
        <f t="shared" si="2"/>
        <v>0.04442075338</v>
      </c>
      <c r="AI8" s="112"/>
      <c r="AJ8" s="112"/>
    </row>
    <row r="9">
      <c r="A9" s="109" t="s">
        <v>542</v>
      </c>
      <c r="B9" s="109" t="s">
        <v>73</v>
      </c>
      <c r="C9" s="110">
        <v>41474.0</v>
      </c>
      <c r="D9" s="111" t="s">
        <v>48</v>
      </c>
      <c r="E9" s="112"/>
      <c r="F9" s="112"/>
      <c r="G9" s="113" t="s">
        <v>538</v>
      </c>
      <c r="H9" s="112"/>
      <c r="I9" s="112"/>
      <c r="J9" s="112"/>
      <c r="K9" s="112"/>
      <c r="L9" s="112"/>
      <c r="M9" s="112"/>
      <c r="N9" s="112"/>
      <c r="O9" s="112"/>
      <c r="P9" s="112"/>
      <c r="Q9" s="112"/>
      <c r="R9" s="112"/>
      <c r="S9" s="114" t="s">
        <v>46</v>
      </c>
      <c r="T9" s="112"/>
      <c r="U9" s="112"/>
      <c r="V9" s="112"/>
      <c r="W9" s="114" t="s">
        <v>46</v>
      </c>
      <c r="X9" s="109">
        <v>1.0</v>
      </c>
      <c r="Y9" s="109">
        <v>1.0</v>
      </c>
      <c r="Z9" s="109">
        <v>1.0</v>
      </c>
      <c r="AA9" s="112"/>
      <c r="AB9" s="5" t="s">
        <v>540</v>
      </c>
      <c r="AC9" s="5">
        <v>605.6</v>
      </c>
      <c r="AD9" s="5">
        <v>33.0</v>
      </c>
      <c r="AE9" s="100">
        <f t="shared" si="1"/>
        <v>19984.8</v>
      </c>
      <c r="AF9" s="5">
        <v>8.0</v>
      </c>
      <c r="AG9" s="100"/>
      <c r="AH9" s="108">
        <f t="shared" si="2"/>
        <v>0.04003042312</v>
      </c>
      <c r="AI9" s="112"/>
      <c r="AJ9" s="112"/>
    </row>
    <row r="10">
      <c r="A10" s="109" t="s">
        <v>543</v>
      </c>
      <c r="B10" s="109" t="s">
        <v>73</v>
      </c>
      <c r="C10" s="110">
        <v>41477.0</v>
      </c>
      <c r="D10" s="111" t="s">
        <v>42</v>
      </c>
      <c r="E10" s="112"/>
      <c r="F10" s="112"/>
      <c r="G10" s="113" t="s">
        <v>538</v>
      </c>
      <c r="H10" s="112"/>
      <c r="I10" s="112"/>
      <c r="J10" s="112"/>
      <c r="K10" s="112"/>
      <c r="L10" s="112"/>
      <c r="M10" s="112"/>
      <c r="N10" s="112"/>
      <c r="O10" s="112"/>
      <c r="P10" s="112"/>
      <c r="Q10" s="112"/>
      <c r="R10" s="112"/>
      <c r="S10" s="114" t="s">
        <v>46</v>
      </c>
      <c r="T10" s="112"/>
      <c r="U10" s="112"/>
      <c r="V10" s="112"/>
      <c r="W10" s="114" t="s">
        <v>46</v>
      </c>
      <c r="X10" s="109">
        <v>1.0</v>
      </c>
      <c r="Y10" s="109">
        <v>1.0</v>
      </c>
      <c r="Z10" s="109">
        <v>1.0</v>
      </c>
      <c r="AA10" s="112"/>
      <c r="AB10" s="5" t="s">
        <v>540</v>
      </c>
      <c r="AC10" s="5">
        <v>626.5</v>
      </c>
      <c r="AD10" s="5">
        <v>32.0</v>
      </c>
      <c r="AE10" s="100">
        <f t="shared" si="1"/>
        <v>20048</v>
      </c>
      <c r="AF10" s="5">
        <v>40.0</v>
      </c>
      <c r="AG10" s="100"/>
      <c r="AH10" s="108">
        <f t="shared" si="2"/>
        <v>0.1995211492</v>
      </c>
      <c r="AI10" s="112"/>
      <c r="AJ10" s="112"/>
    </row>
    <row r="11">
      <c r="A11" s="109" t="s">
        <v>544</v>
      </c>
      <c r="B11" s="109" t="s">
        <v>73</v>
      </c>
      <c r="C11" s="110">
        <v>41477.0</v>
      </c>
      <c r="D11" s="111" t="s">
        <v>48</v>
      </c>
      <c r="E11" s="112"/>
      <c r="F11" s="112"/>
      <c r="G11" s="113" t="s">
        <v>545</v>
      </c>
      <c r="H11" s="112"/>
      <c r="I11" s="112"/>
      <c r="J11" s="112"/>
      <c r="K11" s="112"/>
      <c r="L11" s="112"/>
      <c r="M11" s="112"/>
      <c r="N11" s="112"/>
      <c r="O11" s="112"/>
      <c r="P11" s="112"/>
      <c r="Q11" s="112"/>
      <c r="R11" s="112"/>
      <c r="S11" s="114" t="s">
        <v>46</v>
      </c>
      <c r="T11" s="112"/>
      <c r="U11" s="112"/>
      <c r="V11" s="112"/>
      <c r="W11" s="114" t="s">
        <v>46</v>
      </c>
      <c r="X11" s="109">
        <v>1.0</v>
      </c>
      <c r="Y11" s="109">
        <v>0.0</v>
      </c>
      <c r="Z11" s="109">
        <v>0.0</v>
      </c>
      <c r="AA11" s="112"/>
      <c r="AB11" s="100"/>
      <c r="AC11" s="68">
        <v>611.0</v>
      </c>
      <c r="AD11" s="68">
        <v>82.0</v>
      </c>
      <c r="AE11" s="100">
        <f t="shared" si="1"/>
        <v>50102</v>
      </c>
      <c r="AF11" s="68">
        <v>0.0</v>
      </c>
      <c r="AG11" s="100"/>
      <c r="AH11" s="108">
        <f t="shared" si="2"/>
        <v>0</v>
      </c>
      <c r="AI11" s="112"/>
      <c r="AJ11" s="112"/>
    </row>
    <row r="12">
      <c r="A12" s="109" t="s">
        <v>546</v>
      </c>
      <c r="B12" s="109" t="s">
        <v>73</v>
      </c>
      <c r="C12" s="110">
        <v>41477.0</v>
      </c>
      <c r="D12" s="111" t="s">
        <v>42</v>
      </c>
      <c r="E12" s="112"/>
      <c r="F12" s="112"/>
      <c r="G12" s="113" t="s">
        <v>538</v>
      </c>
      <c r="H12" s="112"/>
      <c r="I12" s="112"/>
      <c r="J12" s="112"/>
      <c r="K12" s="112"/>
      <c r="L12" s="112"/>
      <c r="M12" s="112"/>
      <c r="N12" s="112"/>
      <c r="O12" s="112"/>
      <c r="P12" s="112"/>
      <c r="Q12" s="112"/>
      <c r="R12" s="112"/>
      <c r="S12" s="114" t="s">
        <v>46</v>
      </c>
      <c r="T12" s="112"/>
      <c r="U12" s="112"/>
      <c r="V12" s="112"/>
      <c r="W12" s="114" t="s">
        <v>46</v>
      </c>
      <c r="X12" s="109">
        <v>1.0</v>
      </c>
      <c r="Y12" s="109">
        <v>1.0</v>
      </c>
      <c r="Z12" s="109">
        <v>1.0</v>
      </c>
      <c r="AA12" s="112"/>
      <c r="AB12" s="5" t="s">
        <v>540</v>
      </c>
      <c r="AC12" s="5">
        <v>695.8</v>
      </c>
      <c r="AD12" s="5">
        <v>29.0</v>
      </c>
      <c r="AE12" s="100">
        <f t="shared" si="1"/>
        <v>20178.2</v>
      </c>
      <c r="AF12" s="5">
        <v>27.0</v>
      </c>
      <c r="AG12" s="100"/>
      <c r="AH12" s="108">
        <f t="shared" si="2"/>
        <v>0.1338077727</v>
      </c>
      <c r="AI12" s="112"/>
      <c r="AJ12" s="112"/>
    </row>
    <row r="13">
      <c r="A13" s="109" t="s">
        <v>547</v>
      </c>
      <c r="B13" s="109" t="s">
        <v>73</v>
      </c>
      <c r="C13" s="110">
        <v>41477.0</v>
      </c>
      <c r="D13" s="111" t="s">
        <v>42</v>
      </c>
      <c r="E13" s="112"/>
      <c r="F13" s="112"/>
      <c r="G13" s="113" t="s">
        <v>538</v>
      </c>
      <c r="H13" s="112"/>
      <c r="I13" s="112"/>
      <c r="J13" s="112"/>
      <c r="K13" s="112"/>
      <c r="L13" s="112"/>
      <c r="M13" s="112"/>
      <c r="N13" s="112"/>
      <c r="O13" s="112"/>
      <c r="P13" s="112"/>
      <c r="Q13" s="112"/>
      <c r="R13" s="112"/>
      <c r="S13" s="114" t="s">
        <v>46</v>
      </c>
      <c r="T13" s="112"/>
      <c r="U13" s="112"/>
      <c r="V13" s="112"/>
      <c r="W13" s="114" t="s">
        <v>46</v>
      </c>
      <c r="X13" s="109">
        <v>1.0</v>
      </c>
      <c r="Y13" s="109">
        <v>1.0</v>
      </c>
      <c r="Z13" s="109">
        <v>1.0</v>
      </c>
      <c r="AA13" s="112"/>
      <c r="AB13" s="5" t="s">
        <v>540</v>
      </c>
      <c r="AC13" s="5">
        <v>682.4</v>
      </c>
      <c r="AD13" s="5">
        <v>30.0</v>
      </c>
      <c r="AE13" s="100">
        <f t="shared" si="1"/>
        <v>20472</v>
      </c>
      <c r="AF13" s="5">
        <v>19.0</v>
      </c>
      <c r="AG13" s="100"/>
      <c r="AH13" s="108">
        <f t="shared" si="2"/>
        <v>0.09280969129</v>
      </c>
      <c r="AI13" s="112"/>
      <c r="AJ13" s="112"/>
    </row>
    <row r="14">
      <c r="A14" s="109" t="s">
        <v>548</v>
      </c>
      <c r="B14" s="109" t="s">
        <v>73</v>
      </c>
      <c r="C14" s="115">
        <v>41486.0</v>
      </c>
      <c r="D14" s="111" t="s">
        <v>42</v>
      </c>
      <c r="E14" s="112"/>
      <c r="F14" s="112"/>
      <c r="G14" s="113" t="s">
        <v>538</v>
      </c>
      <c r="H14" s="112"/>
      <c r="I14" s="112"/>
      <c r="J14" s="112"/>
      <c r="K14" s="112"/>
      <c r="L14" s="112"/>
      <c r="M14" s="112"/>
      <c r="N14" s="112"/>
      <c r="O14" s="112"/>
      <c r="P14" s="112"/>
      <c r="Q14" s="112"/>
      <c r="R14" s="112"/>
      <c r="S14" s="114" t="s">
        <v>46</v>
      </c>
      <c r="T14" s="112"/>
      <c r="U14" s="112"/>
      <c r="V14" s="112"/>
      <c r="W14" s="114" t="s">
        <v>46</v>
      </c>
      <c r="X14" s="112"/>
      <c r="Y14" s="109">
        <v>1.0</v>
      </c>
      <c r="Z14" s="109">
        <v>1.0</v>
      </c>
      <c r="AA14" s="112"/>
      <c r="AB14" s="100"/>
      <c r="AC14" s="68">
        <v>710.0</v>
      </c>
      <c r="AD14" s="68">
        <v>71.0</v>
      </c>
      <c r="AE14" s="100">
        <f t="shared" si="1"/>
        <v>50410</v>
      </c>
      <c r="AF14" s="68">
        <v>23.0</v>
      </c>
      <c r="AG14" s="100"/>
      <c r="AH14" s="108">
        <f t="shared" si="2"/>
        <v>0.04562586788</v>
      </c>
      <c r="AI14" s="112"/>
      <c r="AJ14" s="112"/>
    </row>
    <row r="15">
      <c r="A15" s="109" t="s">
        <v>549</v>
      </c>
      <c r="B15" s="109" t="s">
        <v>73</v>
      </c>
      <c r="C15" s="115">
        <v>41505.0</v>
      </c>
      <c r="D15" s="111" t="s">
        <v>42</v>
      </c>
      <c r="E15" s="112"/>
      <c r="F15" s="112"/>
      <c r="G15" s="112"/>
      <c r="H15" s="112"/>
      <c r="I15" s="112"/>
      <c r="J15" s="112"/>
      <c r="K15" s="112"/>
      <c r="L15" s="112"/>
      <c r="M15" s="112"/>
      <c r="N15" s="112"/>
      <c r="O15" s="112"/>
      <c r="P15" s="112"/>
      <c r="Q15" s="112"/>
      <c r="R15" s="112"/>
      <c r="S15" s="112"/>
      <c r="T15" s="112"/>
      <c r="U15" s="112"/>
      <c r="V15" s="112"/>
      <c r="W15" s="116"/>
      <c r="X15" s="116">
        <v>1.0</v>
      </c>
      <c r="Y15" s="109">
        <v>1.0</v>
      </c>
      <c r="Z15" s="112"/>
      <c r="AA15" s="112"/>
      <c r="AB15" s="5" t="s">
        <v>540</v>
      </c>
      <c r="AC15" s="5">
        <v>662.6</v>
      </c>
      <c r="AD15" s="5">
        <v>31.0</v>
      </c>
      <c r="AE15" s="100">
        <f t="shared" si="1"/>
        <v>20540.6</v>
      </c>
      <c r="AF15" s="5">
        <v>20.0</v>
      </c>
      <c r="AG15" s="100"/>
      <c r="AH15" s="108">
        <f t="shared" si="2"/>
        <v>0.0973681392</v>
      </c>
      <c r="AI15" s="112"/>
      <c r="AJ15" s="112"/>
    </row>
    <row r="16">
      <c r="A16" s="109" t="s">
        <v>550</v>
      </c>
      <c r="B16" s="109" t="s">
        <v>73</v>
      </c>
      <c r="C16" s="115">
        <v>41505.0</v>
      </c>
      <c r="D16" s="111" t="s">
        <v>42</v>
      </c>
      <c r="E16" s="112"/>
      <c r="F16" s="112"/>
      <c r="G16" s="112"/>
      <c r="H16" s="112"/>
      <c r="I16" s="112"/>
      <c r="J16" s="112"/>
      <c r="K16" s="112"/>
      <c r="L16" s="112"/>
      <c r="M16" s="112"/>
      <c r="N16" s="112"/>
      <c r="O16" s="112"/>
      <c r="P16" s="112"/>
      <c r="Q16" s="112"/>
      <c r="R16" s="112"/>
      <c r="S16" s="112"/>
      <c r="T16" s="112"/>
      <c r="U16" s="112"/>
      <c r="V16" s="112"/>
      <c r="W16" s="116"/>
      <c r="X16" s="116">
        <v>1.0</v>
      </c>
      <c r="Y16" s="109">
        <v>0.0</v>
      </c>
      <c r="Z16" s="109">
        <v>0.0</v>
      </c>
      <c r="AA16" s="114">
        <v>0.0</v>
      </c>
      <c r="AB16" s="100"/>
      <c r="AC16" s="68">
        <v>634.0</v>
      </c>
      <c r="AD16" s="68">
        <v>79.0</v>
      </c>
      <c r="AE16" s="100">
        <f t="shared" si="1"/>
        <v>50086</v>
      </c>
      <c r="AF16" s="68">
        <v>0.0</v>
      </c>
      <c r="AG16" s="100"/>
      <c r="AH16" s="108">
        <f t="shared" si="2"/>
        <v>0</v>
      </c>
      <c r="AI16" s="112"/>
      <c r="AJ16" s="112"/>
    </row>
    <row r="17">
      <c r="A17" s="109" t="s">
        <v>551</v>
      </c>
      <c r="B17" s="109" t="s">
        <v>73</v>
      </c>
      <c r="C17" s="115">
        <v>41620.0</v>
      </c>
      <c r="D17" s="111" t="s">
        <v>42</v>
      </c>
      <c r="E17" s="112"/>
      <c r="F17" s="112"/>
      <c r="G17" s="112"/>
      <c r="H17" s="112"/>
      <c r="I17" s="112"/>
      <c r="J17" s="112"/>
      <c r="K17" s="112"/>
      <c r="L17" s="112"/>
      <c r="M17" s="112"/>
      <c r="N17" s="112"/>
      <c r="O17" s="112"/>
      <c r="P17" s="112"/>
      <c r="Q17" s="112"/>
      <c r="R17" s="112"/>
      <c r="S17" s="112"/>
      <c r="T17" s="112"/>
      <c r="U17" s="112"/>
      <c r="V17" s="112"/>
      <c r="W17" s="112"/>
      <c r="X17" s="112"/>
      <c r="Y17" s="109">
        <v>1.0</v>
      </c>
      <c r="Z17" s="112"/>
      <c r="AA17" s="114">
        <v>0.0</v>
      </c>
      <c r="AB17" s="5" t="s">
        <v>540</v>
      </c>
      <c r="AC17" s="5">
        <v>721.0</v>
      </c>
      <c r="AD17" s="5">
        <v>28.0</v>
      </c>
      <c r="AE17" s="100">
        <f t="shared" si="1"/>
        <v>20188</v>
      </c>
      <c r="AF17" s="5">
        <v>2.0</v>
      </c>
      <c r="AG17" s="100"/>
      <c r="AH17" s="108">
        <f t="shared" si="2"/>
        <v>0.009906875372</v>
      </c>
      <c r="AI17" s="112"/>
      <c r="AJ17" s="112"/>
    </row>
    <row r="18">
      <c r="A18" s="109" t="s">
        <v>552</v>
      </c>
      <c r="B18" s="109" t="s">
        <v>73</v>
      </c>
      <c r="C18" s="115">
        <v>41620.0</v>
      </c>
      <c r="D18" s="111" t="s">
        <v>48</v>
      </c>
      <c r="E18" s="112"/>
      <c r="F18" s="112"/>
      <c r="G18" s="112"/>
      <c r="H18" s="112"/>
      <c r="I18" s="112"/>
      <c r="J18" s="112"/>
      <c r="K18" s="112"/>
      <c r="L18" s="112"/>
      <c r="M18" s="112"/>
      <c r="N18" s="112"/>
      <c r="O18" s="112"/>
      <c r="P18" s="112"/>
      <c r="Q18" s="112"/>
      <c r="R18" s="112"/>
      <c r="S18" s="112"/>
      <c r="T18" s="112"/>
      <c r="U18" s="112"/>
      <c r="V18" s="112"/>
      <c r="W18" s="112"/>
      <c r="X18" s="112"/>
      <c r="Y18" s="109">
        <v>0.0</v>
      </c>
      <c r="Z18" s="109">
        <v>0.0</v>
      </c>
      <c r="AA18" s="114">
        <v>0.0</v>
      </c>
      <c r="AB18" s="100"/>
      <c r="AC18" s="68">
        <v>666.0</v>
      </c>
      <c r="AD18" s="68">
        <v>74.0</v>
      </c>
      <c r="AE18" s="100">
        <f t="shared" si="1"/>
        <v>49284</v>
      </c>
      <c r="AF18" s="68">
        <v>1.0</v>
      </c>
      <c r="AG18" s="100"/>
      <c r="AH18" s="108">
        <f t="shared" si="2"/>
        <v>0.002029056083</v>
      </c>
      <c r="AI18" s="112"/>
      <c r="AJ18" s="112"/>
    </row>
    <row r="19">
      <c r="A19" s="109" t="s">
        <v>553</v>
      </c>
      <c r="B19" s="109" t="s">
        <v>73</v>
      </c>
      <c r="C19" s="115">
        <v>41620.0</v>
      </c>
      <c r="D19" s="111" t="s">
        <v>42</v>
      </c>
      <c r="E19" s="112"/>
      <c r="F19" s="112"/>
      <c r="G19" s="112"/>
      <c r="H19" s="112"/>
      <c r="I19" s="112"/>
      <c r="J19" s="112"/>
      <c r="K19" s="112"/>
      <c r="L19" s="112"/>
      <c r="M19" s="112"/>
      <c r="N19" s="112"/>
      <c r="O19" s="112"/>
      <c r="P19" s="112"/>
      <c r="Q19" s="112"/>
      <c r="R19" s="112"/>
      <c r="S19" s="112"/>
      <c r="T19" s="112"/>
      <c r="U19" s="112"/>
      <c r="V19" s="112"/>
      <c r="W19" s="112"/>
      <c r="X19" s="112"/>
      <c r="Y19" s="109">
        <v>0.0</v>
      </c>
      <c r="Z19" s="109">
        <v>0.0</v>
      </c>
      <c r="AA19" s="114">
        <v>0.0</v>
      </c>
      <c r="AB19" s="100"/>
      <c r="AC19" s="68">
        <v>510.0</v>
      </c>
      <c r="AD19" s="68">
        <v>99.0</v>
      </c>
      <c r="AE19" s="100">
        <f t="shared" si="1"/>
        <v>50490</v>
      </c>
      <c r="AF19" s="68">
        <v>0.0</v>
      </c>
      <c r="AG19" s="100"/>
      <c r="AH19" s="108">
        <f t="shared" si="2"/>
        <v>0</v>
      </c>
      <c r="AI19" s="112"/>
      <c r="AJ19" s="112"/>
    </row>
    <row r="20">
      <c r="A20" s="109" t="s">
        <v>554</v>
      </c>
      <c r="B20" s="109" t="s">
        <v>73</v>
      </c>
      <c r="C20" s="115">
        <v>41620.0</v>
      </c>
      <c r="D20" s="111" t="s">
        <v>42</v>
      </c>
      <c r="E20" s="112"/>
      <c r="F20" s="112"/>
      <c r="G20" s="112"/>
      <c r="H20" s="112"/>
      <c r="I20" s="112"/>
      <c r="J20" s="112"/>
      <c r="K20" s="112"/>
      <c r="L20" s="112"/>
      <c r="M20" s="112"/>
      <c r="N20" s="112"/>
      <c r="O20" s="112"/>
      <c r="P20" s="112"/>
      <c r="Q20" s="112"/>
      <c r="R20" s="112"/>
      <c r="S20" s="112"/>
      <c r="T20" s="112"/>
      <c r="U20" s="112"/>
      <c r="V20" s="112"/>
      <c r="W20" s="112"/>
      <c r="X20" s="112"/>
      <c r="Y20" s="109">
        <v>0.0</v>
      </c>
      <c r="Z20" s="109">
        <v>0.0</v>
      </c>
      <c r="AA20" s="114">
        <v>0.0</v>
      </c>
      <c r="AB20" s="100"/>
      <c r="AC20" s="68">
        <v>613.0</v>
      </c>
      <c r="AD20" s="68">
        <v>82.0</v>
      </c>
      <c r="AE20" s="100">
        <f t="shared" si="1"/>
        <v>50266</v>
      </c>
      <c r="AF20" s="68">
        <v>0.0</v>
      </c>
      <c r="AG20" s="100"/>
      <c r="AH20" s="108">
        <f t="shared" si="2"/>
        <v>0</v>
      </c>
      <c r="AI20" s="112"/>
      <c r="AJ20" s="112"/>
    </row>
    <row r="21">
      <c r="A21" s="109" t="s">
        <v>555</v>
      </c>
      <c r="B21" s="109" t="s">
        <v>73</v>
      </c>
      <c r="C21" s="115">
        <v>41620.0</v>
      </c>
      <c r="D21" s="111" t="s">
        <v>42</v>
      </c>
      <c r="E21" s="112"/>
      <c r="F21" s="112"/>
      <c r="G21" s="112"/>
      <c r="H21" s="112"/>
      <c r="I21" s="112"/>
      <c r="J21" s="112"/>
      <c r="K21" s="112"/>
      <c r="L21" s="112"/>
      <c r="M21" s="112"/>
      <c r="N21" s="112"/>
      <c r="O21" s="112"/>
      <c r="P21" s="112"/>
      <c r="Q21" s="112"/>
      <c r="R21" s="112"/>
      <c r="S21" s="112"/>
      <c r="T21" s="112"/>
      <c r="U21" s="112"/>
      <c r="V21" s="112"/>
      <c r="W21" s="112"/>
      <c r="X21" s="112"/>
      <c r="Y21" s="109">
        <v>1.0</v>
      </c>
      <c r="Z21" s="109">
        <v>1.0</v>
      </c>
      <c r="AA21" s="114">
        <v>0.0</v>
      </c>
      <c r="AB21" s="5" t="s">
        <v>540</v>
      </c>
      <c r="AC21" s="5">
        <v>612.2</v>
      </c>
      <c r="AD21" s="5">
        <v>33.0</v>
      </c>
      <c r="AE21" s="100">
        <f t="shared" si="1"/>
        <v>20202.6</v>
      </c>
      <c r="AF21" s="5">
        <v>2.0</v>
      </c>
      <c r="AG21" s="100"/>
      <c r="AH21" s="108">
        <f t="shared" si="2"/>
        <v>0.009899715878</v>
      </c>
      <c r="AI21" s="112"/>
      <c r="AJ21" s="112"/>
    </row>
    <row r="22">
      <c r="A22" s="109" t="s">
        <v>556</v>
      </c>
      <c r="B22" s="109" t="s">
        <v>73</v>
      </c>
      <c r="C22" s="115">
        <v>41620.0</v>
      </c>
      <c r="D22" s="111" t="s">
        <v>48</v>
      </c>
      <c r="E22" s="112"/>
      <c r="F22" s="112"/>
      <c r="G22" s="112"/>
      <c r="H22" s="112"/>
      <c r="I22" s="112"/>
      <c r="J22" s="112"/>
      <c r="K22" s="112"/>
      <c r="L22" s="112"/>
      <c r="M22" s="112"/>
      <c r="N22" s="112"/>
      <c r="O22" s="112"/>
      <c r="P22" s="112"/>
      <c r="Q22" s="112"/>
      <c r="R22" s="112"/>
      <c r="S22" s="112"/>
      <c r="T22" s="112"/>
      <c r="U22" s="112"/>
      <c r="V22" s="112"/>
      <c r="W22" s="112"/>
      <c r="X22" s="112"/>
      <c r="Y22" s="109">
        <v>1.0</v>
      </c>
      <c r="Z22" s="109">
        <v>1.0</v>
      </c>
      <c r="AA22" s="112"/>
      <c r="AB22" s="5" t="s">
        <v>540</v>
      </c>
      <c r="AC22" s="5">
        <v>634.8</v>
      </c>
      <c r="AD22" s="5">
        <v>32.0</v>
      </c>
      <c r="AE22" s="100">
        <f t="shared" si="1"/>
        <v>20313.6</v>
      </c>
      <c r="AF22" s="5">
        <v>1.0</v>
      </c>
      <c r="AG22" s="100"/>
      <c r="AH22" s="108">
        <f t="shared" si="2"/>
        <v>0.004922810334</v>
      </c>
      <c r="AI22" s="112"/>
      <c r="AJ22" s="112"/>
    </row>
    <row r="23">
      <c r="A23" s="27" t="s">
        <v>557</v>
      </c>
      <c r="B23" s="27" t="s">
        <v>73</v>
      </c>
      <c r="C23" s="27">
        <v>2012.0</v>
      </c>
      <c r="W23" s="27"/>
      <c r="X23" s="27">
        <v>1.0</v>
      </c>
      <c r="Y23" s="27">
        <v>1.0</v>
      </c>
      <c r="AB23" s="100"/>
      <c r="AC23" s="100"/>
      <c r="AD23" s="100"/>
      <c r="AE23" s="68"/>
      <c r="AF23" s="100"/>
      <c r="AG23" s="100"/>
      <c r="AH23" s="108" t="str">
        <f t="shared" si="2"/>
        <v>#DIV/0!</v>
      </c>
    </row>
    <row r="24">
      <c r="A24" s="27" t="s">
        <v>558</v>
      </c>
      <c r="C24" s="27">
        <v>2010.0</v>
      </c>
      <c r="Y24" s="27">
        <v>1.0</v>
      </c>
      <c r="AA24" s="2">
        <v>0.0</v>
      </c>
      <c r="AB24" s="100"/>
      <c r="AC24" s="100"/>
      <c r="AD24" s="100"/>
      <c r="AE24" s="68">
        <v>5000.0</v>
      </c>
      <c r="AF24" s="5">
        <v>0.0</v>
      </c>
      <c r="AG24" s="5"/>
      <c r="AH24" s="108">
        <f t="shared" si="2"/>
        <v>0</v>
      </c>
    </row>
    <row r="25">
      <c r="A25" s="27" t="s">
        <v>559</v>
      </c>
      <c r="C25" s="27">
        <v>2010.0</v>
      </c>
      <c r="Y25" s="27">
        <v>1.0</v>
      </c>
      <c r="AA25" s="2">
        <v>0.0</v>
      </c>
      <c r="AB25" s="100"/>
      <c r="AC25" s="100"/>
      <c r="AD25" s="100"/>
      <c r="AE25" s="68">
        <v>5000.0</v>
      </c>
      <c r="AF25" s="5">
        <v>5.0</v>
      </c>
      <c r="AG25" s="5"/>
      <c r="AH25" s="108">
        <f t="shared" si="2"/>
        <v>0.1</v>
      </c>
    </row>
    <row r="26">
      <c r="A26" s="27" t="s">
        <v>560</v>
      </c>
      <c r="C26" s="27">
        <v>2010.0</v>
      </c>
      <c r="Y26" s="27">
        <v>1.0</v>
      </c>
      <c r="AA26" s="2">
        <v>0.0</v>
      </c>
      <c r="AB26" s="100"/>
      <c r="AC26" s="100"/>
      <c r="AD26" s="100"/>
      <c r="AE26" s="68">
        <v>5000.0</v>
      </c>
      <c r="AF26" s="5">
        <v>1.0</v>
      </c>
      <c r="AG26" s="5"/>
      <c r="AH26" s="108">
        <f t="shared" si="2"/>
        <v>0.02</v>
      </c>
    </row>
    <row r="27">
      <c r="A27" s="27" t="s">
        <v>561</v>
      </c>
      <c r="B27" s="27" t="s">
        <v>53</v>
      </c>
      <c r="C27" s="117">
        <v>41262.0</v>
      </c>
      <c r="F27" s="118">
        <v>0.40694444444444444</v>
      </c>
      <c r="G27" s="27" t="s">
        <v>151</v>
      </c>
      <c r="H27" s="27">
        <v>1000.0</v>
      </c>
      <c r="I27" s="27">
        <v>100.0</v>
      </c>
      <c r="J27" s="27">
        <v>900.0</v>
      </c>
      <c r="K27" s="118">
        <v>0.4111111111111111</v>
      </c>
      <c r="L27" s="27">
        <v>3.0</v>
      </c>
      <c r="M27" s="27">
        <v>2.0</v>
      </c>
      <c r="N27" s="27">
        <v>16.7</v>
      </c>
      <c r="O27" s="27">
        <v>27.0</v>
      </c>
      <c r="P27" s="27">
        <v>9.0</v>
      </c>
      <c r="Q27" s="27">
        <v>10.7</v>
      </c>
      <c r="R27" s="27" t="s">
        <v>562</v>
      </c>
      <c r="S27" s="27" t="s">
        <v>562</v>
      </c>
      <c r="U27" s="27" t="s">
        <v>563</v>
      </c>
      <c r="W27" s="119"/>
      <c r="X27" s="119">
        <v>1.0</v>
      </c>
      <c r="Y27" s="27">
        <v>0.0</v>
      </c>
      <c r="Z27" s="27">
        <v>0.0</v>
      </c>
      <c r="AB27" s="100"/>
      <c r="AC27" s="100"/>
      <c r="AD27" s="100"/>
      <c r="AE27" s="100">
        <f t="shared" ref="AE27:AE28" si="3">AC27*AD27</f>
        <v>0</v>
      </c>
      <c r="AF27" s="100"/>
      <c r="AG27" s="100"/>
      <c r="AH27" s="108" t="str">
        <f t="shared" si="2"/>
        <v>#DIV/0!</v>
      </c>
    </row>
    <row r="28">
      <c r="A28" s="27" t="s">
        <v>564</v>
      </c>
      <c r="B28" s="27" t="s">
        <v>53</v>
      </c>
      <c r="C28" s="117">
        <v>41262.0</v>
      </c>
      <c r="F28" s="118">
        <v>0.41180555555555554</v>
      </c>
      <c r="G28" s="27" t="s">
        <v>151</v>
      </c>
      <c r="H28" s="27">
        <v>880.0</v>
      </c>
      <c r="I28" s="27">
        <v>100.0</v>
      </c>
      <c r="J28" s="27">
        <v>780.0</v>
      </c>
      <c r="K28" s="118">
        <v>0.42430555555555555</v>
      </c>
      <c r="L28" s="27">
        <v>3.0</v>
      </c>
      <c r="M28" s="27">
        <v>3.0</v>
      </c>
      <c r="N28" s="27">
        <v>11.5</v>
      </c>
      <c r="O28" s="27">
        <v>28.1</v>
      </c>
      <c r="P28" s="27">
        <v>9.8</v>
      </c>
      <c r="Q28" s="27">
        <v>9.6</v>
      </c>
      <c r="R28" s="27" t="s">
        <v>562</v>
      </c>
      <c r="S28" s="27" t="s">
        <v>562</v>
      </c>
      <c r="U28" s="27" t="s">
        <v>565</v>
      </c>
      <c r="W28" s="119"/>
      <c r="X28" s="119">
        <v>1.0</v>
      </c>
      <c r="Y28" s="27">
        <v>1.0</v>
      </c>
      <c r="AA28" s="27"/>
      <c r="AB28" s="5" t="s">
        <v>540</v>
      </c>
      <c r="AC28" s="5">
        <v>683.6</v>
      </c>
      <c r="AD28" s="5">
        <v>30.0</v>
      </c>
      <c r="AE28" s="100">
        <f t="shared" si="3"/>
        <v>20508</v>
      </c>
      <c r="AF28" s="5">
        <v>1.0</v>
      </c>
      <c r="AG28" s="100"/>
      <c r="AH28" s="108">
        <f t="shared" si="2"/>
        <v>0.004876145894</v>
      </c>
    </row>
    <row r="29">
      <c r="A29" s="27" t="s">
        <v>566</v>
      </c>
      <c r="B29" s="27" t="s">
        <v>53</v>
      </c>
      <c r="C29" s="117">
        <v>41262.0</v>
      </c>
      <c r="F29" s="118">
        <v>0.43680555555555556</v>
      </c>
      <c r="G29" s="27" t="s">
        <v>151</v>
      </c>
      <c r="H29" s="27">
        <v>880.0</v>
      </c>
      <c r="I29" s="27">
        <v>100.0</v>
      </c>
      <c r="J29" s="27">
        <v>780.0</v>
      </c>
      <c r="K29" s="118">
        <v>0.4444444444444444</v>
      </c>
      <c r="L29" s="27">
        <v>3.0</v>
      </c>
      <c r="M29" s="27">
        <v>1.0</v>
      </c>
      <c r="N29" s="27">
        <v>13.8</v>
      </c>
      <c r="O29" s="27">
        <v>26.0</v>
      </c>
      <c r="P29" s="27">
        <v>9.9</v>
      </c>
      <c r="Q29" s="27">
        <v>9.9</v>
      </c>
      <c r="R29" s="27" t="s">
        <v>562</v>
      </c>
      <c r="S29" s="27" t="s">
        <v>562</v>
      </c>
      <c r="U29" s="27" t="s">
        <v>567</v>
      </c>
      <c r="W29" s="119"/>
      <c r="X29" s="119">
        <v>1.0</v>
      </c>
      <c r="Y29" s="27">
        <v>1.0</v>
      </c>
      <c r="Z29" s="27">
        <v>1.0</v>
      </c>
      <c r="AB29" s="100"/>
      <c r="AC29" s="100"/>
      <c r="AD29" s="100"/>
      <c r="AE29" s="68">
        <v>20000.0</v>
      </c>
      <c r="AF29" s="68">
        <v>3.0</v>
      </c>
      <c r="AG29" s="100"/>
      <c r="AH29" s="108">
        <f t="shared" si="2"/>
        <v>0.015</v>
      </c>
    </row>
    <row r="30">
      <c r="A30" s="27" t="s">
        <v>568</v>
      </c>
      <c r="B30" s="27" t="s">
        <v>53</v>
      </c>
      <c r="C30" s="117">
        <v>41262.0</v>
      </c>
      <c r="F30" s="118">
        <v>0.46597222222222223</v>
      </c>
      <c r="G30" s="27" t="s">
        <v>151</v>
      </c>
      <c r="H30" s="27">
        <v>840.0</v>
      </c>
      <c r="I30" s="27">
        <v>100.0</v>
      </c>
      <c r="J30" s="27">
        <v>740.0</v>
      </c>
      <c r="K30" s="118">
        <v>0.47291666666666665</v>
      </c>
      <c r="L30" s="27">
        <v>3.0</v>
      </c>
      <c r="M30" s="27">
        <v>1.0</v>
      </c>
      <c r="N30" s="27">
        <v>12.8</v>
      </c>
      <c r="O30" s="27">
        <v>27.1</v>
      </c>
      <c r="P30" s="27">
        <v>9.6</v>
      </c>
      <c r="Q30" s="27">
        <v>10.0</v>
      </c>
      <c r="R30" s="27" t="s">
        <v>562</v>
      </c>
      <c r="S30" s="27" t="s">
        <v>562</v>
      </c>
      <c r="U30" s="27" t="s">
        <v>565</v>
      </c>
      <c r="W30" s="119"/>
      <c r="X30" s="119">
        <v>1.0</v>
      </c>
      <c r="Y30" s="27">
        <v>0.0</v>
      </c>
      <c r="Z30" s="27">
        <v>0.0</v>
      </c>
      <c r="AA30" s="2">
        <v>0.0</v>
      </c>
      <c r="AB30" s="100"/>
      <c r="AC30" s="100"/>
      <c r="AD30" s="100"/>
      <c r="AE30" s="68">
        <v>20000.0</v>
      </c>
      <c r="AF30" s="68">
        <v>0.0</v>
      </c>
      <c r="AG30" s="100"/>
      <c r="AH30" s="108">
        <f t="shared" si="2"/>
        <v>0</v>
      </c>
    </row>
    <row r="31">
      <c r="A31" s="27" t="s">
        <v>569</v>
      </c>
      <c r="B31" s="27" t="s">
        <v>53</v>
      </c>
      <c r="C31" s="117">
        <v>41262.0</v>
      </c>
      <c r="F31" s="118">
        <v>0.48333333333333334</v>
      </c>
      <c r="G31" s="27" t="s">
        <v>151</v>
      </c>
      <c r="H31" s="27">
        <v>800.0</v>
      </c>
      <c r="I31" s="27">
        <v>100.0</v>
      </c>
      <c r="J31" s="27">
        <v>700.0</v>
      </c>
      <c r="K31" s="118">
        <v>0.48541666666666666</v>
      </c>
      <c r="L31" s="27">
        <v>3.0</v>
      </c>
      <c r="M31" s="27">
        <v>2.5</v>
      </c>
      <c r="N31" s="27">
        <v>12.1</v>
      </c>
      <c r="O31" s="27">
        <v>27.5</v>
      </c>
      <c r="P31" s="27">
        <v>9.0</v>
      </c>
      <c r="Q31" s="27">
        <v>9.5</v>
      </c>
      <c r="R31" s="27" t="s">
        <v>562</v>
      </c>
      <c r="S31" s="27" t="s">
        <v>562</v>
      </c>
      <c r="U31" s="27" t="s">
        <v>565</v>
      </c>
      <c r="W31" s="119"/>
      <c r="X31" s="119">
        <v>1.0</v>
      </c>
      <c r="Y31" s="27">
        <v>0.0</v>
      </c>
      <c r="Z31" s="27">
        <v>0.0</v>
      </c>
      <c r="AB31" s="100"/>
      <c r="AC31" s="100"/>
      <c r="AD31" s="100"/>
      <c r="AE31" s="68">
        <v>20000.0</v>
      </c>
      <c r="AF31" s="68">
        <v>0.0</v>
      </c>
      <c r="AG31" s="100"/>
      <c r="AH31" s="108">
        <f t="shared" si="2"/>
        <v>0</v>
      </c>
    </row>
    <row r="32">
      <c r="A32" s="27" t="s">
        <v>570</v>
      </c>
      <c r="B32" s="27" t="s">
        <v>53</v>
      </c>
      <c r="C32" s="117">
        <v>41262.0</v>
      </c>
      <c r="F32" s="118">
        <v>0.49444444444444446</v>
      </c>
      <c r="G32" s="27" t="s">
        <v>151</v>
      </c>
      <c r="H32" s="27">
        <v>880.0</v>
      </c>
      <c r="I32" s="27">
        <v>100.0</v>
      </c>
      <c r="J32" s="27">
        <v>780.0</v>
      </c>
      <c r="K32" s="27" t="s">
        <v>571</v>
      </c>
      <c r="L32" s="27">
        <v>3.0</v>
      </c>
      <c r="M32" s="27">
        <v>2.5</v>
      </c>
      <c r="N32" s="27">
        <v>13.1</v>
      </c>
      <c r="O32" s="27">
        <v>27.9</v>
      </c>
      <c r="P32" s="27">
        <v>9.3</v>
      </c>
      <c r="Q32" s="27">
        <v>9.4</v>
      </c>
      <c r="R32" s="27" t="s">
        <v>562</v>
      </c>
      <c r="S32" s="27" t="s">
        <v>562</v>
      </c>
      <c r="U32" s="27" t="s">
        <v>572</v>
      </c>
      <c r="W32" s="119"/>
      <c r="X32" s="119">
        <v>1.0</v>
      </c>
      <c r="Y32" s="27">
        <v>1.0</v>
      </c>
      <c r="Z32" s="27">
        <v>1.0</v>
      </c>
      <c r="AA32" s="2">
        <v>0.0</v>
      </c>
      <c r="AB32" s="5" t="s">
        <v>540</v>
      </c>
      <c r="AC32" s="5">
        <v>624.4</v>
      </c>
      <c r="AD32" s="5">
        <v>32.0</v>
      </c>
      <c r="AE32" s="100">
        <f>AC32*AD32</f>
        <v>19980.8</v>
      </c>
      <c r="AF32" s="5">
        <v>2.0</v>
      </c>
      <c r="AG32" s="100"/>
      <c r="AH32" s="108">
        <f t="shared" si="2"/>
        <v>0.01000960922</v>
      </c>
    </row>
    <row r="33">
      <c r="A33" s="27" t="s">
        <v>573</v>
      </c>
      <c r="B33" s="27" t="s">
        <v>53</v>
      </c>
      <c r="C33" s="117">
        <v>41262.0</v>
      </c>
      <c r="F33" s="118">
        <v>0.4979166666666667</v>
      </c>
      <c r="G33" s="27" t="s">
        <v>151</v>
      </c>
      <c r="H33" s="27">
        <v>900.0</v>
      </c>
      <c r="I33" s="27">
        <v>100.0</v>
      </c>
      <c r="J33" s="27">
        <v>800.0</v>
      </c>
      <c r="K33" s="118">
        <v>0.5201388888888889</v>
      </c>
      <c r="L33" s="27">
        <v>2.0</v>
      </c>
      <c r="M33" s="27">
        <v>1.0</v>
      </c>
      <c r="N33" s="27">
        <v>13.2</v>
      </c>
      <c r="O33" s="27">
        <v>27.9</v>
      </c>
      <c r="P33" s="27">
        <v>9.5</v>
      </c>
      <c r="Q33" s="27">
        <v>8.8</v>
      </c>
      <c r="R33" s="27" t="s">
        <v>562</v>
      </c>
      <c r="S33" s="27" t="s">
        <v>562</v>
      </c>
      <c r="T33" s="27" t="s">
        <v>574</v>
      </c>
      <c r="W33" s="119"/>
      <c r="X33" s="119">
        <v>1.0</v>
      </c>
      <c r="Y33" s="27">
        <v>0.0</v>
      </c>
      <c r="Z33" s="27">
        <v>0.0</v>
      </c>
      <c r="AB33" s="100"/>
      <c r="AC33" s="100"/>
      <c r="AD33" s="100"/>
      <c r="AE33" s="68">
        <v>20000.0</v>
      </c>
      <c r="AF33" s="68">
        <v>0.0</v>
      </c>
      <c r="AG33" s="100"/>
      <c r="AH33" s="108">
        <f t="shared" si="2"/>
        <v>0</v>
      </c>
    </row>
    <row r="34">
      <c r="A34" s="27" t="s">
        <v>575</v>
      </c>
      <c r="B34" s="27" t="s">
        <v>53</v>
      </c>
      <c r="C34" s="117">
        <v>41262.0</v>
      </c>
      <c r="F34" s="118">
        <v>0.5194444444444445</v>
      </c>
      <c r="G34" s="27" t="s">
        <v>151</v>
      </c>
      <c r="H34" s="27">
        <v>1200.0</v>
      </c>
      <c r="I34" s="27">
        <v>100.0</v>
      </c>
      <c r="J34" s="27">
        <v>1100.0</v>
      </c>
      <c r="K34" s="27" t="s">
        <v>576</v>
      </c>
      <c r="L34" s="27">
        <v>3.0</v>
      </c>
      <c r="M34" s="27">
        <v>1.0</v>
      </c>
      <c r="N34" s="27">
        <v>15.9</v>
      </c>
      <c r="O34" s="27">
        <v>29.0</v>
      </c>
      <c r="P34" s="27">
        <v>11.8</v>
      </c>
      <c r="Q34" s="27">
        <v>11.6</v>
      </c>
      <c r="R34" s="27" t="s">
        <v>562</v>
      </c>
      <c r="S34" s="27" t="s">
        <v>562</v>
      </c>
      <c r="U34" s="27" t="s">
        <v>577</v>
      </c>
      <c r="W34" s="119"/>
      <c r="X34" s="119">
        <v>1.0</v>
      </c>
      <c r="Y34" s="27">
        <v>0.0</v>
      </c>
      <c r="Z34" s="27">
        <v>0.0</v>
      </c>
      <c r="AA34" s="2">
        <v>0.0</v>
      </c>
      <c r="AB34" s="100"/>
      <c r="AC34" s="100"/>
      <c r="AD34" s="100"/>
      <c r="AE34" s="68">
        <v>20000.0</v>
      </c>
      <c r="AF34" s="68">
        <v>0.0</v>
      </c>
      <c r="AG34" s="100"/>
      <c r="AH34" s="108">
        <f t="shared" si="2"/>
        <v>0</v>
      </c>
    </row>
    <row r="35">
      <c r="A35" s="27" t="s">
        <v>578</v>
      </c>
      <c r="B35" s="27" t="s">
        <v>53</v>
      </c>
      <c r="C35" s="117">
        <v>41262.0</v>
      </c>
      <c r="F35" s="118">
        <v>0.5354166666666667</v>
      </c>
      <c r="G35" s="27" t="s">
        <v>151</v>
      </c>
      <c r="H35" s="27">
        <v>1080.0</v>
      </c>
      <c r="I35" s="27">
        <v>180.0</v>
      </c>
      <c r="J35" s="27">
        <v>900.0</v>
      </c>
      <c r="K35" s="118">
        <v>0.04375</v>
      </c>
      <c r="L35" s="27">
        <v>3.0</v>
      </c>
      <c r="M35" s="27">
        <v>2.0</v>
      </c>
      <c r="N35" s="27">
        <v>16.8</v>
      </c>
      <c r="O35" s="27">
        <v>30.5</v>
      </c>
      <c r="P35" s="27">
        <v>12.0</v>
      </c>
      <c r="Q35" s="27">
        <v>10.5</v>
      </c>
      <c r="R35" s="27" t="s">
        <v>562</v>
      </c>
      <c r="S35" s="27" t="s">
        <v>562</v>
      </c>
      <c r="W35" s="119"/>
      <c r="X35" s="119">
        <v>1.0</v>
      </c>
      <c r="Y35" s="27">
        <v>0.0</v>
      </c>
      <c r="Z35" s="27">
        <v>0.0</v>
      </c>
      <c r="AA35" s="2">
        <v>0.0</v>
      </c>
      <c r="AB35" s="100"/>
      <c r="AC35" s="100"/>
      <c r="AD35" s="100"/>
      <c r="AE35" s="68">
        <v>20000.0</v>
      </c>
      <c r="AF35" s="68">
        <v>0.0</v>
      </c>
      <c r="AG35" s="100"/>
      <c r="AH35" s="108">
        <f t="shared" si="2"/>
        <v>0</v>
      </c>
    </row>
    <row r="36">
      <c r="A36" s="27" t="s">
        <v>579</v>
      </c>
      <c r="B36" s="27" t="s">
        <v>53</v>
      </c>
      <c r="C36" s="117">
        <v>41262.0</v>
      </c>
      <c r="F36" s="118">
        <v>0.050694444444444445</v>
      </c>
      <c r="G36" s="27" t="s">
        <v>151</v>
      </c>
      <c r="H36" s="27">
        <v>1150.0</v>
      </c>
      <c r="I36" s="27">
        <v>200.0</v>
      </c>
      <c r="J36" s="27">
        <v>950.0</v>
      </c>
      <c r="K36" s="118">
        <v>0.05555555555555555</v>
      </c>
      <c r="L36" s="27">
        <v>3.0</v>
      </c>
      <c r="M36" s="27">
        <v>1.0</v>
      </c>
      <c r="N36" s="27">
        <v>15.9</v>
      </c>
      <c r="O36" s="27">
        <v>27.0</v>
      </c>
      <c r="P36" s="27">
        <v>11.2</v>
      </c>
      <c r="Q36" s="27">
        <v>11.0</v>
      </c>
      <c r="R36" s="27" t="s">
        <v>562</v>
      </c>
      <c r="S36" s="27" t="s">
        <v>562</v>
      </c>
      <c r="T36" s="27" t="s">
        <v>580</v>
      </c>
      <c r="U36" s="27" t="s">
        <v>581</v>
      </c>
      <c r="W36" s="119"/>
      <c r="X36" s="119">
        <v>1.0</v>
      </c>
      <c r="Y36" s="27">
        <v>0.0</v>
      </c>
      <c r="Z36" s="27">
        <v>0.0</v>
      </c>
      <c r="AA36" s="2">
        <v>0.0</v>
      </c>
      <c r="AB36" s="100"/>
      <c r="AC36" s="100"/>
      <c r="AD36" s="100"/>
      <c r="AE36" s="68">
        <v>20000.0</v>
      </c>
      <c r="AF36" s="68">
        <v>0.0</v>
      </c>
      <c r="AG36" s="100"/>
      <c r="AH36" s="108">
        <f t="shared" si="2"/>
        <v>0</v>
      </c>
    </row>
    <row r="37">
      <c r="A37" s="109" t="s">
        <v>582</v>
      </c>
      <c r="B37" s="109" t="s">
        <v>53</v>
      </c>
      <c r="C37" s="110">
        <v>41467.0</v>
      </c>
      <c r="D37" s="111" t="s">
        <v>48</v>
      </c>
      <c r="E37" s="112"/>
      <c r="F37" s="112"/>
      <c r="G37" s="113" t="s">
        <v>545</v>
      </c>
      <c r="H37" s="112"/>
      <c r="I37" s="112"/>
      <c r="J37" s="112"/>
      <c r="K37" s="112"/>
      <c r="L37" s="112"/>
      <c r="M37" s="112"/>
      <c r="N37" s="112"/>
      <c r="O37" s="112"/>
      <c r="P37" s="112"/>
      <c r="Q37" s="112"/>
      <c r="R37" s="112"/>
      <c r="S37" s="114" t="s">
        <v>46</v>
      </c>
      <c r="T37" s="112"/>
      <c r="U37" s="112"/>
      <c r="V37" s="112"/>
      <c r="W37" s="114" t="s">
        <v>46</v>
      </c>
      <c r="X37" s="109">
        <v>1.0</v>
      </c>
      <c r="Y37" s="109">
        <v>1.0</v>
      </c>
      <c r="Z37" s="109">
        <v>1.0</v>
      </c>
      <c r="AA37" s="112"/>
      <c r="AB37" s="100"/>
      <c r="AC37" s="100"/>
      <c r="AD37" s="100"/>
      <c r="AE37" s="68">
        <v>50000.0</v>
      </c>
      <c r="AF37" s="68">
        <v>44.0</v>
      </c>
      <c r="AG37" s="100"/>
      <c r="AH37" s="108">
        <f t="shared" si="2"/>
        <v>0.088</v>
      </c>
      <c r="AI37" s="112"/>
      <c r="AJ37" s="112"/>
    </row>
    <row r="38">
      <c r="A38" s="109" t="s">
        <v>583</v>
      </c>
      <c r="B38" s="109" t="s">
        <v>53</v>
      </c>
      <c r="C38" s="110">
        <v>41467.0</v>
      </c>
      <c r="D38" s="111" t="s">
        <v>48</v>
      </c>
      <c r="E38" s="112"/>
      <c r="F38" s="112"/>
      <c r="G38" s="113" t="s">
        <v>545</v>
      </c>
      <c r="H38" s="112"/>
      <c r="I38" s="112"/>
      <c r="J38" s="112"/>
      <c r="K38" s="112"/>
      <c r="L38" s="112"/>
      <c r="M38" s="112"/>
      <c r="N38" s="112"/>
      <c r="O38" s="112"/>
      <c r="P38" s="112"/>
      <c r="Q38" s="112"/>
      <c r="R38" s="112"/>
      <c r="S38" s="114" t="s">
        <v>46</v>
      </c>
      <c r="T38" s="112"/>
      <c r="U38" s="112"/>
      <c r="V38" s="112"/>
      <c r="W38" s="114" t="s">
        <v>46</v>
      </c>
      <c r="X38" s="109">
        <v>1.0</v>
      </c>
      <c r="Y38" s="109">
        <v>1.0</v>
      </c>
      <c r="Z38" s="109">
        <v>1.0</v>
      </c>
      <c r="AA38" s="112"/>
      <c r="AB38" s="5" t="s">
        <v>540</v>
      </c>
      <c r="AC38" s="5">
        <v>531.2</v>
      </c>
      <c r="AD38" s="5">
        <v>38.0</v>
      </c>
      <c r="AE38" s="100">
        <f t="shared" ref="AE38:AE44" si="4">AC38*AD38</f>
        <v>20185.6</v>
      </c>
      <c r="AF38" s="68">
        <v>104.0</v>
      </c>
      <c r="AG38" s="5"/>
      <c r="AH38" s="108">
        <f t="shared" si="2"/>
        <v>0.5152187698</v>
      </c>
      <c r="AI38" s="112"/>
      <c r="AJ38" s="112"/>
    </row>
    <row r="39">
      <c r="A39" s="109" t="s">
        <v>584</v>
      </c>
      <c r="B39" s="109" t="s">
        <v>53</v>
      </c>
      <c r="C39" s="110">
        <v>41467.0</v>
      </c>
      <c r="D39" s="111" t="s">
        <v>48</v>
      </c>
      <c r="E39" s="112"/>
      <c r="F39" s="112"/>
      <c r="G39" s="113" t="s">
        <v>538</v>
      </c>
      <c r="H39" s="112"/>
      <c r="I39" s="112"/>
      <c r="J39" s="112"/>
      <c r="K39" s="112"/>
      <c r="L39" s="112"/>
      <c r="M39" s="112"/>
      <c r="N39" s="112"/>
      <c r="O39" s="112"/>
      <c r="P39" s="112"/>
      <c r="Q39" s="112"/>
      <c r="R39" s="112"/>
      <c r="S39" s="114" t="s">
        <v>46</v>
      </c>
      <c r="T39" s="112"/>
      <c r="U39" s="112"/>
      <c r="V39" s="112"/>
      <c r="W39" s="114" t="s">
        <v>46</v>
      </c>
      <c r="X39" s="109">
        <v>1.0</v>
      </c>
      <c r="Y39" s="109">
        <v>1.0</v>
      </c>
      <c r="Z39" s="109">
        <v>1.0</v>
      </c>
      <c r="AA39" s="112"/>
      <c r="AB39" s="5" t="s">
        <v>540</v>
      </c>
      <c r="AC39" s="5">
        <v>633.6</v>
      </c>
      <c r="AD39" s="5">
        <v>32.0</v>
      </c>
      <c r="AE39" s="100">
        <f t="shared" si="4"/>
        <v>20275.2</v>
      </c>
      <c r="AF39" s="5">
        <v>6.0</v>
      </c>
      <c r="AG39" s="100"/>
      <c r="AH39" s="108">
        <f t="shared" si="2"/>
        <v>0.02959280303</v>
      </c>
      <c r="AI39" s="112"/>
      <c r="AJ39" s="112"/>
    </row>
    <row r="40">
      <c r="A40" s="109" t="s">
        <v>585</v>
      </c>
      <c r="B40" s="109" t="s">
        <v>53</v>
      </c>
      <c r="C40" s="110">
        <v>41467.0</v>
      </c>
      <c r="D40" s="111" t="s">
        <v>42</v>
      </c>
      <c r="E40" s="112"/>
      <c r="F40" s="112"/>
      <c r="G40" s="113" t="s">
        <v>538</v>
      </c>
      <c r="H40" s="112"/>
      <c r="I40" s="112"/>
      <c r="J40" s="112"/>
      <c r="K40" s="112"/>
      <c r="L40" s="112"/>
      <c r="M40" s="112"/>
      <c r="N40" s="112"/>
      <c r="O40" s="112"/>
      <c r="P40" s="112"/>
      <c r="Q40" s="112"/>
      <c r="R40" s="112"/>
      <c r="S40" s="114" t="s">
        <v>46</v>
      </c>
      <c r="T40" s="112"/>
      <c r="U40" s="112"/>
      <c r="V40" s="112"/>
      <c r="W40" s="114" t="s">
        <v>46</v>
      </c>
      <c r="X40" s="109">
        <v>1.0</v>
      </c>
      <c r="Y40" s="109">
        <v>1.0</v>
      </c>
      <c r="Z40" s="109">
        <v>1.0</v>
      </c>
      <c r="AA40" s="112"/>
      <c r="AB40" s="5" t="s">
        <v>540</v>
      </c>
      <c r="AC40" s="5">
        <v>678.6</v>
      </c>
      <c r="AD40" s="5">
        <v>30.0</v>
      </c>
      <c r="AE40" s="100">
        <f t="shared" si="4"/>
        <v>20358</v>
      </c>
      <c r="AF40" s="5">
        <v>7.0</v>
      </c>
      <c r="AG40" s="100"/>
      <c r="AH40" s="108">
        <f t="shared" si="2"/>
        <v>0.03438451714</v>
      </c>
      <c r="AI40" s="112"/>
      <c r="AJ40" s="112"/>
    </row>
    <row r="41">
      <c r="A41" s="109" t="s">
        <v>586</v>
      </c>
      <c r="B41" s="109" t="s">
        <v>53</v>
      </c>
      <c r="C41" s="110">
        <v>41467.0</v>
      </c>
      <c r="D41" s="111" t="s">
        <v>42</v>
      </c>
      <c r="E41" s="112"/>
      <c r="F41" s="112"/>
      <c r="G41" s="113" t="s">
        <v>538</v>
      </c>
      <c r="H41" s="112"/>
      <c r="I41" s="112"/>
      <c r="J41" s="112"/>
      <c r="K41" s="112"/>
      <c r="L41" s="112"/>
      <c r="M41" s="112"/>
      <c r="N41" s="112"/>
      <c r="O41" s="112"/>
      <c r="P41" s="112"/>
      <c r="Q41" s="112"/>
      <c r="R41" s="112"/>
      <c r="S41" s="114" t="s">
        <v>46</v>
      </c>
      <c r="T41" s="112"/>
      <c r="U41" s="112"/>
      <c r="V41" s="112"/>
      <c r="W41" s="114" t="s">
        <v>46</v>
      </c>
      <c r="X41" s="109">
        <v>1.0</v>
      </c>
      <c r="Y41" s="109">
        <v>1.0</v>
      </c>
      <c r="Z41" s="109">
        <v>1.0</v>
      </c>
      <c r="AA41" s="112"/>
      <c r="AB41" s="100"/>
      <c r="AC41" s="68">
        <v>690.0</v>
      </c>
      <c r="AD41" s="68">
        <v>73.0</v>
      </c>
      <c r="AE41" s="100">
        <f t="shared" si="4"/>
        <v>50370</v>
      </c>
      <c r="AF41" s="68">
        <v>30.0</v>
      </c>
      <c r="AG41" s="100"/>
      <c r="AH41" s="108">
        <f t="shared" si="2"/>
        <v>0.05955926147</v>
      </c>
      <c r="AI41" s="112"/>
      <c r="AJ41" s="112"/>
    </row>
    <row r="42">
      <c r="A42" s="109" t="s">
        <v>587</v>
      </c>
      <c r="B42" s="109" t="s">
        <v>53</v>
      </c>
      <c r="C42" s="110">
        <v>41467.0</v>
      </c>
      <c r="D42" s="111" t="s">
        <v>42</v>
      </c>
      <c r="E42" s="112"/>
      <c r="F42" s="112"/>
      <c r="G42" s="113" t="s">
        <v>545</v>
      </c>
      <c r="H42" s="112"/>
      <c r="I42" s="112"/>
      <c r="J42" s="112"/>
      <c r="K42" s="112"/>
      <c r="L42" s="112"/>
      <c r="M42" s="112"/>
      <c r="N42" s="112"/>
      <c r="O42" s="112"/>
      <c r="P42" s="112"/>
      <c r="Q42" s="112"/>
      <c r="R42" s="112"/>
      <c r="S42" s="114" t="s">
        <v>46</v>
      </c>
      <c r="T42" s="112"/>
      <c r="U42" s="112"/>
      <c r="V42" s="112"/>
      <c r="W42" s="114" t="s">
        <v>46</v>
      </c>
      <c r="X42" s="109">
        <v>1.0</v>
      </c>
      <c r="Y42" s="109">
        <v>0.0</v>
      </c>
      <c r="Z42" s="109">
        <v>0.0</v>
      </c>
      <c r="AA42" s="112"/>
      <c r="AB42" s="100"/>
      <c r="AC42" s="68">
        <v>601.0</v>
      </c>
      <c r="AD42" s="68">
        <v>84.0</v>
      </c>
      <c r="AE42" s="100">
        <f t="shared" si="4"/>
        <v>50484</v>
      </c>
      <c r="AF42" s="68">
        <v>0.0</v>
      </c>
      <c r="AG42" s="100"/>
      <c r="AH42" s="108">
        <f t="shared" si="2"/>
        <v>0</v>
      </c>
      <c r="AI42" s="112"/>
      <c r="AJ42" s="112"/>
    </row>
    <row r="43">
      <c r="A43" s="109" t="s">
        <v>588</v>
      </c>
      <c r="B43" s="109" t="s">
        <v>53</v>
      </c>
      <c r="C43" s="120">
        <v>41467.0</v>
      </c>
      <c r="D43" s="111" t="s">
        <v>42</v>
      </c>
      <c r="E43" s="112"/>
      <c r="F43" s="112"/>
      <c r="H43" s="112"/>
      <c r="I43" s="112"/>
      <c r="J43" s="112"/>
      <c r="K43" s="112"/>
      <c r="L43" s="112"/>
      <c r="M43" s="112"/>
      <c r="N43" s="112"/>
      <c r="O43" s="112"/>
      <c r="P43" s="112"/>
      <c r="Q43" s="112"/>
      <c r="R43" s="112"/>
      <c r="S43" s="112"/>
      <c r="T43" s="112"/>
      <c r="U43" s="112"/>
      <c r="V43" s="112"/>
      <c r="W43" s="116"/>
      <c r="X43" s="116">
        <v>1.0</v>
      </c>
      <c r="Y43" s="109">
        <v>0.0</v>
      </c>
      <c r="Z43" s="109">
        <v>0.0</v>
      </c>
      <c r="AA43" s="112"/>
      <c r="AB43" s="100"/>
      <c r="AC43" s="68">
        <v>578.0</v>
      </c>
      <c r="AD43" s="68">
        <v>87.0</v>
      </c>
      <c r="AE43" s="100">
        <f t="shared" si="4"/>
        <v>50286</v>
      </c>
      <c r="AF43" s="68">
        <v>0.0</v>
      </c>
      <c r="AG43" s="100"/>
      <c r="AH43" s="108">
        <f t="shared" si="2"/>
        <v>0</v>
      </c>
      <c r="AI43" s="112"/>
      <c r="AJ43" s="112"/>
    </row>
    <row r="44">
      <c r="A44" s="109" t="s">
        <v>589</v>
      </c>
      <c r="B44" s="109" t="s">
        <v>53</v>
      </c>
      <c r="C44" s="115">
        <v>41490.0</v>
      </c>
      <c r="D44" s="111" t="s">
        <v>48</v>
      </c>
      <c r="E44" s="112"/>
      <c r="F44" s="112"/>
      <c r="G44" s="112"/>
      <c r="H44" s="112"/>
      <c r="I44" s="112"/>
      <c r="J44" s="112"/>
      <c r="K44" s="112"/>
      <c r="L44" s="112"/>
      <c r="M44" s="112"/>
      <c r="N44" s="112"/>
      <c r="O44" s="112"/>
      <c r="P44" s="112"/>
      <c r="Q44" s="112"/>
      <c r="R44" s="112"/>
      <c r="S44" s="112"/>
      <c r="T44" s="112"/>
      <c r="U44" s="112"/>
      <c r="V44" s="112"/>
      <c r="W44" s="116"/>
      <c r="X44" s="116">
        <v>1.0</v>
      </c>
      <c r="Y44" s="109">
        <v>1.0</v>
      </c>
      <c r="Z44" s="109">
        <v>1.0</v>
      </c>
      <c r="AA44" s="112"/>
      <c r="AB44" s="5" t="s">
        <v>540</v>
      </c>
      <c r="AC44" s="5">
        <v>492.2</v>
      </c>
      <c r="AD44" s="5">
        <v>41.0</v>
      </c>
      <c r="AE44" s="100">
        <f t="shared" si="4"/>
        <v>20180.2</v>
      </c>
      <c r="AF44" s="5">
        <v>3.0</v>
      </c>
      <c r="AG44" s="100"/>
      <c r="AH44" s="108">
        <f t="shared" si="2"/>
        <v>0.01486605683</v>
      </c>
      <c r="AI44" s="112"/>
      <c r="AJ44" s="112"/>
    </row>
    <row r="45">
      <c r="A45" s="109" t="s">
        <v>590</v>
      </c>
      <c r="B45" s="109" t="s">
        <v>53</v>
      </c>
      <c r="C45" s="115">
        <v>41490.0</v>
      </c>
      <c r="D45" s="111" t="s">
        <v>42</v>
      </c>
      <c r="E45" s="112"/>
      <c r="F45" s="112"/>
      <c r="G45" s="112"/>
      <c r="H45" s="112"/>
      <c r="I45" s="112"/>
      <c r="J45" s="112"/>
      <c r="K45" s="112"/>
      <c r="L45" s="112"/>
      <c r="M45" s="112"/>
      <c r="N45" s="112"/>
      <c r="O45" s="112"/>
      <c r="P45" s="112"/>
      <c r="Q45" s="112"/>
      <c r="R45" s="112"/>
      <c r="S45" s="112"/>
      <c r="T45" s="112"/>
      <c r="U45" s="112"/>
      <c r="V45" s="112"/>
      <c r="W45" s="116"/>
      <c r="X45" s="116">
        <v>1.0</v>
      </c>
      <c r="Y45" s="109">
        <v>1.0</v>
      </c>
      <c r="Z45" s="109">
        <v>1.0</v>
      </c>
      <c r="AA45" s="112"/>
      <c r="AB45" s="100"/>
      <c r="AC45" s="100"/>
      <c r="AD45" s="100"/>
      <c r="AE45" s="68">
        <v>50000.0</v>
      </c>
      <c r="AF45" s="68">
        <v>33.0</v>
      </c>
      <c r="AG45" s="100"/>
      <c r="AH45" s="108">
        <f t="shared" si="2"/>
        <v>0.066</v>
      </c>
      <c r="AI45" s="112"/>
      <c r="AJ45" s="112"/>
    </row>
    <row r="46">
      <c r="A46" s="109" t="s">
        <v>591</v>
      </c>
      <c r="B46" s="109" t="s">
        <v>592</v>
      </c>
      <c r="C46" s="115">
        <v>41506.0</v>
      </c>
      <c r="D46" s="111" t="s">
        <v>48</v>
      </c>
      <c r="E46" s="112"/>
      <c r="F46" s="112"/>
      <c r="G46" s="112"/>
      <c r="H46" s="112"/>
      <c r="I46" s="112"/>
      <c r="J46" s="112"/>
      <c r="K46" s="112"/>
      <c r="L46" s="112"/>
      <c r="M46" s="112"/>
      <c r="N46" s="112"/>
      <c r="O46" s="112"/>
      <c r="P46" s="112"/>
      <c r="Q46" s="112"/>
      <c r="R46" s="112"/>
      <c r="S46" s="112"/>
      <c r="T46" s="112"/>
      <c r="U46" s="112"/>
      <c r="V46" s="112"/>
      <c r="W46" s="112"/>
      <c r="X46" s="112"/>
      <c r="Y46" s="109">
        <v>1.0</v>
      </c>
      <c r="Z46" s="109">
        <v>1.0</v>
      </c>
      <c r="AA46" s="112"/>
      <c r="AB46" s="100"/>
      <c r="AC46" s="100"/>
      <c r="AD46" s="100"/>
      <c r="AE46" s="68">
        <v>50000.0</v>
      </c>
      <c r="AF46" s="68">
        <v>20.0</v>
      </c>
      <c r="AG46" s="100"/>
      <c r="AH46" s="108">
        <f t="shared" si="2"/>
        <v>0.04</v>
      </c>
      <c r="AI46" s="112"/>
      <c r="AJ46" s="112"/>
    </row>
    <row r="47">
      <c r="A47" s="109" t="s">
        <v>593</v>
      </c>
      <c r="B47" s="109" t="s">
        <v>446</v>
      </c>
      <c r="C47" s="115">
        <v>41506.0</v>
      </c>
      <c r="D47" s="111" t="s">
        <v>42</v>
      </c>
      <c r="E47" s="112"/>
      <c r="F47" s="112"/>
      <c r="G47" s="112"/>
      <c r="H47" s="112"/>
      <c r="I47" s="112"/>
      <c r="J47" s="112"/>
      <c r="K47" s="112"/>
      <c r="L47" s="112"/>
      <c r="M47" s="112"/>
      <c r="N47" s="112"/>
      <c r="O47" s="112"/>
      <c r="P47" s="112"/>
      <c r="Q47" s="112"/>
      <c r="R47" s="112"/>
      <c r="S47" s="112"/>
      <c r="T47" s="112"/>
      <c r="U47" s="112"/>
      <c r="V47" s="112"/>
      <c r="W47" s="112"/>
      <c r="X47" s="112"/>
      <c r="Y47" s="109">
        <v>0.0</v>
      </c>
      <c r="Z47" s="109">
        <v>0.0</v>
      </c>
      <c r="AA47" s="114">
        <v>0.0</v>
      </c>
      <c r="AB47" s="100"/>
      <c r="AC47" s="68">
        <v>790.0</v>
      </c>
      <c r="AD47" s="68">
        <v>64.0</v>
      </c>
      <c r="AE47" s="100">
        <f t="shared" ref="AE47:AE60" si="5">AC47*AD47</f>
        <v>50560</v>
      </c>
      <c r="AF47" s="68">
        <v>0.0</v>
      </c>
      <c r="AG47" s="100"/>
      <c r="AH47" s="108">
        <f t="shared" si="2"/>
        <v>0</v>
      </c>
      <c r="AI47" s="112"/>
      <c r="AJ47" s="112"/>
    </row>
    <row r="48">
      <c r="A48" s="109" t="s">
        <v>594</v>
      </c>
      <c r="B48" s="109" t="s">
        <v>446</v>
      </c>
      <c r="C48" s="115">
        <v>41623.0</v>
      </c>
      <c r="D48" s="111" t="s">
        <v>42</v>
      </c>
      <c r="E48" s="112"/>
      <c r="F48" s="112"/>
      <c r="G48" s="112"/>
      <c r="H48" s="112"/>
      <c r="I48" s="112"/>
      <c r="J48" s="112"/>
      <c r="K48" s="112"/>
      <c r="L48" s="112"/>
      <c r="M48" s="112"/>
      <c r="N48" s="112"/>
      <c r="O48" s="112"/>
      <c r="P48" s="112"/>
      <c r="Q48" s="112"/>
      <c r="R48" s="112"/>
      <c r="S48" s="112"/>
      <c r="T48" s="112"/>
      <c r="U48" s="112"/>
      <c r="V48" s="112"/>
      <c r="W48" s="112"/>
      <c r="X48" s="112"/>
      <c r="Y48" s="109">
        <v>1.0</v>
      </c>
      <c r="Z48" s="112"/>
      <c r="AA48" s="112"/>
      <c r="AB48" s="5" t="s">
        <v>540</v>
      </c>
      <c r="AC48" s="5">
        <v>652.0</v>
      </c>
      <c r="AD48" s="5">
        <v>31.0</v>
      </c>
      <c r="AE48" s="100">
        <f t="shared" si="5"/>
        <v>20212</v>
      </c>
      <c r="AF48" s="5">
        <v>0.0</v>
      </c>
      <c r="AG48" s="5" t="s">
        <v>387</v>
      </c>
      <c r="AH48" s="108">
        <f t="shared" si="2"/>
        <v>0</v>
      </c>
      <c r="AI48" s="112"/>
      <c r="AJ48" s="112"/>
    </row>
    <row r="49">
      <c r="A49" s="109" t="s">
        <v>595</v>
      </c>
      <c r="B49" s="109" t="s">
        <v>446</v>
      </c>
      <c r="C49" s="115">
        <v>41624.0</v>
      </c>
      <c r="D49" s="111" t="s">
        <v>42</v>
      </c>
      <c r="E49" s="112"/>
      <c r="F49" s="112"/>
      <c r="G49" s="112"/>
      <c r="H49" s="112"/>
      <c r="I49" s="112"/>
      <c r="J49" s="112"/>
      <c r="K49" s="112"/>
      <c r="L49" s="112"/>
      <c r="M49" s="112"/>
      <c r="N49" s="112"/>
      <c r="O49" s="112"/>
      <c r="P49" s="112"/>
      <c r="Q49" s="112"/>
      <c r="R49" s="112"/>
      <c r="S49" s="112"/>
      <c r="T49" s="112"/>
      <c r="U49" s="112"/>
      <c r="V49" s="112"/>
      <c r="W49" s="112"/>
      <c r="X49" s="112"/>
      <c r="Y49" s="109">
        <v>0.0</v>
      </c>
      <c r="Z49" s="109">
        <v>0.0</v>
      </c>
      <c r="AA49" s="112"/>
      <c r="AB49" s="100"/>
      <c r="AC49" s="68">
        <v>590.0</v>
      </c>
      <c r="AD49" s="68">
        <v>85.0</v>
      </c>
      <c r="AE49" s="100">
        <f t="shared" si="5"/>
        <v>50150</v>
      </c>
      <c r="AF49" s="68">
        <v>0.0</v>
      </c>
      <c r="AG49" s="100"/>
      <c r="AH49" s="108">
        <f t="shared" si="2"/>
        <v>0</v>
      </c>
      <c r="AI49" s="112"/>
      <c r="AJ49" s="112"/>
    </row>
    <row r="50">
      <c r="A50" s="121" t="s">
        <v>596</v>
      </c>
      <c r="B50" s="121" t="s">
        <v>446</v>
      </c>
      <c r="C50" s="122">
        <v>41624.0</v>
      </c>
      <c r="D50" s="123" t="s">
        <v>42</v>
      </c>
      <c r="E50" s="124"/>
      <c r="F50" s="124"/>
      <c r="G50" s="124"/>
      <c r="H50" s="124"/>
      <c r="I50" s="124"/>
      <c r="J50" s="124"/>
      <c r="K50" s="124"/>
      <c r="L50" s="124"/>
      <c r="M50" s="124"/>
      <c r="N50" s="124"/>
      <c r="O50" s="124"/>
      <c r="P50" s="124"/>
      <c r="Q50" s="124"/>
      <c r="R50" s="124"/>
      <c r="S50" s="124"/>
      <c r="T50" s="124"/>
      <c r="U50" s="124"/>
      <c r="V50" s="124"/>
      <c r="W50" s="124"/>
      <c r="X50" s="124"/>
      <c r="Y50" s="121">
        <v>1.0</v>
      </c>
      <c r="Z50" s="121">
        <v>1.0</v>
      </c>
      <c r="AA50" s="124"/>
      <c r="AB50" s="100"/>
      <c r="AC50" s="100"/>
      <c r="AD50" s="100"/>
      <c r="AE50" s="100">
        <f t="shared" si="5"/>
        <v>0</v>
      </c>
      <c r="AF50" s="100"/>
      <c r="AG50" s="100"/>
      <c r="AH50" s="108" t="str">
        <f t="shared" si="2"/>
        <v>#DIV/0!</v>
      </c>
      <c r="AI50" s="124"/>
      <c r="AJ50" s="124"/>
    </row>
    <row r="51">
      <c r="A51" s="121" t="s">
        <v>597</v>
      </c>
      <c r="B51" s="121" t="s">
        <v>446</v>
      </c>
      <c r="C51" s="122">
        <v>41624.0</v>
      </c>
      <c r="D51" s="123" t="s">
        <v>42</v>
      </c>
      <c r="E51" s="124"/>
      <c r="F51" s="124"/>
      <c r="G51" s="124"/>
      <c r="H51" s="124"/>
      <c r="I51" s="124"/>
      <c r="J51" s="124"/>
      <c r="K51" s="124"/>
      <c r="L51" s="124"/>
      <c r="M51" s="124"/>
      <c r="N51" s="124"/>
      <c r="O51" s="124"/>
      <c r="P51" s="124"/>
      <c r="Q51" s="124"/>
      <c r="R51" s="124"/>
      <c r="S51" s="124"/>
      <c r="T51" s="124"/>
      <c r="U51" s="124"/>
      <c r="V51" s="124"/>
      <c r="W51" s="124"/>
      <c r="X51" s="124"/>
      <c r="Y51" s="121">
        <v>1.0</v>
      </c>
      <c r="Z51" s="121">
        <v>1.0</v>
      </c>
      <c r="AA51" s="124"/>
      <c r="AB51" s="100"/>
      <c r="AC51" s="100"/>
      <c r="AD51" s="100"/>
      <c r="AE51" s="100">
        <f t="shared" si="5"/>
        <v>0</v>
      </c>
      <c r="AF51" s="100"/>
      <c r="AG51" s="100"/>
      <c r="AH51" s="108" t="str">
        <f t="shared" si="2"/>
        <v>#DIV/0!</v>
      </c>
      <c r="AI51" s="124"/>
      <c r="AJ51" s="124"/>
    </row>
    <row r="52">
      <c r="A52" s="27" t="s">
        <v>598</v>
      </c>
      <c r="B52" s="27" t="s">
        <v>38</v>
      </c>
      <c r="C52" s="27">
        <v>2010.0</v>
      </c>
      <c r="Y52" s="27">
        <v>1.0</v>
      </c>
      <c r="AB52" s="100"/>
      <c r="AC52" s="100"/>
      <c r="AD52" s="100"/>
      <c r="AE52" s="100">
        <f t="shared" si="5"/>
        <v>0</v>
      </c>
      <c r="AF52" s="5">
        <v>3.0</v>
      </c>
      <c r="AG52" s="5"/>
      <c r="AH52" s="106">
        <v>0.003</v>
      </c>
    </row>
    <row r="53">
      <c r="A53" s="27" t="s">
        <v>599</v>
      </c>
      <c r="B53" s="27" t="s">
        <v>38</v>
      </c>
      <c r="C53" s="27">
        <v>2010.0</v>
      </c>
      <c r="W53" s="27"/>
      <c r="X53" s="27">
        <v>1.0</v>
      </c>
      <c r="Y53" s="27">
        <v>1.0</v>
      </c>
      <c r="Z53" s="27"/>
      <c r="AB53" s="100"/>
      <c r="AC53" s="100"/>
      <c r="AD53" s="100"/>
      <c r="AE53" s="100">
        <f t="shared" si="5"/>
        <v>0</v>
      </c>
      <c r="AF53" s="5">
        <v>13.0</v>
      </c>
      <c r="AG53" s="5"/>
      <c r="AH53" s="106">
        <v>0.013</v>
      </c>
    </row>
    <row r="54">
      <c r="A54" s="27" t="s">
        <v>600</v>
      </c>
      <c r="B54" s="27" t="s">
        <v>38</v>
      </c>
      <c r="C54" s="27">
        <v>2010.0</v>
      </c>
      <c r="W54" s="27"/>
      <c r="X54" s="27">
        <v>1.0</v>
      </c>
      <c r="Y54" s="27">
        <v>1.0</v>
      </c>
      <c r="Z54" s="2">
        <v>1.0</v>
      </c>
      <c r="AB54" s="100"/>
      <c r="AC54" s="100"/>
      <c r="AD54" s="100"/>
      <c r="AE54" s="100">
        <f t="shared" si="5"/>
        <v>0</v>
      </c>
      <c r="AF54" s="5">
        <v>10.0</v>
      </c>
      <c r="AG54" s="5"/>
      <c r="AH54" s="106">
        <v>0.01</v>
      </c>
    </row>
    <row r="55">
      <c r="A55" s="27" t="s">
        <v>601</v>
      </c>
      <c r="B55" s="27" t="s">
        <v>38</v>
      </c>
      <c r="C55" s="117">
        <v>41260.0</v>
      </c>
      <c r="F55" s="118">
        <v>0.3574074074074074</v>
      </c>
      <c r="G55" s="27" t="s">
        <v>151</v>
      </c>
      <c r="H55" s="27">
        <v>900.0</v>
      </c>
      <c r="I55" s="27">
        <v>200.0</v>
      </c>
      <c r="J55" s="27">
        <v>700.0</v>
      </c>
      <c r="K55" s="118">
        <v>0.36412037037037037</v>
      </c>
      <c r="L55" s="27">
        <v>3.0</v>
      </c>
      <c r="M55" s="27">
        <v>0.0</v>
      </c>
      <c r="N55" s="27">
        <v>18.7</v>
      </c>
      <c r="P55" s="27">
        <v>14.5</v>
      </c>
      <c r="Q55" s="27">
        <v>9.9</v>
      </c>
      <c r="R55" s="27" t="s">
        <v>562</v>
      </c>
      <c r="S55" s="27" t="s">
        <v>562</v>
      </c>
      <c r="T55" s="27" t="s">
        <v>602</v>
      </c>
      <c r="W55" s="119"/>
      <c r="X55" s="119">
        <v>1.0</v>
      </c>
      <c r="Y55" s="27">
        <v>0.0</v>
      </c>
      <c r="Z55" s="27">
        <v>0.0</v>
      </c>
      <c r="AA55" s="2">
        <v>0.0</v>
      </c>
      <c r="AB55" s="100"/>
      <c r="AC55" s="100"/>
      <c r="AD55" s="100"/>
      <c r="AE55" s="100">
        <f t="shared" si="5"/>
        <v>0</v>
      </c>
      <c r="AF55" s="100"/>
      <c r="AG55" s="100"/>
      <c r="AH55" s="108" t="str">
        <f t="shared" ref="AH55:AH63" si="6">(AF55/AE55)*100</f>
        <v>#DIV/0!</v>
      </c>
    </row>
    <row r="56">
      <c r="A56" s="27" t="s">
        <v>603</v>
      </c>
      <c r="B56" s="27" t="s">
        <v>38</v>
      </c>
      <c r="C56" s="117">
        <v>41260.0</v>
      </c>
      <c r="F56" s="118">
        <v>0.3776041666666667</v>
      </c>
      <c r="G56" s="27" t="s">
        <v>151</v>
      </c>
      <c r="H56" s="27">
        <v>1000.0</v>
      </c>
      <c r="I56" s="27">
        <v>200.0</v>
      </c>
      <c r="J56" s="27">
        <v>800.0</v>
      </c>
      <c r="K56" s="118">
        <v>0.38252314814814814</v>
      </c>
      <c r="L56" s="27">
        <v>2.0</v>
      </c>
      <c r="M56" s="27">
        <v>0.0</v>
      </c>
      <c r="N56" s="27">
        <v>13.7</v>
      </c>
      <c r="O56" s="27">
        <v>27.1</v>
      </c>
      <c r="P56" s="27">
        <v>9.7</v>
      </c>
      <c r="Q56" s="27">
        <v>9.2</v>
      </c>
      <c r="R56" s="27" t="s">
        <v>562</v>
      </c>
      <c r="S56" s="27" t="s">
        <v>562</v>
      </c>
      <c r="W56" s="119"/>
      <c r="X56" s="119">
        <v>1.0</v>
      </c>
      <c r="Y56" s="27">
        <v>0.0</v>
      </c>
      <c r="Z56" s="27">
        <v>0.0</v>
      </c>
      <c r="AA56" s="2">
        <v>0.0</v>
      </c>
      <c r="AB56" s="100"/>
      <c r="AC56" s="100"/>
      <c r="AD56" s="100"/>
      <c r="AE56" s="100">
        <f t="shared" si="5"/>
        <v>0</v>
      </c>
      <c r="AF56" s="100"/>
      <c r="AG56" s="100"/>
      <c r="AH56" s="108" t="str">
        <f t="shared" si="6"/>
        <v>#DIV/0!</v>
      </c>
    </row>
    <row r="57">
      <c r="A57" s="27" t="s">
        <v>604</v>
      </c>
      <c r="B57" s="27" t="s">
        <v>38</v>
      </c>
      <c r="C57" s="117">
        <v>41260.0</v>
      </c>
      <c r="F57" s="118">
        <v>0.4131944444444444</v>
      </c>
      <c r="G57" s="27" t="s">
        <v>151</v>
      </c>
      <c r="H57" s="27">
        <v>1000.0</v>
      </c>
      <c r="I57" s="27">
        <v>200.0</v>
      </c>
      <c r="J57" s="27">
        <v>800.0</v>
      </c>
      <c r="K57" s="118">
        <v>0.42494212962962963</v>
      </c>
      <c r="L57" s="27">
        <v>2.0</v>
      </c>
      <c r="M57" s="27">
        <v>0.0</v>
      </c>
      <c r="N57" s="27">
        <v>13.1</v>
      </c>
      <c r="O57" s="27">
        <v>28.3</v>
      </c>
      <c r="P57" s="27">
        <v>10.4</v>
      </c>
      <c r="Q57" s="27">
        <v>10.6</v>
      </c>
      <c r="R57" s="27" t="s">
        <v>562</v>
      </c>
      <c r="S57" s="27" t="s">
        <v>562</v>
      </c>
      <c r="W57" s="119"/>
      <c r="X57" s="119">
        <v>1.0</v>
      </c>
      <c r="Y57" s="27">
        <v>0.0</v>
      </c>
      <c r="Z57" s="27">
        <v>0.0</v>
      </c>
      <c r="AA57" s="2">
        <v>0.0</v>
      </c>
      <c r="AB57" s="100"/>
      <c r="AC57" s="100"/>
      <c r="AD57" s="100"/>
      <c r="AE57" s="100">
        <f t="shared" si="5"/>
        <v>0</v>
      </c>
      <c r="AF57" s="100"/>
      <c r="AG57" s="100"/>
      <c r="AH57" s="108" t="str">
        <f t="shared" si="6"/>
        <v>#DIV/0!</v>
      </c>
    </row>
    <row r="58">
      <c r="A58" s="27" t="s">
        <v>605</v>
      </c>
      <c r="B58" s="27" t="s">
        <v>38</v>
      </c>
      <c r="C58" s="117">
        <v>41260.0</v>
      </c>
      <c r="F58" s="118">
        <v>0.4283564814814815</v>
      </c>
      <c r="G58" s="27" t="s">
        <v>151</v>
      </c>
      <c r="H58" s="27">
        <v>1050.0</v>
      </c>
      <c r="I58" s="27">
        <v>100.0</v>
      </c>
      <c r="J58" s="27">
        <v>950.0</v>
      </c>
      <c r="K58" s="118">
        <v>0.4373842592592593</v>
      </c>
      <c r="L58" s="27">
        <v>3.0</v>
      </c>
      <c r="M58" s="27">
        <v>2.0</v>
      </c>
      <c r="N58" s="27">
        <v>14.6</v>
      </c>
      <c r="O58" s="27">
        <v>31.0</v>
      </c>
      <c r="P58" s="27">
        <v>10.4</v>
      </c>
      <c r="Q58" s="27">
        <v>4.9</v>
      </c>
      <c r="R58" s="27" t="s">
        <v>562</v>
      </c>
      <c r="S58" s="27" t="s">
        <v>562</v>
      </c>
      <c r="T58" s="27" t="s">
        <v>606</v>
      </c>
      <c r="W58" s="119"/>
      <c r="X58" s="119">
        <v>1.0</v>
      </c>
      <c r="Y58" s="27">
        <v>0.0</v>
      </c>
      <c r="Z58" s="27">
        <v>0.0</v>
      </c>
      <c r="AA58" s="2">
        <v>0.0</v>
      </c>
      <c r="AB58" s="100"/>
      <c r="AC58" s="100"/>
      <c r="AD58" s="100"/>
      <c r="AE58" s="100">
        <f t="shared" si="5"/>
        <v>0</v>
      </c>
      <c r="AF58" s="100"/>
      <c r="AG58" s="100"/>
      <c r="AH58" s="108" t="str">
        <f t="shared" si="6"/>
        <v>#DIV/0!</v>
      </c>
    </row>
    <row r="59">
      <c r="A59" s="27" t="s">
        <v>607</v>
      </c>
      <c r="B59" s="27" t="s">
        <v>38</v>
      </c>
      <c r="C59" s="117">
        <v>41260.0</v>
      </c>
      <c r="F59" s="118">
        <v>0.4568287037037037</v>
      </c>
      <c r="G59" s="27" t="s">
        <v>151</v>
      </c>
      <c r="H59" s="27">
        <v>850.0</v>
      </c>
      <c r="I59" s="27">
        <v>100.0</v>
      </c>
      <c r="J59" s="27">
        <v>750.0</v>
      </c>
      <c r="K59" s="27" t="s">
        <v>608</v>
      </c>
      <c r="L59" s="27">
        <v>2.0</v>
      </c>
      <c r="M59" s="27">
        <v>1.0</v>
      </c>
      <c r="N59" s="27">
        <v>10.9</v>
      </c>
      <c r="O59" s="27">
        <v>27.3</v>
      </c>
      <c r="P59" s="27">
        <v>8.0</v>
      </c>
      <c r="Q59" s="27">
        <v>5.8</v>
      </c>
      <c r="R59" s="27" t="s">
        <v>562</v>
      </c>
      <c r="S59" s="27" t="s">
        <v>562</v>
      </c>
      <c r="U59" s="27" t="s">
        <v>609</v>
      </c>
      <c r="W59" s="119"/>
      <c r="X59" s="119">
        <v>1.0</v>
      </c>
      <c r="Y59" s="27">
        <v>0.0</v>
      </c>
      <c r="Z59" s="27">
        <v>0.0</v>
      </c>
      <c r="AB59" s="100"/>
      <c r="AC59" s="100"/>
      <c r="AD59" s="100"/>
      <c r="AE59" s="100">
        <f t="shared" si="5"/>
        <v>0</v>
      </c>
      <c r="AF59" s="100"/>
      <c r="AG59" s="100"/>
      <c r="AH59" s="108" t="str">
        <f t="shared" si="6"/>
        <v>#DIV/0!</v>
      </c>
    </row>
    <row r="60">
      <c r="A60" s="27" t="s">
        <v>610</v>
      </c>
      <c r="B60" s="27" t="s">
        <v>38</v>
      </c>
      <c r="C60" s="117">
        <v>41260.0</v>
      </c>
      <c r="F60" s="118">
        <v>0.4846064814814815</v>
      </c>
      <c r="G60" s="27" t="s">
        <v>151</v>
      </c>
      <c r="H60" s="27">
        <v>850.0</v>
      </c>
      <c r="I60" s="27">
        <v>100.0</v>
      </c>
      <c r="J60" s="27">
        <v>750.0</v>
      </c>
      <c r="K60" s="118">
        <v>0.4909722222222222</v>
      </c>
      <c r="L60" s="27">
        <v>2.0</v>
      </c>
      <c r="M60" s="27">
        <v>1.0</v>
      </c>
      <c r="N60" s="27">
        <v>11.6</v>
      </c>
      <c r="O60" s="27">
        <v>27.6</v>
      </c>
      <c r="P60" s="27">
        <v>8.8</v>
      </c>
      <c r="Q60" s="27">
        <v>5.3</v>
      </c>
      <c r="R60" s="27" t="s">
        <v>562</v>
      </c>
      <c r="S60" s="27" t="s">
        <v>562</v>
      </c>
      <c r="U60" s="27" t="s">
        <v>611</v>
      </c>
      <c r="W60" s="119"/>
      <c r="X60" s="119">
        <v>1.0</v>
      </c>
      <c r="Y60" s="27">
        <v>0.0</v>
      </c>
      <c r="Z60" s="27">
        <v>0.0</v>
      </c>
      <c r="AB60" s="100"/>
      <c r="AC60" s="100"/>
      <c r="AD60" s="100"/>
      <c r="AE60" s="100">
        <f t="shared" si="5"/>
        <v>0</v>
      </c>
      <c r="AF60" s="100"/>
      <c r="AG60" s="100"/>
      <c r="AH60" s="108" t="str">
        <f t="shared" si="6"/>
        <v>#DIV/0!</v>
      </c>
    </row>
    <row r="61">
      <c r="A61" s="27" t="s">
        <v>612</v>
      </c>
      <c r="B61" s="27" t="s">
        <v>38</v>
      </c>
      <c r="C61" s="117">
        <v>41260.0</v>
      </c>
      <c r="F61" s="118">
        <v>0.5</v>
      </c>
      <c r="G61" s="27" t="s">
        <v>151</v>
      </c>
      <c r="H61" s="27">
        <v>900.0</v>
      </c>
      <c r="I61" s="27">
        <v>100.0</v>
      </c>
      <c r="J61" s="27">
        <v>800.0</v>
      </c>
      <c r="K61" s="27" t="s">
        <v>613</v>
      </c>
      <c r="L61" s="27">
        <v>3.0</v>
      </c>
      <c r="M61" s="27">
        <v>0.0</v>
      </c>
      <c r="N61" s="27">
        <v>10.4</v>
      </c>
      <c r="O61" s="27">
        <v>28.5</v>
      </c>
      <c r="P61" s="27">
        <v>8.3</v>
      </c>
      <c r="Q61" s="27">
        <v>4.2</v>
      </c>
      <c r="R61" s="27" t="s">
        <v>562</v>
      </c>
      <c r="S61" s="27" t="s">
        <v>562</v>
      </c>
      <c r="U61" s="27" t="s">
        <v>614</v>
      </c>
      <c r="W61" s="119"/>
      <c r="X61" s="119">
        <v>1.0</v>
      </c>
      <c r="Y61" s="27">
        <v>1.0</v>
      </c>
      <c r="AB61" s="100"/>
      <c r="AC61" s="100"/>
      <c r="AD61" s="100"/>
      <c r="AE61" s="68">
        <v>50000.0</v>
      </c>
      <c r="AF61" s="68">
        <v>10.0</v>
      </c>
      <c r="AG61" s="100"/>
      <c r="AH61" s="108">
        <f t="shared" si="6"/>
        <v>0.02</v>
      </c>
    </row>
    <row r="62">
      <c r="A62" s="27" t="s">
        <v>615</v>
      </c>
      <c r="B62" s="27" t="s">
        <v>38</v>
      </c>
      <c r="C62" s="117">
        <v>41260.0</v>
      </c>
      <c r="F62" s="118">
        <v>0.5180555555555556</v>
      </c>
      <c r="G62" s="27" t="s">
        <v>616</v>
      </c>
      <c r="H62" s="27">
        <v>1000.0</v>
      </c>
      <c r="I62" s="27">
        <v>100.0</v>
      </c>
      <c r="J62" s="27">
        <v>900.0</v>
      </c>
      <c r="K62" s="27" t="s">
        <v>617</v>
      </c>
      <c r="L62" s="27">
        <v>3.0</v>
      </c>
      <c r="M62" s="27">
        <v>1.0</v>
      </c>
      <c r="N62" s="27">
        <v>14.2</v>
      </c>
      <c r="O62" s="27">
        <v>28.3</v>
      </c>
      <c r="P62" s="27">
        <v>8.8</v>
      </c>
      <c r="Q62" s="27">
        <v>4.6</v>
      </c>
      <c r="R62" s="27" t="s">
        <v>562</v>
      </c>
      <c r="S62" s="27" t="s">
        <v>562</v>
      </c>
      <c r="U62" s="27" t="s">
        <v>618</v>
      </c>
      <c r="W62" s="119"/>
      <c r="X62" s="119">
        <v>1.0</v>
      </c>
      <c r="Y62" s="27">
        <v>0.0</v>
      </c>
      <c r="Z62" s="27">
        <v>0.0</v>
      </c>
      <c r="AB62" s="100"/>
      <c r="AC62" s="100"/>
      <c r="AD62" s="100"/>
      <c r="AE62" s="100">
        <f t="shared" ref="AE62:AE63" si="7">AC62*AD62</f>
        <v>0</v>
      </c>
      <c r="AF62" s="100"/>
      <c r="AG62" s="100"/>
      <c r="AH62" s="108" t="str">
        <f t="shared" si="6"/>
        <v>#DIV/0!</v>
      </c>
    </row>
    <row r="63">
      <c r="A63" s="27" t="s">
        <v>619</v>
      </c>
      <c r="B63" s="27" t="s">
        <v>38</v>
      </c>
      <c r="C63" s="117">
        <v>41260.0</v>
      </c>
      <c r="F63" s="118">
        <v>0.5478009259259259</v>
      </c>
      <c r="G63" s="27" t="s">
        <v>151</v>
      </c>
      <c r="H63" s="27">
        <v>1100.0</v>
      </c>
      <c r="I63" s="27">
        <v>100.0</v>
      </c>
      <c r="J63" s="27">
        <v>1000.0</v>
      </c>
      <c r="K63" s="118">
        <v>0.5111111111111111</v>
      </c>
      <c r="L63" s="27">
        <v>3.0</v>
      </c>
      <c r="M63" s="27">
        <v>0.0</v>
      </c>
      <c r="N63" s="27">
        <v>14.9</v>
      </c>
      <c r="O63" s="27">
        <v>31.4</v>
      </c>
      <c r="P63" s="27">
        <v>10.5</v>
      </c>
      <c r="Q63" s="27">
        <v>3.5</v>
      </c>
      <c r="R63" s="27" t="s">
        <v>562</v>
      </c>
      <c r="S63" s="27" t="s">
        <v>562</v>
      </c>
      <c r="W63" s="119"/>
      <c r="X63" s="119">
        <v>1.0</v>
      </c>
      <c r="Y63" s="27">
        <v>0.0</v>
      </c>
      <c r="Z63" s="27">
        <v>0.0</v>
      </c>
      <c r="AB63" s="100"/>
      <c r="AC63" s="100"/>
      <c r="AD63" s="100"/>
      <c r="AE63" s="100">
        <f t="shared" si="7"/>
        <v>0</v>
      </c>
      <c r="AF63" s="100"/>
      <c r="AG63" s="100"/>
      <c r="AH63" s="108" t="str">
        <f t="shared" si="6"/>
        <v>#DIV/0!</v>
      </c>
    </row>
    <row r="64">
      <c r="A64" s="27" t="s">
        <v>620</v>
      </c>
      <c r="B64" s="27" t="s">
        <v>38</v>
      </c>
      <c r="C64" s="27">
        <v>2010.0</v>
      </c>
      <c r="W64" s="27"/>
      <c r="X64" s="27">
        <v>1.0</v>
      </c>
      <c r="Y64" s="27">
        <v>0.0</v>
      </c>
      <c r="Z64" s="27">
        <v>0.0</v>
      </c>
      <c r="AB64" s="100"/>
      <c r="AC64" s="100"/>
      <c r="AD64" s="100"/>
      <c r="AE64" s="68">
        <v>5000.0</v>
      </c>
      <c r="AF64" s="5">
        <v>0.0</v>
      </c>
      <c r="AG64" s="5"/>
      <c r="AH64" s="106">
        <v>0.0</v>
      </c>
    </row>
    <row r="65">
      <c r="A65" s="109" t="s">
        <v>621</v>
      </c>
      <c r="B65" s="109" t="s">
        <v>38</v>
      </c>
      <c r="C65" s="110">
        <v>41466.0</v>
      </c>
      <c r="D65" s="125" t="s">
        <v>42</v>
      </c>
      <c r="E65" s="112"/>
      <c r="F65" s="112"/>
      <c r="G65" s="113" t="s">
        <v>545</v>
      </c>
      <c r="H65" s="112"/>
      <c r="I65" s="112"/>
      <c r="J65" s="112"/>
      <c r="K65" s="112"/>
      <c r="L65" s="112"/>
      <c r="M65" s="112"/>
      <c r="N65" s="112"/>
      <c r="O65" s="112"/>
      <c r="P65" s="112"/>
      <c r="Q65" s="112"/>
      <c r="R65" s="112"/>
      <c r="S65" s="114" t="s">
        <v>46</v>
      </c>
      <c r="T65" s="112"/>
      <c r="U65" s="112"/>
      <c r="V65" s="112"/>
      <c r="W65" s="114" t="s">
        <v>46</v>
      </c>
      <c r="X65" s="109">
        <v>1.0</v>
      </c>
      <c r="Y65" s="109">
        <v>1.0</v>
      </c>
      <c r="Z65" s="109">
        <v>1.0</v>
      </c>
      <c r="AA65" s="112"/>
      <c r="AB65" s="5" t="s">
        <v>622</v>
      </c>
      <c r="AC65" s="5">
        <v>628.8</v>
      </c>
      <c r="AD65" s="5">
        <v>32.0</v>
      </c>
      <c r="AE65" s="100">
        <f t="shared" ref="AE65:AE75" si="8">AC65*AD65</f>
        <v>20121.6</v>
      </c>
      <c r="AF65" s="68">
        <v>66.0</v>
      </c>
      <c r="AG65" s="100"/>
      <c r="AH65" s="108">
        <f t="shared" ref="AH65:AH111" si="9">(AF65/AE65)*100</f>
        <v>0.3280057252</v>
      </c>
      <c r="AI65" s="112"/>
      <c r="AJ65" s="112"/>
    </row>
    <row r="66">
      <c r="A66" s="109" t="s">
        <v>623</v>
      </c>
      <c r="B66" s="109" t="s">
        <v>38</v>
      </c>
      <c r="C66" s="110">
        <v>41466.0</v>
      </c>
      <c r="D66" s="111" t="s">
        <v>48</v>
      </c>
      <c r="E66" s="112"/>
      <c r="F66" s="112"/>
      <c r="G66" s="113" t="s">
        <v>545</v>
      </c>
      <c r="H66" s="112"/>
      <c r="I66" s="112"/>
      <c r="J66" s="112"/>
      <c r="K66" s="112"/>
      <c r="L66" s="112"/>
      <c r="M66" s="112"/>
      <c r="N66" s="112"/>
      <c r="O66" s="112"/>
      <c r="P66" s="112"/>
      <c r="Q66" s="112"/>
      <c r="R66" s="112"/>
      <c r="S66" s="114" t="s">
        <v>46</v>
      </c>
      <c r="T66" s="112"/>
      <c r="U66" s="112"/>
      <c r="V66" s="112"/>
      <c r="W66" s="114" t="s">
        <v>46</v>
      </c>
      <c r="X66" s="109">
        <v>1.0</v>
      </c>
      <c r="Y66" s="109">
        <v>1.0</v>
      </c>
      <c r="Z66" s="109">
        <v>1.0</v>
      </c>
      <c r="AA66" s="109"/>
      <c r="AB66" s="5" t="s">
        <v>622</v>
      </c>
      <c r="AC66" s="5">
        <v>780.4</v>
      </c>
      <c r="AD66" s="5">
        <v>26.0</v>
      </c>
      <c r="AE66" s="100">
        <f t="shared" si="8"/>
        <v>20290.4</v>
      </c>
      <c r="AF66" s="68">
        <v>76.0</v>
      </c>
      <c r="AG66" s="5" t="s">
        <v>46</v>
      </c>
      <c r="AH66" s="108">
        <f t="shared" si="9"/>
        <v>0.3745613689</v>
      </c>
      <c r="AI66" s="112"/>
      <c r="AJ66" s="112"/>
    </row>
    <row r="67">
      <c r="A67" s="109" t="s">
        <v>624</v>
      </c>
      <c r="B67" s="109" t="s">
        <v>38</v>
      </c>
      <c r="C67" s="110">
        <v>41466.0</v>
      </c>
      <c r="D67" s="111" t="s">
        <v>42</v>
      </c>
      <c r="E67" s="112"/>
      <c r="F67" s="112"/>
      <c r="G67" s="113" t="s">
        <v>545</v>
      </c>
      <c r="H67" s="112"/>
      <c r="I67" s="112"/>
      <c r="J67" s="112"/>
      <c r="K67" s="112"/>
      <c r="L67" s="112"/>
      <c r="M67" s="112"/>
      <c r="N67" s="112"/>
      <c r="O67" s="112"/>
      <c r="P67" s="112"/>
      <c r="Q67" s="112"/>
      <c r="R67" s="112"/>
      <c r="S67" s="114" t="s">
        <v>46</v>
      </c>
      <c r="T67" s="112"/>
      <c r="U67" s="112"/>
      <c r="V67" s="112"/>
      <c r="W67" s="114" t="s">
        <v>46</v>
      </c>
      <c r="X67" s="109">
        <v>1.0</v>
      </c>
      <c r="Y67" s="109">
        <v>0.0</v>
      </c>
      <c r="Z67" s="109">
        <v>0.0</v>
      </c>
      <c r="AA67" s="112"/>
      <c r="AB67" s="100"/>
      <c r="AC67" s="68">
        <v>652.0</v>
      </c>
      <c r="AD67" s="68">
        <v>77.0</v>
      </c>
      <c r="AE67" s="100">
        <f t="shared" si="8"/>
        <v>50204</v>
      </c>
      <c r="AF67" s="68">
        <v>0.0</v>
      </c>
      <c r="AG67" s="100"/>
      <c r="AH67" s="108">
        <f t="shared" si="9"/>
        <v>0</v>
      </c>
      <c r="AI67" s="112"/>
      <c r="AJ67" s="112"/>
    </row>
    <row r="68">
      <c r="A68" s="109" t="s">
        <v>625</v>
      </c>
      <c r="B68" s="109" t="s">
        <v>38</v>
      </c>
      <c r="C68" s="110">
        <v>41466.0</v>
      </c>
      <c r="D68" s="111" t="s">
        <v>48</v>
      </c>
      <c r="E68" s="112"/>
      <c r="F68" s="112"/>
      <c r="G68" s="113" t="s">
        <v>545</v>
      </c>
      <c r="H68" s="112"/>
      <c r="I68" s="112"/>
      <c r="J68" s="112"/>
      <c r="K68" s="112"/>
      <c r="L68" s="112"/>
      <c r="M68" s="112"/>
      <c r="N68" s="112"/>
      <c r="O68" s="112"/>
      <c r="P68" s="112"/>
      <c r="Q68" s="112"/>
      <c r="R68" s="112"/>
      <c r="S68" s="114" t="s">
        <v>46</v>
      </c>
      <c r="T68" s="112"/>
      <c r="U68" s="112"/>
      <c r="V68" s="112"/>
      <c r="W68" s="114" t="s">
        <v>46</v>
      </c>
      <c r="X68" s="109">
        <v>1.0</v>
      </c>
      <c r="Y68" s="109">
        <v>1.0</v>
      </c>
      <c r="Z68" s="109">
        <v>1.0</v>
      </c>
      <c r="AA68" s="112"/>
      <c r="AB68" s="5" t="s">
        <v>540</v>
      </c>
      <c r="AC68" s="5">
        <v>551.2</v>
      </c>
      <c r="AD68" s="5">
        <v>37.0</v>
      </c>
      <c r="AE68" s="100">
        <f t="shared" si="8"/>
        <v>20394.4</v>
      </c>
      <c r="AF68" s="5">
        <v>26.0</v>
      </c>
      <c r="AG68" s="100"/>
      <c r="AH68" s="108">
        <f t="shared" si="9"/>
        <v>0.1274859765</v>
      </c>
      <c r="AI68" s="112"/>
      <c r="AJ68" s="112"/>
    </row>
    <row r="69">
      <c r="A69" s="109" t="s">
        <v>626</v>
      </c>
      <c r="B69" s="109" t="s">
        <v>38</v>
      </c>
      <c r="C69" s="110">
        <v>41466.0</v>
      </c>
      <c r="D69" s="125" t="s">
        <v>42</v>
      </c>
      <c r="E69" s="112"/>
      <c r="F69" s="112"/>
      <c r="G69" s="113" t="s">
        <v>545</v>
      </c>
      <c r="H69" s="112"/>
      <c r="I69" s="112"/>
      <c r="J69" s="112"/>
      <c r="K69" s="112"/>
      <c r="L69" s="112"/>
      <c r="M69" s="112"/>
      <c r="N69" s="112"/>
      <c r="O69" s="112"/>
      <c r="P69" s="112"/>
      <c r="Q69" s="112"/>
      <c r="R69" s="112"/>
      <c r="S69" s="114" t="s">
        <v>46</v>
      </c>
      <c r="T69" s="112"/>
      <c r="U69" s="112"/>
      <c r="V69" s="112"/>
      <c r="W69" s="114" t="s">
        <v>46</v>
      </c>
      <c r="X69" s="109">
        <v>1.0</v>
      </c>
      <c r="Y69" s="109">
        <v>0.0</v>
      </c>
      <c r="Z69" s="109">
        <v>0.0</v>
      </c>
      <c r="AA69" s="112"/>
      <c r="AB69" s="100"/>
      <c r="AC69" s="68">
        <v>478.0</v>
      </c>
      <c r="AD69" s="68">
        <v>105.0</v>
      </c>
      <c r="AE69" s="100">
        <f t="shared" si="8"/>
        <v>50190</v>
      </c>
      <c r="AF69" s="68">
        <v>0.0</v>
      </c>
      <c r="AG69" s="100"/>
      <c r="AH69" s="108">
        <f t="shared" si="9"/>
        <v>0</v>
      </c>
      <c r="AI69" s="112"/>
      <c r="AJ69" s="112"/>
    </row>
    <row r="70">
      <c r="A70" s="109" t="s">
        <v>627</v>
      </c>
      <c r="B70" s="109" t="s">
        <v>38</v>
      </c>
      <c r="C70" s="110">
        <v>41466.0</v>
      </c>
      <c r="D70" s="111" t="s">
        <v>48</v>
      </c>
      <c r="E70" s="112"/>
      <c r="F70" s="112"/>
      <c r="G70" s="113" t="s">
        <v>545</v>
      </c>
      <c r="H70" s="112"/>
      <c r="I70" s="112"/>
      <c r="J70" s="112"/>
      <c r="K70" s="112"/>
      <c r="L70" s="112"/>
      <c r="M70" s="112"/>
      <c r="N70" s="112"/>
      <c r="O70" s="112"/>
      <c r="P70" s="112"/>
      <c r="Q70" s="112"/>
      <c r="R70" s="112"/>
      <c r="S70" s="114" t="s">
        <v>46</v>
      </c>
      <c r="T70" s="112"/>
      <c r="U70" s="112"/>
      <c r="V70" s="112"/>
      <c r="W70" s="114" t="s">
        <v>46</v>
      </c>
      <c r="X70" s="109">
        <v>1.0</v>
      </c>
      <c r="Y70" s="109">
        <v>1.0</v>
      </c>
      <c r="Z70" s="109">
        <v>1.0</v>
      </c>
      <c r="AA70" s="112"/>
      <c r="AB70" s="5" t="s">
        <v>540</v>
      </c>
      <c r="AC70" s="5">
        <v>593.6</v>
      </c>
      <c r="AD70" s="5">
        <v>34.0</v>
      </c>
      <c r="AE70" s="100">
        <f t="shared" si="8"/>
        <v>20182.4</v>
      </c>
      <c r="AF70" s="68">
        <v>89.0</v>
      </c>
      <c r="AG70" s="100"/>
      <c r="AH70" s="108">
        <f t="shared" si="9"/>
        <v>0.4409782781</v>
      </c>
      <c r="AI70" s="112"/>
      <c r="AJ70" s="112"/>
    </row>
    <row r="71">
      <c r="A71" s="109" t="s">
        <v>628</v>
      </c>
      <c r="B71" s="109" t="s">
        <v>38</v>
      </c>
      <c r="C71" s="110">
        <v>41473.0</v>
      </c>
      <c r="D71" s="111" t="s">
        <v>48</v>
      </c>
      <c r="E71" s="112"/>
      <c r="F71" s="112"/>
      <c r="G71" s="113" t="s">
        <v>538</v>
      </c>
      <c r="H71" s="112"/>
      <c r="I71" s="112"/>
      <c r="J71" s="112"/>
      <c r="K71" s="112"/>
      <c r="L71" s="112"/>
      <c r="M71" s="112"/>
      <c r="N71" s="112"/>
      <c r="O71" s="112"/>
      <c r="P71" s="112"/>
      <c r="Q71" s="112"/>
      <c r="R71" s="112"/>
      <c r="S71" s="114" t="s">
        <v>46</v>
      </c>
      <c r="T71" s="112"/>
      <c r="U71" s="112"/>
      <c r="V71" s="112"/>
      <c r="W71" s="114" t="s">
        <v>46</v>
      </c>
      <c r="X71" s="109">
        <v>1.0</v>
      </c>
      <c r="Y71" s="109">
        <v>1.0</v>
      </c>
      <c r="Z71" s="109">
        <v>1.0</v>
      </c>
      <c r="AA71" s="112"/>
      <c r="AB71" s="100"/>
      <c r="AC71" s="68">
        <v>710.0</v>
      </c>
      <c r="AD71" s="68">
        <v>71.0</v>
      </c>
      <c r="AE71" s="100">
        <f t="shared" si="8"/>
        <v>50410</v>
      </c>
      <c r="AF71" s="68">
        <v>15.0</v>
      </c>
      <c r="AG71" s="100"/>
      <c r="AH71" s="108">
        <f t="shared" si="9"/>
        <v>0.02975600079</v>
      </c>
      <c r="AI71" s="112"/>
      <c r="AJ71" s="112"/>
    </row>
    <row r="72">
      <c r="A72" s="109" t="s">
        <v>629</v>
      </c>
      <c r="B72" s="109" t="s">
        <v>38</v>
      </c>
      <c r="C72" s="115">
        <v>41506.0</v>
      </c>
      <c r="D72" s="111" t="s">
        <v>42</v>
      </c>
      <c r="E72" s="112"/>
      <c r="F72" s="112"/>
      <c r="G72" s="112"/>
      <c r="H72" s="112"/>
      <c r="I72" s="112"/>
      <c r="J72" s="112"/>
      <c r="K72" s="112"/>
      <c r="L72" s="112"/>
      <c r="M72" s="112"/>
      <c r="N72" s="112"/>
      <c r="O72" s="112"/>
      <c r="P72" s="112"/>
      <c r="Q72" s="112"/>
      <c r="R72" s="112"/>
      <c r="S72" s="112"/>
      <c r="T72" s="112"/>
      <c r="U72" s="112"/>
      <c r="V72" s="112"/>
      <c r="W72" s="112"/>
      <c r="X72" s="112"/>
      <c r="Y72" s="109">
        <v>1.0</v>
      </c>
      <c r="Z72" s="63" t="s">
        <v>215</v>
      </c>
      <c r="AA72" s="112"/>
      <c r="AB72" s="5" t="s">
        <v>540</v>
      </c>
      <c r="AC72" s="5">
        <v>676.6</v>
      </c>
      <c r="AD72" s="5">
        <v>30.0</v>
      </c>
      <c r="AE72" s="100">
        <f t="shared" si="8"/>
        <v>20298</v>
      </c>
      <c r="AF72" s="5">
        <v>5.0</v>
      </c>
      <c r="AG72" s="100"/>
      <c r="AH72" s="108">
        <f t="shared" si="9"/>
        <v>0.02463296877</v>
      </c>
      <c r="AI72" s="112"/>
      <c r="AJ72" s="112"/>
    </row>
    <row r="73">
      <c r="A73" s="121" t="s">
        <v>630</v>
      </c>
      <c r="B73" s="121" t="s">
        <v>38</v>
      </c>
      <c r="C73" s="122">
        <v>41506.0</v>
      </c>
      <c r="D73" s="123" t="s">
        <v>42</v>
      </c>
      <c r="E73" s="124"/>
      <c r="F73" s="124"/>
      <c r="G73" s="124"/>
      <c r="H73" s="124"/>
      <c r="I73" s="124"/>
      <c r="J73" s="124"/>
      <c r="K73" s="124"/>
      <c r="L73" s="124"/>
      <c r="M73" s="124"/>
      <c r="N73" s="124"/>
      <c r="O73" s="124"/>
      <c r="P73" s="124"/>
      <c r="Q73" s="124"/>
      <c r="R73" s="124"/>
      <c r="S73" s="124"/>
      <c r="T73" s="124"/>
      <c r="U73" s="124"/>
      <c r="V73" s="124"/>
      <c r="W73" s="124"/>
      <c r="X73" s="124"/>
      <c r="Y73" s="121">
        <v>1.0</v>
      </c>
      <c r="Z73" s="124"/>
      <c r="AA73" s="124"/>
      <c r="AB73" s="100"/>
      <c r="AC73" s="100"/>
      <c r="AD73" s="100"/>
      <c r="AE73" s="100">
        <f t="shared" si="8"/>
        <v>0</v>
      </c>
      <c r="AF73" s="100"/>
      <c r="AG73" s="100"/>
      <c r="AH73" s="108" t="str">
        <f t="shared" si="9"/>
        <v>#DIV/0!</v>
      </c>
      <c r="AI73" s="124"/>
      <c r="AJ73" s="124"/>
    </row>
    <row r="74">
      <c r="A74" s="121" t="s">
        <v>631</v>
      </c>
      <c r="B74" s="121" t="s">
        <v>38</v>
      </c>
      <c r="C74" s="122">
        <v>41515.0</v>
      </c>
      <c r="D74" s="123" t="s">
        <v>42</v>
      </c>
      <c r="E74" s="124"/>
      <c r="F74" s="124"/>
      <c r="G74" s="124"/>
      <c r="H74" s="124"/>
      <c r="I74" s="124"/>
      <c r="J74" s="124"/>
      <c r="K74" s="124"/>
      <c r="L74" s="124"/>
      <c r="M74" s="124"/>
      <c r="N74" s="124"/>
      <c r="O74" s="124"/>
      <c r="P74" s="124"/>
      <c r="Q74" s="124"/>
      <c r="R74" s="124"/>
      <c r="S74" s="124"/>
      <c r="T74" s="124"/>
      <c r="U74" s="124"/>
      <c r="V74" s="124"/>
      <c r="W74" s="124"/>
      <c r="X74" s="124"/>
      <c r="Y74" s="121">
        <v>1.0</v>
      </c>
      <c r="Z74" s="126" t="s">
        <v>632</v>
      </c>
      <c r="AA74" s="124"/>
      <c r="AB74" s="100"/>
      <c r="AC74" s="100"/>
      <c r="AD74" s="100"/>
      <c r="AE74" s="100">
        <f t="shared" si="8"/>
        <v>0</v>
      </c>
      <c r="AF74" s="100"/>
      <c r="AG74" s="100"/>
      <c r="AH74" s="108" t="str">
        <f t="shared" si="9"/>
        <v>#DIV/0!</v>
      </c>
      <c r="AI74" s="124"/>
      <c r="AJ74" s="124"/>
    </row>
    <row r="75">
      <c r="A75" s="109" t="s">
        <v>633</v>
      </c>
      <c r="B75" s="109" t="s">
        <v>38</v>
      </c>
      <c r="C75" s="115">
        <v>41626.0</v>
      </c>
      <c r="D75" s="111" t="s">
        <v>42</v>
      </c>
      <c r="E75" s="112"/>
      <c r="F75" s="112"/>
      <c r="G75" s="112"/>
      <c r="H75" s="112"/>
      <c r="I75" s="112"/>
      <c r="J75" s="112"/>
      <c r="K75" s="112"/>
      <c r="L75" s="112"/>
      <c r="M75" s="112"/>
      <c r="N75" s="112"/>
      <c r="O75" s="112"/>
      <c r="P75" s="112"/>
      <c r="Q75" s="112"/>
      <c r="R75" s="112"/>
      <c r="S75" s="112"/>
      <c r="T75" s="112"/>
      <c r="U75" s="112"/>
      <c r="V75" s="112"/>
      <c r="W75" s="112"/>
      <c r="X75" s="112"/>
      <c r="Y75" s="109">
        <v>1.0</v>
      </c>
      <c r="Z75" s="109">
        <v>1.0</v>
      </c>
      <c r="AA75" s="112"/>
      <c r="AB75" s="5" t="s">
        <v>634</v>
      </c>
      <c r="AC75" s="5">
        <v>484.8</v>
      </c>
      <c r="AD75" s="5">
        <v>41.0</v>
      </c>
      <c r="AE75" s="100">
        <f t="shared" si="8"/>
        <v>19876.8</v>
      </c>
      <c r="AF75" s="5">
        <v>3.0</v>
      </c>
      <c r="AG75" s="100"/>
      <c r="AH75" s="108">
        <f t="shared" si="9"/>
        <v>0.01509297271</v>
      </c>
      <c r="AI75" s="112"/>
      <c r="AJ75" s="112"/>
    </row>
    <row r="76">
      <c r="A76" s="109" t="s">
        <v>635</v>
      </c>
      <c r="B76" s="109" t="s">
        <v>38</v>
      </c>
      <c r="C76" s="115">
        <v>41626.0</v>
      </c>
      <c r="D76" s="111" t="s">
        <v>42</v>
      </c>
      <c r="E76" s="112"/>
      <c r="F76" s="112"/>
      <c r="G76" s="112"/>
      <c r="H76" s="112"/>
      <c r="I76" s="112"/>
      <c r="J76" s="112"/>
      <c r="K76" s="112"/>
      <c r="L76" s="112"/>
      <c r="M76" s="112"/>
      <c r="N76" s="112"/>
      <c r="O76" s="112"/>
      <c r="P76" s="112"/>
      <c r="Q76" s="112"/>
      <c r="R76" s="112"/>
      <c r="S76" s="112"/>
      <c r="T76" s="112"/>
      <c r="U76" s="112"/>
      <c r="V76" s="112"/>
      <c r="W76" s="112"/>
      <c r="X76" s="112"/>
      <c r="Y76" s="109">
        <v>1.0</v>
      </c>
      <c r="Z76" s="109">
        <v>1.0</v>
      </c>
      <c r="AA76" s="112"/>
      <c r="AB76" s="68" t="s">
        <v>436</v>
      </c>
      <c r="AC76" s="100"/>
      <c r="AD76" s="100"/>
      <c r="AE76" s="68">
        <v>20000.0</v>
      </c>
      <c r="AF76" s="68">
        <v>1.0</v>
      </c>
      <c r="AG76" s="100"/>
      <c r="AH76" s="108">
        <f t="shared" si="9"/>
        <v>0.005</v>
      </c>
      <c r="AI76" s="112"/>
      <c r="AJ76" s="112"/>
    </row>
    <row r="77">
      <c r="A77" s="109" t="s">
        <v>636</v>
      </c>
      <c r="B77" s="109" t="s">
        <v>38</v>
      </c>
      <c r="C77" s="115">
        <v>41626.0</v>
      </c>
      <c r="D77" s="111" t="s">
        <v>42</v>
      </c>
      <c r="E77" s="112"/>
      <c r="F77" s="112"/>
      <c r="G77" s="112"/>
      <c r="H77" s="112"/>
      <c r="I77" s="112"/>
      <c r="J77" s="112"/>
      <c r="K77" s="112"/>
      <c r="L77" s="112"/>
      <c r="M77" s="112"/>
      <c r="N77" s="112"/>
      <c r="O77" s="112"/>
      <c r="P77" s="112"/>
      <c r="Q77" s="112"/>
      <c r="R77" s="112"/>
      <c r="S77" s="112"/>
      <c r="T77" s="112"/>
      <c r="U77" s="112"/>
      <c r="V77" s="112"/>
      <c r="W77" s="112"/>
      <c r="X77" s="112"/>
      <c r="Y77" s="109">
        <v>0.0</v>
      </c>
      <c r="Z77" s="109">
        <v>0.0</v>
      </c>
      <c r="AA77" s="114">
        <v>0.0</v>
      </c>
      <c r="AB77" s="100"/>
      <c r="AC77" s="68">
        <v>523.0</v>
      </c>
      <c r="AD77" s="68">
        <v>96.0</v>
      </c>
      <c r="AE77" s="100">
        <f t="shared" ref="AE77:AE78" si="10">AC77*AD77</f>
        <v>50208</v>
      </c>
      <c r="AF77" s="68">
        <v>0.0</v>
      </c>
      <c r="AG77" s="100"/>
      <c r="AH77" s="108">
        <f t="shared" si="9"/>
        <v>0</v>
      </c>
      <c r="AI77" s="112"/>
      <c r="AJ77" s="112"/>
    </row>
    <row r="78">
      <c r="A78" s="109" t="s">
        <v>637</v>
      </c>
      <c r="B78" s="109" t="s">
        <v>38</v>
      </c>
      <c r="C78" s="115">
        <v>41629.0</v>
      </c>
      <c r="D78" s="111" t="s">
        <v>42</v>
      </c>
      <c r="E78" s="112"/>
      <c r="F78" s="112"/>
      <c r="G78" s="112"/>
      <c r="H78" s="112"/>
      <c r="I78" s="112"/>
      <c r="J78" s="112"/>
      <c r="K78" s="112"/>
      <c r="L78" s="112"/>
      <c r="M78" s="112"/>
      <c r="N78" s="112"/>
      <c r="O78" s="112"/>
      <c r="P78" s="112"/>
      <c r="Q78" s="112"/>
      <c r="R78" s="112"/>
      <c r="S78" s="112"/>
      <c r="T78" s="112"/>
      <c r="U78" s="112"/>
      <c r="V78" s="112"/>
      <c r="W78" s="112"/>
      <c r="X78" s="112"/>
      <c r="Y78" s="109">
        <v>1.0</v>
      </c>
      <c r="Z78" s="112"/>
      <c r="AA78" s="112"/>
      <c r="AB78" s="5" t="s">
        <v>638</v>
      </c>
      <c r="AC78" s="5">
        <v>561.4</v>
      </c>
      <c r="AD78" s="5">
        <v>36.0</v>
      </c>
      <c r="AE78" s="100">
        <f t="shared" si="10"/>
        <v>20210.4</v>
      </c>
      <c r="AF78" s="68">
        <v>0.0</v>
      </c>
      <c r="AG78" s="5" t="s">
        <v>46</v>
      </c>
      <c r="AH78" s="108">
        <f t="shared" si="9"/>
        <v>0</v>
      </c>
      <c r="AI78" s="112"/>
      <c r="AJ78" s="112"/>
    </row>
    <row r="79">
      <c r="A79" s="27" t="s">
        <v>639</v>
      </c>
      <c r="B79" s="27" t="s">
        <v>38</v>
      </c>
      <c r="C79" s="27">
        <v>2010.0</v>
      </c>
      <c r="W79" s="27"/>
      <c r="X79" s="27">
        <v>1.0</v>
      </c>
      <c r="Y79" s="27">
        <v>1.0</v>
      </c>
      <c r="Z79" s="2">
        <v>1.0</v>
      </c>
      <c r="AA79" s="2">
        <v>0.0</v>
      </c>
      <c r="AB79" s="100"/>
      <c r="AC79" s="100"/>
      <c r="AD79" s="100"/>
      <c r="AE79" s="68">
        <v>5000.0</v>
      </c>
      <c r="AF79" s="5">
        <v>108.0</v>
      </c>
      <c r="AG79" s="5"/>
      <c r="AH79" s="108">
        <f t="shared" si="9"/>
        <v>2.16</v>
      </c>
    </row>
    <row r="80">
      <c r="A80" s="27" t="s">
        <v>640</v>
      </c>
      <c r="B80" s="27" t="s">
        <v>38</v>
      </c>
      <c r="C80" s="27">
        <v>2011.0</v>
      </c>
      <c r="W80" s="27"/>
      <c r="X80" s="27">
        <v>1.0</v>
      </c>
      <c r="Y80" s="27">
        <v>1.0</v>
      </c>
      <c r="Z80" s="2" t="s">
        <v>632</v>
      </c>
      <c r="AB80" s="100"/>
      <c r="AC80" s="100"/>
      <c r="AD80" s="100"/>
      <c r="AE80" s="100">
        <f t="shared" ref="AE80:AE84" si="11">AC80*AD80</f>
        <v>0</v>
      </c>
      <c r="AF80" s="100"/>
      <c r="AG80" s="100"/>
      <c r="AH80" s="108" t="str">
        <f t="shared" si="9"/>
        <v>#DIV/0!</v>
      </c>
    </row>
    <row r="81">
      <c r="A81" s="27" t="s">
        <v>641</v>
      </c>
      <c r="B81" s="27" t="s">
        <v>38</v>
      </c>
      <c r="C81" s="27">
        <v>2011.0</v>
      </c>
      <c r="W81" s="27"/>
      <c r="X81" s="27">
        <v>1.0</v>
      </c>
      <c r="Y81" s="27">
        <v>1.0</v>
      </c>
      <c r="AA81" s="2">
        <v>0.0</v>
      </c>
      <c r="AB81" s="100"/>
      <c r="AC81" s="100"/>
      <c r="AD81" s="100"/>
      <c r="AE81" s="100">
        <f t="shared" si="11"/>
        <v>0</v>
      </c>
      <c r="AF81" s="100"/>
      <c r="AG81" s="100"/>
      <c r="AH81" s="108" t="str">
        <f t="shared" si="9"/>
        <v>#DIV/0!</v>
      </c>
    </row>
    <row r="82">
      <c r="A82" s="27" t="s">
        <v>642</v>
      </c>
      <c r="B82" s="27" t="s">
        <v>38</v>
      </c>
      <c r="C82" s="27">
        <v>2011.0</v>
      </c>
      <c r="W82" s="27"/>
      <c r="X82" s="27">
        <v>1.0</v>
      </c>
      <c r="Y82" s="27">
        <v>1.0</v>
      </c>
      <c r="Z82" s="27">
        <v>1.0</v>
      </c>
      <c r="AA82" s="2">
        <v>0.0</v>
      </c>
      <c r="AB82" s="100"/>
      <c r="AC82" s="100"/>
      <c r="AD82" s="100"/>
      <c r="AE82" s="100">
        <f t="shared" si="11"/>
        <v>0</v>
      </c>
      <c r="AF82" s="100"/>
      <c r="AG82" s="100"/>
      <c r="AH82" s="108" t="str">
        <f t="shared" si="9"/>
        <v>#DIV/0!</v>
      </c>
    </row>
    <row r="83">
      <c r="A83" s="27" t="s">
        <v>643</v>
      </c>
      <c r="B83" s="27" t="s">
        <v>38</v>
      </c>
      <c r="C83" s="27">
        <v>2012.0</v>
      </c>
      <c r="W83" s="27"/>
      <c r="X83" s="27">
        <v>1.0</v>
      </c>
      <c r="Y83" s="27">
        <v>1.0</v>
      </c>
      <c r="AB83" s="100"/>
      <c r="AC83" s="100"/>
      <c r="AD83" s="100"/>
      <c r="AE83" s="100">
        <f t="shared" si="11"/>
        <v>0</v>
      </c>
      <c r="AF83" s="100"/>
      <c r="AG83" s="100"/>
      <c r="AH83" s="108" t="str">
        <f t="shared" si="9"/>
        <v>#DIV/0!</v>
      </c>
    </row>
    <row r="84">
      <c r="A84" s="27" t="s">
        <v>644</v>
      </c>
      <c r="B84" s="27" t="s">
        <v>38</v>
      </c>
      <c r="C84" s="27">
        <v>2012.0</v>
      </c>
      <c r="W84" s="27"/>
      <c r="X84" s="27">
        <v>1.0</v>
      </c>
      <c r="Y84" s="27">
        <v>1.0</v>
      </c>
      <c r="AB84" s="100"/>
      <c r="AC84" s="100"/>
      <c r="AD84" s="100"/>
      <c r="AE84" s="100">
        <f t="shared" si="11"/>
        <v>0</v>
      </c>
      <c r="AF84" s="100"/>
      <c r="AG84" s="100"/>
      <c r="AH84" s="108" t="str">
        <f t="shared" si="9"/>
        <v>#DIV/0!</v>
      </c>
    </row>
    <row r="85">
      <c r="A85" s="27" t="s">
        <v>645</v>
      </c>
      <c r="B85" s="27" t="s">
        <v>38</v>
      </c>
      <c r="C85" s="27">
        <v>2010.0</v>
      </c>
      <c r="W85" s="27"/>
      <c r="X85" s="27">
        <v>1.0</v>
      </c>
      <c r="Y85" s="27">
        <v>0.0</v>
      </c>
      <c r="Z85" s="27">
        <v>0.0</v>
      </c>
      <c r="AB85" s="100"/>
      <c r="AC85" s="100"/>
      <c r="AD85" s="100"/>
      <c r="AE85" s="68">
        <v>5000.0</v>
      </c>
      <c r="AF85" s="5">
        <v>0.0</v>
      </c>
      <c r="AG85" s="5"/>
      <c r="AH85" s="108">
        <f t="shared" si="9"/>
        <v>0</v>
      </c>
    </row>
    <row r="86">
      <c r="A86" s="27" t="s">
        <v>646</v>
      </c>
      <c r="B86" s="27" t="s">
        <v>38</v>
      </c>
      <c r="C86" s="27">
        <v>2010.0</v>
      </c>
      <c r="W86" s="27"/>
      <c r="X86" s="27">
        <v>1.0</v>
      </c>
      <c r="Y86" s="27">
        <v>1.0</v>
      </c>
      <c r="Z86" s="2">
        <v>1.0</v>
      </c>
      <c r="AB86" s="100"/>
      <c r="AC86" s="100"/>
      <c r="AD86" s="100"/>
      <c r="AE86" s="68">
        <v>5000.0</v>
      </c>
      <c r="AF86" s="5">
        <v>12.0</v>
      </c>
      <c r="AG86" s="5"/>
      <c r="AH86" s="108">
        <f t="shared" si="9"/>
        <v>0.24</v>
      </c>
    </row>
    <row r="87">
      <c r="A87" s="27" t="s">
        <v>647</v>
      </c>
      <c r="B87" s="27" t="s">
        <v>38</v>
      </c>
      <c r="C87" s="27">
        <v>2010.0</v>
      </c>
      <c r="W87" s="27"/>
      <c r="X87" s="27">
        <v>1.0</v>
      </c>
      <c r="Y87" s="27">
        <v>1.0</v>
      </c>
      <c r="Z87" s="2">
        <v>1.0</v>
      </c>
      <c r="AB87" s="100"/>
      <c r="AC87" s="100"/>
      <c r="AD87" s="100"/>
      <c r="AE87" s="68">
        <v>5000.0</v>
      </c>
      <c r="AF87" s="5">
        <v>1.0</v>
      </c>
      <c r="AG87" s="5"/>
      <c r="AH87" s="108">
        <f t="shared" si="9"/>
        <v>0.02</v>
      </c>
    </row>
    <row r="88">
      <c r="A88" s="27" t="s">
        <v>648</v>
      </c>
      <c r="B88" s="27" t="s">
        <v>38</v>
      </c>
      <c r="C88" s="27">
        <v>2010.0</v>
      </c>
      <c r="W88" s="27"/>
      <c r="X88" s="27">
        <v>1.0</v>
      </c>
      <c r="Y88" s="27">
        <v>0.0</v>
      </c>
      <c r="Z88" s="27">
        <v>0.0</v>
      </c>
      <c r="AB88" s="100"/>
      <c r="AC88" s="100"/>
      <c r="AD88" s="100"/>
      <c r="AE88" s="68">
        <v>5000.0</v>
      </c>
      <c r="AF88" s="5">
        <v>0.0</v>
      </c>
      <c r="AG88" s="5"/>
      <c r="AH88" s="108">
        <f t="shared" si="9"/>
        <v>0</v>
      </c>
    </row>
    <row r="89">
      <c r="A89" s="27" t="s">
        <v>649</v>
      </c>
      <c r="B89" s="27" t="s">
        <v>83</v>
      </c>
      <c r="C89" s="27">
        <v>2010.0</v>
      </c>
      <c r="W89" s="27"/>
      <c r="X89" s="27">
        <v>1.0</v>
      </c>
      <c r="Y89" s="27">
        <v>1.0</v>
      </c>
      <c r="AB89" s="100"/>
      <c r="AC89" s="100"/>
      <c r="AD89" s="100"/>
      <c r="AE89" s="68">
        <v>5000.0</v>
      </c>
      <c r="AF89" s="5">
        <v>13.0</v>
      </c>
      <c r="AG89" s="100"/>
      <c r="AH89" s="108">
        <f t="shared" si="9"/>
        <v>0.26</v>
      </c>
    </row>
    <row r="90">
      <c r="A90" s="27" t="s">
        <v>650</v>
      </c>
      <c r="B90" s="27" t="s">
        <v>83</v>
      </c>
      <c r="C90" s="27">
        <v>2010.0</v>
      </c>
      <c r="W90" s="27"/>
      <c r="X90" s="27">
        <v>1.0</v>
      </c>
      <c r="Y90" s="27">
        <v>1.0</v>
      </c>
      <c r="Z90" s="2">
        <v>1.0</v>
      </c>
      <c r="AB90" s="100"/>
      <c r="AC90" s="100"/>
      <c r="AD90" s="100"/>
      <c r="AE90" s="68">
        <v>5000.0</v>
      </c>
      <c r="AF90" s="5">
        <v>2.0</v>
      </c>
      <c r="AG90" s="100"/>
      <c r="AH90" s="108">
        <f t="shared" si="9"/>
        <v>0.04</v>
      </c>
    </row>
    <row r="91">
      <c r="A91" s="27" t="s">
        <v>651</v>
      </c>
      <c r="B91" s="27" t="s">
        <v>83</v>
      </c>
      <c r="C91" s="27">
        <v>2010.0</v>
      </c>
      <c r="W91" s="27"/>
      <c r="X91" s="27">
        <v>1.0</v>
      </c>
      <c r="Y91" s="27">
        <v>1.0</v>
      </c>
      <c r="Z91" s="2">
        <v>1.0</v>
      </c>
      <c r="AB91" s="100"/>
      <c r="AC91" s="100"/>
      <c r="AD91" s="100"/>
      <c r="AE91" s="68">
        <v>5000.0</v>
      </c>
      <c r="AF91" s="5">
        <v>1.0</v>
      </c>
      <c r="AG91" s="100"/>
      <c r="AH91" s="108">
        <f t="shared" si="9"/>
        <v>0.02</v>
      </c>
    </row>
    <row r="92">
      <c r="A92" s="27" t="s">
        <v>652</v>
      </c>
      <c r="B92" s="27" t="s">
        <v>83</v>
      </c>
      <c r="C92" s="117">
        <v>41261.0</v>
      </c>
      <c r="F92" s="118">
        <v>0.4444444444444444</v>
      </c>
      <c r="G92" s="27" t="s">
        <v>44</v>
      </c>
      <c r="H92" s="27">
        <v>700.0</v>
      </c>
      <c r="I92" s="27">
        <v>120.0</v>
      </c>
      <c r="J92" s="27">
        <v>580.0</v>
      </c>
      <c r="K92" s="118">
        <v>0.4479166666666667</v>
      </c>
      <c r="L92" s="27">
        <v>2.0</v>
      </c>
      <c r="M92" s="27">
        <v>3.0</v>
      </c>
      <c r="N92" s="27">
        <v>11.8</v>
      </c>
      <c r="O92" s="27">
        <v>28.5</v>
      </c>
      <c r="P92" s="27">
        <v>8.6</v>
      </c>
      <c r="Q92" s="27">
        <v>5.3</v>
      </c>
      <c r="R92" s="27" t="s">
        <v>562</v>
      </c>
      <c r="S92" s="27" t="s">
        <v>562</v>
      </c>
      <c r="W92" s="119"/>
      <c r="X92" s="119">
        <v>1.0</v>
      </c>
      <c r="Y92" s="27">
        <v>0.0</v>
      </c>
      <c r="Z92" s="27">
        <v>0.0</v>
      </c>
      <c r="AA92" s="2">
        <v>0.0</v>
      </c>
      <c r="AB92" s="100"/>
      <c r="AC92" s="100"/>
      <c r="AD92" s="100"/>
      <c r="AE92" s="100">
        <f>AC92*AD92</f>
        <v>0</v>
      </c>
      <c r="AF92" s="100"/>
      <c r="AG92" s="100"/>
      <c r="AH92" s="108" t="str">
        <f t="shared" si="9"/>
        <v>#DIV/0!</v>
      </c>
    </row>
    <row r="93">
      <c r="A93" s="27" t="s">
        <v>653</v>
      </c>
      <c r="B93" s="27" t="s">
        <v>83</v>
      </c>
      <c r="C93" s="117">
        <v>41261.0</v>
      </c>
      <c r="F93" s="118">
        <v>0.4817708333333333</v>
      </c>
      <c r="G93" s="27" t="s">
        <v>151</v>
      </c>
      <c r="H93" s="27">
        <v>850.0</v>
      </c>
      <c r="I93" s="27">
        <v>200.0</v>
      </c>
      <c r="J93" s="27">
        <v>650.0</v>
      </c>
      <c r="K93" s="118">
        <v>0.48940972222222223</v>
      </c>
      <c r="L93" s="27">
        <v>2.0</v>
      </c>
      <c r="M93" s="27">
        <v>3.0</v>
      </c>
      <c r="N93" s="27">
        <v>11.7</v>
      </c>
      <c r="O93" s="27">
        <v>27.1</v>
      </c>
      <c r="P93" s="27">
        <v>8.3</v>
      </c>
      <c r="Q93" s="27">
        <v>5.4</v>
      </c>
      <c r="R93" s="27" t="s">
        <v>562</v>
      </c>
      <c r="S93" s="27" t="s">
        <v>562</v>
      </c>
      <c r="U93" s="27" t="s">
        <v>654</v>
      </c>
      <c r="W93" s="119"/>
      <c r="X93" s="119">
        <v>1.0</v>
      </c>
      <c r="Y93" s="27">
        <v>1.0</v>
      </c>
      <c r="AB93" s="100"/>
      <c r="AC93" s="100"/>
      <c r="AD93" s="100"/>
      <c r="AE93" s="68">
        <v>50000.0</v>
      </c>
      <c r="AF93" s="68">
        <v>4.0</v>
      </c>
      <c r="AG93" s="100"/>
      <c r="AH93" s="108">
        <f t="shared" si="9"/>
        <v>0.008</v>
      </c>
    </row>
    <row r="94">
      <c r="A94" s="27" t="s">
        <v>655</v>
      </c>
      <c r="B94" s="27" t="s">
        <v>83</v>
      </c>
      <c r="C94" s="117">
        <v>41261.0</v>
      </c>
      <c r="F94" s="118">
        <v>0.50625</v>
      </c>
      <c r="G94" s="27" t="s">
        <v>151</v>
      </c>
      <c r="H94" s="27">
        <v>900.0</v>
      </c>
      <c r="I94" s="27">
        <v>200.0</v>
      </c>
      <c r="J94" s="27">
        <v>700.0</v>
      </c>
      <c r="K94" s="118">
        <v>0.5118055555555555</v>
      </c>
      <c r="L94" s="27">
        <v>1.5</v>
      </c>
      <c r="M94" s="27">
        <v>2.0</v>
      </c>
      <c r="N94" s="27">
        <v>9.5</v>
      </c>
      <c r="O94" s="27">
        <v>26.5</v>
      </c>
      <c r="P94" s="27">
        <v>8.2</v>
      </c>
      <c r="Q94" s="27">
        <v>4.9</v>
      </c>
      <c r="R94" s="27" t="s">
        <v>562</v>
      </c>
      <c r="S94" s="27" t="s">
        <v>562</v>
      </c>
      <c r="U94" s="27" t="s">
        <v>656</v>
      </c>
      <c r="W94" s="119"/>
      <c r="X94" s="119">
        <v>1.0</v>
      </c>
      <c r="Y94" s="27">
        <v>1.0</v>
      </c>
      <c r="Z94" s="27">
        <v>1.0</v>
      </c>
      <c r="AB94" s="5" t="s">
        <v>540</v>
      </c>
      <c r="AC94" s="5">
        <v>636.6</v>
      </c>
      <c r="AD94" s="5">
        <v>32.0</v>
      </c>
      <c r="AE94" s="100">
        <f t="shared" ref="AE94:AE98" si="12">AC94*AD94</f>
        <v>20371.2</v>
      </c>
      <c r="AF94" s="68">
        <v>1.0</v>
      </c>
      <c r="AG94" s="5" t="s">
        <v>46</v>
      </c>
      <c r="AH94" s="108">
        <f t="shared" si="9"/>
        <v>0.004908890983</v>
      </c>
    </row>
    <row r="95">
      <c r="A95" s="27" t="s">
        <v>657</v>
      </c>
      <c r="B95" s="27" t="s">
        <v>83</v>
      </c>
      <c r="C95" s="117">
        <v>41261.0</v>
      </c>
      <c r="F95" s="118">
        <v>0.5402777777777777</v>
      </c>
      <c r="G95" s="27" t="s">
        <v>151</v>
      </c>
      <c r="H95" s="27">
        <v>900.0</v>
      </c>
      <c r="I95" s="27">
        <v>120.0</v>
      </c>
      <c r="J95" s="27">
        <v>780.0</v>
      </c>
      <c r="K95" s="118">
        <v>0.5451388888888888</v>
      </c>
      <c r="L95" s="27">
        <v>1.5</v>
      </c>
      <c r="M95" s="27">
        <v>4.0</v>
      </c>
      <c r="N95" s="27">
        <v>12.9</v>
      </c>
      <c r="O95" s="27">
        <v>27.8</v>
      </c>
      <c r="P95" s="27">
        <v>9.5</v>
      </c>
      <c r="Q95" s="27">
        <v>4.9</v>
      </c>
      <c r="R95" s="27" t="s">
        <v>562</v>
      </c>
      <c r="S95" s="27" t="s">
        <v>562</v>
      </c>
      <c r="U95" s="27" t="s">
        <v>658</v>
      </c>
      <c r="W95" s="119"/>
      <c r="X95" s="119">
        <v>1.0</v>
      </c>
      <c r="Y95" s="27">
        <v>1.0</v>
      </c>
      <c r="Z95" s="27"/>
      <c r="AB95" s="5" t="s">
        <v>540</v>
      </c>
      <c r="AC95" s="5">
        <v>619.0</v>
      </c>
      <c r="AD95" s="5">
        <v>33.0</v>
      </c>
      <c r="AE95" s="100">
        <f t="shared" si="12"/>
        <v>20427</v>
      </c>
      <c r="AF95" s="68">
        <v>2.0</v>
      </c>
      <c r="AG95" s="5" t="s">
        <v>46</v>
      </c>
      <c r="AH95" s="108">
        <f t="shared" si="9"/>
        <v>0.009790962941</v>
      </c>
    </row>
    <row r="96">
      <c r="A96" s="27" t="s">
        <v>659</v>
      </c>
      <c r="B96" s="27" t="s">
        <v>83</v>
      </c>
      <c r="C96" s="117">
        <v>41261.0</v>
      </c>
      <c r="F96" s="118">
        <v>0.5555555555555556</v>
      </c>
      <c r="G96" s="27" t="s">
        <v>151</v>
      </c>
      <c r="H96" s="27">
        <v>750.0</v>
      </c>
      <c r="I96" s="27">
        <v>250.0</v>
      </c>
      <c r="J96" s="27">
        <v>500.0</v>
      </c>
      <c r="K96" s="118">
        <v>0.5673611111111111</v>
      </c>
      <c r="L96" s="27">
        <v>1.5</v>
      </c>
      <c r="M96" s="27">
        <v>4.0</v>
      </c>
      <c r="N96" s="27">
        <v>11.6</v>
      </c>
      <c r="O96" s="27">
        <v>28.2</v>
      </c>
      <c r="P96" s="27">
        <v>9.1</v>
      </c>
      <c r="Q96" s="27">
        <v>4.3</v>
      </c>
      <c r="R96" s="27" t="s">
        <v>562</v>
      </c>
      <c r="S96" s="27" t="s">
        <v>562</v>
      </c>
      <c r="T96" s="27" t="s">
        <v>660</v>
      </c>
      <c r="U96" s="27" t="s">
        <v>661</v>
      </c>
      <c r="W96" s="119"/>
      <c r="X96" s="119">
        <v>1.0</v>
      </c>
      <c r="Y96" s="27">
        <v>1.0</v>
      </c>
      <c r="Z96" s="2">
        <v>1.0</v>
      </c>
      <c r="AA96" s="2">
        <v>0.0</v>
      </c>
      <c r="AB96" s="5" t="s">
        <v>638</v>
      </c>
      <c r="AC96" s="5">
        <v>510.0</v>
      </c>
      <c r="AD96" s="5">
        <v>40.0</v>
      </c>
      <c r="AE96" s="100">
        <f t="shared" si="12"/>
        <v>20400</v>
      </c>
      <c r="AF96" s="68">
        <v>1.0</v>
      </c>
      <c r="AG96" s="5" t="s">
        <v>46</v>
      </c>
      <c r="AH96" s="108">
        <f t="shared" si="9"/>
        <v>0.004901960784</v>
      </c>
    </row>
    <row r="97">
      <c r="A97" s="27" t="s">
        <v>662</v>
      </c>
      <c r="B97" s="27" t="s">
        <v>83</v>
      </c>
      <c r="C97" s="117">
        <v>41261.0</v>
      </c>
      <c r="F97" s="118">
        <v>0.5569444444444445</v>
      </c>
      <c r="G97" s="27" t="s">
        <v>151</v>
      </c>
      <c r="H97" s="27">
        <v>1000.0</v>
      </c>
      <c r="I97" s="27">
        <v>120.0</v>
      </c>
      <c r="J97" s="27">
        <v>880.0</v>
      </c>
      <c r="K97" s="118">
        <v>0.5756944444444444</v>
      </c>
      <c r="L97" s="27">
        <v>1.5</v>
      </c>
      <c r="M97" s="27">
        <v>5.0</v>
      </c>
      <c r="N97" s="27">
        <v>17.5</v>
      </c>
      <c r="O97" s="27">
        <v>30.3</v>
      </c>
      <c r="P97" s="27">
        <v>9.8</v>
      </c>
      <c r="Q97" s="27">
        <v>5.5</v>
      </c>
      <c r="R97" s="27" t="s">
        <v>562</v>
      </c>
      <c r="S97" s="27" t="s">
        <v>562</v>
      </c>
      <c r="U97" s="27" t="s">
        <v>663</v>
      </c>
      <c r="W97" s="119"/>
      <c r="X97" s="119">
        <v>1.0</v>
      </c>
      <c r="Y97" s="27">
        <v>0.0</v>
      </c>
      <c r="Z97" s="27">
        <v>0.0</v>
      </c>
      <c r="AA97" s="2">
        <v>0.0</v>
      </c>
      <c r="AB97" s="100"/>
      <c r="AC97" s="100"/>
      <c r="AD97" s="100"/>
      <c r="AE97" s="100">
        <f t="shared" si="12"/>
        <v>0</v>
      </c>
      <c r="AF97" s="100"/>
      <c r="AG97" s="100"/>
      <c r="AH97" s="108" t="str">
        <f t="shared" si="9"/>
        <v>#DIV/0!</v>
      </c>
    </row>
    <row r="98">
      <c r="A98" s="27" t="s">
        <v>664</v>
      </c>
      <c r="B98" s="27" t="s">
        <v>83</v>
      </c>
      <c r="C98" s="117">
        <v>41261.0</v>
      </c>
      <c r="F98" s="118">
        <v>0.09652777777777778</v>
      </c>
      <c r="G98" s="27" t="s">
        <v>151</v>
      </c>
      <c r="H98" s="27">
        <v>800.0</v>
      </c>
      <c r="I98" s="27">
        <v>100.0</v>
      </c>
      <c r="J98" s="27">
        <v>700.0</v>
      </c>
      <c r="K98" s="118">
        <v>0.059722222222222225</v>
      </c>
      <c r="L98" s="27">
        <v>2.0</v>
      </c>
      <c r="M98" s="27">
        <v>4.0</v>
      </c>
      <c r="N98" s="27">
        <v>13.0</v>
      </c>
      <c r="O98" s="27">
        <v>26.0</v>
      </c>
      <c r="P98" s="27">
        <v>9.7</v>
      </c>
      <c r="Q98" s="27">
        <v>10.6</v>
      </c>
      <c r="R98" s="27" t="s">
        <v>562</v>
      </c>
      <c r="S98" s="27" t="s">
        <v>562</v>
      </c>
      <c r="W98" s="119"/>
      <c r="X98" s="119">
        <v>1.0</v>
      </c>
      <c r="Y98" s="27">
        <v>0.0</v>
      </c>
      <c r="Z98" s="27">
        <v>0.0</v>
      </c>
      <c r="AA98" s="2">
        <v>0.0</v>
      </c>
      <c r="AB98" s="100"/>
      <c r="AC98" s="100"/>
      <c r="AD98" s="100"/>
      <c r="AE98" s="100">
        <f t="shared" si="12"/>
        <v>0</v>
      </c>
      <c r="AF98" s="100"/>
      <c r="AG98" s="100"/>
      <c r="AH98" s="108" t="str">
        <f t="shared" si="9"/>
        <v>#DIV/0!</v>
      </c>
    </row>
    <row r="99">
      <c r="A99" s="27" t="s">
        <v>665</v>
      </c>
      <c r="B99" s="27" t="s">
        <v>83</v>
      </c>
      <c r="C99" s="117">
        <v>41626.0</v>
      </c>
      <c r="F99" s="118">
        <v>0.10833333333333334</v>
      </c>
      <c r="G99" s="27" t="s">
        <v>151</v>
      </c>
      <c r="H99" s="27">
        <v>1100.0</v>
      </c>
      <c r="I99" s="27">
        <v>100.0</v>
      </c>
      <c r="J99" s="27">
        <v>1000.0</v>
      </c>
      <c r="K99" s="118">
        <v>0.11319444444444444</v>
      </c>
      <c r="L99" s="27">
        <v>2.0</v>
      </c>
      <c r="M99" s="27">
        <v>5.0</v>
      </c>
      <c r="N99" s="27">
        <v>16.8</v>
      </c>
      <c r="O99" s="27">
        <v>30.1</v>
      </c>
      <c r="P99" s="27">
        <v>10.0</v>
      </c>
      <c r="Q99" s="27">
        <v>3.2</v>
      </c>
      <c r="R99" s="27" t="s">
        <v>562</v>
      </c>
      <c r="S99" s="27" t="s">
        <v>562</v>
      </c>
      <c r="U99" s="27" t="s">
        <v>666</v>
      </c>
      <c r="V99" s="27" t="s">
        <v>667</v>
      </c>
      <c r="W99" s="119"/>
      <c r="X99" s="119">
        <v>1.0</v>
      </c>
      <c r="Y99" s="27">
        <v>1.0</v>
      </c>
      <c r="Z99" s="27">
        <v>1.0</v>
      </c>
      <c r="AB99" s="100"/>
      <c r="AC99" s="100"/>
      <c r="AD99" s="100"/>
      <c r="AE99" s="68">
        <v>50000.0</v>
      </c>
      <c r="AF99" s="68">
        <v>5.0</v>
      </c>
      <c r="AG99" s="100"/>
      <c r="AH99" s="108">
        <f t="shared" si="9"/>
        <v>0.01</v>
      </c>
    </row>
    <row r="100">
      <c r="A100" s="27" t="s">
        <v>668</v>
      </c>
      <c r="B100" s="27" t="s">
        <v>83</v>
      </c>
      <c r="C100" s="117">
        <v>41261.0</v>
      </c>
      <c r="F100" s="118">
        <v>0.13125</v>
      </c>
      <c r="G100" s="27" t="s">
        <v>151</v>
      </c>
      <c r="H100" s="27">
        <v>1150.0</v>
      </c>
      <c r="I100" s="27">
        <v>100.0</v>
      </c>
      <c r="J100" s="27">
        <v>1050.0</v>
      </c>
      <c r="K100" s="118">
        <v>0.13680555555555557</v>
      </c>
      <c r="L100" s="27">
        <v>1.5</v>
      </c>
      <c r="M100" s="27">
        <v>1.0</v>
      </c>
      <c r="N100" s="27">
        <v>16.0</v>
      </c>
      <c r="O100" s="27">
        <v>32.3</v>
      </c>
      <c r="P100" s="27">
        <v>11.4</v>
      </c>
      <c r="Q100" s="27">
        <v>11.5</v>
      </c>
      <c r="R100" s="27" t="s">
        <v>562</v>
      </c>
      <c r="S100" s="27" t="s">
        <v>562</v>
      </c>
      <c r="U100" s="27" t="s">
        <v>565</v>
      </c>
      <c r="W100" s="119"/>
      <c r="X100" s="119">
        <v>1.0</v>
      </c>
      <c r="Y100" s="27">
        <v>0.0</v>
      </c>
      <c r="Z100" s="27">
        <v>0.0</v>
      </c>
      <c r="AB100" s="100"/>
      <c r="AC100" s="100"/>
      <c r="AD100" s="100"/>
      <c r="AE100" s="100">
        <f t="shared" ref="AE100:AE101" si="13">AC100*AD100</f>
        <v>0</v>
      </c>
      <c r="AF100" s="100"/>
      <c r="AG100" s="100"/>
      <c r="AH100" s="108" t="str">
        <f t="shared" si="9"/>
        <v>#DIV/0!</v>
      </c>
    </row>
    <row r="101">
      <c r="A101" s="27" t="s">
        <v>669</v>
      </c>
      <c r="B101" s="27" t="s">
        <v>83</v>
      </c>
      <c r="C101" s="117">
        <v>41261.0</v>
      </c>
      <c r="F101" s="118">
        <v>0.14375</v>
      </c>
      <c r="G101" s="27" t="s">
        <v>151</v>
      </c>
      <c r="H101" s="27">
        <v>825.0</v>
      </c>
      <c r="I101" s="27">
        <v>100.0</v>
      </c>
      <c r="J101" s="27">
        <v>725.0</v>
      </c>
      <c r="K101" s="118">
        <v>0.15</v>
      </c>
      <c r="L101" s="27">
        <v>2.0</v>
      </c>
      <c r="M101" s="27">
        <v>3.0</v>
      </c>
      <c r="N101" s="27">
        <v>12.3</v>
      </c>
      <c r="O101" s="27">
        <v>28.7</v>
      </c>
      <c r="P101" s="27">
        <v>9.6</v>
      </c>
      <c r="Q101" s="27">
        <v>10.0</v>
      </c>
      <c r="R101" s="27" t="s">
        <v>562</v>
      </c>
      <c r="S101" s="27" t="s">
        <v>562</v>
      </c>
      <c r="U101" s="27" t="s">
        <v>670</v>
      </c>
      <c r="W101" s="119"/>
      <c r="X101" s="119">
        <v>1.0</v>
      </c>
      <c r="Y101" s="27">
        <v>0.0</v>
      </c>
      <c r="Z101" s="27">
        <v>0.0</v>
      </c>
      <c r="AA101" s="2">
        <v>0.0</v>
      </c>
      <c r="AB101" s="100"/>
      <c r="AC101" s="100"/>
      <c r="AD101" s="100"/>
      <c r="AE101" s="100">
        <f t="shared" si="13"/>
        <v>0</v>
      </c>
      <c r="AF101" s="100"/>
      <c r="AG101" s="100"/>
      <c r="AH101" s="108" t="str">
        <f t="shared" si="9"/>
        <v>#DIV/0!</v>
      </c>
    </row>
    <row r="102">
      <c r="A102" s="27" t="s">
        <v>671</v>
      </c>
      <c r="B102" s="27" t="s">
        <v>83</v>
      </c>
      <c r="C102" s="27">
        <v>2010.0</v>
      </c>
      <c r="W102" s="27"/>
      <c r="X102" s="27">
        <v>1.0</v>
      </c>
      <c r="Y102" s="27">
        <v>1.0</v>
      </c>
      <c r="Z102" s="2">
        <v>1.0</v>
      </c>
      <c r="AB102" s="100"/>
      <c r="AC102" s="100"/>
      <c r="AD102" s="100"/>
      <c r="AE102" s="68">
        <v>5000.0</v>
      </c>
      <c r="AF102" s="5">
        <v>24.0</v>
      </c>
      <c r="AG102" s="100"/>
      <c r="AH102" s="108">
        <f t="shared" si="9"/>
        <v>0.48</v>
      </c>
    </row>
    <row r="103">
      <c r="A103" s="27" t="s">
        <v>672</v>
      </c>
      <c r="B103" s="27" t="s">
        <v>83</v>
      </c>
      <c r="C103" s="127">
        <v>41471.0</v>
      </c>
      <c r="D103" s="85" t="s">
        <v>42</v>
      </c>
      <c r="G103" s="113" t="s">
        <v>538</v>
      </c>
      <c r="S103" s="2" t="s">
        <v>46</v>
      </c>
      <c r="W103" s="2" t="s">
        <v>46</v>
      </c>
      <c r="X103" s="27">
        <v>1.0</v>
      </c>
      <c r="Y103" s="27">
        <v>0.0</v>
      </c>
      <c r="Z103" s="27">
        <v>0.0</v>
      </c>
      <c r="AB103" s="100"/>
      <c r="AC103" s="100"/>
      <c r="AD103" s="100"/>
      <c r="AE103" s="100">
        <f t="shared" ref="AE103:AE108" si="14">AC103*AD103</f>
        <v>0</v>
      </c>
      <c r="AF103" s="100"/>
      <c r="AG103" s="100"/>
      <c r="AH103" s="108" t="str">
        <f t="shared" si="9"/>
        <v>#DIV/0!</v>
      </c>
    </row>
    <row r="104">
      <c r="A104" s="27" t="s">
        <v>673</v>
      </c>
      <c r="B104" s="27" t="s">
        <v>83</v>
      </c>
      <c r="C104" s="127">
        <v>41471.0</v>
      </c>
      <c r="D104" s="85" t="s">
        <v>48</v>
      </c>
      <c r="G104" s="113" t="s">
        <v>538</v>
      </c>
      <c r="S104" s="2" t="s">
        <v>46</v>
      </c>
      <c r="W104" s="2" t="s">
        <v>46</v>
      </c>
      <c r="X104" s="27">
        <v>1.0</v>
      </c>
      <c r="Y104" s="27">
        <v>1.0</v>
      </c>
      <c r="Z104" s="27">
        <v>1.0</v>
      </c>
      <c r="AB104" s="100"/>
      <c r="AC104" s="100"/>
      <c r="AD104" s="100"/>
      <c r="AE104" s="100">
        <f t="shared" si="14"/>
        <v>0</v>
      </c>
      <c r="AF104" s="100"/>
      <c r="AG104" s="100"/>
      <c r="AH104" s="108" t="str">
        <f t="shared" si="9"/>
        <v>#DIV/0!</v>
      </c>
    </row>
    <row r="105">
      <c r="A105" s="27" t="s">
        <v>674</v>
      </c>
      <c r="B105" s="27" t="s">
        <v>83</v>
      </c>
      <c r="C105" s="117">
        <v>41486.0</v>
      </c>
      <c r="D105" s="85" t="s">
        <v>42</v>
      </c>
      <c r="G105" s="113" t="s">
        <v>538</v>
      </c>
      <c r="S105" s="2" t="s">
        <v>46</v>
      </c>
      <c r="W105" s="2" t="s">
        <v>46</v>
      </c>
      <c r="Y105" s="27">
        <v>1.0</v>
      </c>
      <c r="Z105" s="27">
        <v>1.0</v>
      </c>
      <c r="AB105" s="100"/>
      <c r="AC105" s="100"/>
      <c r="AD105" s="100"/>
      <c r="AE105" s="100">
        <f t="shared" si="14"/>
        <v>0</v>
      </c>
      <c r="AF105" s="100"/>
      <c r="AG105" s="100"/>
      <c r="AH105" s="108" t="str">
        <f t="shared" si="9"/>
        <v>#DIV/0!</v>
      </c>
    </row>
    <row r="106">
      <c r="A106" s="27" t="s">
        <v>675</v>
      </c>
      <c r="B106" s="27" t="s">
        <v>83</v>
      </c>
      <c r="C106" s="117">
        <v>41486.0</v>
      </c>
      <c r="D106" s="85" t="s">
        <v>48</v>
      </c>
      <c r="G106" s="113" t="s">
        <v>538</v>
      </c>
      <c r="S106" s="2" t="s">
        <v>46</v>
      </c>
      <c r="W106" s="2" t="s">
        <v>46</v>
      </c>
      <c r="Y106" s="27">
        <v>1.0</v>
      </c>
      <c r="Z106" s="27">
        <v>1.0</v>
      </c>
      <c r="AB106" s="5" t="s">
        <v>540</v>
      </c>
      <c r="AC106" s="5">
        <v>550.4</v>
      </c>
      <c r="AD106" s="5">
        <v>37.0</v>
      </c>
      <c r="AE106" s="100">
        <f t="shared" si="14"/>
        <v>20364.8</v>
      </c>
      <c r="AF106" s="68">
        <v>1.0</v>
      </c>
      <c r="AG106" s="5" t="s">
        <v>46</v>
      </c>
      <c r="AH106" s="108">
        <f t="shared" si="9"/>
        <v>0.00491043369</v>
      </c>
    </row>
    <row r="107">
      <c r="A107" s="27" t="s">
        <v>676</v>
      </c>
      <c r="B107" s="27" t="s">
        <v>83</v>
      </c>
      <c r="C107" s="117">
        <v>41514.0</v>
      </c>
      <c r="D107" s="85" t="s">
        <v>42</v>
      </c>
      <c r="G107" s="113"/>
      <c r="Y107" s="27">
        <v>1.0</v>
      </c>
      <c r="Z107" s="27">
        <v>1.0</v>
      </c>
      <c r="AB107" s="5" t="s">
        <v>634</v>
      </c>
      <c r="AC107" s="5">
        <v>549.0</v>
      </c>
      <c r="AD107" s="5">
        <v>36.0</v>
      </c>
      <c r="AE107" s="100">
        <f t="shared" si="14"/>
        <v>19764</v>
      </c>
      <c r="AF107" s="5">
        <v>7.0</v>
      </c>
      <c r="AG107" s="100"/>
      <c r="AH107" s="108">
        <f t="shared" si="9"/>
        <v>0.03541793159</v>
      </c>
    </row>
    <row r="108">
      <c r="A108" s="27" t="s">
        <v>677</v>
      </c>
      <c r="B108" s="27" t="s">
        <v>83</v>
      </c>
      <c r="C108" s="117">
        <v>41514.0</v>
      </c>
      <c r="D108" s="85" t="s">
        <v>42</v>
      </c>
      <c r="Y108" s="27">
        <v>1.0</v>
      </c>
      <c r="Z108" s="27">
        <v>1.0</v>
      </c>
      <c r="AB108" s="5" t="s">
        <v>540</v>
      </c>
      <c r="AC108" s="5">
        <v>451.8</v>
      </c>
      <c r="AD108" s="5">
        <v>45.0</v>
      </c>
      <c r="AE108" s="100">
        <f t="shared" si="14"/>
        <v>20331</v>
      </c>
      <c r="AF108" s="5">
        <v>2.0</v>
      </c>
      <c r="AG108" s="100"/>
      <c r="AH108" s="108">
        <f t="shared" si="9"/>
        <v>0.009837194432</v>
      </c>
    </row>
    <row r="109">
      <c r="A109" s="27" t="s">
        <v>678</v>
      </c>
      <c r="B109" s="27" t="s">
        <v>83</v>
      </c>
      <c r="C109" s="117">
        <v>41628.0</v>
      </c>
      <c r="D109" s="128" t="s">
        <v>48</v>
      </c>
      <c r="Y109" s="27">
        <v>1.0</v>
      </c>
      <c r="AB109" s="100"/>
      <c r="AC109" s="100"/>
      <c r="AD109" s="100"/>
      <c r="AE109" s="68">
        <v>20000.0</v>
      </c>
      <c r="AF109" s="68">
        <v>34.0</v>
      </c>
      <c r="AG109" s="100"/>
      <c r="AH109" s="108">
        <f t="shared" si="9"/>
        <v>0.17</v>
      </c>
    </row>
    <row r="110">
      <c r="A110" s="27" t="s">
        <v>679</v>
      </c>
      <c r="B110" s="27" t="s">
        <v>83</v>
      </c>
      <c r="C110" s="117">
        <v>41628.0</v>
      </c>
      <c r="D110" s="85" t="s">
        <v>42</v>
      </c>
      <c r="Y110" s="27">
        <v>1.0</v>
      </c>
      <c r="AB110" s="5" t="s">
        <v>540</v>
      </c>
      <c r="AC110" s="5">
        <v>646.6</v>
      </c>
      <c r="AD110" s="5">
        <v>31.0</v>
      </c>
      <c r="AE110" s="100">
        <f t="shared" ref="AE110:AE113" si="15">AC110*AD110</f>
        <v>20044.6</v>
      </c>
      <c r="AF110" s="5">
        <v>1.0</v>
      </c>
      <c r="AG110" s="100"/>
      <c r="AH110" s="108">
        <f t="shared" si="9"/>
        <v>0.004988874809</v>
      </c>
    </row>
    <row r="111">
      <c r="A111" s="27" t="s">
        <v>680</v>
      </c>
      <c r="B111" s="27" t="s">
        <v>83</v>
      </c>
      <c r="C111" s="117">
        <v>41628.0</v>
      </c>
      <c r="D111" s="85" t="s">
        <v>42</v>
      </c>
      <c r="Y111" s="27">
        <v>1.0</v>
      </c>
      <c r="AA111" s="2">
        <v>0.0</v>
      </c>
      <c r="AB111" s="5" t="s">
        <v>634</v>
      </c>
      <c r="AC111" s="5">
        <v>715.0</v>
      </c>
      <c r="AD111" s="5">
        <v>28.0</v>
      </c>
      <c r="AE111" s="100">
        <f t="shared" si="15"/>
        <v>20020</v>
      </c>
      <c r="AF111" s="5">
        <v>1.0</v>
      </c>
      <c r="AG111" s="100"/>
      <c r="AH111" s="108">
        <f t="shared" si="9"/>
        <v>0.004995004995</v>
      </c>
    </row>
    <row r="112">
      <c r="A112" s="27" t="s">
        <v>681</v>
      </c>
      <c r="B112" s="27" t="s">
        <v>83</v>
      </c>
      <c r="C112" s="27">
        <v>2010.0</v>
      </c>
      <c r="W112" s="27"/>
      <c r="X112" s="27">
        <v>1.0</v>
      </c>
      <c r="Y112" s="27">
        <v>1.0</v>
      </c>
      <c r="Z112" s="2">
        <v>1.0</v>
      </c>
      <c r="AB112" s="100"/>
      <c r="AC112" s="100"/>
      <c r="AD112" s="100"/>
      <c r="AE112" s="100">
        <f t="shared" si="15"/>
        <v>0</v>
      </c>
      <c r="AF112" s="5">
        <v>21.0</v>
      </c>
      <c r="AG112" s="100"/>
      <c r="AH112" s="106">
        <v>0.021</v>
      </c>
    </row>
    <row r="113">
      <c r="A113" s="27" t="s">
        <v>682</v>
      </c>
      <c r="B113" s="27" t="s">
        <v>83</v>
      </c>
      <c r="C113" s="27">
        <v>2010.0</v>
      </c>
      <c r="W113" s="27"/>
      <c r="X113" s="27">
        <v>1.0</v>
      </c>
      <c r="Y113" s="27">
        <v>1.0</v>
      </c>
      <c r="Z113" s="2">
        <v>1.0</v>
      </c>
      <c r="AB113" s="100"/>
      <c r="AC113" s="100"/>
      <c r="AD113" s="100"/>
      <c r="AE113" s="100">
        <f t="shared" si="15"/>
        <v>0</v>
      </c>
      <c r="AF113" s="5">
        <v>1.0</v>
      </c>
      <c r="AG113" s="100"/>
      <c r="AH113" s="106">
        <v>0.001</v>
      </c>
    </row>
    <row r="114">
      <c r="A114" s="27" t="s">
        <v>683</v>
      </c>
      <c r="B114" s="27" t="s">
        <v>83</v>
      </c>
      <c r="C114" s="27">
        <v>2011.0</v>
      </c>
      <c r="W114" s="27"/>
      <c r="X114" s="27">
        <v>1.0</v>
      </c>
      <c r="Y114" s="27">
        <v>1.0</v>
      </c>
      <c r="AB114" s="100"/>
      <c r="AC114" s="100"/>
      <c r="AD114" s="100"/>
      <c r="AE114" s="68">
        <v>20000.0</v>
      </c>
      <c r="AF114" s="68">
        <v>45.0</v>
      </c>
      <c r="AG114" s="100"/>
      <c r="AH114" s="108">
        <f t="shared" ref="AH114:AH160" si="16">(AF114/AE114)*100</f>
        <v>0.225</v>
      </c>
    </row>
    <row r="115">
      <c r="A115" s="27" t="s">
        <v>684</v>
      </c>
      <c r="B115" s="27" t="s">
        <v>366</v>
      </c>
      <c r="C115" s="127">
        <v>41478.0</v>
      </c>
      <c r="D115" s="85" t="s">
        <v>42</v>
      </c>
      <c r="G115" s="113" t="s">
        <v>538</v>
      </c>
      <c r="S115" s="2" t="s">
        <v>46</v>
      </c>
      <c r="W115" s="2" t="s">
        <v>46</v>
      </c>
      <c r="X115" s="27">
        <v>1.0</v>
      </c>
      <c r="Y115" s="27">
        <v>0.0</v>
      </c>
      <c r="Z115" s="27">
        <v>0.0</v>
      </c>
      <c r="AB115" s="100"/>
      <c r="AC115" s="100"/>
      <c r="AD115" s="100"/>
      <c r="AE115" s="68">
        <v>20000.0</v>
      </c>
      <c r="AF115" s="68">
        <v>0.0</v>
      </c>
      <c r="AG115" s="100"/>
      <c r="AH115" s="108">
        <f t="shared" si="16"/>
        <v>0</v>
      </c>
    </row>
    <row r="116">
      <c r="A116" s="27" t="s">
        <v>685</v>
      </c>
      <c r="B116" s="27" t="s">
        <v>366</v>
      </c>
      <c r="C116" s="127">
        <v>41478.0</v>
      </c>
      <c r="D116" s="85" t="s">
        <v>48</v>
      </c>
      <c r="G116" s="113" t="s">
        <v>538</v>
      </c>
      <c r="S116" s="2" t="s">
        <v>46</v>
      </c>
      <c r="W116" s="2" t="s">
        <v>46</v>
      </c>
      <c r="X116" s="27">
        <v>1.0</v>
      </c>
      <c r="Y116" s="27">
        <v>1.0</v>
      </c>
      <c r="Z116" s="27">
        <v>1.0</v>
      </c>
      <c r="AB116" s="5" t="s">
        <v>540</v>
      </c>
      <c r="AC116" s="5">
        <v>598.0</v>
      </c>
      <c r="AD116" s="5">
        <v>34.0</v>
      </c>
      <c r="AE116" s="100">
        <f t="shared" ref="AE116:AE119" si="17">AC116*AD116</f>
        <v>20332</v>
      </c>
      <c r="AF116" s="5">
        <v>181.0</v>
      </c>
      <c r="AG116" s="100"/>
      <c r="AH116" s="108">
        <f t="shared" si="16"/>
        <v>0.8902223097</v>
      </c>
    </row>
    <row r="117">
      <c r="A117" s="27" t="s">
        <v>686</v>
      </c>
      <c r="B117" s="27" t="s">
        <v>366</v>
      </c>
      <c r="C117" s="127">
        <v>41478.0</v>
      </c>
      <c r="D117" s="85" t="s">
        <v>48</v>
      </c>
      <c r="G117" s="113" t="s">
        <v>538</v>
      </c>
      <c r="S117" s="2" t="s">
        <v>46</v>
      </c>
      <c r="W117" s="2" t="s">
        <v>46</v>
      </c>
      <c r="X117" s="27">
        <v>1.0</v>
      </c>
      <c r="Y117" s="27">
        <v>1.0</v>
      </c>
      <c r="Z117" s="27">
        <v>1.0</v>
      </c>
      <c r="AB117" s="5" t="s">
        <v>540</v>
      </c>
      <c r="AC117" s="5">
        <v>688.0</v>
      </c>
      <c r="AD117" s="5">
        <v>30.0</v>
      </c>
      <c r="AE117" s="100">
        <f t="shared" si="17"/>
        <v>20640</v>
      </c>
      <c r="AF117" s="5">
        <v>1.0</v>
      </c>
      <c r="AG117" s="100"/>
      <c r="AH117" s="108">
        <f t="shared" si="16"/>
        <v>0.00484496124</v>
      </c>
    </row>
    <row r="118">
      <c r="A118" s="27" t="s">
        <v>687</v>
      </c>
      <c r="B118" s="27" t="s">
        <v>366</v>
      </c>
      <c r="C118" s="127">
        <v>41478.0</v>
      </c>
      <c r="D118" s="85" t="s">
        <v>42</v>
      </c>
      <c r="G118" s="113" t="s">
        <v>545</v>
      </c>
      <c r="S118" s="2" t="s">
        <v>46</v>
      </c>
      <c r="W118" s="2" t="s">
        <v>46</v>
      </c>
      <c r="X118" s="27">
        <v>1.0</v>
      </c>
      <c r="Y118" s="27">
        <v>0.0</v>
      </c>
      <c r="Z118" s="27">
        <v>0.0</v>
      </c>
      <c r="AA118" s="27"/>
      <c r="AB118" s="5" t="s">
        <v>688</v>
      </c>
      <c r="AC118" s="5">
        <v>658.0</v>
      </c>
      <c r="AD118" s="5">
        <v>30.0</v>
      </c>
      <c r="AE118" s="100">
        <f t="shared" si="17"/>
        <v>19740</v>
      </c>
      <c r="AF118" s="68">
        <v>45.0</v>
      </c>
      <c r="AG118" s="5" t="s">
        <v>46</v>
      </c>
      <c r="AH118" s="108">
        <f t="shared" si="16"/>
        <v>0.2279635258</v>
      </c>
      <c r="AI118" s="27">
        <v>0.0</v>
      </c>
      <c r="AJ118" s="27" t="s">
        <v>46</v>
      </c>
    </row>
    <row r="119">
      <c r="A119" s="27" t="s">
        <v>689</v>
      </c>
      <c r="B119" s="27" t="s">
        <v>366</v>
      </c>
      <c r="C119" s="127">
        <v>41478.0</v>
      </c>
      <c r="D119" s="85" t="s">
        <v>42</v>
      </c>
      <c r="G119" s="113" t="s">
        <v>538</v>
      </c>
      <c r="S119" s="2" t="s">
        <v>46</v>
      </c>
      <c r="W119" s="2" t="s">
        <v>46</v>
      </c>
      <c r="X119" s="27">
        <v>1.0</v>
      </c>
      <c r="Y119" s="27">
        <v>1.0</v>
      </c>
      <c r="Z119" s="27">
        <v>1.0</v>
      </c>
      <c r="AB119" s="5" t="s">
        <v>540</v>
      </c>
      <c r="AC119" s="5">
        <v>743.8</v>
      </c>
      <c r="AD119" s="5">
        <v>27.0</v>
      </c>
      <c r="AE119" s="100">
        <f t="shared" si="17"/>
        <v>20082.6</v>
      </c>
      <c r="AF119" s="5">
        <v>7.0</v>
      </c>
      <c r="AG119" s="100"/>
      <c r="AH119" s="108">
        <f t="shared" si="16"/>
        <v>0.03485604454</v>
      </c>
    </row>
    <row r="120">
      <c r="A120" s="27" t="s">
        <v>690</v>
      </c>
      <c r="B120" s="27" t="s">
        <v>366</v>
      </c>
      <c r="C120" s="127">
        <v>41478.0</v>
      </c>
      <c r="D120" s="85" t="s">
        <v>42</v>
      </c>
      <c r="G120" s="113" t="s">
        <v>545</v>
      </c>
      <c r="S120" s="2" t="s">
        <v>46</v>
      </c>
      <c r="W120" s="2" t="s">
        <v>46</v>
      </c>
      <c r="X120" s="27">
        <v>1.0</v>
      </c>
      <c r="Y120" s="27">
        <v>0.0</v>
      </c>
      <c r="Z120" s="27">
        <v>0.0</v>
      </c>
      <c r="AB120" s="100"/>
      <c r="AC120" s="100"/>
      <c r="AD120" s="100"/>
      <c r="AE120" s="68">
        <v>20000.0</v>
      </c>
      <c r="AF120" s="68">
        <v>0.0</v>
      </c>
      <c r="AG120" s="100"/>
      <c r="AH120" s="108">
        <f t="shared" si="16"/>
        <v>0</v>
      </c>
    </row>
    <row r="121">
      <c r="A121" s="27" t="s">
        <v>691</v>
      </c>
      <c r="B121" s="27" t="s">
        <v>366</v>
      </c>
      <c r="C121" s="127">
        <v>41478.0</v>
      </c>
      <c r="D121" s="85" t="s">
        <v>48</v>
      </c>
      <c r="G121" s="2" t="s">
        <v>538</v>
      </c>
      <c r="S121" s="2" t="s">
        <v>46</v>
      </c>
      <c r="W121" s="2" t="s">
        <v>46</v>
      </c>
      <c r="X121" s="27">
        <v>1.0</v>
      </c>
      <c r="Y121" s="27">
        <v>0.0</v>
      </c>
      <c r="Z121" s="27">
        <v>0.0</v>
      </c>
      <c r="AB121" s="100"/>
      <c r="AC121" s="100"/>
      <c r="AD121" s="100"/>
      <c r="AE121" s="68">
        <v>20000.0</v>
      </c>
      <c r="AF121" s="68">
        <v>0.0</v>
      </c>
      <c r="AG121" s="100"/>
      <c r="AH121" s="108">
        <f t="shared" si="16"/>
        <v>0</v>
      </c>
    </row>
    <row r="122">
      <c r="A122" s="27" t="s">
        <v>692</v>
      </c>
      <c r="B122" s="27" t="s">
        <v>366</v>
      </c>
      <c r="C122" s="117">
        <v>41505.0</v>
      </c>
      <c r="D122" s="85" t="s">
        <v>48</v>
      </c>
      <c r="W122" s="119"/>
      <c r="X122" s="119">
        <v>1.0</v>
      </c>
      <c r="Y122" s="27">
        <v>0.0</v>
      </c>
      <c r="Z122" s="27">
        <v>0.0</v>
      </c>
      <c r="AA122" s="2">
        <v>0.0</v>
      </c>
      <c r="AB122" s="100"/>
      <c r="AC122" s="100"/>
      <c r="AD122" s="100"/>
      <c r="AE122" s="68">
        <v>20000.0</v>
      </c>
      <c r="AF122" s="68">
        <v>0.0</v>
      </c>
      <c r="AG122" s="100"/>
      <c r="AH122" s="108">
        <f t="shared" si="16"/>
        <v>0</v>
      </c>
    </row>
    <row r="123">
      <c r="A123" s="27" t="s">
        <v>693</v>
      </c>
      <c r="B123" s="27" t="s">
        <v>366</v>
      </c>
      <c r="C123" s="117">
        <v>41505.0</v>
      </c>
      <c r="D123" s="85" t="s">
        <v>42</v>
      </c>
      <c r="W123" s="119"/>
      <c r="X123" s="119">
        <v>1.0</v>
      </c>
      <c r="Y123" s="27">
        <v>1.0</v>
      </c>
      <c r="Z123" s="27">
        <v>1.0</v>
      </c>
      <c r="AB123" s="5" t="s">
        <v>540</v>
      </c>
      <c r="AC123" s="5">
        <v>642.6</v>
      </c>
      <c r="AD123" s="5">
        <v>32.0</v>
      </c>
      <c r="AE123" s="100">
        <f t="shared" ref="AE123:AE131" si="18">AC123*AD123</f>
        <v>20563.2</v>
      </c>
      <c r="AF123" s="5">
        <v>2.0</v>
      </c>
      <c r="AG123" s="100"/>
      <c r="AH123" s="108">
        <f t="shared" si="16"/>
        <v>0.009726112667</v>
      </c>
    </row>
    <row r="124">
      <c r="A124" s="27" t="s">
        <v>694</v>
      </c>
      <c r="B124" s="27" t="s">
        <v>366</v>
      </c>
      <c r="C124" s="117">
        <v>41625.0</v>
      </c>
      <c r="D124" s="128" t="s">
        <v>48</v>
      </c>
      <c r="Y124" s="27">
        <v>1.0</v>
      </c>
      <c r="Z124" s="27">
        <v>1.0</v>
      </c>
      <c r="AB124" s="5" t="s">
        <v>540</v>
      </c>
      <c r="AC124" s="5">
        <v>635.6</v>
      </c>
      <c r="AD124" s="5">
        <v>32.0</v>
      </c>
      <c r="AE124" s="100">
        <f t="shared" si="18"/>
        <v>20339.2</v>
      </c>
      <c r="AF124" s="68">
        <v>1.0</v>
      </c>
      <c r="AG124" s="5" t="s">
        <v>46</v>
      </c>
      <c r="AH124" s="108">
        <f t="shared" si="16"/>
        <v>0.004916614223</v>
      </c>
    </row>
    <row r="125">
      <c r="A125" s="27" t="s">
        <v>695</v>
      </c>
      <c r="B125" s="27" t="s">
        <v>366</v>
      </c>
      <c r="C125" s="117">
        <v>41625.0</v>
      </c>
      <c r="D125" s="85" t="s">
        <v>42</v>
      </c>
      <c r="Y125" s="27">
        <v>1.0</v>
      </c>
      <c r="Z125" s="27">
        <v>1.0</v>
      </c>
      <c r="AA125" s="2">
        <v>0.0</v>
      </c>
      <c r="AB125" s="5" t="s">
        <v>540</v>
      </c>
      <c r="AC125" s="5">
        <v>667.0</v>
      </c>
      <c r="AD125" s="5">
        <v>30.0</v>
      </c>
      <c r="AE125" s="100">
        <f t="shared" si="18"/>
        <v>20010</v>
      </c>
      <c r="AF125" s="5">
        <v>2.0</v>
      </c>
      <c r="AG125" s="100"/>
      <c r="AH125" s="108">
        <f t="shared" si="16"/>
        <v>0.009995002499</v>
      </c>
    </row>
    <row r="126">
      <c r="A126" s="27" t="s">
        <v>696</v>
      </c>
      <c r="B126" s="27" t="s">
        <v>366</v>
      </c>
      <c r="C126" s="117">
        <v>41625.0</v>
      </c>
      <c r="D126" s="85" t="s">
        <v>42</v>
      </c>
      <c r="Y126" s="27">
        <v>0.0</v>
      </c>
      <c r="Z126" s="27">
        <v>0.0</v>
      </c>
      <c r="AA126" s="2">
        <v>0.0</v>
      </c>
      <c r="AB126" s="100"/>
      <c r="AC126" s="100"/>
      <c r="AD126" s="100"/>
      <c r="AE126" s="100">
        <f t="shared" si="18"/>
        <v>0</v>
      </c>
      <c r="AF126" s="100"/>
      <c r="AG126" s="100"/>
      <c r="AH126" s="108" t="str">
        <f t="shared" si="16"/>
        <v>#DIV/0!</v>
      </c>
    </row>
    <row r="127">
      <c r="A127" s="27" t="s">
        <v>697</v>
      </c>
      <c r="B127" s="27" t="s">
        <v>366</v>
      </c>
      <c r="C127" s="117">
        <v>41625.0</v>
      </c>
      <c r="D127" s="85" t="s">
        <v>48</v>
      </c>
      <c r="Y127" s="27">
        <v>0.0</v>
      </c>
      <c r="Z127" s="27">
        <v>0.0</v>
      </c>
      <c r="AA127" s="2">
        <v>0.0</v>
      </c>
      <c r="AB127" s="100"/>
      <c r="AC127" s="100"/>
      <c r="AD127" s="100"/>
      <c r="AE127" s="100">
        <f t="shared" si="18"/>
        <v>0</v>
      </c>
      <c r="AF127" s="100"/>
      <c r="AG127" s="100"/>
      <c r="AH127" s="108" t="str">
        <f t="shared" si="16"/>
        <v>#DIV/0!</v>
      </c>
    </row>
    <row r="128">
      <c r="A128" s="27" t="s">
        <v>698</v>
      </c>
      <c r="B128" s="27" t="s">
        <v>366</v>
      </c>
      <c r="C128" s="117">
        <v>41625.0</v>
      </c>
      <c r="D128" s="85" t="s">
        <v>48</v>
      </c>
      <c r="Y128" s="27">
        <v>1.0</v>
      </c>
      <c r="Z128" s="27">
        <v>1.0</v>
      </c>
      <c r="AB128" s="5" t="s">
        <v>634</v>
      </c>
      <c r="AC128" s="5">
        <v>652.0</v>
      </c>
      <c r="AD128" s="5">
        <v>31.0</v>
      </c>
      <c r="AE128" s="100">
        <f t="shared" si="18"/>
        <v>20212</v>
      </c>
      <c r="AF128" s="5">
        <v>2.0</v>
      </c>
      <c r="AG128" s="100"/>
      <c r="AH128" s="108">
        <f t="shared" si="16"/>
        <v>0.009895111815</v>
      </c>
    </row>
    <row r="129">
      <c r="A129" s="27" t="s">
        <v>699</v>
      </c>
      <c r="C129" s="27">
        <v>2012.0</v>
      </c>
      <c r="W129" s="27"/>
      <c r="X129" s="27">
        <v>1.0</v>
      </c>
      <c r="Y129" s="27">
        <v>1.0</v>
      </c>
      <c r="AA129" s="2">
        <v>0.0</v>
      </c>
      <c r="AB129" s="100"/>
      <c r="AC129" s="100"/>
      <c r="AD129" s="100"/>
      <c r="AE129" s="100">
        <f t="shared" si="18"/>
        <v>0</v>
      </c>
      <c r="AF129" s="100"/>
      <c r="AG129" s="100"/>
      <c r="AH129" s="108" t="str">
        <f t="shared" si="16"/>
        <v>#DIV/0!</v>
      </c>
    </row>
    <row r="130">
      <c r="A130" s="27" t="s">
        <v>700</v>
      </c>
      <c r="C130" s="27">
        <v>2012.0</v>
      </c>
      <c r="W130" s="27"/>
      <c r="X130" s="27">
        <v>1.0</v>
      </c>
      <c r="Y130" s="27">
        <v>1.0</v>
      </c>
      <c r="AA130" s="2">
        <v>0.0</v>
      </c>
      <c r="AB130" s="100"/>
      <c r="AC130" s="100"/>
      <c r="AD130" s="100"/>
      <c r="AE130" s="100">
        <f t="shared" si="18"/>
        <v>0</v>
      </c>
      <c r="AF130" s="100"/>
      <c r="AG130" s="100"/>
      <c r="AH130" s="108" t="str">
        <f t="shared" si="16"/>
        <v>#DIV/0!</v>
      </c>
    </row>
    <row r="131">
      <c r="A131" s="27" t="s">
        <v>701</v>
      </c>
      <c r="B131" s="27" t="s">
        <v>702</v>
      </c>
      <c r="C131" s="117">
        <v>41264.0</v>
      </c>
      <c r="F131" s="118">
        <v>0.3736111111111111</v>
      </c>
      <c r="G131" s="27" t="s">
        <v>151</v>
      </c>
      <c r="H131" s="27">
        <v>850.0</v>
      </c>
      <c r="I131" s="27">
        <v>100.0</v>
      </c>
      <c r="J131" s="27">
        <v>750.0</v>
      </c>
      <c r="K131" s="118">
        <v>0.3784722222222222</v>
      </c>
      <c r="L131" s="27">
        <v>1.5</v>
      </c>
      <c r="M131" s="27">
        <v>3.0</v>
      </c>
      <c r="N131" s="27">
        <v>13.3</v>
      </c>
      <c r="O131" s="27">
        <v>26.8</v>
      </c>
      <c r="P131" s="27">
        <v>9.7</v>
      </c>
      <c r="Q131" s="27">
        <v>9.7</v>
      </c>
      <c r="R131" s="27" t="s">
        <v>562</v>
      </c>
      <c r="S131" s="27" t="s">
        <v>562</v>
      </c>
      <c r="U131" s="27" t="s">
        <v>565</v>
      </c>
      <c r="W131" s="119"/>
      <c r="X131" s="119">
        <v>1.0</v>
      </c>
      <c r="Y131" s="27">
        <v>0.0</v>
      </c>
      <c r="Z131" s="27">
        <v>0.0</v>
      </c>
      <c r="AA131" s="2">
        <v>0.0</v>
      </c>
      <c r="AB131" s="100"/>
      <c r="AC131" s="100"/>
      <c r="AD131" s="100"/>
      <c r="AE131" s="100">
        <f t="shared" si="18"/>
        <v>0</v>
      </c>
      <c r="AF131" s="100"/>
      <c r="AG131" s="100"/>
      <c r="AH131" s="108" t="str">
        <f t="shared" si="16"/>
        <v>#DIV/0!</v>
      </c>
    </row>
    <row r="132">
      <c r="A132" s="27" t="s">
        <v>703</v>
      </c>
      <c r="B132" s="27" t="s">
        <v>702</v>
      </c>
      <c r="C132" s="117">
        <v>41264.0</v>
      </c>
      <c r="F132" s="118">
        <v>0.37916666666666665</v>
      </c>
      <c r="G132" s="27" t="s">
        <v>151</v>
      </c>
      <c r="H132" s="27">
        <v>800.0</v>
      </c>
      <c r="I132" s="27">
        <v>100.0</v>
      </c>
      <c r="J132" s="27">
        <v>700.0</v>
      </c>
      <c r="K132" s="118">
        <v>0.3875</v>
      </c>
      <c r="L132" s="27">
        <v>1.0</v>
      </c>
      <c r="M132" s="27">
        <v>3.0</v>
      </c>
      <c r="N132" s="27">
        <v>12.2</v>
      </c>
      <c r="O132" s="27">
        <v>25.7</v>
      </c>
      <c r="P132" s="27">
        <v>9.3</v>
      </c>
      <c r="Q132" s="27">
        <v>9.2</v>
      </c>
      <c r="R132" s="27" t="s">
        <v>562</v>
      </c>
      <c r="S132" s="27" t="s">
        <v>562</v>
      </c>
      <c r="U132" s="27" t="s">
        <v>565</v>
      </c>
      <c r="W132" s="119"/>
      <c r="X132" s="119">
        <v>1.0</v>
      </c>
      <c r="Y132" s="27">
        <v>1.0</v>
      </c>
      <c r="Z132" s="27">
        <v>1.0</v>
      </c>
      <c r="AB132" s="100"/>
      <c r="AC132" s="100"/>
      <c r="AD132" s="100"/>
      <c r="AE132" s="68">
        <v>50000.0</v>
      </c>
      <c r="AF132" s="68">
        <v>2.0</v>
      </c>
      <c r="AG132" s="100"/>
      <c r="AH132" s="108">
        <f t="shared" si="16"/>
        <v>0.004</v>
      </c>
    </row>
    <row r="133">
      <c r="A133" s="27" t="s">
        <v>704</v>
      </c>
      <c r="B133" s="27" t="s">
        <v>702</v>
      </c>
      <c r="C133" s="117">
        <v>41264.0</v>
      </c>
      <c r="F133" s="118">
        <v>0.38333333333333336</v>
      </c>
      <c r="G133" s="27" t="s">
        <v>151</v>
      </c>
      <c r="H133" s="27">
        <v>880.0</v>
      </c>
      <c r="I133" s="27">
        <v>100.0</v>
      </c>
      <c r="J133" s="27">
        <v>780.0</v>
      </c>
      <c r="K133" s="118">
        <v>0.3958333333333333</v>
      </c>
      <c r="L133" s="27">
        <v>1.5</v>
      </c>
      <c r="M133" s="27">
        <v>1.0</v>
      </c>
      <c r="N133" s="27">
        <v>12.9</v>
      </c>
      <c r="O133" s="27">
        <v>24.5</v>
      </c>
      <c r="P133" s="27">
        <v>9.8</v>
      </c>
      <c r="Q133" s="27">
        <v>10.2</v>
      </c>
      <c r="R133" s="27" t="s">
        <v>562</v>
      </c>
      <c r="S133" s="27" t="s">
        <v>562</v>
      </c>
      <c r="U133" s="27" t="s">
        <v>565</v>
      </c>
      <c r="W133" s="119"/>
      <c r="X133" s="119">
        <v>1.0</v>
      </c>
      <c r="Y133" s="27">
        <v>1.0</v>
      </c>
      <c r="Z133" s="27">
        <v>1.0</v>
      </c>
      <c r="AB133" s="100"/>
      <c r="AC133" s="100"/>
      <c r="AD133" s="100"/>
      <c r="AE133" s="68">
        <v>50000.0</v>
      </c>
      <c r="AF133" s="68">
        <v>3.0</v>
      </c>
      <c r="AG133" s="100"/>
      <c r="AH133" s="108">
        <f t="shared" si="16"/>
        <v>0.006</v>
      </c>
    </row>
    <row r="134">
      <c r="A134" s="27" t="s">
        <v>705</v>
      </c>
      <c r="B134" s="27" t="s">
        <v>702</v>
      </c>
      <c r="C134" s="117">
        <v>41264.0</v>
      </c>
      <c r="F134" s="118">
        <v>0.4013888888888889</v>
      </c>
      <c r="G134" s="27" t="s">
        <v>151</v>
      </c>
      <c r="H134" s="27">
        <v>850.0</v>
      </c>
      <c r="I134" s="27">
        <v>100.0</v>
      </c>
      <c r="J134" s="27">
        <v>750.0</v>
      </c>
      <c r="K134" s="27" t="s">
        <v>706</v>
      </c>
      <c r="L134" s="27">
        <v>1.5</v>
      </c>
      <c r="M134" s="27">
        <v>2.0</v>
      </c>
      <c r="N134" s="27">
        <v>12.9</v>
      </c>
      <c r="O134" s="27">
        <v>28.2</v>
      </c>
      <c r="P134" s="27">
        <v>10.4</v>
      </c>
      <c r="Q134" s="27">
        <v>9.8</v>
      </c>
      <c r="R134" s="27" t="s">
        <v>562</v>
      </c>
      <c r="S134" s="27" t="s">
        <v>562</v>
      </c>
      <c r="U134" s="27" t="s">
        <v>707</v>
      </c>
      <c r="W134" s="119"/>
      <c r="X134" s="119">
        <v>1.0</v>
      </c>
      <c r="Y134" s="27">
        <v>1.0</v>
      </c>
      <c r="Z134" s="27">
        <v>1.0</v>
      </c>
      <c r="AB134" s="100"/>
      <c r="AC134" s="100"/>
      <c r="AD134" s="100"/>
      <c r="AE134" s="68">
        <v>50000.0</v>
      </c>
      <c r="AF134" s="68">
        <v>1.0</v>
      </c>
      <c r="AG134" s="100"/>
      <c r="AH134" s="108">
        <f t="shared" si="16"/>
        <v>0.002</v>
      </c>
    </row>
    <row r="135">
      <c r="A135" s="27" t="s">
        <v>708</v>
      </c>
      <c r="B135" s="27" t="s">
        <v>702</v>
      </c>
      <c r="C135" s="117">
        <v>41264.0</v>
      </c>
      <c r="F135" s="118">
        <v>0.4125</v>
      </c>
      <c r="G135" s="27" t="s">
        <v>616</v>
      </c>
      <c r="H135" s="27">
        <v>900.0</v>
      </c>
      <c r="I135" s="27">
        <v>100.0</v>
      </c>
      <c r="J135" s="27">
        <v>800.0</v>
      </c>
      <c r="K135" s="27" t="s">
        <v>709</v>
      </c>
      <c r="L135" s="27">
        <v>2.0</v>
      </c>
      <c r="M135" s="27">
        <v>0.0</v>
      </c>
      <c r="N135" s="27">
        <v>15.2</v>
      </c>
      <c r="O135" s="27">
        <v>28.1</v>
      </c>
      <c r="P135" s="27">
        <v>9.9</v>
      </c>
      <c r="Q135" s="27">
        <v>10.7</v>
      </c>
      <c r="R135" s="27" t="s">
        <v>562</v>
      </c>
      <c r="S135" s="27" t="s">
        <v>562</v>
      </c>
      <c r="T135" s="27" t="s">
        <v>710</v>
      </c>
      <c r="U135" s="27" t="s">
        <v>711</v>
      </c>
      <c r="W135" s="119"/>
      <c r="X135" s="119">
        <v>1.0</v>
      </c>
      <c r="Y135" s="27">
        <v>1.0</v>
      </c>
      <c r="Z135" s="27">
        <v>1.0</v>
      </c>
      <c r="AB135" s="5" t="s">
        <v>622</v>
      </c>
      <c r="AC135" s="5">
        <v>544.0</v>
      </c>
      <c r="AD135" s="5">
        <v>37.0</v>
      </c>
      <c r="AE135" s="100">
        <f>AC135*AD135</f>
        <v>20128</v>
      </c>
      <c r="AF135" s="68">
        <v>89.0</v>
      </c>
      <c r="AG135" s="100"/>
      <c r="AH135" s="108">
        <f t="shared" si="16"/>
        <v>0.4421701113</v>
      </c>
    </row>
    <row r="136">
      <c r="A136" s="27" t="s">
        <v>712</v>
      </c>
      <c r="B136" s="27" t="s">
        <v>702</v>
      </c>
      <c r="C136" s="117">
        <v>41264.0</v>
      </c>
      <c r="F136" s="118">
        <v>0.43333333333333335</v>
      </c>
      <c r="G136" s="27" t="s">
        <v>151</v>
      </c>
      <c r="H136" s="27">
        <v>880.0</v>
      </c>
      <c r="I136" s="27">
        <v>100.0</v>
      </c>
      <c r="J136" s="27">
        <v>780.0</v>
      </c>
      <c r="K136" s="27" t="s">
        <v>713</v>
      </c>
      <c r="L136" s="27">
        <v>1.0</v>
      </c>
      <c r="M136" s="27">
        <v>0.0</v>
      </c>
      <c r="N136" s="27">
        <v>13.2</v>
      </c>
      <c r="O136" s="27">
        <v>28.3</v>
      </c>
      <c r="P136" s="27">
        <v>9.9</v>
      </c>
      <c r="Q136" s="27">
        <v>9.9</v>
      </c>
      <c r="R136" s="27" t="s">
        <v>562</v>
      </c>
      <c r="S136" s="27" t="s">
        <v>562</v>
      </c>
      <c r="U136" s="27" t="s">
        <v>714</v>
      </c>
      <c r="W136" s="119"/>
      <c r="X136" s="119">
        <v>1.0</v>
      </c>
      <c r="Y136" s="27">
        <v>1.0</v>
      </c>
      <c r="Z136" s="27">
        <v>1.0</v>
      </c>
      <c r="AB136" s="100"/>
      <c r="AC136" s="100"/>
      <c r="AD136" s="100"/>
      <c r="AE136" s="68">
        <v>50000.0</v>
      </c>
      <c r="AF136" s="68">
        <v>8.0</v>
      </c>
      <c r="AG136" s="100"/>
      <c r="AH136" s="108">
        <f t="shared" si="16"/>
        <v>0.016</v>
      </c>
    </row>
    <row r="137">
      <c r="A137" s="27" t="s">
        <v>715</v>
      </c>
      <c r="B137" s="27" t="s">
        <v>702</v>
      </c>
      <c r="C137" s="117">
        <v>41264.0</v>
      </c>
      <c r="F137" s="118">
        <v>0.43819444444444444</v>
      </c>
      <c r="G137" s="27" t="s">
        <v>151</v>
      </c>
      <c r="H137" s="27">
        <v>1040.0</v>
      </c>
      <c r="I137" s="27">
        <v>100.0</v>
      </c>
      <c r="J137" s="27">
        <v>940.0</v>
      </c>
      <c r="K137" s="118">
        <v>0.4513888888888889</v>
      </c>
      <c r="L137" s="27">
        <v>1.0</v>
      </c>
      <c r="M137" s="27">
        <v>2.0</v>
      </c>
      <c r="N137" s="27">
        <v>15.7</v>
      </c>
      <c r="O137" s="27">
        <v>29.3</v>
      </c>
      <c r="P137" s="27">
        <v>11.3</v>
      </c>
      <c r="Q137" s="27">
        <v>9.9</v>
      </c>
      <c r="R137" s="27" t="s">
        <v>562</v>
      </c>
      <c r="S137" s="27" t="s">
        <v>562</v>
      </c>
      <c r="U137" s="27" t="s">
        <v>565</v>
      </c>
      <c r="W137" s="119"/>
      <c r="X137" s="119">
        <v>1.0</v>
      </c>
      <c r="Y137" s="27">
        <v>1.0</v>
      </c>
      <c r="Z137" s="27">
        <v>1.0</v>
      </c>
      <c r="AA137" s="2">
        <v>0.0</v>
      </c>
      <c r="AB137" s="100"/>
      <c r="AC137" s="100"/>
      <c r="AD137" s="100"/>
      <c r="AE137" s="68">
        <v>50000.0</v>
      </c>
      <c r="AF137" s="68">
        <v>5.0</v>
      </c>
      <c r="AG137" s="100"/>
      <c r="AH137" s="108">
        <f t="shared" si="16"/>
        <v>0.01</v>
      </c>
    </row>
    <row r="138">
      <c r="A138" s="27" t="s">
        <v>716</v>
      </c>
      <c r="B138" s="27" t="s">
        <v>702</v>
      </c>
      <c r="C138" s="117">
        <v>41264.0</v>
      </c>
      <c r="F138" s="118">
        <v>0.4527777777777778</v>
      </c>
      <c r="G138" s="27" t="s">
        <v>151</v>
      </c>
      <c r="H138" s="27">
        <v>840.0</v>
      </c>
      <c r="I138" s="27">
        <v>100.0</v>
      </c>
      <c r="J138" s="27">
        <v>740.0</v>
      </c>
      <c r="K138" s="27" t="s">
        <v>717</v>
      </c>
      <c r="L138" s="27">
        <v>1.0</v>
      </c>
      <c r="M138" s="27">
        <v>1.0</v>
      </c>
      <c r="N138" s="27">
        <v>12.5</v>
      </c>
      <c r="O138" s="27">
        <v>27.0</v>
      </c>
      <c r="P138" s="27">
        <v>9.4</v>
      </c>
      <c r="Q138" s="27">
        <v>10.3</v>
      </c>
      <c r="R138" s="27" t="s">
        <v>562</v>
      </c>
      <c r="S138" s="27" t="s">
        <v>562</v>
      </c>
      <c r="U138" s="27" t="s">
        <v>718</v>
      </c>
      <c r="W138" s="119"/>
      <c r="X138" s="119">
        <v>1.0</v>
      </c>
      <c r="Y138" s="27">
        <v>1.0</v>
      </c>
      <c r="Z138" s="27">
        <v>1.0</v>
      </c>
      <c r="AB138" s="5" t="s">
        <v>622</v>
      </c>
      <c r="AC138" s="5">
        <v>579.8</v>
      </c>
      <c r="AD138" s="5">
        <v>35.0</v>
      </c>
      <c r="AE138" s="100">
        <f>AC138*AD138</f>
        <v>20293</v>
      </c>
      <c r="AF138" s="5">
        <v>6.0</v>
      </c>
      <c r="AG138" s="100"/>
      <c r="AH138" s="108">
        <f t="shared" si="16"/>
        <v>0.02956684571</v>
      </c>
    </row>
    <row r="139">
      <c r="A139" s="27" t="s">
        <v>719</v>
      </c>
      <c r="B139" s="27" t="s">
        <v>702</v>
      </c>
      <c r="C139" s="117">
        <v>41264.0</v>
      </c>
      <c r="F139" s="118">
        <v>0.4930555555555556</v>
      </c>
      <c r="G139" s="27" t="s">
        <v>616</v>
      </c>
      <c r="H139" s="27">
        <v>800.0</v>
      </c>
      <c r="I139" s="27">
        <v>100.0</v>
      </c>
      <c r="J139" s="27">
        <v>700.0</v>
      </c>
      <c r="K139" s="27" t="s">
        <v>720</v>
      </c>
      <c r="L139" s="27">
        <v>1.0</v>
      </c>
      <c r="M139" s="27">
        <v>2.0</v>
      </c>
      <c r="N139" s="27">
        <v>16.4</v>
      </c>
      <c r="O139" s="27">
        <v>29.2</v>
      </c>
      <c r="P139" s="27">
        <v>11.4</v>
      </c>
      <c r="Q139" s="27">
        <v>10.1</v>
      </c>
      <c r="R139" s="27" t="s">
        <v>562</v>
      </c>
      <c r="S139" s="27" t="s">
        <v>562</v>
      </c>
      <c r="T139" s="27" t="s">
        <v>721</v>
      </c>
      <c r="U139" s="27" t="s">
        <v>722</v>
      </c>
      <c r="W139" s="119"/>
      <c r="X139" s="119">
        <v>1.0</v>
      </c>
      <c r="Y139" s="2">
        <v>1.0</v>
      </c>
      <c r="Z139" s="27">
        <v>1.0</v>
      </c>
      <c r="AA139" s="2">
        <v>0.0</v>
      </c>
      <c r="AB139" s="100"/>
      <c r="AC139" s="100"/>
      <c r="AD139" s="100"/>
      <c r="AE139" s="68">
        <v>50000.0</v>
      </c>
      <c r="AF139" s="68">
        <v>44.0</v>
      </c>
      <c r="AG139" s="100"/>
      <c r="AH139" s="108">
        <f t="shared" si="16"/>
        <v>0.088</v>
      </c>
    </row>
    <row r="140">
      <c r="A140" s="27" t="s">
        <v>723</v>
      </c>
      <c r="B140" s="27" t="s">
        <v>724</v>
      </c>
      <c r="C140" s="127">
        <v>41472.0</v>
      </c>
      <c r="D140" s="85" t="s">
        <v>48</v>
      </c>
      <c r="G140" s="113" t="s">
        <v>538</v>
      </c>
      <c r="S140" s="2" t="s">
        <v>46</v>
      </c>
      <c r="W140" s="2" t="s">
        <v>46</v>
      </c>
      <c r="X140" s="27">
        <v>1.0</v>
      </c>
      <c r="Y140" s="27">
        <v>0.0</v>
      </c>
      <c r="Z140" s="27">
        <v>0.0</v>
      </c>
      <c r="AA140" s="2">
        <v>0.0</v>
      </c>
      <c r="AB140" s="100"/>
      <c r="AC140" s="100"/>
      <c r="AD140" s="100"/>
      <c r="AE140" s="68">
        <v>20000.0</v>
      </c>
      <c r="AF140" s="68">
        <v>0.0</v>
      </c>
      <c r="AG140" s="100"/>
      <c r="AH140" s="108">
        <f t="shared" si="16"/>
        <v>0</v>
      </c>
    </row>
    <row r="141">
      <c r="A141" s="27" t="s">
        <v>725</v>
      </c>
      <c r="B141" s="27" t="s">
        <v>724</v>
      </c>
      <c r="C141" s="127">
        <v>41472.0</v>
      </c>
      <c r="D141" s="85" t="s">
        <v>42</v>
      </c>
      <c r="G141" s="113" t="s">
        <v>726</v>
      </c>
      <c r="S141" s="2" t="s">
        <v>46</v>
      </c>
      <c r="W141" s="2" t="s">
        <v>46</v>
      </c>
      <c r="X141" s="27">
        <v>1.0</v>
      </c>
      <c r="Y141" s="27">
        <v>1.0</v>
      </c>
      <c r="Z141" s="27"/>
      <c r="AB141" s="5" t="s">
        <v>540</v>
      </c>
      <c r="AC141" s="5">
        <v>631.0</v>
      </c>
      <c r="AD141" s="5">
        <v>32.0</v>
      </c>
      <c r="AE141" s="100">
        <f t="shared" ref="AE141:AE143" si="19">AC141*AD141</f>
        <v>20192</v>
      </c>
      <c r="AF141" s="5">
        <v>14.0</v>
      </c>
      <c r="AG141" s="100"/>
      <c r="AH141" s="108">
        <f t="shared" si="16"/>
        <v>0.06933438986</v>
      </c>
    </row>
    <row r="142">
      <c r="A142" s="27" t="s">
        <v>727</v>
      </c>
      <c r="B142" s="27" t="s">
        <v>724</v>
      </c>
      <c r="C142" s="127">
        <v>41472.0</v>
      </c>
      <c r="D142" s="85" t="s">
        <v>42</v>
      </c>
      <c r="G142" s="113" t="s">
        <v>538</v>
      </c>
      <c r="S142" s="2" t="s">
        <v>46</v>
      </c>
      <c r="W142" s="2" t="s">
        <v>46</v>
      </c>
      <c r="X142" s="27">
        <v>1.0</v>
      </c>
      <c r="Y142" s="27">
        <v>1.0</v>
      </c>
      <c r="Z142" s="27"/>
      <c r="AA142" s="2">
        <v>0.0</v>
      </c>
      <c r="AB142" s="5" t="s">
        <v>540</v>
      </c>
      <c r="AC142" s="5">
        <v>630.6</v>
      </c>
      <c r="AD142" s="5">
        <v>32.0</v>
      </c>
      <c r="AE142" s="100">
        <f t="shared" si="19"/>
        <v>20179.2</v>
      </c>
      <c r="AF142" s="5">
        <v>32.0</v>
      </c>
      <c r="AG142" s="100"/>
      <c r="AH142" s="108">
        <f t="shared" si="16"/>
        <v>0.158579131</v>
      </c>
    </row>
    <row r="143">
      <c r="A143" s="27" t="s">
        <v>728</v>
      </c>
      <c r="B143" s="27" t="s">
        <v>724</v>
      </c>
      <c r="C143" s="127">
        <v>41472.0</v>
      </c>
      <c r="D143" s="85" t="s">
        <v>42</v>
      </c>
      <c r="G143" s="113" t="s">
        <v>726</v>
      </c>
      <c r="S143" s="2" t="s">
        <v>46</v>
      </c>
      <c r="W143" s="2" t="s">
        <v>46</v>
      </c>
      <c r="X143" s="27">
        <v>1.0</v>
      </c>
      <c r="Y143" s="27">
        <v>1.0</v>
      </c>
      <c r="Z143" s="27"/>
      <c r="AB143" s="5" t="s">
        <v>540</v>
      </c>
      <c r="AC143" s="5">
        <v>612.0</v>
      </c>
      <c r="AD143" s="5">
        <v>33.0</v>
      </c>
      <c r="AE143" s="100">
        <f t="shared" si="19"/>
        <v>20196</v>
      </c>
      <c r="AF143" s="5">
        <v>33.0</v>
      </c>
      <c r="AG143" s="100"/>
      <c r="AH143" s="108">
        <f t="shared" si="16"/>
        <v>0.1633986928</v>
      </c>
    </row>
    <row r="144">
      <c r="A144" s="27" t="s">
        <v>729</v>
      </c>
      <c r="B144" s="27" t="s">
        <v>724</v>
      </c>
      <c r="C144" s="117">
        <v>41512.0</v>
      </c>
      <c r="D144" s="85" t="s">
        <v>42</v>
      </c>
      <c r="Y144" s="27">
        <v>0.0</v>
      </c>
      <c r="Z144" s="27">
        <v>0.0</v>
      </c>
      <c r="AA144" s="2">
        <v>0.0</v>
      </c>
      <c r="AB144" s="100"/>
      <c r="AC144" s="100"/>
      <c r="AD144" s="100"/>
      <c r="AE144" s="68">
        <v>20000.0</v>
      </c>
      <c r="AF144" s="68">
        <v>0.0</v>
      </c>
      <c r="AG144" s="100"/>
      <c r="AH144" s="108">
        <f t="shared" si="16"/>
        <v>0</v>
      </c>
    </row>
    <row r="145">
      <c r="A145" s="27" t="s">
        <v>730</v>
      </c>
      <c r="B145" s="27" t="s">
        <v>724</v>
      </c>
      <c r="C145" s="117">
        <v>41512.0</v>
      </c>
      <c r="D145" s="85" t="s">
        <v>42</v>
      </c>
      <c r="Y145" s="27">
        <v>1.0</v>
      </c>
      <c r="Z145" s="27">
        <v>1.0</v>
      </c>
      <c r="AB145" s="100"/>
      <c r="AC145" s="100"/>
      <c r="AD145" s="100"/>
      <c r="AE145" s="68">
        <v>20000.0</v>
      </c>
      <c r="AF145" s="68">
        <v>1.0</v>
      </c>
      <c r="AG145" s="100"/>
      <c r="AH145" s="108">
        <f t="shared" si="16"/>
        <v>0.005</v>
      </c>
    </row>
    <row r="146">
      <c r="A146" s="27" t="s">
        <v>731</v>
      </c>
      <c r="B146" s="27" t="s">
        <v>724</v>
      </c>
      <c r="C146" s="117">
        <v>41515.0</v>
      </c>
      <c r="D146" s="85" t="s">
        <v>48</v>
      </c>
      <c r="Y146" s="27">
        <v>1.0</v>
      </c>
      <c r="Z146" s="27">
        <v>1.0</v>
      </c>
      <c r="AA146" s="2">
        <v>0.0</v>
      </c>
      <c r="AB146" s="5" t="s">
        <v>634</v>
      </c>
      <c r="AC146" s="5">
        <v>614.6</v>
      </c>
      <c r="AD146" s="5">
        <v>33.0</v>
      </c>
      <c r="AE146" s="100">
        <f>AC146*AD146</f>
        <v>20281.8</v>
      </c>
      <c r="AF146" s="5">
        <v>2.0</v>
      </c>
      <c r="AG146" s="100"/>
      <c r="AH146" s="108">
        <f t="shared" si="16"/>
        <v>0.009861057697</v>
      </c>
    </row>
    <row r="147">
      <c r="A147" s="27" t="s">
        <v>732</v>
      </c>
      <c r="B147" s="27" t="s">
        <v>724</v>
      </c>
      <c r="C147" s="117">
        <v>41516.0</v>
      </c>
      <c r="D147" s="85" t="s">
        <v>48</v>
      </c>
      <c r="Y147" s="27">
        <v>0.0</v>
      </c>
      <c r="Z147" s="27">
        <v>0.0</v>
      </c>
      <c r="AA147" s="2">
        <v>0.0</v>
      </c>
      <c r="AB147" s="100"/>
      <c r="AC147" s="100"/>
      <c r="AD147" s="100"/>
      <c r="AE147" s="68">
        <v>20000.0</v>
      </c>
      <c r="AF147" s="68">
        <v>1.0</v>
      </c>
      <c r="AG147" s="100"/>
      <c r="AH147" s="108">
        <f t="shared" si="16"/>
        <v>0.005</v>
      </c>
    </row>
    <row r="148">
      <c r="A148" s="27" t="s">
        <v>733</v>
      </c>
      <c r="B148" s="27" t="s">
        <v>724</v>
      </c>
      <c r="C148" s="117">
        <v>41517.0</v>
      </c>
      <c r="D148" s="85" t="s">
        <v>48</v>
      </c>
      <c r="Y148" s="27">
        <v>1.0</v>
      </c>
      <c r="Z148" s="27">
        <v>1.0</v>
      </c>
      <c r="AB148" s="100"/>
      <c r="AC148" s="100"/>
      <c r="AD148" s="100"/>
      <c r="AE148" s="68">
        <v>20000.0</v>
      </c>
      <c r="AF148" s="68">
        <v>1.0</v>
      </c>
      <c r="AG148" s="100"/>
      <c r="AH148" s="108">
        <f t="shared" si="16"/>
        <v>0.005</v>
      </c>
    </row>
    <row r="149">
      <c r="A149" s="27" t="s">
        <v>734</v>
      </c>
      <c r="B149" s="27" t="s">
        <v>702</v>
      </c>
      <c r="C149" s="127">
        <v>41470.0</v>
      </c>
      <c r="D149" s="128" t="s">
        <v>48</v>
      </c>
      <c r="G149" s="113" t="s">
        <v>538</v>
      </c>
      <c r="S149" s="2" t="s">
        <v>46</v>
      </c>
      <c r="W149" s="2" t="s">
        <v>46</v>
      </c>
      <c r="X149" s="27">
        <v>1.0</v>
      </c>
      <c r="Y149" s="27">
        <v>1.0</v>
      </c>
      <c r="Z149" s="27">
        <v>1.0</v>
      </c>
      <c r="AB149" s="5" t="s">
        <v>540</v>
      </c>
      <c r="AC149" s="5">
        <v>713.8</v>
      </c>
      <c r="AD149" s="5">
        <v>29.0</v>
      </c>
      <c r="AE149" s="100">
        <f t="shared" ref="AE149:AE151" si="20">AC149*AD149</f>
        <v>20700.2</v>
      </c>
      <c r="AF149" s="5">
        <v>18.0</v>
      </c>
      <c r="AG149" s="100"/>
      <c r="AH149" s="108">
        <f t="shared" si="16"/>
        <v>0.08695568159</v>
      </c>
    </row>
    <row r="150">
      <c r="A150" s="27" t="s">
        <v>735</v>
      </c>
      <c r="B150" s="27" t="s">
        <v>702</v>
      </c>
      <c r="C150" s="127">
        <v>41470.0</v>
      </c>
      <c r="D150" s="85" t="s">
        <v>42</v>
      </c>
      <c r="G150" s="113" t="s">
        <v>538</v>
      </c>
      <c r="S150" s="2" t="s">
        <v>46</v>
      </c>
      <c r="W150" s="2" t="s">
        <v>46</v>
      </c>
      <c r="X150" s="27">
        <v>1.0</v>
      </c>
      <c r="Y150" s="27">
        <v>0.0</v>
      </c>
      <c r="Z150" s="27">
        <v>0.0</v>
      </c>
      <c r="AA150" s="27"/>
      <c r="AB150" s="5" t="s">
        <v>736</v>
      </c>
      <c r="AC150" s="5">
        <v>707.0</v>
      </c>
      <c r="AD150" s="5">
        <v>28.0</v>
      </c>
      <c r="AE150" s="100">
        <f t="shared" si="20"/>
        <v>19796</v>
      </c>
      <c r="AF150" s="68">
        <v>1.0</v>
      </c>
      <c r="AG150" s="5" t="s">
        <v>46</v>
      </c>
      <c r="AH150" s="108">
        <f t="shared" si="16"/>
        <v>0.005051525561</v>
      </c>
      <c r="AI150" s="27">
        <v>0.0</v>
      </c>
      <c r="AJ150" s="27" t="s">
        <v>46</v>
      </c>
    </row>
    <row r="151">
      <c r="A151" s="27" t="s">
        <v>737</v>
      </c>
      <c r="B151" s="27" t="s">
        <v>702</v>
      </c>
      <c r="C151" s="127">
        <v>41470.0</v>
      </c>
      <c r="D151" s="85" t="s">
        <v>42</v>
      </c>
      <c r="G151" s="113" t="s">
        <v>545</v>
      </c>
      <c r="S151" s="2" t="s">
        <v>46</v>
      </c>
      <c r="W151" s="2" t="s">
        <v>46</v>
      </c>
      <c r="X151" s="27">
        <v>1.0</v>
      </c>
      <c r="Y151" s="27">
        <v>1.0</v>
      </c>
      <c r="Z151" s="27">
        <v>1.0</v>
      </c>
      <c r="AB151" s="5" t="s">
        <v>540</v>
      </c>
      <c r="AC151" s="5">
        <v>655.0</v>
      </c>
      <c r="AD151" s="5">
        <v>31.0</v>
      </c>
      <c r="AE151" s="100">
        <f t="shared" si="20"/>
        <v>20305</v>
      </c>
      <c r="AF151" s="5">
        <v>1.0</v>
      </c>
      <c r="AG151" s="100"/>
      <c r="AH151" s="108">
        <f t="shared" si="16"/>
        <v>0.004924895346</v>
      </c>
    </row>
    <row r="152">
      <c r="A152" s="27" t="s">
        <v>738</v>
      </c>
      <c r="B152" s="27" t="s">
        <v>702</v>
      </c>
      <c r="C152" s="127">
        <v>41470.0</v>
      </c>
      <c r="D152" s="85" t="s">
        <v>42</v>
      </c>
      <c r="G152" s="113" t="s">
        <v>545</v>
      </c>
      <c r="S152" s="2" t="s">
        <v>46</v>
      </c>
      <c r="W152" s="2" t="s">
        <v>46</v>
      </c>
      <c r="X152" s="27">
        <v>1.0</v>
      </c>
      <c r="Y152" s="27">
        <v>0.0</v>
      </c>
      <c r="Z152" s="27">
        <v>0.0</v>
      </c>
      <c r="AB152" s="100"/>
      <c r="AC152" s="100"/>
      <c r="AD152" s="100"/>
      <c r="AE152" s="68">
        <v>20000.0</v>
      </c>
      <c r="AF152" s="68">
        <v>1.0</v>
      </c>
      <c r="AG152" s="100"/>
      <c r="AH152" s="108">
        <f t="shared" si="16"/>
        <v>0.005</v>
      </c>
    </row>
    <row r="153">
      <c r="A153" s="27" t="s">
        <v>739</v>
      </c>
      <c r="B153" s="27" t="s">
        <v>702</v>
      </c>
      <c r="C153" s="127">
        <v>41473.0</v>
      </c>
      <c r="D153" s="85" t="s">
        <v>42</v>
      </c>
      <c r="G153" s="113" t="s">
        <v>538</v>
      </c>
      <c r="S153" s="2" t="s">
        <v>46</v>
      </c>
      <c r="W153" s="2" t="s">
        <v>46</v>
      </c>
      <c r="X153" s="27">
        <v>1.0</v>
      </c>
      <c r="Y153" s="27">
        <v>1.0</v>
      </c>
      <c r="Z153" s="27">
        <v>1.0</v>
      </c>
      <c r="AB153" s="5" t="s">
        <v>540</v>
      </c>
      <c r="AC153" s="5">
        <v>566.6</v>
      </c>
      <c r="AD153" s="5">
        <v>36.0</v>
      </c>
      <c r="AE153" s="100">
        <f>AC153*AD153</f>
        <v>20397.6</v>
      </c>
      <c r="AF153" s="5">
        <v>1.0</v>
      </c>
      <c r="AG153" s="100"/>
      <c r="AH153" s="108">
        <f t="shared" si="16"/>
        <v>0.004902537553</v>
      </c>
    </row>
    <row r="154">
      <c r="A154" s="27" t="s">
        <v>740</v>
      </c>
      <c r="B154" s="27" t="s">
        <v>702</v>
      </c>
      <c r="C154" s="127">
        <v>41473.0</v>
      </c>
      <c r="D154" s="85" t="s">
        <v>42</v>
      </c>
      <c r="G154" s="113" t="s">
        <v>538</v>
      </c>
      <c r="S154" s="2" t="s">
        <v>46</v>
      </c>
      <c r="W154" s="2" t="s">
        <v>46</v>
      </c>
      <c r="X154" s="27">
        <v>1.0</v>
      </c>
      <c r="Y154" s="27">
        <v>0.0</v>
      </c>
      <c r="Z154" s="27">
        <v>0.0</v>
      </c>
      <c r="AB154" s="100"/>
      <c r="AC154" s="100"/>
      <c r="AD154" s="100"/>
      <c r="AE154" s="68">
        <v>20000.0</v>
      </c>
      <c r="AF154" s="68">
        <v>0.0</v>
      </c>
      <c r="AG154" s="100"/>
      <c r="AH154" s="108">
        <f t="shared" si="16"/>
        <v>0</v>
      </c>
    </row>
    <row r="155">
      <c r="A155" s="27" t="s">
        <v>741</v>
      </c>
      <c r="B155" s="27" t="s">
        <v>702</v>
      </c>
      <c r="C155" s="117">
        <v>41479.0</v>
      </c>
      <c r="D155" s="85" t="s">
        <v>48</v>
      </c>
      <c r="G155" s="113" t="s">
        <v>538</v>
      </c>
      <c r="S155" s="2" t="s">
        <v>46</v>
      </c>
      <c r="W155" s="2" t="s">
        <v>46</v>
      </c>
      <c r="Y155" s="27">
        <v>1.0</v>
      </c>
      <c r="Z155" s="2" t="s">
        <v>632</v>
      </c>
      <c r="AA155" s="2">
        <v>0.0</v>
      </c>
      <c r="AB155" s="5" t="s">
        <v>634</v>
      </c>
      <c r="AC155" s="5">
        <v>762.6</v>
      </c>
      <c r="AD155" s="5">
        <v>26.0</v>
      </c>
      <c r="AE155" s="100">
        <f>AC155*AD155</f>
        <v>19827.6</v>
      </c>
      <c r="AF155" s="5">
        <v>21.0</v>
      </c>
      <c r="AG155" s="100"/>
      <c r="AH155" s="108">
        <f t="shared" si="16"/>
        <v>0.1059129698</v>
      </c>
    </row>
    <row r="156">
      <c r="A156" s="27" t="s">
        <v>742</v>
      </c>
      <c r="B156" s="27" t="s">
        <v>702</v>
      </c>
      <c r="C156" s="117">
        <v>41506.0</v>
      </c>
      <c r="D156" s="85" t="s">
        <v>42</v>
      </c>
      <c r="Y156" s="27">
        <v>0.0</v>
      </c>
      <c r="Z156" s="27">
        <v>0.0</v>
      </c>
      <c r="AA156" s="2">
        <v>0.0</v>
      </c>
      <c r="AB156" s="100"/>
      <c r="AC156" s="100"/>
      <c r="AD156" s="100"/>
      <c r="AE156" s="68">
        <v>20000.0</v>
      </c>
      <c r="AF156" s="68">
        <v>0.0</v>
      </c>
      <c r="AG156" s="100"/>
      <c r="AH156" s="108">
        <f t="shared" si="16"/>
        <v>0</v>
      </c>
    </row>
    <row r="157">
      <c r="A157" s="27" t="s">
        <v>743</v>
      </c>
      <c r="B157" s="27" t="s">
        <v>702</v>
      </c>
      <c r="C157" s="117">
        <v>41506.0</v>
      </c>
      <c r="D157" s="128" t="s">
        <v>48</v>
      </c>
      <c r="Y157" s="27">
        <v>0.0</v>
      </c>
      <c r="Z157" s="27">
        <v>0.0</v>
      </c>
      <c r="AA157" s="2">
        <v>0.0</v>
      </c>
      <c r="AB157" s="100"/>
      <c r="AC157" s="100"/>
      <c r="AD157" s="100"/>
      <c r="AE157" s="68">
        <v>20000.0</v>
      </c>
      <c r="AF157" s="68">
        <v>0.0</v>
      </c>
      <c r="AG157" s="100"/>
      <c r="AH157" s="108">
        <f t="shared" si="16"/>
        <v>0</v>
      </c>
    </row>
    <row r="158">
      <c r="A158" s="27" t="s">
        <v>744</v>
      </c>
      <c r="B158" s="27" t="s">
        <v>702</v>
      </c>
      <c r="C158" s="117">
        <v>41506.0</v>
      </c>
      <c r="D158" s="85" t="s">
        <v>42</v>
      </c>
      <c r="Y158" s="27">
        <v>1.0</v>
      </c>
      <c r="Z158" s="27">
        <v>1.0</v>
      </c>
      <c r="AB158" s="5" t="s">
        <v>634</v>
      </c>
      <c r="AC158" s="5">
        <v>726.6</v>
      </c>
      <c r="AD158" s="5">
        <v>28.0</v>
      </c>
      <c r="AE158" s="100">
        <f t="shared" ref="AE158:AE159" si="21">AC158*AD158</f>
        <v>20344.8</v>
      </c>
      <c r="AF158" s="5">
        <v>10.0</v>
      </c>
      <c r="AG158" s="100"/>
      <c r="AH158" s="108">
        <f t="shared" si="16"/>
        <v>0.04915260902</v>
      </c>
    </row>
    <row r="159">
      <c r="A159" s="27" t="s">
        <v>745</v>
      </c>
      <c r="B159" s="27" t="s">
        <v>702</v>
      </c>
      <c r="C159" s="117">
        <v>41618.0</v>
      </c>
      <c r="D159" s="128" t="s">
        <v>42</v>
      </c>
      <c r="Y159" s="27">
        <v>1.0</v>
      </c>
      <c r="Z159" s="63" t="s">
        <v>215</v>
      </c>
      <c r="AB159" s="5" t="s">
        <v>540</v>
      </c>
      <c r="AC159" s="5">
        <v>604.8</v>
      </c>
      <c r="AD159" s="5">
        <v>34.0</v>
      </c>
      <c r="AE159" s="100">
        <f t="shared" si="21"/>
        <v>20563.2</v>
      </c>
      <c r="AF159" s="5">
        <v>4.0</v>
      </c>
      <c r="AG159" s="100"/>
      <c r="AH159" s="108">
        <f t="shared" si="16"/>
        <v>0.01945222533</v>
      </c>
    </row>
    <row r="160">
      <c r="A160" s="27" t="s">
        <v>746</v>
      </c>
      <c r="B160" s="27" t="s">
        <v>702</v>
      </c>
      <c r="C160" s="117">
        <v>41629.0</v>
      </c>
      <c r="D160" s="85" t="s">
        <v>42</v>
      </c>
      <c r="Y160" s="27">
        <v>1.0</v>
      </c>
      <c r="Z160" s="2" t="s">
        <v>231</v>
      </c>
      <c r="AA160" s="2">
        <v>0.0</v>
      </c>
      <c r="AB160" s="100"/>
      <c r="AC160" s="100"/>
      <c r="AD160" s="100"/>
      <c r="AE160" s="68">
        <v>20000.0</v>
      </c>
      <c r="AF160" s="68">
        <v>1.0</v>
      </c>
      <c r="AG160" s="100"/>
      <c r="AH160" s="108">
        <f t="shared" si="16"/>
        <v>0.005</v>
      </c>
    </row>
    <row r="161">
      <c r="A161" s="27" t="s">
        <v>747</v>
      </c>
      <c r="B161" s="27" t="s">
        <v>534</v>
      </c>
      <c r="Y161" s="27">
        <v>0.0</v>
      </c>
      <c r="Z161" s="27">
        <v>0.0</v>
      </c>
      <c r="AA161" s="2">
        <v>0.0</v>
      </c>
      <c r="AB161" s="100"/>
      <c r="AC161" s="100"/>
      <c r="AD161" s="100"/>
      <c r="AE161" s="100"/>
      <c r="AF161" s="100"/>
      <c r="AG161" s="100"/>
      <c r="AH161" s="108"/>
    </row>
    <row r="162">
      <c r="A162" s="27" t="s">
        <v>748</v>
      </c>
      <c r="B162" s="27" t="s">
        <v>749</v>
      </c>
      <c r="C162" s="27">
        <v>2010.0</v>
      </c>
      <c r="Y162" s="27">
        <v>1.0</v>
      </c>
      <c r="Z162" s="2">
        <v>1.0</v>
      </c>
      <c r="AA162" s="2">
        <v>0.0</v>
      </c>
      <c r="AB162" s="100"/>
      <c r="AC162" s="100"/>
      <c r="AD162" s="100"/>
      <c r="AE162" s="68">
        <v>5000.0</v>
      </c>
      <c r="AF162" s="5">
        <v>7.0</v>
      </c>
      <c r="AG162" s="5"/>
      <c r="AH162" s="108">
        <f t="shared" ref="AH162:AH252" si="22">(AF162/AE162)*100</f>
        <v>0.14</v>
      </c>
    </row>
    <row r="163">
      <c r="A163" s="27" t="s">
        <v>750</v>
      </c>
      <c r="B163" s="27" t="s">
        <v>749</v>
      </c>
      <c r="C163" s="27">
        <v>2010.0</v>
      </c>
      <c r="Y163" s="27">
        <v>1.0</v>
      </c>
      <c r="Z163" s="2">
        <v>1.0</v>
      </c>
      <c r="AA163" s="2">
        <v>0.0</v>
      </c>
      <c r="AB163" s="100"/>
      <c r="AC163" s="100"/>
      <c r="AD163" s="100"/>
      <c r="AE163" s="68">
        <v>5000.0</v>
      </c>
      <c r="AF163" s="5">
        <v>0.0</v>
      </c>
      <c r="AG163" s="5"/>
      <c r="AH163" s="108">
        <f t="shared" si="22"/>
        <v>0</v>
      </c>
    </row>
    <row r="164">
      <c r="A164" s="2" t="s">
        <v>751</v>
      </c>
      <c r="B164" s="27" t="s">
        <v>118</v>
      </c>
      <c r="C164" s="129">
        <v>41699.0</v>
      </c>
      <c r="F164" s="130">
        <v>0.3611111111111111</v>
      </c>
      <c r="G164" s="131" t="s">
        <v>538</v>
      </c>
      <c r="S164" s="2" t="s">
        <v>46</v>
      </c>
      <c r="Y164" s="27">
        <v>1.0</v>
      </c>
      <c r="AB164" s="100"/>
      <c r="AC164" s="100"/>
      <c r="AD164" s="100"/>
      <c r="AE164" s="68">
        <v>5000.0</v>
      </c>
      <c r="AF164" s="68">
        <v>22.0</v>
      </c>
      <c r="AG164" s="100"/>
      <c r="AH164" s="108">
        <f t="shared" si="22"/>
        <v>0.44</v>
      </c>
    </row>
    <row r="165">
      <c r="A165" s="2" t="s">
        <v>752</v>
      </c>
      <c r="B165" s="27" t="s">
        <v>118</v>
      </c>
      <c r="C165" s="129">
        <v>41699.0</v>
      </c>
      <c r="F165" s="130">
        <v>0.37430555555555556</v>
      </c>
      <c r="G165" s="131" t="s">
        <v>538</v>
      </c>
      <c r="S165" s="2" t="s">
        <v>46</v>
      </c>
      <c r="Y165" s="27">
        <v>0.0</v>
      </c>
      <c r="Z165" s="27">
        <v>0.0</v>
      </c>
      <c r="AB165" s="100"/>
      <c r="AC165" s="100"/>
      <c r="AD165" s="100"/>
      <c r="AE165" s="68">
        <v>5000.0</v>
      </c>
      <c r="AF165" s="68">
        <v>0.0</v>
      </c>
      <c r="AG165" s="100"/>
      <c r="AH165" s="108">
        <f t="shared" si="22"/>
        <v>0</v>
      </c>
    </row>
    <row r="166">
      <c r="A166" s="2" t="s">
        <v>753</v>
      </c>
      <c r="B166" s="27" t="s">
        <v>118</v>
      </c>
      <c r="C166" s="129">
        <v>41699.0</v>
      </c>
      <c r="F166" s="130">
        <v>0.3784722222222222</v>
      </c>
      <c r="G166" s="131" t="s">
        <v>538</v>
      </c>
      <c r="S166" s="2" t="s">
        <v>46</v>
      </c>
      <c r="Y166" s="27">
        <v>1.0</v>
      </c>
      <c r="AB166" s="100"/>
      <c r="AC166" s="100"/>
      <c r="AD166" s="100"/>
      <c r="AE166" s="68">
        <v>5000.0</v>
      </c>
      <c r="AF166" s="68">
        <v>3.0</v>
      </c>
      <c r="AG166" s="100"/>
      <c r="AH166" s="108">
        <f t="shared" si="22"/>
        <v>0.06</v>
      </c>
    </row>
    <row r="167">
      <c r="A167" s="2" t="s">
        <v>754</v>
      </c>
      <c r="B167" s="27" t="s">
        <v>118</v>
      </c>
      <c r="C167" s="129">
        <v>41699.0</v>
      </c>
      <c r="F167" s="130">
        <v>0.4270833333333333</v>
      </c>
      <c r="G167" s="131" t="s">
        <v>538</v>
      </c>
      <c r="S167" s="2" t="s">
        <v>46</v>
      </c>
      <c r="Y167" s="27">
        <v>1.0</v>
      </c>
      <c r="AB167" s="100"/>
      <c r="AC167" s="100"/>
      <c r="AD167" s="100"/>
      <c r="AE167" s="68">
        <v>5000.0</v>
      </c>
      <c r="AF167" s="68">
        <v>12.0</v>
      </c>
      <c r="AG167" s="100"/>
      <c r="AH167" s="108">
        <f t="shared" si="22"/>
        <v>0.24</v>
      </c>
    </row>
    <row r="168">
      <c r="A168" s="2" t="s">
        <v>755</v>
      </c>
      <c r="B168" s="27" t="s">
        <v>118</v>
      </c>
      <c r="C168" s="129">
        <v>41699.0</v>
      </c>
      <c r="F168" s="130">
        <v>0.46875</v>
      </c>
      <c r="G168" s="131" t="s">
        <v>538</v>
      </c>
      <c r="S168" s="2" t="s">
        <v>46</v>
      </c>
      <c r="Y168" s="27">
        <v>1.0</v>
      </c>
      <c r="AB168" s="100"/>
      <c r="AC168" s="100"/>
      <c r="AD168" s="100"/>
      <c r="AE168" s="68">
        <v>5000.0</v>
      </c>
      <c r="AF168" s="68">
        <v>34.0</v>
      </c>
      <c r="AG168" s="100"/>
      <c r="AH168" s="108">
        <f t="shared" si="22"/>
        <v>0.68</v>
      </c>
    </row>
    <row r="169">
      <c r="A169" s="2" t="s">
        <v>756</v>
      </c>
      <c r="B169" s="27" t="s">
        <v>118</v>
      </c>
      <c r="C169" s="129">
        <v>41699.0</v>
      </c>
      <c r="F169" s="130">
        <v>0.4930555555555556</v>
      </c>
      <c r="G169" s="131" t="s">
        <v>538</v>
      </c>
      <c r="S169" s="2" t="s">
        <v>46</v>
      </c>
      <c r="Y169" s="27">
        <v>1.0</v>
      </c>
      <c r="AB169" s="100"/>
      <c r="AC169" s="100"/>
      <c r="AD169" s="100"/>
      <c r="AE169" s="68">
        <v>5000.0</v>
      </c>
      <c r="AF169" s="68">
        <v>67.0</v>
      </c>
      <c r="AG169" s="100"/>
      <c r="AH169" s="108">
        <f t="shared" si="22"/>
        <v>1.34</v>
      </c>
    </row>
    <row r="170">
      <c r="A170" s="2" t="s">
        <v>757</v>
      </c>
      <c r="B170" s="27" t="s">
        <v>118</v>
      </c>
      <c r="C170" s="117">
        <v>41708.0</v>
      </c>
      <c r="F170" s="132">
        <v>0.3472222222222222</v>
      </c>
      <c r="G170" s="131" t="s">
        <v>538</v>
      </c>
      <c r="S170" s="2" t="s">
        <v>46</v>
      </c>
      <c r="Y170" s="27">
        <v>1.0</v>
      </c>
      <c r="Z170" s="27">
        <v>1.0</v>
      </c>
      <c r="AB170" s="100"/>
      <c r="AC170" s="100"/>
      <c r="AD170" s="100"/>
      <c r="AE170" s="68">
        <v>5000.0</v>
      </c>
      <c r="AF170" s="68">
        <v>35.0</v>
      </c>
      <c r="AG170" s="100"/>
      <c r="AH170" s="108">
        <f t="shared" si="22"/>
        <v>0.7</v>
      </c>
    </row>
    <row r="171">
      <c r="A171" s="2" t="s">
        <v>758</v>
      </c>
      <c r="B171" s="27" t="s">
        <v>118</v>
      </c>
      <c r="C171" s="117">
        <v>41708.0</v>
      </c>
      <c r="F171" s="132">
        <v>0.3472222222222222</v>
      </c>
      <c r="G171" s="131" t="s">
        <v>538</v>
      </c>
      <c r="S171" s="2" t="s">
        <v>46</v>
      </c>
      <c r="Y171" s="27">
        <v>0.0</v>
      </c>
      <c r="Z171" s="27">
        <v>0.0</v>
      </c>
      <c r="AB171" s="100"/>
      <c r="AC171" s="100"/>
      <c r="AD171" s="100"/>
      <c r="AE171" s="68">
        <v>5000.0</v>
      </c>
      <c r="AF171" s="68">
        <v>0.0</v>
      </c>
      <c r="AG171" s="100"/>
      <c r="AH171" s="108">
        <f t="shared" si="22"/>
        <v>0</v>
      </c>
    </row>
    <row r="172">
      <c r="A172" s="2" t="s">
        <v>759</v>
      </c>
      <c r="B172" s="27" t="s">
        <v>118</v>
      </c>
      <c r="C172" s="117">
        <v>41708.0</v>
      </c>
      <c r="F172" s="132">
        <v>0.35625</v>
      </c>
      <c r="G172" s="131" t="s">
        <v>538</v>
      </c>
      <c r="S172" s="2" t="s">
        <v>46</v>
      </c>
      <c r="Y172" s="27">
        <v>1.0</v>
      </c>
      <c r="Z172" s="27">
        <v>1.0</v>
      </c>
      <c r="AB172" s="68" t="s">
        <v>760</v>
      </c>
      <c r="AC172" s="68">
        <v>644.0</v>
      </c>
      <c r="AD172" s="68">
        <v>32.0</v>
      </c>
      <c r="AE172" s="100">
        <f t="shared" ref="AE172:AE186" si="23">AC172*AD172</f>
        <v>20608</v>
      </c>
      <c r="AF172" s="68">
        <v>7.0</v>
      </c>
      <c r="AG172" s="100"/>
      <c r="AH172" s="108">
        <f t="shared" si="22"/>
        <v>0.0339673913</v>
      </c>
    </row>
    <row r="173">
      <c r="A173" s="2" t="s">
        <v>761</v>
      </c>
      <c r="B173" s="27" t="s">
        <v>118</v>
      </c>
      <c r="C173" s="117">
        <v>41708.0</v>
      </c>
      <c r="F173" s="132">
        <v>0.4027777777777778</v>
      </c>
      <c r="G173" s="131" t="s">
        <v>538</v>
      </c>
      <c r="S173" s="2" t="s">
        <v>46</v>
      </c>
      <c r="Y173" s="27">
        <v>1.0</v>
      </c>
      <c r="Z173" s="27">
        <v>1.0</v>
      </c>
      <c r="AB173" s="68" t="s">
        <v>760</v>
      </c>
      <c r="AC173" s="68">
        <v>625.6</v>
      </c>
      <c r="AD173" s="68">
        <v>32.0</v>
      </c>
      <c r="AE173" s="100">
        <f t="shared" si="23"/>
        <v>20019.2</v>
      </c>
      <c r="AF173" s="68">
        <v>2.0</v>
      </c>
      <c r="AG173" s="100"/>
      <c r="AH173" s="108">
        <f t="shared" si="22"/>
        <v>0.009990409207</v>
      </c>
    </row>
    <row r="174">
      <c r="A174" s="2" t="s">
        <v>762</v>
      </c>
      <c r="B174" s="27" t="s">
        <v>118</v>
      </c>
      <c r="C174" s="117">
        <v>41708.0</v>
      </c>
      <c r="F174" s="132">
        <v>0.4027777777777778</v>
      </c>
      <c r="G174" s="131" t="s">
        <v>538</v>
      </c>
      <c r="S174" s="2" t="s">
        <v>46</v>
      </c>
      <c r="Y174" s="27">
        <v>1.0</v>
      </c>
      <c r="Z174" s="2" t="s">
        <v>632</v>
      </c>
      <c r="AB174" s="68" t="s">
        <v>760</v>
      </c>
      <c r="AC174" s="68">
        <v>651.4</v>
      </c>
      <c r="AD174" s="68">
        <v>31.0</v>
      </c>
      <c r="AE174" s="100">
        <f t="shared" si="23"/>
        <v>20193.4</v>
      </c>
      <c r="AF174" s="68">
        <v>1.0</v>
      </c>
      <c r="AG174" s="68" t="s">
        <v>387</v>
      </c>
      <c r="AH174" s="108">
        <f t="shared" si="22"/>
        <v>0.004952113067</v>
      </c>
    </row>
    <row r="175">
      <c r="A175" s="2" t="s">
        <v>763</v>
      </c>
      <c r="B175" s="27" t="s">
        <v>118</v>
      </c>
      <c r="C175" s="117">
        <v>41708.0</v>
      </c>
      <c r="F175" s="132">
        <v>0.46041666666666664</v>
      </c>
      <c r="G175" s="131" t="s">
        <v>538</v>
      </c>
      <c r="S175" s="2" t="s">
        <v>46</v>
      </c>
      <c r="Y175" s="27">
        <v>1.0</v>
      </c>
      <c r="Z175" s="27">
        <v>1.0</v>
      </c>
      <c r="AB175" s="5" t="s">
        <v>622</v>
      </c>
      <c r="AC175" s="5">
        <v>653.2</v>
      </c>
      <c r="AD175" s="5">
        <v>31.0</v>
      </c>
      <c r="AE175" s="100">
        <f t="shared" si="23"/>
        <v>20249.2</v>
      </c>
      <c r="AF175" s="5">
        <v>5.0</v>
      </c>
      <c r="AG175" s="100"/>
      <c r="AH175" s="108">
        <f t="shared" si="22"/>
        <v>0.02469233352</v>
      </c>
    </row>
    <row r="176">
      <c r="A176" s="2" t="s">
        <v>764</v>
      </c>
      <c r="B176" s="27" t="s">
        <v>118</v>
      </c>
      <c r="C176" s="117">
        <v>41708.0</v>
      </c>
      <c r="F176" s="132">
        <v>0.47847222222222224</v>
      </c>
      <c r="G176" s="131" t="s">
        <v>538</v>
      </c>
      <c r="S176" s="2" t="s">
        <v>46</v>
      </c>
      <c r="Y176" s="27">
        <v>1.0</v>
      </c>
      <c r="Z176" s="27">
        <v>1.0</v>
      </c>
      <c r="AB176" s="5" t="s">
        <v>540</v>
      </c>
      <c r="AC176" s="5">
        <v>695.2</v>
      </c>
      <c r="AD176" s="5">
        <v>29.0</v>
      </c>
      <c r="AE176" s="100">
        <f t="shared" si="23"/>
        <v>20160.8</v>
      </c>
      <c r="AF176" s="5">
        <v>2.0</v>
      </c>
      <c r="AG176" s="100"/>
      <c r="AH176" s="108">
        <f t="shared" si="22"/>
        <v>0.00992024126</v>
      </c>
    </row>
    <row r="177">
      <c r="A177" s="2" t="s">
        <v>765</v>
      </c>
      <c r="B177" s="27" t="s">
        <v>118</v>
      </c>
      <c r="C177" s="117">
        <v>41708.0</v>
      </c>
      <c r="F177" s="132">
        <v>0.48125</v>
      </c>
      <c r="G177" s="131" t="s">
        <v>538</v>
      </c>
      <c r="S177" s="2" t="s">
        <v>46</v>
      </c>
      <c r="Y177" s="27">
        <v>0.0</v>
      </c>
      <c r="Z177" s="27">
        <v>0.0</v>
      </c>
      <c r="AA177" s="2">
        <v>0.0</v>
      </c>
      <c r="AB177" s="100"/>
      <c r="AC177" s="100"/>
      <c r="AD177" s="100"/>
      <c r="AE177" s="100">
        <f t="shared" si="23"/>
        <v>0</v>
      </c>
      <c r="AF177" s="100"/>
      <c r="AG177" s="100"/>
      <c r="AH177" s="108" t="str">
        <f t="shared" si="22"/>
        <v>#DIV/0!</v>
      </c>
    </row>
    <row r="178">
      <c r="A178" s="2" t="s">
        <v>766</v>
      </c>
      <c r="B178" s="27" t="s">
        <v>118</v>
      </c>
      <c r="C178" s="117">
        <v>41709.0</v>
      </c>
      <c r="F178" s="132">
        <v>0.3159722222222222</v>
      </c>
      <c r="G178" s="131" t="s">
        <v>538</v>
      </c>
      <c r="S178" s="2" t="s">
        <v>46</v>
      </c>
      <c r="Y178" s="27">
        <v>1.0</v>
      </c>
      <c r="Z178" s="27">
        <v>1.0</v>
      </c>
      <c r="AB178" s="100"/>
      <c r="AC178" s="100"/>
      <c r="AD178" s="100"/>
      <c r="AE178" s="100">
        <f t="shared" si="23"/>
        <v>0</v>
      </c>
      <c r="AF178" s="100"/>
      <c r="AG178" s="100"/>
      <c r="AH178" s="108" t="str">
        <f t="shared" si="22"/>
        <v>#DIV/0!</v>
      </c>
    </row>
    <row r="179">
      <c r="A179" s="27" t="s">
        <v>767</v>
      </c>
      <c r="B179" s="27" t="s">
        <v>118</v>
      </c>
      <c r="C179" s="117">
        <v>41709.0</v>
      </c>
      <c r="F179" s="132">
        <v>0.3159722222222222</v>
      </c>
      <c r="G179" s="131" t="s">
        <v>538</v>
      </c>
      <c r="S179" s="2" t="s">
        <v>46</v>
      </c>
      <c r="Y179" s="27">
        <v>1.0</v>
      </c>
      <c r="Z179" s="27">
        <v>1.0</v>
      </c>
      <c r="AB179" s="100"/>
      <c r="AC179" s="100"/>
      <c r="AD179" s="100"/>
      <c r="AE179" s="100">
        <f t="shared" si="23"/>
        <v>0</v>
      </c>
      <c r="AF179" s="100"/>
      <c r="AG179" s="100"/>
      <c r="AH179" s="108" t="str">
        <f t="shared" si="22"/>
        <v>#DIV/0!</v>
      </c>
    </row>
    <row r="180">
      <c r="A180" s="27" t="s">
        <v>768</v>
      </c>
      <c r="B180" s="27" t="s">
        <v>118</v>
      </c>
      <c r="C180" s="117">
        <v>41709.0</v>
      </c>
      <c r="F180" s="132">
        <v>0.32569444444444445</v>
      </c>
      <c r="G180" s="131" t="s">
        <v>538</v>
      </c>
      <c r="S180" s="2" t="s">
        <v>46</v>
      </c>
      <c r="Y180" s="27">
        <v>1.0</v>
      </c>
      <c r="Z180" s="27">
        <v>1.0</v>
      </c>
      <c r="AB180" s="68" t="s">
        <v>760</v>
      </c>
      <c r="AC180" s="68">
        <v>686.6</v>
      </c>
      <c r="AD180" s="68">
        <v>30.0</v>
      </c>
      <c r="AE180" s="100">
        <f t="shared" si="23"/>
        <v>20598</v>
      </c>
      <c r="AF180" s="68">
        <v>13.0</v>
      </c>
      <c r="AG180" s="100"/>
      <c r="AH180" s="108">
        <f t="shared" si="22"/>
        <v>0.06311292358</v>
      </c>
    </row>
    <row r="181">
      <c r="A181" s="27" t="s">
        <v>769</v>
      </c>
      <c r="B181" s="27" t="s">
        <v>118</v>
      </c>
      <c r="C181" s="117">
        <v>41709.0</v>
      </c>
      <c r="F181" s="132">
        <v>0.3388888888888889</v>
      </c>
      <c r="G181" s="131" t="s">
        <v>538</v>
      </c>
      <c r="S181" s="2" t="s">
        <v>46</v>
      </c>
      <c r="Y181" s="27">
        <v>0.0</v>
      </c>
      <c r="Z181" s="27">
        <v>0.0</v>
      </c>
      <c r="AA181" s="2">
        <v>0.0</v>
      </c>
      <c r="AB181" s="100"/>
      <c r="AC181" s="100"/>
      <c r="AD181" s="100"/>
      <c r="AE181" s="100">
        <f t="shared" si="23"/>
        <v>0</v>
      </c>
      <c r="AF181" s="100"/>
      <c r="AG181" s="100"/>
      <c r="AH181" s="108" t="str">
        <f t="shared" si="22"/>
        <v>#DIV/0!</v>
      </c>
    </row>
    <row r="182">
      <c r="A182" s="27" t="s">
        <v>770</v>
      </c>
      <c r="B182" s="27" t="s">
        <v>118</v>
      </c>
      <c r="C182" s="117">
        <v>41709.0</v>
      </c>
      <c r="F182" s="132">
        <v>0.34791666666666665</v>
      </c>
      <c r="G182" s="131" t="s">
        <v>538</v>
      </c>
      <c r="S182" s="2" t="s">
        <v>46</v>
      </c>
      <c r="Y182" s="27">
        <v>0.0</v>
      </c>
      <c r="Z182" s="27">
        <v>0.0</v>
      </c>
      <c r="AB182" s="100"/>
      <c r="AC182" s="100"/>
      <c r="AD182" s="100"/>
      <c r="AE182" s="100">
        <f t="shared" si="23"/>
        <v>0</v>
      </c>
      <c r="AF182" s="100"/>
      <c r="AG182" s="100"/>
      <c r="AH182" s="108" t="str">
        <f t="shared" si="22"/>
        <v>#DIV/0!</v>
      </c>
    </row>
    <row r="183">
      <c r="A183" s="27" t="s">
        <v>771</v>
      </c>
      <c r="B183" s="27" t="s">
        <v>118</v>
      </c>
      <c r="C183" s="117">
        <v>41709.0</v>
      </c>
      <c r="F183" s="132">
        <v>0.34791666666666665</v>
      </c>
      <c r="G183" s="131" t="s">
        <v>538</v>
      </c>
      <c r="S183" s="2" t="s">
        <v>46</v>
      </c>
      <c r="Y183" s="27">
        <v>1.0</v>
      </c>
      <c r="Z183" s="27">
        <v>1.0</v>
      </c>
      <c r="AB183" s="100"/>
      <c r="AC183" s="100"/>
      <c r="AD183" s="100"/>
      <c r="AE183" s="100">
        <f t="shared" si="23"/>
        <v>0</v>
      </c>
      <c r="AF183" s="100"/>
      <c r="AG183" s="100"/>
      <c r="AH183" s="108" t="str">
        <f t="shared" si="22"/>
        <v>#DIV/0!</v>
      </c>
    </row>
    <row r="184">
      <c r="A184" s="27" t="s">
        <v>772</v>
      </c>
      <c r="B184" s="27" t="s">
        <v>118</v>
      </c>
      <c r="C184" s="117">
        <v>41709.0</v>
      </c>
      <c r="F184" s="132">
        <v>0.3680555555555556</v>
      </c>
      <c r="G184" s="131" t="s">
        <v>538</v>
      </c>
      <c r="S184" s="2" t="s">
        <v>46</v>
      </c>
      <c r="Y184" s="27">
        <v>1.0</v>
      </c>
      <c r="Z184" s="27">
        <v>1.0</v>
      </c>
      <c r="AB184" s="100"/>
      <c r="AC184" s="100"/>
      <c r="AD184" s="100"/>
      <c r="AE184" s="100">
        <f t="shared" si="23"/>
        <v>0</v>
      </c>
      <c r="AF184" s="100"/>
      <c r="AG184" s="100"/>
      <c r="AH184" s="108" t="str">
        <f t="shared" si="22"/>
        <v>#DIV/0!</v>
      </c>
    </row>
    <row r="185">
      <c r="A185" s="27" t="s">
        <v>773</v>
      </c>
      <c r="B185" s="27" t="s">
        <v>118</v>
      </c>
      <c r="C185" s="117">
        <v>41709.0</v>
      </c>
      <c r="F185" s="132">
        <v>0.3875</v>
      </c>
      <c r="G185" s="131" t="s">
        <v>538</v>
      </c>
      <c r="S185" s="2" t="s">
        <v>46</v>
      </c>
      <c r="Y185" s="27">
        <v>1.0</v>
      </c>
      <c r="Z185" s="27">
        <v>1.0</v>
      </c>
      <c r="AB185" s="68" t="s">
        <v>760</v>
      </c>
      <c r="AC185" s="68">
        <v>714.0</v>
      </c>
      <c r="AD185" s="68">
        <v>29.0</v>
      </c>
      <c r="AE185" s="100">
        <f t="shared" si="23"/>
        <v>20706</v>
      </c>
      <c r="AF185" s="68">
        <v>4.0</v>
      </c>
      <c r="AG185" s="100"/>
      <c r="AH185" s="108">
        <f t="shared" si="22"/>
        <v>0.01931807206</v>
      </c>
    </row>
    <row r="186">
      <c r="A186" s="27" t="s">
        <v>774</v>
      </c>
      <c r="B186" s="27" t="s">
        <v>118</v>
      </c>
      <c r="C186" s="117">
        <v>41710.0</v>
      </c>
      <c r="F186" s="132">
        <v>0.3215277777777778</v>
      </c>
      <c r="G186" s="131" t="s">
        <v>538</v>
      </c>
      <c r="S186" s="2" t="s">
        <v>46</v>
      </c>
      <c r="Y186" s="27">
        <v>1.0</v>
      </c>
      <c r="Z186" s="27">
        <v>1.0</v>
      </c>
      <c r="AB186" s="68" t="s">
        <v>760</v>
      </c>
      <c r="AC186" s="68">
        <v>618.4</v>
      </c>
      <c r="AD186" s="68">
        <v>33.0</v>
      </c>
      <c r="AE186" s="100">
        <f t="shared" si="23"/>
        <v>20407.2</v>
      </c>
      <c r="AF186" s="68">
        <v>5.0</v>
      </c>
      <c r="AG186" s="100"/>
      <c r="AH186" s="108">
        <f t="shared" si="22"/>
        <v>0.02450115645</v>
      </c>
    </row>
    <row r="187">
      <c r="A187" s="27" t="s">
        <v>775</v>
      </c>
      <c r="B187" s="27" t="s">
        <v>118</v>
      </c>
      <c r="C187" s="117">
        <v>41710.0</v>
      </c>
      <c r="F187" s="132">
        <v>0.3333333333333333</v>
      </c>
      <c r="G187" s="131" t="s">
        <v>538</v>
      </c>
      <c r="S187" s="2" t="s">
        <v>46</v>
      </c>
      <c r="Y187" s="27">
        <v>1.0</v>
      </c>
      <c r="Z187" s="27">
        <v>1.0</v>
      </c>
      <c r="AA187" s="2">
        <v>0.0</v>
      </c>
      <c r="AB187" s="100"/>
      <c r="AC187" s="100"/>
      <c r="AD187" s="100"/>
      <c r="AE187" s="68">
        <v>20000.0</v>
      </c>
      <c r="AF187" s="68">
        <v>24.0</v>
      </c>
      <c r="AG187" s="100"/>
      <c r="AH187" s="108">
        <f t="shared" si="22"/>
        <v>0.12</v>
      </c>
    </row>
    <row r="188">
      <c r="A188" s="27" t="s">
        <v>776</v>
      </c>
      <c r="B188" s="27" t="s">
        <v>118</v>
      </c>
      <c r="C188" s="117">
        <v>41710.0</v>
      </c>
      <c r="F188" s="132">
        <v>0.4444444444444444</v>
      </c>
      <c r="G188" s="131" t="s">
        <v>538</v>
      </c>
      <c r="S188" s="2" t="s">
        <v>46</v>
      </c>
      <c r="Y188" s="27">
        <v>0.0</v>
      </c>
      <c r="Z188" s="27">
        <v>0.0</v>
      </c>
      <c r="AA188" s="2">
        <v>0.0</v>
      </c>
      <c r="AB188" s="100"/>
      <c r="AC188" s="100"/>
      <c r="AD188" s="100"/>
      <c r="AE188" s="68">
        <v>20000.0</v>
      </c>
      <c r="AF188" s="68">
        <v>0.0</v>
      </c>
      <c r="AG188" s="100"/>
      <c r="AH188" s="108">
        <f t="shared" si="22"/>
        <v>0</v>
      </c>
    </row>
    <row r="189">
      <c r="A189" s="27" t="s">
        <v>777</v>
      </c>
      <c r="B189" s="27" t="s">
        <v>118</v>
      </c>
      <c r="C189" s="117">
        <v>41710.0</v>
      </c>
      <c r="F189" s="132">
        <v>0.4444444444444444</v>
      </c>
      <c r="G189" s="131" t="s">
        <v>538</v>
      </c>
      <c r="S189" s="2" t="s">
        <v>46</v>
      </c>
      <c r="Y189" s="27">
        <v>1.0</v>
      </c>
      <c r="Z189" s="27">
        <v>1.0</v>
      </c>
      <c r="AB189" s="100"/>
      <c r="AC189" s="100"/>
      <c r="AD189" s="100"/>
      <c r="AE189" s="68">
        <v>20000.0</v>
      </c>
      <c r="AF189" s="68">
        <v>14.0</v>
      </c>
      <c r="AG189" s="100"/>
      <c r="AH189" s="108">
        <f t="shared" si="22"/>
        <v>0.07</v>
      </c>
    </row>
    <row r="190">
      <c r="A190" s="27" t="s">
        <v>778</v>
      </c>
      <c r="B190" s="27" t="s">
        <v>118</v>
      </c>
      <c r="C190" s="117">
        <v>41710.0</v>
      </c>
      <c r="F190" s="132">
        <v>0.48055555555555557</v>
      </c>
      <c r="G190" s="131" t="s">
        <v>538</v>
      </c>
      <c r="S190" s="2" t="s">
        <v>46</v>
      </c>
      <c r="Y190" s="27">
        <v>1.0</v>
      </c>
      <c r="Z190" s="27">
        <v>1.0</v>
      </c>
      <c r="AB190" s="68" t="s">
        <v>760</v>
      </c>
      <c r="AC190" s="68">
        <v>668.2</v>
      </c>
      <c r="AD190" s="68">
        <v>30.0</v>
      </c>
      <c r="AE190" s="100">
        <f>AC190*AD190</f>
        <v>20046</v>
      </c>
      <c r="AF190" s="68">
        <v>8.0</v>
      </c>
      <c r="AG190" s="100"/>
      <c r="AH190" s="108">
        <f t="shared" si="22"/>
        <v>0.03990821111</v>
      </c>
    </row>
    <row r="191">
      <c r="A191" s="27" t="s">
        <v>779</v>
      </c>
      <c r="B191" s="27" t="s">
        <v>118</v>
      </c>
      <c r="C191" s="117">
        <v>41710.0</v>
      </c>
      <c r="F191" s="132">
        <v>0.49444444444444446</v>
      </c>
      <c r="G191" s="131" t="s">
        <v>538</v>
      </c>
      <c r="S191" s="2" t="s">
        <v>46</v>
      </c>
      <c r="Y191" s="27">
        <v>1.0</v>
      </c>
      <c r="Z191" s="63" t="s">
        <v>215</v>
      </c>
      <c r="AB191" s="100"/>
      <c r="AC191" s="100"/>
      <c r="AD191" s="100"/>
      <c r="AE191" s="68">
        <v>20000.0</v>
      </c>
      <c r="AF191" s="68">
        <v>56.0</v>
      </c>
      <c r="AG191" s="100"/>
      <c r="AH191" s="108">
        <f t="shared" si="22"/>
        <v>0.28</v>
      </c>
    </row>
    <row r="192">
      <c r="A192" s="27" t="s">
        <v>780</v>
      </c>
      <c r="B192" s="27" t="s">
        <v>118</v>
      </c>
      <c r="C192" s="117">
        <v>41710.0</v>
      </c>
      <c r="F192" s="132">
        <v>0.5076388888888889</v>
      </c>
      <c r="G192" s="131" t="s">
        <v>538</v>
      </c>
      <c r="S192" s="2" t="s">
        <v>46</v>
      </c>
      <c r="Y192" s="27">
        <v>1.0</v>
      </c>
      <c r="Z192" s="2" t="s">
        <v>632</v>
      </c>
      <c r="AB192" s="68" t="s">
        <v>760</v>
      </c>
      <c r="AC192" s="68">
        <v>649.2</v>
      </c>
      <c r="AD192" s="68">
        <v>31.0</v>
      </c>
      <c r="AE192" s="100">
        <f>AC192*AD192</f>
        <v>20125.2</v>
      </c>
      <c r="AF192" s="68">
        <v>8.0</v>
      </c>
      <c r="AG192" s="100"/>
      <c r="AH192" s="108">
        <f t="shared" si="22"/>
        <v>0.03975115775</v>
      </c>
    </row>
    <row r="193">
      <c r="A193" s="27" t="s">
        <v>781</v>
      </c>
      <c r="B193" s="27" t="s">
        <v>118</v>
      </c>
      <c r="C193" s="117">
        <v>41710.0</v>
      </c>
      <c r="F193" s="133" t="s">
        <v>71</v>
      </c>
      <c r="G193" s="133" t="s">
        <v>538</v>
      </c>
      <c r="S193" s="2" t="s">
        <v>36</v>
      </c>
      <c r="Y193" s="27">
        <v>1.0</v>
      </c>
      <c r="Z193" s="63" t="s">
        <v>215</v>
      </c>
      <c r="AB193" s="68" t="s">
        <v>760</v>
      </c>
      <c r="AC193" s="68">
        <v>611.4</v>
      </c>
      <c r="AD193" s="68">
        <v>33.0</v>
      </c>
      <c r="AE193" s="100"/>
      <c r="AF193" s="68"/>
      <c r="AG193" s="100"/>
      <c r="AH193" s="108" t="str">
        <f t="shared" si="22"/>
        <v>#DIV/0!</v>
      </c>
    </row>
    <row r="194">
      <c r="A194" s="27" t="s">
        <v>782</v>
      </c>
      <c r="B194" s="27" t="s">
        <v>118</v>
      </c>
      <c r="C194" s="117">
        <v>41711.0</v>
      </c>
      <c r="F194" s="132">
        <v>0.3368055555555556</v>
      </c>
      <c r="G194" s="131" t="s">
        <v>538</v>
      </c>
      <c r="S194" s="2" t="s">
        <v>46</v>
      </c>
      <c r="Y194" s="134">
        <v>0.0</v>
      </c>
      <c r="Z194" s="63" t="s">
        <v>215</v>
      </c>
      <c r="AA194" s="2">
        <v>0.0</v>
      </c>
      <c r="AB194" s="100"/>
      <c r="AC194" s="100"/>
      <c r="AD194" s="100"/>
      <c r="AE194" s="68">
        <v>20000.0</v>
      </c>
      <c r="AF194" s="68">
        <v>0.0</v>
      </c>
      <c r="AG194" s="100"/>
      <c r="AH194" s="108">
        <f t="shared" si="22"/>
        <v>0</v>
      </c>
    </row>
    <row r="195">
      <c r="A195" s="27" t="s">
        <v>783</v>
      </c>
      <c r="B195" s="27" t="s">
        <v>118</v>
      </c>
      <c r="C195" s="117">
        <v>41711.0</v>
      </c>
      <c r="F195" s="132">
        <v>0.3486111111111111</v>
      </c>
      <c r="G195" s="131" t="s">
        <v>538</v>
      </c>
      <c r="S195" s="2" t="s">
        <v>46</v>
      </c>
      <c r="Y195" s="27">
        <v>1.0</v>
      </c>
      <c r="Z195" s="63" t="s">
        <v>215</v>
      </c>
      <c r="AB195" s="68" t="s">
        <v>760</v>
      </c>
      <c r="AC195" s="68">
        <v>572.0</v>
      </c>
      <c r="AD195" s="68">
        <v>35.0</v>
      </c>
      <c r="AE195" s="100">
        <f t="shared" ref="AE195:AE200" si="24">AC195*AD195</f>
        <v>20020</v>
      </c>
      <c r="AF195" s="68">
        <v>1.0</v>
      </c>
      <c r="AG195" s="68" t="s">
        <v>46</v>
      </c>
      <c r="AH195" s="108">
        <f t="shared" si="22"/>
        <v>0.004995004995</v>
      </c>
    </row>
    <row r="196">
      <c r="A196" s="27" t="s">
        <v>784</v>
      </c>
      <c r="B196" s="27" t="s">
        <v>118</v>
      </c>
      <c r="C196" s="117">
        <v>41711.0</v>
      </c>
      <c r="F196" s="132">
        <v>0.3611111111111111</v>
      </c>
      <c r="G196" s="131" t="s">
        <v>538</v>
      </c>
      <c r="S196" s="2" t="s">
        <v>46</v>
      </c>
      <c r="Y196" s="27">
        <v>1.0</v>
      </c>
      <c r="Z196" s="63" t="s">
        <v>215</v>
      </c>
      <c r="AA196" s="2">
        <v>0.0</v>
      </c>
      <c r="AB196" s="68" t="s">
        <v>760</v>
      </c>
      <c r="AC196" s="68">
        <v>633.2</v>
      </c>
      <c r="AD196" s="68">
        <v>32.0</v>
      </c>
      <c r="AE196" s="100">
        <f t="shared" si="24"/>
        <v>20262.4</v>
      </c>
      <c r="AF196" s="68">
        <v>11.0</v>
      </c>
      <c r="AG196" s="100"/>
      <c r="AH196" s="108">
        <f t="shared" si="22"/>
        <v>0.05428774479</v>
      </c>
    </row>
    <row r="197">
      <c r="A197" s="27" t="s">
        <v>785</v>
      </c>
      <c r="B197" s="27" t="s">
        <v>118</v>
      </c>
      <c r="C197" s="117">
        <v>41711.0</v>
      </c>
      <c r="F197" s="132">
        <v>0.36666666666666664</v>
      </c>
      <c r="G197" s="131" t="s">
        <v>538</v>
      </c>
      <c r="S197" s="2" t="s">
        <v>46</v>
      </c>
      <c r="Y197" s="27">
        <v>1.0</v>
      </c>
      <c r="Z197" s="2" t="s">
        <v>632</v>
      </c>
      <c r="AB197" s="68" t="s">
        <v>760</v>
      </c>
      <c r="AC197" s="68">
        <v>646.6</v>
      </c>
      <c r="AD197" s="68">
        <v>31.0</v>
      </c>
      <c r="AE197" s="100">
        <f t="shared" si="24"/>
        <v>20044.6</v>
      </c>
      <c r="AF197" s="68">
        <v>47.0</v>
      </c>
      <c r="AG197" s="100"/>
      <c r="AH197" s="108">
        <f t="shared" si="22"/>
        <v>0.234477116</v>
      </c>
    </row>
    <row r="198">
      <c r="A198" s="27" t="s">
        <v>786</v>
      </c>
      <c r="B198" s="27" t="s">
        <v>118</v>
      </c>
      <c r="C198" s="117">
        <v>41711.0</v>
      </c>
      <c r="F198" s="132">
        <v>0.38263888888888886</v>
      </c>
      <c r="G198" s="131" t="s">
        <v>538</v>
      </c>
      <c r="S198" s="2" t="s">
        <v>46</v>
      </c>
      <c r="Y198" s="27">
        <v>1.0</v>
      </c>
      <c r="Z198" s="2" t="s">
        <v>632</v>
      </c>
      <c r="AB198" s="68" t="s">
        <v>760</v>
      </c>
      <c r="AC198" s="68">
        <v>668.2</v>
      </c>
      <c r="AD198" s="68">
        <v>30.0</v>
      </c>
      <c r="AE198" s="100">
        <f t="shared" si="24"/>
        <v>20046</v>
      </c>
      <c r="AF198" s="68">
        <v>7.0</v>
      </c>
      <c r="AG198" s="100"/>
      <c r="AH198" s="108">
        <f t="shared" si="22"/>
        <v>0.03491968473</v>
      </c>
    </row>
    <row r="199">
      <c r="A199" s="27" t="s">
        <v>787</v>
      </c>
      <c r="B199" s="27" t="s">
        <v>118</v>
      </c>
      <c r="C199" s="117">
        <v>41711.0</v>
      </c>
      <c r="F199" s="132">
        <v>0.3888888888888889</v>
      </c>
      <c r="G199" s="131" t="s">
        <v>538</v>
      </c>
      <c r="S199" s="2" t="s">
        <v>46</v>
      </c>
      <c r="Y199" s="27">
        <v>1.0</v>
      </c>
      <c r="Z199" s="63" t="s">
        <v>215</v>
      </c>
      <c r="AB199" s="68" t="s">
        <v>788</v>
      </c>
      <c r="AC199" s="68">
        <v>748.6</v>
      </c>
      <c r="AD199" s="68">
        <v>27.0</v>
      </c>
      <c r="AE199" s="100">
        <f t="shared" si="24"/>
        <v>20212.2</v>
      </c>
      <c r="AF199" s="68">
        <v>4.0</v>
      </c>
      <c r="AG199" s="100"/>
      <c r="AH199" s="108">
        <f t="shared" si="22"/>
        <v>0.0197900278</v>
      </c>
    </row>
    <row r="200">
      <c r="A200" s="27" t="s">
        <v>789</v>
      </c>
      <c r="B200" s="27" t="s">
        <v>118</v>
      </c>
      <c r="C200" s="117">
        <v>41711.0</v>
      </c>
      <c r="F200" s="132">
        <v>0.4013888888888889</v>
      </c>
      <c r="G200" s="131" t="s">
        <v>538</v>
      </c>
      <c r="S200" s="2" t="s">
        <v>46</v>
      </c>
      <c r="Y200" s="27">
        <v>1.0</v>
      </c>
      <c r="Z200" s="63" t="s">
        <v>215</v>
      </c>
      <c r="AA200" s="2">
        <v>0.0</v>
      </c>
      <c r="AB200" s="5" t="s">
        <v>540</v>
      </c>
      <c r="AC200" s="5">
        <v>705.0</v>
      </c>
      <c r="AD200" s="5">
        <v>29.0</v>
      </c>
      <c r="AE200" s="100">
        <f t="shared" si="24"/>
        <v>20445</v>
      </c>
      <c r="AF200" s="5">
        <v>15.0</v>
      </c>
      <c r="AG200" s="100"/>
      <c r="AH200" s="108">
        <f t="shared" si="22"/>
        <v>0.07336757153</v>
      </c>
    </row>
    <row r="201">
      <c r="A201" s="27" t="s">
        <v>790</v>
      </c>
      <c r="B201" s="27" t="s">
        <v>118</v>
      </c>
      <c r="C201" s="117">
        <v>41711.0</v>
      </c>
      <c r="F201" s="132">
        <v>0.42430555555555555</v>
      </c>
      <c r="G201" s="131" t="s">
        <v>538</v>
      </c>
      <c r="S201" s="2" t="s">
        <v>46</v>
      </c>
      <c r="Y201" s="27">
        <v>0.0</v>
      </c>
      <c r="Z201" s="27">
        <v>0.0</v>
      </c>
      <c r="AB201" s="100"/>
      <c r="AC201" s="100"/>
      <c r="AD201" s="100"/>
      <c r="AE201" s="68">
        <v>20000.0</v>
      </c>
      <c r="AF201" s="68">
        <v>0.0</v>
      </c>
      <c r="AG201" s="100"/>
      <c r="AH201" s="108">
        <f t="shared" si="22"/>
        <v>0</v>
      </c>
    </row>
    <row r="202">
      <c r="A202" s="27" t="s">
        <v>791</v>
      </c>
      <c r="B202" s="27" t="s">
        <v>118</v>
      </c>
      <c r="C202" s="117">
        <v>41711.0</v>
      </c>
      <c r="F202" s="132">
        <v>0.45694444444444443</v>
      </c>
      <c r="G202" s="131" t="s">
        <v>538</v>
      </c>
      <c r="S202" s="2" t="s">
        <v>46</v>
      </c>
      <c r="Y202" s="27">
        <v>1.0</v>
      </c>
      <c r="Z202" s="63" t="s">
        <v>215</v>
      </c>
      <c r="AB202" s="68" t="s">
        <v>760</v>
      </c>
      <c r="AC202" s="68">
        <v>976.2</v>
      </c>
      <c r="AD202" s="68">
        <v>21.0</v>
      </c>
      <c r="AE202" s="100">
        <f>AC202*AD202</f>
        <v>20500.2</v>
      </c>
      <c r="AF202" s="68">
        <v>2.0</v>
      </c>
      <c r="AG202" s="100"/>
      <c r="AH202" s="108">
        <f t="shared" si="22"/>
        <v>0.00975600238</v>
      </c>
    </row>
    <row r="203">
      <c r="A203" s="27" t="s">
        <v>792</v>
      </c>
      <c r="B203" s="27" t="s">
        <v>118</v>
      </c>
      <c r="C203" s="117">
        <v>41711.0</v>
      </c>
      <c r="F203" s="132">
        <v>0.45694444444444443</v>
      </c>
      <c r="G203" s="133" t="s">
        <v>538</v>
      </c>
      <c r="S203" s="2" t="s">
        <v>36</v>
      </c>
      <c r="Y203" s="27">
        <v>1.0</v>
      </c>
      <c r="Z203" s="63" t="s">
        <v>215</v>
      </c>
      <c r="AB203" s="100"/>
      <c r="AC203" s="100"/>
      <c r="AD203" s="100"/>
      <c r="AE203" s="68"/>
      <c r="AF203" s="68"/>
      <c r="AG203" s="100"/>
      <c r="AH203" s="108" t="str">
        <f t="shared" si="22"/>
        <v>#DIV/0!</v>
      </c>
    </row>
    <row r="204">
      <c r="A204" s="27" t="s">
        <v>793</v>
      </c>
      <c r="B204" s="27" t="s">
        <v>118</v>
      </c>
      <c r="C204" s="117">
        <v>41712.0</v>
      </c>
      <c r="F204" s="132">
        <v>0.3263888888888889</v>
      </c>
      <c r="G204" s="131" t="s">
        <v>538</v>
      </c>
      <c r="S204" s="2" t="s">
        <v>46</v>
      </c>
      <c r="Y204" s="27">
        <v>1.0</v>
      </c>
      <c r="Z204" s="63" t="s">
        <v>215</v>
      </c>
      <c r="AB204" s="68" t="s">
        <v>760</v>
      </c>
      <c r="AC204" s="68">
        <v>592.6</v>
      </c>
      <c r="AD204" s="68">
        <v>34.0</v>
      </c>
      <c r="AE204" s="100">
        <f t="shared" ref="AE204:AE205" si="25">AC204*AD204</f>
        <v>20148.4</v>
      </c>
      <c r="AF204" s="68">
        <v>3.0</v>
      </c>
      <c r="AG204" s="100"/>
      <c r="AH204" s="108">
        <f t="shared" si="22"/>
        <v>0.01488951976</v>
      </c>
    </row>
    <row r="205">
      <c r="A205" s="27" t="s">
        <v>794</v>
      </c>
      <c r="B205" s="27" t="s">
        <v>118</v>
      </c>
      <c r="C205" s="117">
        <v>41712.0</v>
      </c>
      <c r="F205" s="132">
        <v>0.33402777777777776</v>
      </c>
      <c r="G205" s="131" t="s">
        <v>538</v>
      </c>
      <c r="S205" s="2" t="s">
        <v>46</v>
      </c>
      <c r="Y205" s="27">
        <v>1.0</v>
      </c>
      <c r="Z205" s="63" t="s">
        <v>215</v>
      </c>
      <c r="AB205" s="68" t="s">
        <v>760</v>
      </c>
      <c r="AC205" s="68">
        <v>846.2</v>
      </c>
      <c r="AD205" s="68">
        <v>24.0</v>
      </c>
      <c r="AE205" s="100">
        <f t="shared" si="25"/>
        <v>20308.8</v>
      </c>
      <c r="AF205" s="68">
        <v>1.0</v>
      </c>
      <c r="AG205" s="100"/>
      <c r="AH205" s="108">
        <f t="shared" si="22"/>
        <v>0.004923973844</v>
      </c>
    </row>
    <row r="206">
      <c r="A206" s="27" t="s">
        <v>795</v>
      </c>
      <c r="B206" s="27" t="s">
        <v>118</v>
      </c>
      <c r="C206" s="117">
        <v>41712.0</v>
      </c>
      <c r="F206" s="132">
        <v>0.33958333333333335</v>
      </c>
      <c r="G206" s="131" t="s">
        <v>538</v>
      </c>
      <c r="S206" s="2" t="s">
        <v>46</v>
      </c>
      <c r="Y206" s="27">
        <v>0.0</v>
      </c>
      <c r="Z206" s="27">
        <v>0.0</v>
      </c>
      <c r="AB206" s="100"/>
      <c r="AC206" s="100"/>
      <c r="AD206" s="100"/>
      <c r="AE206" s="68">
        <v>20000.0</v>
      </c>
      <c r="AF206" s="68">
        <v>0.0</v>
      </c>
      <c r="AG206" s="100"/>
      <c r="AH206" s="108">
        <f t="shared" si="22"/>
        <v>0</v>
      </c>
    </row>
    <row r="207">
      <c r="A207" s="27" t="s">
        <v>796</v>
      </c>
      <c r="B207" s="27" t="s">
        <v>118</v>
      </c>
      <c r="C207" s="117">
        <v>41712.0</v>
      </c>
      <c r="F207" s="132">
        <v>0.33958333333333335</v>
      </c>
      <c r="G207" s="131" t="s">
        <v>538</v>
      </c>
      <c r="S207" s="2" t="s">
        <v>46</v>
      </c>
      <c r="Y207" s="27">
        <v>1.0</v>
      </c>
      <c r="Z207" s="63" t="s">
        <v>215</v>
      </c>
      <c r="AB207" s="100"/>
      <c r="AC207" s="100"/>
      <c r="AD207" s="100"/>
      <c r="AE207" s="68">
        <v>20000.0</v>
      </c>
      <c r="AF207" s="68">
        <v>42.0</v>
      </c>
      <c r="AG207" s="100"/>
      <c r="AH207" s="108">
        <f t="shared" si="22"/>
        <v>0.21</v>
      </c>
    </row>
    <row r="208">
      <c r="A208" s="27" t="s">
        <v>797</v>
      </c>
      <c r="B208" s="27" t="s">
        <v>118</v>
      </c>
      <c r="C208" s="117">
        <v>41712.0</v>
      </c>
      <c r="F208" s="132">
        <v>0.34444444444444444</v>
      </c>
      <c r="G208" s="131" t="s">
        <v>538</v>
      </c>
      <c r="S208" s="2" t="s">
        <v>46</v>
      </c>
      <c r="Y208" s="27">
        <v>0.0</v>
      </c>
      <c r="Z208" s="27">
        <v>0.0</v>
      </c>
      <c r="AB208" s="100"/>
      <c r="AC208" s="100"/>
      <c r="AD208" s="100"/>
      <c r="AE208" s="68">
        <v>20000.0</v>
      </c>
      <c r="AF208" s="68">
        <v>0.0</v>
      </c>
      <c r="AG208" s="100"/>
      <c r="AH208" s="108">
        <f t="shared" si="22"/>
        <v>0</v>
      </c>
    </row>
    <row r="209">
      <c r="A209" s="27" t="s">
        <v>798</v>
      </c>
      <c r="B209" s="27" t="s">
        <v>118</v>
      </c>
      <c r="C209" s="117">
        <v>41712.0</v>
      </c>
      <c r="F209" s="132">
        <v>0.3611111111111111</v>
      </c>
      <c r="G209" s="131" t="s">
        <v>538</v>
      </c>
      <c r="S209" s="2" t="s">
        <v>46</v>
      </c>
      <c r="Y209" s="27">
        <v>0.0</v>
      </c>
      <c r="Z209" s="27">
        <v>0.0</v>
      </c>
      <c r="AB209" s="100"/>
      <c r="AC209" s="100"/>
      <c r="AD209" s="100"/>
      <c r="AE209" s="68">
        <v>20000.0</v>
      </c>
      <c r="AF209" s="68">
        <v>0.0</v>
      </c>
      <c r="AG209" s="100"/>
      <c r="AH209" s="108">
        <f t="shared" si="22"/>
        <v>0</v>
      </c>
    </row>
    <row r="210">
      <c r="A210" s="27" t="s">
        <v>799</v>
      </c>
      <c r="B210" s="27" t="s">
        <v>118</v>
      </c>
      <c r="C210" s="117">
        <v>41712.0</v>
      </c>
      <c r="F210" s="132">
        <v>0.3715277777777778</v>
      </c>
      <c r="G210" s="131" t="s">
        <v>538</v>
      </c>
      <c r="S210" s="2" t="s">
        <v>46</v>
      </c>
      <c r="Y210" s="27">
        <v>0.0</v>
      </c>
      <c r="Z210" s="27">
        <v>0.0</v>
      </c>
      <c r="AB210" s="100"/>
      <c r="AC210" s="100"/>
      <c r="AD210" s="100"/>
      <c r="AE210" s="68">
        <v>20000.0</v>
      </c>
      <c r="AF210" s="68">
        <v>0.0</v>
      </c>
      <c r="AG210" s="100"/>
      <c r="AH210" s="108">
        <f t="shared" si="22"/>
        <v>0</v>
      </c>
    </row>
    <row r="211">
      <c r="A211" s="27" t="s">
        <v>800</v>
      </c>
      <c r="B211" s="27" t="s">
        <v>118</v>
      </c>
      <c r="C211" s="117">
        <v>41712.0</v>
      </c>
      <c r="F211" s="132">
        <v>0.3715277777777778</v>
      </c>
      <c r="G211" s="131" t="s">
        <v>538</v>
      </c>
      <c r="S211" s="2" t="s">
        <v>46</v>
      </c>
      <c r="Y211" s="27">
        <v>1.0</v>
      </c>
      <c r="Z211" s="63" t="s">
        <v>215</v>
      </c>
      <c r="AB211" s="5" t="s">
        <v>634</v>
      </c>
      <c r="AC211" s="5">
        <v>660.0</v>
      </c>
      <c r="AD211" s="5">
        <v>30.0</v>
      </c>
      <c r="AE211" s="100">
        <f>AC211*AD211</f>
        <v>19800</v>
      </c>
      <c r="AF211" s="5">
        <v>4.0</v>
      </c>
      <c r="AG211" s="100"/>
      <c r="AH211" s="108">
        <f t="shared" si="22"/>
        <v>0.0202020202</v>
      </c>
    </row>
    <row r="212">
      <c r="A212" s="27" t="s">
        <v>801</v>
      </c>
      <c r="B212" s="27" t="s">
        <v>118</v>
      </c>
      <c r="C212" s="117">
        <v>41712.0</v>
      </c>
      <c r="F212" s="132">
        <v>0.4701388888888889</v>
      </c>
      <c r="G212" s="131" t="s">
        <v>538</v>
      </c>
      <c r="S212" s="2" t="s">
        <v>46</v>
      </c>
      <c r="Y212" s="27">
        <v>0.0</v>
      </c>
      <c r="Z212" s="27">
        <v>0.0</v>
      </c>
      <c r="AB212" s="100"/>
      <c r="AC212" s="100"/>
      <c r="AD212" s="100"/>
      <c r="AE212" s="68">
        <v>20000.0</v>
      </c>
      <c r="AF212" s="68">
        <v>0.0</v>
      </c>
      <c r="AG212" s="100"/>
      <c r="AH212" s="108">
        <f t="shared" si="22"/>
        <v>0</v>
      </c>
    </row>
    <row r="213">
      <c r="A213" s="27" t="s">
        <v>802</v>
      </c>
      <c r="B213" s="27" t="s">
        <v>118</v>
      </c>
      <c r="C213" s="117">
        <v>41712.0</v>
      </c>
      <c r="F213" s="132">
        <v>0.5034722222222222</v>
      </c>
      <c r="G213" s="131" t="s">
        <v>538</v>
      </c>
      <c r="S213" s="2" t="s">
        <v>46</v>
      </c>
      <c r="Y213" s="27">
        <v>0.0</v>
      </c>
      <c r="Z213" s="27">
        <v>0.0</v>
      </c>
      <c r="AB213" s="100"/>
      <c r="AC213" s="100"/>
      <c r="AD213" s="100"/>
      <c r="AE213" s="68">
        <v>20000.0</v>
      </c>
      <c r="AF213" s="68">
        <v>1.0</v>
      </c>
      <c r="AG213" s="100"/>
      <c r="AH213" s="108">
        <f t="shared" si="22"/>
        <v>0.005</v>
      </c>
    </row>
    <row r="214">
      <c r="A214" s="27" t="s">
        <v>803</v>
      </c>
      <c r="B214" s="27" t="s">
        <v>118</v>
      </c>
      <c r="C214" s="117">
        <v>41715.0</v>
      </c>
      <c r="F214" s="132">
        <v>0.34305555555555556</v>
      </c>
      <c r="G214" s="131" t="s">
        <v>538</v>
      </c>
      <c r="S214" s="2" t="s">
        <v>46</v>
      </c>
      <c r="Y214" s="27">
        <v>0.0</v>
      </c>
      <c r="Z214" s="27">
        <v>0.0</v>
      </c>
      <c r="AB214" s="100"/>
      <c r="AC214" s="100"/>
      <c r="AD214" s="100"/>
      <c r="AE214" s="68">
        <v>20000.0</v>
      </c>
      <c r="AF214" s="68">
        <v>0.0</v>
      </c>
      <c r="AG214" s="100"/>
      <c r="AH214" s="108">
        <f t="shared" si="22"/>
        <v>0</v>
      </c>
    </row>
    <row r="215">
      <c r="A215" s="27" t="s">
        <v>804</v>
      </c>
      <c r="B215" s="27" t="s">
        <v>118</v>
      </c>
      <c r="C215" s="117">
        <v>41715.0</v>
      </c>
      <c r="F215" s="132">
        <v>0.3541666666666667</v>
      </c>
      <c r="G215" s="131" t="s">
        <v>538</v>
      </c>
      <c r="S215" s="2" t="s">
        <v>46</v>
      </c>
      <c r="Y215" s="27">
        <v>1.0</v>
      </c>
      <c r="Z215" s="63" t="s">
        <v>215</v>
      </c>
      <c r="AB215" s="100"/>
      <c r="AC215" s="100"/>
      <c r="AD215" s="100"/>
      <c r="AE215" s="68">
        <v>20000.0</v>
      </c>
      <c r="AF215" s="68">
        <v>12.0</v>
      </c>
      <c r="AG215" s="100"/>
      <c r="AH215" s="108">
        <f t="shared" si="22"/>
        <v>0.06</v>
      </c>
    </row>
    <row r="216">
      <c r="A216" s="27" t="s">
        <v>805</v>
      </c>
      <c r="B216" s="27" t="s">
        <v>118</v>
      </c>
      <c r="C216" s="117">
        <v>41715.0</v>
      </c>
      <c r="F216" s="132">
        <v>0.3541666666666667</v>
      </c>
      <c r="G216" s="131" t="s">
        <v>538</v>
      </c>
      <c r="S216" s="2" t="s">
        <v>46</v>
      </c>
      <c r="Y216" s="27">
        <v>1.0</v>
      </c>
      <c r="Z216" s="63" t="s">
        <v>215</v>
      </c>
      <c r="AB216" s="100"/>
      <c r="AC216" s="100"/>
      <c r="AD216" s="100"/>
      <c r="AE216" s="68">
        <v>20000.0</v>
      </c>
      <c r="AF216" s="68">
        <v>69.0</v>
      </c>
      <c r="AG216" s="100"/>
      <c r="AH216" s="108">
        <f t="shared" si="22"/>
        <v>0.345</v>
      </c>
    </row>
    <row r="217">
      <c r="A217" s="27" t="s">
        <v>806</v>
      </c>
      <c r="B217" s="27" t="s">
        <v>118</v>
      </c>
      <c r="C217" s="117">
        <v>41715.0</v>
      </c>
      <c r="F217" s="132">
        <v>0.3770833333333333</v>
      </c>
      <c r="G217" s="131" t="s">
        <v>538</v>
      </c>
      <c r="S217" s="2" t="s">
        <v>46</v>
      </c>
      <c r="Y217" s="27">
        <v>1.0</v>
      </c>
      <c r="Z217" s="63" t="s">
        <v>215</v>
      </c>
      <c r="AB217" s="100"/>
      <c r="AC217" s="100"/>
      <c r="AD217" s="100"/>
      <c r="AE217" s="68">
        <v>20000.0</v>
      </c>
      <c r="AF217" s="68">
        <v>29.0</v>
      </c>
      <c r="AG217" s="100"/>
      <c r="AH217" s="108">
        <f t="shared" si="22"/>
        <v>0.145</v>
      </c>
    </row>
    <row r="218">
      <c r="A218" s="27" t="s">
        <v>807</v>
      </c>
      <c r="B218" s="27" t="s">
        <v>118</v>
      </c>
      <c r="C218" s="117">
        <v>41715.0</v>
      </c>
      <c r="F218" s="132">
        <v>0.3923611111111111</v>
      </c>
      <c r="G218" s="131" t="s">
        <v>538</v>
      </c>
      <c r="S218" s="2" t="s">
        <v>46</v>
      </c>
      <c r="Y218" s="27">
        <v>1.0</v>
      </c>
      <c r="Z218" s="63" t="s">
        <v>215</v>
      </c>
      <c r="AB218" s="5" t="s">
        <v>634</v>
      </c>
      <c r="AC218" s="5">
        <v>706.0</v>
      </c>
      <c r="AD218" s="5">
        <v>28.0</v>
      </c>
      <c r="AE218" s="100">
        <f>AC218*AD218</f>
        <v>19768</v>
      </c>
      <c r="AF218" s="5">
        <v>30.0</v>
      </c>
      <c r="AG218" s="100"/>
      <c r="AH218" s="108">
        <f t="shared" si="22"/>
        <v>0.1517604209</v>
      </c>
    </row>
    <row r="219">
      <c r="A219" s="27" t="s">
        <v>808</v>
      </c>
      <c r="B219" s="27" t="s">
        <v>118</v>
      </c>
      <c r="C219" s="117">
        <v>41716.0</v>
      </c>
      <c r="F219" s="132">
        <v>0.4027777777777778</v>
      </c>
      <c r="G219" s="131" t="s">
        <v>538</v>
      </c>
      <c r="S219" s="2" t="s">
        <v>46</v>
      </c>
      <c r="Y219" s="27">
        <v>1.0</v>
      </c>
      <c r="Z219" s="2" t="s">
        <v>632</v>
      </c>
      <c r="AB219" s="100"/>
      <c r="AC219" s="100"/>
      <c r="AD219" s="100"/>
      <c r="AE219" s="68">
        <v>20000.0</v>
      </c>
      <c r="AF219" s="68">
        <v>0.0</v>
      </c>
      <c r="AG219" s="100"/>
      <c r="AH219" s="108">
        <f t="shared" si="22"/>
        <v>0</v>
      </c>
    </row>
    <row r="220">
      <c r="A220" s="27" t="s">
        <v>809</v>
      </c>
      <c r="B220" s="27" t="s">
        <v>118</v>
      </c>
      <c r="C220" s="117">
        <v>41716.0</v>
      </c>
      <c r="F220" s="132">
        <v>0.4076388888888889</v>
      </c>
      <c r="G220" s="131" t="s">
        <v>538</v>
      </c>
      <c r="S220" s="2" t="s">
        <v>46</v>
      </c>
      <c r="Y220" s="27">
        <v>1.0</v>
      </c>
      <c r="Z220" s="63" t="s">
        <v>215</v>
      </c>
      <c r="AB220" s="100"/>
      <c r="AC220" s="100"/>
      <c r="AD220" s="100"/>
      <c r="AE220" s="68">
        <v>20000.0</v>
      </c>
      <c r="AF220" s="68">
        <v>14.0</v>
      </c>
      <c r="AG220" s="100"/>
      <c r="AH220" s="108">
        <f t="shared" si="22"/>
        <v>0.07</v>
      </c>
    </row>
    <row r="221">
      <c r="A221" s="27" t="s">
        <v>810</v>
      </c>
      <c r="B221" s="27" t="s">
        <v>118</v>
      </c>
      <c r="C221" s="117">
        <v>41716.0</v>
      </c>
      <c r="F221" s="132">
        <v>0.4131944444444444</v>
      </c>
      <c r="G221" s="131" t="s">
        <v>538</v>
      </c>
      <c r="S221" s="2" t="s">
        <v>46</v>
      </c>
      <c r="Y221" s="27">
        <v>1.0</v>
      </c>
      <c r="Z221" s="63" t="s">
        <v>215</v>
      </c>
      <c r="AB221" s="5" t="s">
        <v>634</v>
      </c>
      <c r="AC221" s="5">
        <v>616.2</v>
      </c>
      <c r="AD221" s="5">
        <v>32.0</v>
      </c>
      <c r="AE221" s="100">
        <f t="shared" ref="AE221:AE252" si="26">AC221*AD221</f>
        <v>19718.4</v>
      </c>
      <c r="AF221" s="5">
        <v>10.0</v>
      </c>
      <c r="AG221" s="100"/>
      <c r="AH221" s="108">
        <f t="shared" si="22"/>
        <v>0.05071405388</v>
      </c>
    </row>
    <row r="222">
      <c r="A222" s="27" t="s">
        <v>811</v>
      </c>
      <c r="B222" s="27" t="s">
        <v>118</v>
      </c>
      <c r="C222" s="117">
        <v>41716.0</v>
      </c>
      <c r="F222" s="132">
        <v>0.4152777777777778</v>
      </c>
      <c r="G222" s="131" t="s">
        <v>538</v>
      </c>
      <c r="S222" s="2" t="s">
        <v>46</v>
      </c>
      <c r="Y222" s="27">
        <v>0.0</v>
      </c>
      <c r="Z222" s="27">
        <v>0.0</v>
      </c>
      <c r="AB222" s="100"/>
      <c r="AC222" s="100"/>
      <c r="AD222" s="100"/>
      <c r="AE222" s="100">
        <f t="shared" si="26"/>
        <v>0</v>
      </c>
      <c r="AF222" s="100"/>
      <c r="AG222" s="100"/>
      <c r="AH222" s="108" t="str">
        <f t="shared" si="22"/>
        <v>#DIV/0!</v>
      </c>
    </row>
    <row r="223">
      <c r="A223" s="27" t="s">
        <v>812</v>
      </c>
      <c r="B223" s="27" t="s">
        <v>118</v>
      </c>
      <c r="C223" s="117">
        <v>41716.0</v>
      </c>
      <c r="F223" s="132">
        <v>0.4326388888888889</v>
      </c>
      <c r="G223" s="131" t="s">
        <v>538</v>
      </c>
      <c r="S223" s="2" t="s">
        <v>46</v>
      </c>
      <c r="Y223" s="27">
        <v>1.0</v>
      </c>
      <c r="Z223" s="63" t="s">
        <v>215</v>
      </c>
      <c r="AB223" s="100"/>
      <c r="AC223" s="100"/>
      <c r="AD223" s="100"/>
      <c r="AE223" s="100">
        <f t="shared" si="26"/>
        <v>0</v>
      </c>
      <c r="AF223" s="100"/>
      <c r="AG223" s="100"/>
      <c r="AH223" s="108" t="str">
        <f t="shared" si="22"/>
        <v>#DIV/0!</v>
      </c>
    </row>
    <row r="224">
      <c r="A224" s="27" t="s">
        <v>813</v>
      </c>
      <c r="B224" s="27" t="s">
        <v>118</v>
      </c>
      <c r="C224" s="117">
        <v>41717.0</v>
      </c>
      <c r="F224" s="132">
        <v>0.3284722222222222</v>
      </c>
      <c r="G224" s="131" t="s">
        <v>538</v>
      </c>
      <c r="S224" s="2" t="s">
        <v>46</v>
      </c>
      <c r="Y224" s="27">
        <v>1.0</v>
      </c>
      <c r="Z224" s="63" t="s">
        <v>215</v>
      </c>
      <c r="AB224" s="100"/>
      <c r="AC224" s="100"/>
      <c r="AD224" s="100"/>
      <c r="AE224" s="100">
        <f t="shared" si="26"/>
        <v>0</v>
      </c>
      <c r="AF224" s="100"/>
      <c r="AG224" s="100"/>
      <c r="AH224" s="108" t="str">
        <f t="shared" si="22"/>
        <v>#DIV/0!</v>
      </c>
    </row>
    <row r="225">
      <c r="A225" s="27" t="s">
        <v>814</v>
      </c>
      <c r="B225" s="27" t="s">
        <v>118</v>
      </c>
      <c r="C225" s="117">
        <v>41717.0</v>
      </c>
      <c r="F225" s="132">
        <v>0.3298611111111111</v>
      </c>
      <c r="G225" s="131" t="s">
        <v>538</v>
      </c>
      <c r="S225" s="2" t="s">
        <v>46</v>
      </c>
      <c r="Y225" s="27">
        <v>1.0</v>
      </c>
      <c r="Z225" s="2" t="s">
        <v>632</v>
      </c>
      <c r="AB225" s="100"/>
      <c r="AC225" s="100"/>
      <c r="AD225" s="100"/>
      <c r="AE225" s="100">
        <f t="shared" si="26"/>
        <v>0</v>
      </c>
      <c r="AF225" s="100"/>
      <c r="AG225" s="100"/>
      <c r="AH225" s="108" t="str">
        <f t="shared" si="22"/>
        <v>#DIV/0!</v>
      </c>
    </row>
    <row r="226">
      <c r="A226" s="27" t="s">
        <v>815</v>
      </c>
      <c r="B226" s="27" t="s">
        <v>118</v>
      </c>
      <c r="C226" s="117">
        <v>41717.0</v>
      </c>
      <c r="F226" s="132">
        <v>0.3298611111111111</v>
      </c>
      <c r="G226" s="131" t="s">
        <v>538</v>
      </c>
      <c r="S226" s="2" t="s">
        <v>46</v>
      </c>
      <c r="Y226" s="27">
        <v>1.0</v>
      </c>
      <c r="Z226" s="63" t="s">
        <v>215</v>
      </c>
      <c r="AB226" s="100"/>
      <c r="AC226" s="100"/>
      <c r="AD226" s="100"/>
      <c r="AE226" s="100">
        <f t="shared" si="26"/>
        <v>0</v>
      </c>
      <c r="AF226" s="100"/>
      <c r="AG226" s="100"/>
      <c r="AH226" s="108" t="str">
        <f t="shared" si="22"/>
        <v>#DIV/0!</v>
      </c>
    </row>
    <row r="227">
      <c r="A227" s="27" t="s">
        <v>816</v>
      </c>
      <c r="B227" s="27" t="s">
        <v>118</v>
      </c>
      <c r="C227" s="117">
        <v>41717.0</v>
      </c>
      <c r="F227" s="132">
        <v>0.3368055555555556</v>
      </c>
      <c r="G227" s="131" t="s">
        <v>538</v>
      </c>
      <c r="S227" s="2" t="s">
        <v>46</v>
      </c>
      <c r="Y227" s="27">
        <v>1.0</v>
      </c>
      <c r="Z227" s="63" t="s">
        <v>215</v>
      </c>
      <c r="AA227" s="2">
        <v>0.0</v>
      </c>
      <c r="AB227" s="100"/>
      <c r="AC227" s="100"/>
      <c r="AD227" s="100"/>
      <c r="AE227" s="100">
        <f t="shared" si="26"/>
        <v>0</v>
      </c>
      <c r="AF227" s="100"/>
      <c r="AG227" s="100"/>
      <c r="AH227" s="108" t="str">
        <f t="shared" si="22"/>
        <v>#DIV/0!</v>
      </c>
    </row>
    <row r="228">
      <c r="A228" s="27" t="s">
        <v>817</v>
      </c>
      <c r="B228" s="27" t="s">
        <v>118</v>
      </c>
      <c r="C228" s="117">
        <v>41717.0</v>
      </c>
      <c r="F228" s="132">
        <v>0.3472222222222222</v>
      </c>
      <c r="G228" s="131" t="s">
        <v>538</v>
      </c>
      <c r="S228" s="2" t="s">
        <v>46</v>
      </c>
      <c r="Y228" s="27">
        <v>1.0</v>
      </c>
      <c r="Z228" s="63" t="s">
        <v>215</v>
      </c>
      <c r="AB228" s="100"/>
      <c r="AC228" s="100"/>
      <c r="AD228" s="100"/>
      <c r="AE228" s="100">
        <f t="shared" si="26"/>
        <v>0</v>
      </c>
      <c r="AF228" s="100"/>
      <c r="AG228" s="100"/>
      <c r="AH228" s="108" t="str">
        <f t="shared" si="22"/>
        <v>#DIV/0!</v>
      </c>
    </row>
    <row r="229">
      <c r="A229" s="27" t="s">
        <v>818</v>
      </c>
      <c r="B229" s="27" t="s">
        <v>118</v>
      </c>
      <c r="C229" s="117">
        <v>41717.0</v>
      </c>
      <c r="F229" s="132">
        <v>0.3645833333333333</v>
      </c>
      <c r="G229" s="131" t="s">
        <v>538</v>
      </c>
      <c r="S229" s="2" t="s">
        <v>46</v>
      </c>
      <c r="Y229" s="27">
        <v>1.0</v>
      </c>
      <c r="Z229" s="63" t="s">
        <v>215</v>
      </c>
      <c r="AB229" s="5" t="s">
        <v>622</v>
      </c>
      <c r="AC229" s="5">
        <v>738.4</v>
      </c>
      <c r="AD229" s="5">
        <v>27.0</v>
      </c>
      <c r="AE229" s="100">
        <f t="shared" si="26"/>
        <v>19936.8</v>
      </c>
      <c r="AF229" s="5">
        <v>1.0</v>
      </c>
      <c r="AG229" s="100"/>
      <c r="AH229" s="108">
        <f t="shared" si="22"/>
        <v>0.005015850086</v>
      </c>
      <c r="AJ229" s="27" t="s">
        <v>46</v>
      </c>
    </row>
    <row r="230">
      <c r="A230" s="27" t="s">
        <v>819</v>
      </c>
      <c r="B230" s="27" t="s">
        <v>118</v>
      </c>
      <c r="C230" s="135">
        <v>41718.0</v>
      </c>
      <c r="F230" s="132">
        <v>0.31319444444444444</v>
      </c>
      <c r="G230" s="131" t="s">
        <v>538</v>
      </c>
      <c r="S230" s="2" t="s">
        <v>46</v>
      </c>
      <c r="Y230" s="27">
        <v>1.0</v>
      </c>
      <c r="Z230" s="63" t="s">
        <v>215</v>
      </c>
      <c r="AB230" s="100"/>
      <c r="AC230" s="100"/>
      <c r="AD230" s="100"/>
      <c r="AE230" s="100">
        <f t="shared" si="26"/>
        <v>0</v>
      </c>
      <c r="AF230" s="100"/>
      <c r="AG230" s="100"/>
      <c r="AH230" s="108" t="str">
        <f t="shared" si="22"/>
        <v>#DIV/0!</v>
      </c>
    </row>
    <row r="231">
      <c r="A231" s="27" t="s">
        <v>820</v>
      </c>
      <c r="B231" s="27" t="s">
        <v>118</v>
      </c>
      <c r="C231" s="135">
        <v>41718.0</v>
      </c>
      <c r="F231" s="132">
        <v>0.3333333333333333</v>
      </c>
      <c r="G231" s="131" t="s">
        <v>538</v>
      </c>
      <c r="S231" s="2" t="s">
        <v>46</v>
      </c>
      <c r="Y231" s="27">
        <v>0.0</v>
      </c>
      <c r="Z231" s="27">
        <v>0.0</v>
      </c>
      <c r="AA231" s="2">
        <v>0.0</v>
      </c>
      <c r="AB231" s="100"/>
      <c r="AC231" s="100"/>
      <c r="AD231" s="100"/>
      <c r="AE231" s="100">
        <f t="shared" si="26"/>
        <v>0</v>
      </c>
      <c r="AF231" s="100"/>
      <c r="AG231" s="100"/>
      <c r="AH231" s="108" t="str">
        <f t="shared" si="22"/>
        <v>#DIV/0!</v>
      </c>
    </row>
    <row r="232">
      <c r="A232" s="27" t="s">
        <v>821</v>
      </c>
      <c r="B232" s="27" t="s">
        <v>118</v>
      </c>
      <c r="C232" s="135">
        <v>41718.0</v>
      </c>
      <c r="F232" s="132">
        <v>0.34375</v>
      </c>
      <c r="G232" s="131" t="s">
        <v>538</v>
      </c>
      <c r="S232" s="2" t="s">
        <v>46</v>
      </c>
      <c r="Y232" s="27">
        <v>1.0</v>
      </c>
      <c r="Z232" s="63" t="s">
        <v>215</v>
      </c>
      <c r="AB232" s="100"/>
      <c r="AC232" s="100"/>
      <c r="AD232" s="100"/>
      <c r="AE232" s="100">
        <f t="shared" si="26"/>
        <v>0</v>
      </c>
      <c r="AF232" s="100"/>
      <c r="AG232" s="100"/>
      <c r="AH232" s="108" t="str">
        <f t="shared" si="22"/>
        <v>#DIV/0!</v>
      </c>
    </row>
    <row r="233">
      <c r="A233" s="27" t="s">
        <v>822</v>
      </c>
      <c r="B233" s="27" t="s">
        <v>118</v>
      </c>
      <c r="C233" s="135">
        <v>41718.0</v>
      </c>
      <c r="F233" s="132">
        <v>0.34375</v>
      </c>
      <c r="G233" s="131" t="s">
        <v>538</v>
      </c>
      <c r="S233" s="2" t="s">
        <v>46</v>
      </c>
      <c r="Y233" s="27">
        <v>0.0</v>
      </c>
      <c r="Z233" s="27">
        <v>0.0</v>
      </c>
      <c r="AA233" s="2">
        <v>0.0</v>
      </c>
      <c r="AB233" s="100"/>
      <c r="AC233" s="100"/>
      <c r="AD233" s="100"/>
      <c r="AE233" s="100">
        <f t="shared" si="26"/>
        <v>0</v>
      </c>
      <c r="AF233" s="100"/>
      <c r="AG233" s="100"/>
      <c r="AH233" s="108" t="str">
        <f t="shared" si="22"/>
        <v>#DIV/0!</v>
      </c>
    </row>
    <row r="234">
      <c r="A234" s="27" t="s">
        <v>823</v>
      </c>
      <c r="B234" s="27" t="s">
        <v>118</v>
      </c>
      <c r="C234" s="135">
        <v>41718.0</v>
      </c>
      <c r="F234" s="132">
        <v>0.4041666666666667</v>
      </c>
      <c r="G234" s="131" t="s">
        <v>538</v>
      </c>
      <c r="S234" s="2" t="s">
        <v>46</v>
      </c>
      <c r="Y234" s="27">
        <v>0.0</v>
      </c>
      <c r="Z234" s="27">
        <v>0.0</v>
      </c>
      <c r="AB234" s="100"/>
      <c r="AC234" s="100"/>
      <c r="AD234" s="100"/>
      <c r="AE234" s="100">
        <f t="shared" si="26"/>
        <v>0</v>
      </c>
      <c r="AF234" s="100"/>
      <c r="AG234" s="100"/>
      <c r="AH234" s="108" t="str">
        <f t="shared" si="22"/>
        <v>#DIV/0!</v>
      </c>
    </row>
    <row r="235">
      <c r="A235" s="27" t="s">
        <v>824</v>
      </c>
      <c r="B235" s="27" t="s">
        <v>118</v>
      </c>
      <c r="C235" s="135">
        <v>41718.0</v>
      </c>
      <c r="F235" s="132">
        <v>0.45</v>
      </c>
      <c r="G235" s="131" t="s">
        <v>538</v>
      </c>
      <c r="S235" s="2" t="s">
        <v>46</v>
      </c>
      <c r="Y235" s="27">
        <v>1.0</v>
      </c>
      <c r="Z235" s="63" t="s">
        <v>215</v>
      </c>
      <c r="AB235" s="100"/>
      <c r="AC235" s="100"/>
      <c r="AD235" s="100"/>
      <c r="AE235" s="100">
        <f t="shared" si="26"/>
        <v>0</v>
      </c>
      <c r="AF235" s="100"/>
      <c r="AG235" s="100"/>
      <c r="AH235" s="108" t="str">
        <f t="shared" si="22"/>
        <v>#DIV/0!</v>
      </c>
    </row>
    <row r="236">
      <c r="A236" s="27" t="s">
        <v>825</v>
      </c>
      <c r="B236" s="27" t="s">
        <v>118</v>
      </c>
      <c r="C236" s="135">
        <v>41723.0</v>
      </c>
      <c r="F236" s="132">
        <v>0.3611111111111111</v>
      </c>
      <c r="G236" s="131" t="s">
        <v>538</v>
      </c>
      <c r="S236" s="2" t="s">
        <v>46</v>
      </c>
      <c r="Y236" s="27">
        <v>1.0</v>
      </c>
      <c r="Z236" s="63" t="s">
        <v>215</v>
      </c>
      <c r="AB236" s="100"/>
      <c r="AC236" s="100"/>
      <c r="AD236" s="100"/>
      <c r="AE236" s="100">
        <f t="shared" si="26"/>
        <v>0</v>
      </c>
      <c r="AF236" s="100"/>
      <c r="AG236" s="100"/>
      <c r="AH236" s="108" t="str">
        <f t="shared" si="22"/>
        <v>#DIV/0!</v>
      </c>
    </row>
    <row r="237">
      <c r="A237" s="27" t="s">
        <v>826</v>
      </c>
      <c r="B237" s="27" t="s">
        <v>118</v>
      </c>
      <c r="C237" s="135">
        <v>41723.0</v>
      </c>
      <c r="F237" s="132">
        <v>0.3611111111111111</v>
      </c>
      <c r="G237" s="131" t="s">
        <v>538</v>
      </c>
      <c r="S237" s="2" t="s">
        <v>46</v>
      </c>
      <c r="Y237" s="27">
        <v>1.0</v>
      </c>
      <c r="Z237" s="63" t="s">
        <v>215</v>
      </c>
      <c r="AB237" s="100"/>
      <c r="AC237" s="100"/>
      <c r="AD237" s="100"/>
      <c r="AE237" s="100">
        <f t="shared" si="26"/>
        <v>0</v>
      </c>
      <c r="AF237" s="100"/>
      <c r="AG237" s="100"/>
      <c r="AH237" s="108" t="str">
        <f t="shared" si="22"/>
        <v>#DIV/0!</v>
      </c>
    </row>
    <row r="238">
      <c r="A238" s="27" t="s">
        <v>827</v>
      </c>
      <c r="B238" s="27" t="s">
        <v>118</v>
      </c>
      <c r="C238" s="135">
        <v>41723.0</v>
      </c>
      <c r="F238" s="132">
        <v>0.3611111111111111</v>
      </c>
      <c r="G238" s="131" t="s">
        <v>538</v>
      </c>
      <c r="S238" s="2" t="s">
        <v>46</v>
      </c>
      <c r="Y238" s="27">
        <v>1.0</v>
      </c>
      <c r="Z238" s="63" t="s">
        <v>215</v>
      </c>
      <c r="AB238" s="5" t="s">
        <v>622</v>
      </c>
      <c r="AC238" s="5">
        <v>479.4</v>
      </c>
      <c r="AD238" s="5">
        <v>42.0</v>
      </c>
      <c r="AE238" s="100">
        <f t="shared" si="26"/>
        <v>20134.8</v>
      </c>
      <c r="AF238" s="5">
        <v>9.0</v>
      </c>
      <c r="AG238" s="100"/>
      <c r="AH238" s="108">
        <f t="shared" si="22"/>
        <v>0.04469873056</v>
      </c>
    </row>
    <row r="239">
      <c r="A239" s="27" t="s">
        <v>828</v>
      </c>
      <c r="B239" s="27" t="s">
        <v>118</v>
      </c>
      <c r="C239" s="135">
        <v>41723.0</v>
      </c>
      <c r="F239" s="132">
        <v>0.3611111111111111</v>
      </c>
      <c r="G239" s="131" t="s">
        <v>538</v>
      </c>
      <c r="S239" s="2" t="s">
        <v>46</v>
      </c>
      <c r="Y239" s="27">
        <v>0.0</v>
      </c>
      <c r="Z239" s="27">
        <v>0.0</v>
      </c>
      <c r="AB239" s="100"/>
      <c r="AC239" s="100"/>
      <c r="AD239" s="100"/>
      <c r="AE239" s="100">
        <f t="shared" si="26"/>
        <v>0</v>
      </c>
      <c r="AF239" s="100"/>
      <c r="AG239" s="100"/>
      <c r="AH239" s="108" t="str">
        <f t="shared" si="22"/>
        <v>#DIV/0!</v>
      </c>
    </row>
    <row r="240">
      <c r="A240" s="27" t="s">
        <v>829</v>
      </c>
      <c r="B240" s="27" t="s">
        <v>118</v>
      </c>
      <c r="C240" s="135">
        <v>41723.0</v>
      </c>
      <c r="F240" s="132">
        <v>0.3611111111111111</v>
      </c>
      <c r="G240" s="131" t="s">
        <v>538</v>
      </c>
      <c r="S240" s="2" t="s">
        <v>46</v>
      </c>
      <c r="Y240" s="27">
        <v>1.0</v>
      </c>
      <c r="Z240" s="63" t="s">
        <v>215</v>
      </c>
      <c r="AB240" s="100"/>
      <c r="AC240" s="100"/>
      <c r="AD240" s="100"/>
      <c r="AE240" s="100">
        <f t="shared" si="26"/>
        <v>0</v>
      </c>
      <c r="AF240" s="100"/>
      <c r="AG240" s="100"/>
      <c r="AH240" s="108" t="str">
        <f t="shared" si="22"/>
        <v>#DIV/0!</v>
      </c>
    </row>
    <row r="241">
      <c r="A241" s="27" t="s">
        <v>830</v>
      </c>
      <c r="B241" s="27" t="s">
        <v>118</v>
      </c>
      <c r="C241" s="135">
        <v>41723.0</v>
      </c>
      <c r="F241" s="132">
        <v>0.4131944444444444</v>
      </c>
      <c r="G241" s="131" t="s">
        <v>538</v>
      </c>
      <c r="S241" s="2" t="s">
        <v>46</v>
      </c>
      <c r="Y241" s="27">
        <v>0.0</v>
      </c>
      <c r="Z241" s="27">
        <v>0.0</v>
      </c>
      <c r="AA241" s="2">
        <v>0.0</v>
      </c>
      <c r="AB241" s="100"/>
      <c r="AC241" s="100"/>
      <c r="AD241" s="100"/>
      <c r="AE241" s="100">
        <f t="shared" si="26"/>
        <v>0</v>
      </c>
      <c r="AF241" s="100"/>
      <c r="AG241" s="100"/>
      <c r="AH241" s="108" t="str">
        <f t="shared" si="22"/>
        <v>#DIV/0!</v>
      </c>
    </row>
    <row r="242">
      <c r="A242" s="27" t="s">
        <v>831</v>
      </c>
      <c r="B242" s="27" t="s">
        <v>118</v>
      </c>
      <c r="C242" s="135">
        <v>41723.0</v>
      </c>
      <c r="F242" s="132">
        <v>0.4201388888888889</v>
      </c>
      <c r="G242" s="131" t="s">
        <v>538</v>
      </c>
      <c r="S242" s="2" t="s">
        <v>46</v>
      </c>
      <c r="Y242" s="27">
        <v>1.0</v>
      </c>
      <c r="Z242" s="63" t="s">
        <v>215</v>
      </c>
      <c r="AB242" s="100"/>
      <c r="AC242" s="100"/>
      <c r="AD242" s="100"/>
      <c r="AE242" s="100">
        <f t="shared" si="26"/>
        <v>0</v>
      </c>
      <c r="AF242" s="100"/>
      <c r="AG242" s="100"/>
      <c r="AH242" s="108" t="str">
        <f t="shared" si="22"/>
        <v>#DIV/0!</v>
      </c>
    </row>
    <row r="243">
      <c r="A243" s="27" t="s">
        <v>832</v>
      </c>
      <c r="B243" s="27" t="s">
        <v>118</v>
      </c>
      <c r="C243" s="135">
        <v>41723.0</v>
      </c>
      <c r="F243" s="132">
        <v>0.4979166666666667</v>
      </c>
      <c r="G243" s="131" t="s">
        <v>538</v>
      </c>
      <c r="S243" s="2" t="s">
        <v>46</v>
      </c>
      <c r="Y243" s="27">
        <v>0.0</v>
      </c>
      <c r="Z243" s="27">
        <v>0.0</v>
      </c>
      <c r="AB243" s="100"/>
      <c r="AC243" s="100"/>
      <c r="AD243" s="100"/>
      <c r="AE243" s="100">
        <f t="shared" si="26"/>
        <v>0</v>
      </c>
      <c r="AF243" s="100"/>
      <c r="AG243" s="100"/>
      <c r="AH243" s="108" t="str">
        <f t="shared" si="22"/>
        <v>#DIV/0!</v>
      </c>
    </row>
    <row r="244">
      <c r="A244" s="27" t="s">
        <v>833</v>
      </c>
      <c r="B244" s="27" t="s">
        <v>118</v>
      </c>
      <c r="C244" s="135">
        <v>41723.0</v>
      </c>
      <c r="F244" s="132">
        <v>0.4979166666666667</v>
      </c>
      <c r="G244" s="131" t="s">
        <v>538</v>
      </c>
      <c r="S244" s="2" t="s">
        <v>46</v>
      </c>
      <c r="Y244" s="27">
        <v>1.0</v>
      </c>
      <c r="AA244" s="2">
        <v>0.0</v>
      </c>
      <c r="AB244" s="100"/>
      <c r="AC244" s="100"/>
      <c r="AD244" s="100"/>
      <c r="AE244" s="100">
        <f t="shared" si="26"/>
        <v>0</v>
      </c>
      <c r="AF244" s="100"/>
      <c r="AG244" s="100"/>
      <c r="AH244" s="108" t="str">
        <f t="shared" si="22"/>
        <v>#DIV/0!</v>
      </c>
    </row>
    <row r="245">
      <c r="A245" s="27" t="s">
        <v>834</v>
      </c>
      <c r="B245" s="27" t="s">
        <v>118</v>
      </c>
      <c r="C245" s="135">
        <v>41723.0</v>
      </c>
      <c r="F245" s="132">
        <v>0.4979166666666667</v>
      </c>
      <c r="G245" s="131" t="s">
        <v>538</v>
      </c>
      <c r="S245" s="2" t="s">
        <v>46</v>
      </c>
      <c r="Y245" s="27">
        <v>0.0</v>
      </c>
      <c r="Z245" s="27">
        <v>0.0</v>
      </c>
      <c r="AB245" s="100"/>
      <c r="AC245" s="100"/>
      <c r="AD245" s="100"/>
      <c r="AE245" s="100">
        <f t="shared" si="26"/>
        <v>0</v>
      </c>
      <c r="AF245" s="100"/>
      <c r="AG245" s="100"/>
      <c r="AH245" s="108" t="str">
        <f t="shared" si="22"/>
        <v>#DIV/0!</v>
      </c>
    </row>
    <row r="246">
      <c r="A246" s="27" t="s">
        <v>835</v>
      </c>
      <c r="B246" s="27" t="s">
        <v>118</v>
      </c>
      <c r="C246" s="135">
        <v>41723.0</v>
      </c>
      <c r="F246" s="132">
        <v>0.4979166666666667</v>
      </c>
      <c r="G246" s="131" t="s">
        <v>538</v>
      </c>
      <c r="S246" s="2" t="s">
        <v>46</v>
      </c>
      <c r="Y246" s="27">
        <v>1.0</v>
      </c>
      <c r="AB246" s="100"/>
      <c r="AC246" s="100"/>
      <c r="AD246" s="100"/>
      <c r="AE246" s="100">
        <f t="shared" si="26"/>
        <v>0</v>
      </c>
      <c r="AF246" s="100"/>
      <c r="AG246" s="100"/>
      <c r="AH246" s="108" t="str">
        <f t="shared" si="22"/>
        <v>#DIV/0!</v>
      </c>
    </row>
    <row r="247">
      <c r="A247" s="27" t="s">
        <v>836</v>
      </c>
      <c r="B247" s="27" t="s">
        <v>118</v>
      </c>
      <c r="C247" s="135">
        <v>41723.0</v>
      </c>
      <c r="F247" s="132">
        <v>0.4979166666666667</v>
      </c>
      <c r="G247" s="131" t="s">
        <v>538</v>
      </c>
      <c r="S247" s="2" t="s">
        <v>46</v>
      </c>
      <c r="Y247" s="27">
        <v>1.0</v>
      </c>
      <c r="AB247" s="5" t="s">
        <v>622</v>
      </c>
      <c r="AC247" s="5">
        <v>552.8</v>
      </c>
      <c r="AD247" s="5">
        <v>37.0</v>
      </c>
      <c r="AE247" s="100">
        <f t="shared" si="26"/>
        <v>20453.6</v>
      </c>
      <c r="AF247" s="5">
        <v>31.0</v>
      </c>
      <c r="AG247" s="100"/>
      <c r="AH247" s="108">
        <f t="shared" si="22"/>
        <v>0.1515625611</v>
      </c>
    </row>
    <row r="248">
      <c r="A248" s="27" t="s">
        <v>837</v>
      </c>
      <c r="B248" s="27" t="s">
        <v>118</v>
      </c>
      <c r="C248" s="135">
        <v>41723.0</v>
      </c>
      <c r="F248" s="132">
        <v>0.4979166666666667</v>
      </c>
      <c r="G248" s="131" t="s">
        <v>538</v>
      </c>
      <c r="S248" s="2" t="s">
        <v>46</v>
      </c>
      <c r="Y248" s="27">
        <v>1.0</v>
      </c>
      <c r="AB248" s="100"/>
      <c r="AC248" s="100"/>
      <c r="AD248" s="100"/>
      <c r="AE248" s="100">
        <f t="shared" si="26"/>
        <v>0</v>
      </c>
      <c r="AF248" s="100"/>
      <c r="AG248" s="100"/>
      <c r="AH248" s="108" t="str">
        <f t="shared" si="22"/>
        <v>#DIV/0!</v>
      </c>
    </row>
    <row r="249">
      <c r="A249" s="27" t="s">
        <v>838</v>
      </c>
      <c r="B249" s="27" t="s">
        <v>118</v>
      </c>
      <c r="C249" s="135">
        <v>41724.0</v>
      </c>
      <c r="F249" s="132">
        <v>0.375</v>
      </c>
      <c r="G249" s="131" t="s">
        <v>538</v>
      </c>
      <c r="S249" s="2" t="s">
        <v>46</v>
      </c>
      <c r="Y249" s="27">
        <v>1.0</v>
      </c>
      <c r="AB249" s="100"/>
      <c r="AC249" s="100"/>
      <c r="AD249" s="100"/>
      <c r="AE249" s="100">
        <f t="shared" si="26"/>
        <v>0</v>
      </c>
      <c r="AF249" s="100"/>
      <c r="AG249" s="100"/>
      <c r="AH249" s="108" t="str">
        <f t="shared" si="22"/>
        <v>#DIV/0!</v>
      </c>
    </row>
    <row r="250">
      <c r="A250" s="27" t="s">
        <v>839</v>
      </c>
      <c r="B250" s="27" t="s">
        <v>118</v>
      </c>
      <c r="C250" s="135">
        <v>41724.0</v>
      </c>
      <c r="F250" s="132">
        <v>0.3854166666666667</v>
      </c>
      <c r="G250" s="131" t="s">
        <v>538</v>
      </c>
      <c r="S250" s="2" t="s">
        <v>46</v>
      </c>
      <c r="Y250" s="27">
        <v>1.0</v>
      </c>
      <c r="AB250" s="100"/>
      <c r="AC250" s="100"/>
      <c r="AD250" s="100"/>
      <c r="AE250" s="100">
        <f t="shared" si="26"/>
        <v>0</v>
      </c>
      <c r="AF250" s="100"/>
      <c r="AG250" s="100"/>
      <c r="AH250" s="108" t="str">
        <f t="shared" si="22"/>
        <v>#DIV/0!</v>
      </c>
    </row>
    <row r="251">
      <c r="A251" s="27" t="s">
        <v>840</v>
      </c>
      <c r="B251" s="27" t="s">
        <v>118</v>
      </c>
      <c r="C251" s="135">
        <v>41724.0</v>
      </c>
      <c r="F251" s="132">
        <v>0.4013888888888889</v>
      </c>
      <c r="G251" s="131" t="s">
        <v>538</v>
      </c>
      <c r="S251" s="2" t="s">
        <v>46</v>
      </c>
      <c r="Y251" s="27">
        <v>1.0</v>
      </c>
      <c r="AB251" s="100"/>
      <c r="AC251" s="100"/>
      <c r="AD251" s="100"/>
      <c r="AE251" s="100">
        <f t="shared" si="26"/>
        <v>0</v>
      </c>
      <c r="AF251" s="100"/>
      <c r="AG251" s="100"/>
      <c r="AH251" s="108" t="str">
        <f t="shared" si="22"/>
        <v>#DIV/0!</v>
      </c>
    </row>
    <row r="252">
      <c r="A252" s="27" t="s">
        <v>841</v>
      </c>
      <c r="B252" s="27" t="s">
        <v>118</v>
      </c>
      <c r="C252" s="135">
        <v>41724.0</v>
      </c>
      <c r="F252" s="132">
        <v>0.4152777777777778</v>
      </c>
      <c r="G252" s="131" t="s">
        <v>538</v>
      </c>
      <c r="S252" s="2" t="s">
        <v>46</v>
      </c>
      <c r="Y252" s="27">
        <v>0.0</v>
      </c>
      <c r="Z252" s="27">
        <v>0.0</v>
      </c>
      <c r="AA252" s="2">
        <v>0.0</v>
      </c>
      <c r="AB252" s="100"/>
      <c r="AC252" s="100"/>
      <c r="AD252" s="100"/>
      <c r="AE252" s="100">
        <f t="shared" si="26"/>
        <v>0</v>
      </c>
      <c r="AF252" s="100"/>
      <c r="AG252" s="100"/>
      <c r="AH252" s="108" t="str">
        <f t="shared" si="22"/>
        <v>#DIV/0!</v>
      </c>
    </row>
    <row r="253">
      <c r="A253" s="27" t="s">
        <v>842</v>
      </c>
      <c r="B253" s="27" t="s">
        <v>118</v>
      </c>
      <c r="C253" s="135">
        <v>41724.0</v>
      </c>
      <c r="F253" s="132">
        <v>0.4375</v>
      </c>
      <c r="G253" s="131" t="s">
        <v>538</v>
      </c>
      <c r="S253" s="2" t="s">
        <v>46</v>
      </c>
      <c r="Y253" s="27">
        <v>1.0</v>
      </c>
      <c r="Z253" s="2">
        <v>1.0</v>
      </c>
      <c r="AB253" s="100"/>
      <c r="AC253" s="100"/>
      <c r="AD253" s="100"/>
      <c r="AE253" s="100"/>
      <c r="AF253" s="100"/>
      <c r="AG253" s="100"/>
      <c r="AH253" s="108"/>
    </row>
    <row r="254">
      <c r="A254" s="27" t="s">
        <v>843</v>
      </c>
      <c r="B254" s="27" t="s">
        <v>118</v>
      </c>
      <c r="C254" s="135">
        <v>41724.0</v>
      </c>
      <c r="F254" s="132">
        <v>0.45694444444444443</v>
      </c>
      <c r="G254" s="131" t="s">
        <v>538</v>
      </c>
      <c r="S254" s="2" t="s">
        <v>46</v>
      </c>
      <c r="Y254" s="27">
        <v>1.0</v>
      </c>
      <c r="Z254" s="2">
        <v>1.0</v>
      </c>
      <c r="AB254" s="100"/>
      <c r="AC254" s="100"/>
      <c r="AD254" s="100"/>
      <c r="AE254" s="100"/>
      <c r="AF254" s="100"/>
      <c r="AG254" s="100"/>
      <c r="AH254" s="108"/>
    </row>
    <row r="255">
      <c r="A255" s="27" t="s">
        <v>844</v>
      </c>
      <c r="B255" s="27" t="s">
        <v>118</v>
      </c>
      <c r="C255" s="135">
        <v>41724.0</v>
      </c>
      <c r="F255" s="132">
        <v>0.4597222222222222</v>
      </c>
      <c r="G255" s="131" t="s">
        <v>538</v>
      </c>
      <c r="S255" s="2" t="s">
        <v>46</v>
      </c>
      <c r="Y255" s="27">
        <v>1.0</v>
      </c>
      <c r="Z255" s="2">
        <v>1.0</v>
      </c>
      <c r="AB255" s="100"/>
      <c r="AC255" s="100"/>
      <c r="AD255" s="100"/>
      <c r="AE255" s="100"/>
      <c r="AF255" s="100"/>
      <c r="AG255" s="100"/>
      <c r="AH255" s="108"/>
    </row>
    <row r="256">
      <c r="A256" s="27" t="s">
        <v>845</v>
      </c>
      <c r="B256" s="27" t="s">
        <v>118</v>
      </c>
      <c r="C256" s="135">
        <v>41724.0</v>
      </c>
      <c r="F256" s="132">
        <v>0.46875</v>
      </c>
      <c r="G256" s="131" t="s">
        <v>538</v>
      </c>
      <c r="S256" s="2" t="s">
        <v>46</v>
      </c>
      <c r="Y256" s="27">
        <v>1.0</v>
      </c>
      <c r="Z256" s="27"/>
      <c r="AB256" s="100"/>
      <c r="AC256" s="100"/>
      <c r="AD256" s="100"/>
      <c r="AE256" s="100"/>
      <c r="AF256" s="100"/>
      <c r="AG256" s="100"/>
      <c r="AH256" s="108"/>
    </row>
    <row r="257">
      <c r="A257" s="27" t="s">
        <v>846</v>
      </c>
      <c r="B257" s="27" t="s">
        <v>118</v>
      </c>
      <c r="C257" s="135">
        <v>41725.0</v>
      </c>
      <c r="F257" s="130">
        <v>0.3194444444444444</v>
      </c>
      <c r="G257" s="131" t="s">
        <v>538</v>
      </c>
      <c r="S257" s="2" t="s">
        <v>46</v>
      </c>
      <c r="Y257" s="27">
        <v>1.0</v>
      </c>
      <c r="Z257" s="27"/>
      <c r="AB257" s="100"/>
      <c r="AC257" s="100"/>
      <c r="AD257" s="100"/>
      <c r="AE257" s="100"/>
      <c r="AF257" s="100"/>
      <c r="AG257" s="100"/>
      <c r="AH257" s="108"/>
    </row>
    <row r="258">
      <c r="A258" s="27" t="s">
        <v>847</v>
      </c>
      <c r="B258" s="27" t="s">
        <v>118</v>
      </c>
      <c r="C258" s="135">
        <v>41725.0</v>
      </c>
      <c r="F258" s="130">
        <v>0.3194444444444444</v>
      </c>
      <c r="G258" s="131" t="s">
        <v>538</v>
      </c>
      <c r="S258" s="2" t="s">
        <v>46</v>
      </c>
      <c r="Y258" s="27">
        <v>0.0</v>
      </c>
      <c r="Z258" s="27">
        <v>0.0</v>
      </c>
      <c r="AB258" s="100"/>
      <c r="AC258" s="100"/>
      <c r="AD258" s="100"/>
      <c r="AE258" s="100"/>
      <c r="AF258" s="100"/>
      <c r="AG258" s="100"/>
      <c r="AH258" s="108"/>
    </row>
    <row r="259">
      <c r="A259" s="27" t="s">
        <v>848</v>
      </c>
      <c r="B259" s="27" t="s">
        <v>118</v>
      </c>
      <c r="C259" s="135">
        <v>41725.0</v>
      </c>
      <c r="F259" s="130">
        <v>0.32916666666666666</v>
      </c>
      <c r="G259" s="131" t="s">
        <v>538</v>
      </c>
      <c r="S259" s="2" t="s">
        <v>46</v>
      </c>
      <c r="Y259" s="27">
        <v>1.0</v>
      </c>
      <c r="Z259" s="27"/>
      <c r="AB259" s="100"/>
      <c r="AC259" s="100"/>
      <c r="AD259" s="100"/>
      <c r="AE259" s="100"/>
      <c r="AF259" s="100"/>
      <c r="AG259" s="100"/>
      <c r="AH259" s="108"/>
    </row>
    <row r="260">
      <c r="A260" s="27" t="s">
        <v>849</v>
      </c>
      <c r="B260" s="27" t="s">
        <v>118</v>
      </c>
      <c r="C260" s="135">
        <v>41725.0</v>
      </c>
      <c r="F260" s="130">
        <v>0.3375</v>
      </c>
      <c r="G260" s="131" t="s">
        <v>538</v>
      </c>
      <c r="S260" s="2" t="s">
        <v>46</v>
      </c>
      <c r="Y260" s="27">
        <v>0.0</v>
      </c>
      <c r="Z260" s="27">
        <v>0.0</v>
      </c>
      <c r="AB260" s="100"/>
      <c r="AC260" s="100"/>
      <c r="AD260" s="100"/>
      <c r="AE260" s="100"/>
      <c r="AF260" s="100"/>
      <c r="AG260" s="100"/>
      <c r="AH260" s="108"/>
    </row>
    <row r="261">
      <c r="A261" s="27" t="s">
        <v>850</v>
      </c>
      <c r="B261" s="27" t="s">
        <v>118</v>
      </c>
      <c r="C261" s="135">
        <v>41725.0</v>
      </c>
      <c r="F261" s="130">
        <v>0.3458333333333333</v>
      </c>
      <c r="G261" s="131" t="s">
        <v>538</v>
      </c>
      <c r="S261" s="2" t="s">
        <v>46</v>
      </c>
      <c r="Y261" s="27">
        <v>0.0</v>
      </c>
      <c r="Z261" s="27">
        <v>0.0</v>
      </c>
      <c r="AB261" s="100"/>
      <c r="AC261" s="100"/>
      <c r="AD261" s="100"/>
      <c r="AE261" s="100"/>
      <c r="AF261" s="100"/>
      <c r="AG261" s="100"/>
      <c r="AH261" s="108"/>
    </row>
    <row r="262">
      <c r="A262" s="27" t="s">
        <v>851</v>
      </c>
      <c r="B262" s="27" t="s">
        <v>118</v>
      </c>
      <c r="C262" s="135">
        <v>41725.0</v>
      </c>
      <c r="F262" s="130">
        <v>0.375</v>
      </c>
      <c r="G262" s="131" t="s">
        <v>538</v>
      </c>
      <c r="S262" s="2" t="s">
        <v>46</v>
      </c>
      <c r="Y262" s="27">
        <v>1.0</v>
      </c>
      <c r="AB262" s="100"/>
      <c r="AC262" s="100"/>
      <c r="AD262" s="100"/>
      <c r="AE262" s="100"/>
      <c r="AF262" s="100"/>
      <c r="AG262" s="100"/>
      <c r="AH262" s="108"/>
    </row>
    <row r="263">
      <c r="A263" s="27" t="s">
        <v>852</v>
      </c>
      <c r="B263" s="27" t="s">
        <v>118</v>
      </c>
      <c r="C263" s="135">
        <v>41725.0</v>
      </c>
      <c r="F263" s="130">
        <v>0.38263888888888886</v>
      </c>
      <c r="G263" s="131" t="s">
        <v>538</v>
      </c>
      <c r="S263" s="2" t="s">
        <v>46</v>
      </c>
      <c r="Y263" s="27">
        <v>0.0</v>
      </c>
      <c r="Z263" s="27">
        <v>0.0</v>
      </c>
      <c r="AB263" s="100"/>
      <c r="AC263" s="100"/>
      <c r="AD263" s="100"/>
      <c r="AE263" s="100"/>
      <c r="AF263" s="100"/>
      <c r="AG263" s="100"/>
      <c r="AH263" s="108"/>
    </row>
    <row r="264">
      <c r="A264" s="27" t="s">
        <v>853</v>
      </c>
      <c r="B264" s="27" t="s">
        <v>118</v>
      </c>
      <c r="C264" s="135">
        <v>41725.0</v>
      </c>
      <c r="F264" s="130">
        <v>0.39305555555555555</v>
      </c>
      <c r="G264" s="131" t="s">
        <v>538</v>
      </c>
      <c r="S264" s="2" t="s">
        <v>46</v>
      </c>
      <c r="Y264" s="27">
        <v>1.0</v>
      </c>
      <c r="AB264" s="100"/>
      <c r="AC264" s="100"/>
      <c r="AD264" s="100"/>
      <c r="AE264" s="100"/>
      <c r="AF264" s="100"/>
      <c r="AG264" s="100"/>
      <c r="AH264" s="108"/>
    </row>
    <row r="265">
      <c r="A265" s="27" t="s">
        <v>854</v>
      </c>
      <c r="B265" s="27" t="s">
        <v>118</v>
      </c>
      <c r="C265" s="135">
        <v>41729.0</v>
      </c>
      <c r="F265" s="130">
        <v>0.3333333333333333</v>
      </c>
      <c r="G265" s="131" t="s">
        <v>538</v>
      </c>
      <c r="S265" s="2" t="s">
        <v>46</v>
      </c>
      <c r="Y265" s="27">
        <v>0.0</v>
      </c>
      <c r="Z265" s="27">
        <v>0.0</v>
      </c>
      <c r="AA265" s="2">
        <v>0.0</v>
      </c>
      <c r="AB265" s="100"/>
      <c r="AC265" s="100"/>
      <c r="AD265" s="100"/>
      <c r="AE265" s="100"/>
      <c r="AF265" s="100"/>
      <c r="AG265" s="100"/>
      <c r="AH265" s="108"/>
    </row>
    <row r="266">
      <c r="A266" s="27" t="s">
        <v>855</v>
      </c>
      <c r="B266" s="27" t="s">
        <v>118</v>
      </c>
      <c r="C266" s="135">
        <v>41729.0</v>
      </c>
      <c r="F266" s="130">
        <v>0.3333333333333333</v>
      </c>
      <c r="G266" s="131" t="s">
        <v>538</v>
      </c>
      <c r="S266" s="2" t="s">
        <v>46</v>
      </c>
      <c r="Y266" s="27">
        <v>1.0</v>
      </c>
      <c r="AB266" s="100"/>
      <c r="AC266" s="100"/>
      <c r="AD266" s="100"/>
      <c r="AE266" s="100"/>
      <c r="AF266" s="100"/>
      <c r="AG266" s="100"/>
      <c r="AH266" s="108"/>
    </row>
    <row r="267">
      <c r="A267" s="27" t="s">
        <v>856</v>
      </c>
      <c r="B267" s="27" t="s">
        <v>118</v>
      </c>
      <c r="C267" s="135">
        <v>41729.0</v>
      </c>
      <c r="F267" s="130">
        <v>0.3458333333333333</v>
      </c>
      <c r="G267" s="131" t="s">
        <v>538</v>
      </c>
      <c r="S267" s="2" t="s">
        <v>46</v>
      </c>
      <c r="Y267" s="27">
        <v>1.0</v>
      </c>
      <c r="AB267" s="100"/>
      <c r="AC267" s="100"/>
      <c r="AD267" s="100"/>
      <c r="AE267" s="100"/>
      <c r="AF267" s="100"/>
      <c r="AG267" s="100"/>
      <c r="AH267" s="108"/>
    </row>
    <row r="268">
      <c r="A268" s="27" t="s">
        <v>857</v>
      </c>
      <c r="B268" s="27" t="s">
        <v>858</v>
      </c>
      <c r="C268" s="27">
        <v>2012.0</v>
      </c>
      <c r="F268" s="113"/>
      <c r="W268" s="27"/>
      <c r="X268" s="27">
        <v>1.0</v>
      </c>
      <c r="Y268" s="27">
        <v>1.0</v>
      </c>
      <c r="AA268" s="2">
        <v>0.0</v>
      </c>
      <c r="AB268" s="100"/>
      <c r="AC268" s="100"/>
      <c r="AD268" s="100"/>
      <c r="AE268" s="100">
        <f t="shared" ref="AE268:AE269" si="27">AC268*AD268</f>
        <v>0</v>
      </c>
      <c r="AF268" s="100"/>
      <c r="AG268" s="100"/>
      <c r="AH268" s="108" t="str">
        <f t="shared" ref="AH268:AH269" si="28">(AF268/AE268)*100</f>
        <v>#DIV/0!</v>
      </c>
    </row>
    <row r="269">
      <c r="A269" s="27" t="s">
        <v>859</v>
      </c>
      <c r="B269" s="27" t="s">
        <v>858</v>
      </c>
      <c r="C269" s="27">
        <v>2012.0</v>
      </c>
      <c r="F269" s="113"/>
      <c r="W269" s="27"/>
      <c r="X269" s="27">
        <v>1.0</v>
      </c>
      <c r="Y269" s="27">
        <v>1.0</v>
      </c>
      <c r="AA269" s="2">
        <v>0.0</v>
      </c>
      <c r="AB269" s="100"/>
      <c r="AC269" s="100"/>
      <c r="AD269" s="100"/>
      <c r="AE269" s="100">
        <f t="shared" si="27"/>
        <v>0</v>
      </c>
      <c r="AF269" s="100"/>
      <c r="AG269" s="100"/>
      <c r="AH269" s="108" t="str">
        <f t="shared" si="28"/>
        <v>#DIV/0!</v>
      </c>
    </row>
    <row r="270">
      <c r="F270" s="113"/>
      <c r="AB270" s="100"/>
      <c r="AC270" s="100"/>
      <c r="AD270" s="100"/>
      <c r="AE270" s="100"/>
      <c r="AF270" s="100"/>
      <c r="AG270" s="100"/>
      <c r="AH270" s="108"/>
    </row>
    <row r="271">
      <c r="F271" s="113"/>
      <c r="AB271" s="100"/>
      <c r="AC271" s="100"/>
      <c r="AD271" s="100"/>
      <c r="AE271" s="100"/>
      <c r="AF271" s="100"/>
      <c r="AG271" s="100"/>
      <c r="AH271" s="108"/>
    </row>
    <row r="272">
      <c r="F272" s="113"/>
      <c r="AB272" s="100"/>
      <c r="AC272" s="100"/>
      <c r="AD272" s="100"/>
      <c r="AE272" s="100"/>
      <c r="AF272" s="100"/>
      <c r="AG272" s="100"/>
      <c r="AH272" s="108"/>
    </row>
    <row r="273">
      <c r="F273" s="113"/>
      <c r="AB273" s="100"/>
      <c r="AC273" s="100"/>
      <c r="AD273" s="100"/>
      <c r="AE273" s="100"/>
      <c r="AF273" s="100"/>
      <c r="AG273" s="100"/>
      <c r="AH273" s="108"/>
    </row>
    <row r="274">
      <c r="F274" s="113"/>
      <c r="Y274" s="2">
        <v>299.0</v>
      </c>
      <c r="AA274" s="2">
        <v>102.0</v>
      </c>
      <c r="AB274" s="100"/>
      <c r="AC274" s="100"/>
      <c r="AD274" s="100"/>
      <c r="AE274" s="100"/>
      <c r="AF274" s="100"/>
      <c r="AG274" s="100"/>
      <c r="AH274" s="108"/>
    </row>
    <row r="275">
      <c r="F275" s="113"/>
      <c r="AB275" s="100"/>
      <c r="AC275" s="100"/>
      <c r="AD275" s="100"/>
      <c r="AE275" s="100"/>
      <c r="AF275" s="100"/>
      <c r="AG275" s="100"/>
      <c r="AH275" s="108"/>
    </row>
    <row r="276">
      <c r="F276" s="113"/>
      <c r="AB276" s="100"/>
      <c r="AC276" s="100"/>
      <c r="AD276" s="100"/>
      <c r="AE276" s="100"/>
      <c r="AF276" s="100"/>
      <c r="AG276" s="100"/>
      <c r="AH276" s="108"/>
    </row>
    <row r="277">
      <c r="F277" s="113"/>
      <c r="AB277" s="100"/>
      <c r="AC277" s="100"/>
      <c r="AD277" s="100"/>
      <c r="AE277" s="100"/>
      <c r="AF277" s="100"/>
      <c r="AG277" s="100"/>
      <c r="AH277" s="108"/>
    </row>
    <row r="278">
      <c r="F278" s="113"/>
      <c r="AB278" s="100"/>
      <c r="AC278" s="100"/>
      <c r="AD278" s="100"/>
      <c r="AE278" s="100"/>
      <c r="AF278" s="100"/>
      <c r="AG278" s="100"/>
      <c r="AH278" s="108"/>
    </row>
    <row r="279">
      <c r="F279" s="113"/>
      <c r="AB279" s="100"/>
      <c r="AC279" s="100"/>
      <c r="AD279" s="100"/>
      <c r="AE279" s="100"/>
      <c r="AF279" s="100"/>
      <c r="AG279" s="100"/>
      <c r="AH279" s="108"/>
    </row>
    <row r="280">
      <c r="F280" s="113"/>
      <c r="AB280" s="100"/>
      <c r="AC280" s="100"/>
      <c r="AD280" s="100"/>
      <c r="AE280" s="100"/>
      <c r="AF280" s="100"/>
      <c r="AG280" s="100"/>
      <c r="AH280" s="108"/>
    </row>
    <row r="281">
      <c r="F281" s="113"/>
      <c r="AB281" s="100"/>
      <c r="AC281" s="100"/>
      <c r="AD281" s="100"/>
      <c r="AE281" s="100"/>
      <c r="AF281" s="100"/>
      <c r="AG281" s="100"/>
      <c r="AH281" s="108"/>
    </row>
    <row r="282">
      <c r="F282" s="113"/>
      <c r="AB282" s="100"/>
      <c r="AC282" s="100"/>
      <c r="AD282" s="100"/>
      <c r="AE282" s="100"/>
      <c r="AF282" s="100"/>
      <c r="AG282" s="100"/>
      <c r="AH282" s="108"/>
    </row>
    <row r="283">
      <c r="F283" s="113"/>
      <c r="AB283" s="100"/>
      <c r="AC283" s="100"/>
      <c r="AD283" s="100"/>
      <c r="AE283" s="100"/>
      <c r="AF283" s="100"/>
      <c r="AG283" s="100"/>
      <c r="AH283" s="108"/>
    </row>
    <row r="284">
      <c r="F284" s="113"/>
      <c r="AB284" s="100"/>
      <c r="AC284" s="100"/>
      <c r="AD284" s="100"/>
      <c r="AE284" s="100"/>
      <c r="AF284" s="100"/>
      <c r="AG284" s="100"/>
      <c r="AH284" s="108"/>
    </row>
    <row r="285">
      <c r="F285" s="113"/>
      <c r="G285" s="130"/>
      <c r="AB285" s="100"/>
      <c r="AC285" s="100"/>
      <c r="AD285" s="100"/>
      <c r="AE285" s="100"/>
      <c r="AF285" s="100"/>
      <c r="AG285" s="100"/>
      <c r="AH285" s="108"/>
    </row>
    <row r="286">
      <c r="F286" s="113"/>
      <c r="G286" s="130"/>
      <c r="AB286" s="100"/>
      <c r="AC286" s="100"/>
      <c r="AD286" s="100"/>
      <c r="AE286" s="100"/>
      <c r="AF286" s="100"/>
      <c r="AG286" s="100"/>
      <c r="AH286" s="108"/>
    </row>
    <row r="287">
      <c r="F287" s="113"/>
      <c r="G287" s="130"/>
      <c r="AB287" s="100"/>
      <c r="AC287" s="100"/>
      <c r="AD287" s="100"/>
      <c r="AE287" s="100"/>
      <c r="AF287" s="100"/>
      <c r="AG287" s="100"/>
      <c r="AH287" s="108"/>
    </row>
    <row r="288">
      <c r="F288" s="113"/>
      <c r="G288" s="130"/>
      <c r="AB288" s="100"/>
      <c r="AC288" s="100"/>
      <c r="AD288" s="100"/>
      <c r="AE288" s="100"/>
      <c r="AF288" s="100"/>
      <c r="AG288" s="100"/>
      <c r="AH288" s="108"/>
    </row>
    <row r="289">
      <c r="AB289" s="100"/>
      <c r="AC289" s="100"/>
      <c r="AD289" s="100"/>
      <c r="AE289" s="100"/>
      <c r="AF289" s="100"/>
      <c r="AG289" s="100"/>
      <c r="AH289" s="108"/>
    </row>
    <row r="290">
      <c r="F290" s="113"/>
      <c r="G290" s="130"/>
      <c r="AB290" s="100"/>
      <c r="AC290" s="100"/>
      <c r="AD290" s="100"/>
      <c r="AE290" s="100"/>
      <c r="AF290" s="100"/>
      <c r="AG290" s="100"/>
      <c r="AH290" s="108"/>
    </row>
    <row r="291">
      <c r="F291" s="113"/>
      <c r="G291" s="130"/>
      <c r="AB291" s="100"/>
      <c r="AC291" s="100"/>
      <c r="AD291" s="100"/>
      <c r="AE291" s="100"/>
      <c r="AF291" s="100"/>
      <c r="AG291" s="100"/>
      <c r="AH291" s="108"/>
    </row>
    <row r="292">
      <c r="F292" s="113"/>
      <c r="G292" s="130"/>
      <c r="AB292" s="100"/>
      <c r="AC292" s="100"/>
      <c r="AD292" s="100"/>
      <c r="AE292" s="100"/>
      <c r="AF292" s="100"/>
      <c r="AG292" s="100"/>
      <c r="AH292" s="108"/>
    </row>
    <row r="293">
      <c r="F293" s="113"/>
      <c r="G293" s="130"/>
      <c r="AB293" s="100"/>
      <c r="AC293" s="100"/>
      <c r="AD293" s="100"/>
      <c r="AE293" s="100"/>
      <c r="AF293" s="100"/>
      <c r="AG293" s="100"/>
      <c r="AH293" s="108"/>
    </row>
  </sheetData>
  <autoFilter ref="$C$1:$C$293"/>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sheetData>
    <row r="1">
      <c r="A1" s="27" t="s">
        <v>0</v>
      </c>
      <c r="B1" s="27" t="s">
        <v>504</v>
      </c>
      <c r="C1" s="27" t="s">
        <v>17</v>
      </c>
      <c r="D1" s="2" t="s">
        <v>5</v>
      </c>
      <c r="E1" s="27" t="s">
        <v>505</v>
      </c>
      <c r="F1" s="27" t="s">
        <v>506</v>
      </c>
      <c r="G1" s="27" t="s">
        <v>507</v>
      </c>
      <c r="H1" s="27" t="s">
        <v>508</v>
      </c>
      <c r="I1" s="27" t="s">
        <v>509</v>
      </c>
      <c r="J1" s="27" t="s">
        <v>510</v>
      </c>
      <c r="K1" s="27" t="s">
        <v>511</v>
      </c>
      <c r="L1" s="27" t="s">
        <v>512</v>
      </c>
      <c r="M1" s="27" t="s">
        <v>513</v>
      </c>
      <c r="N1" s="27" t="s">
        <v>514</v>
      </c>
      <c r="O1" s="27" t="s">
        <v>515</v>
      </c>
      <c r="P1" s="27" t="s">
        <v>516</v>
      </c>
      <c r="Q1" s="27" t="s">
        <v>517</v>
      </c>
      <c r="R1" s="27" t="s">
        <v>518</v>
      </c>
      <c r="S1" s="27" t="s">
        <v>519</v>
      </c>
      <c r="T1" s="27" t="s">
        <v>520</v>
      </c>
      <c r="U1" s="27" t="s">
        <v>521</v>
      </c>
      <c r="V1" s="27" t="s">
        <v>522</v>
      </c>
      <c r="W1" s="105" t="s">
        <v>524</v>
      </c>
      <c r="X1" s="27" t="s">
        <v>525</v>
      </c>
      <c r="Y1" s="27" t="s">
        <v>526</v>
      </c>
      <c r="Z1" s="2" t="s">
        <v>527</v>
      </c>
      <c r="AA1" s="27" t="s">
        <v>6</v>
      </c>
      <c r="AB1" s="27" t="s">
        <v>10</v>
      </c>
      <c r="AC1" s="27" t="s">
        <v>528</v>
      </c>
      <c r="AD1" s="27" t="s">
        <v>12</v>
      </c>
      <c r="AE1" s="27" t="s">
        <v>13</v>
      </c>
      <c r="AF1" s="27" t="s">
        <v>529</v>
      </c>
      <c r="AG1" s="27" t="s">
        <v>14</v>
      </c>
      <c r="AH1" s="27" t="s">
        <v>530</v>
      </c>
      <c r="AI1" s="27" t="s">
        <v>531</v>
      </c>
    </row>
    <row r="2">
      <c r="A2" s="2">
        <v>3389.0</v>
      </c>
      <c r="B2" s="2" t="s">
        <v>860</v>
      </c>
      <c r="X2" s="2">
        <v>0.0</v>
      </c>
      <c r="Z2" s="2">
        <v>0.0</v>
      </c>
    </row>
    <row r="3">
      <c r="A3" s="27">
        <v>1.3073104E7</v>
      </c>
      <c r="B3" s="27" t="s">
        <v>861</v>
      </c>
      <c r="C3" s="117">
        <v>41486.0</v>
      </c>
      <c r="X3" s="27">
        <v>0.0</v>
      </c>
      <c r="Y3" s="27">
        <v>0.0</v>
      </c>
      <c r="Z3" s="2">
        <v>0.0</v>
      </c>
      <c r="AD3">
        <f t="shared" ref="AD3:AD7" si="1">AB3*AC3</f>
        <v>0</v>
      </c>
      <c r="AG3" t="str">
        <f t="shared" ref="AG3:AG7" si="2">(AE3/AD3)*100</f>
        <v>#DIV/0!</v>
      </c>
    </row>
    <row r="4">
      <c r="A4" s="27">
        <v>1.3080125E7</v>
      </c>
      <c r="B4" s="27" t="s">
        <v>861</v>
      </c>
      <c r="C4" s="117">
        <v>41488.0</v>
      </c>
      <c r="X4" s="27">
        <v>0.0</v>
      </c>
      <c r="Y4" s="27">
        <v>0.0</v>
      </c>
      <c r="Z4" s="2">
        <v>0.0</v>
      </c>
      <c r="AD4">
        <f t="shared" si="1"/>
        <v>0</v>
      </c>
      <c r="AG4" t="str">
        <f t="shared" si="2"/>
        <v>#DIV/0!</v>
      </c>
    </row>
    <row r="5">
      <c r="A5" s="27">
        <v>1.3080831E7</v>
      </c>
      <c r="B5" s="27" t="s">
        <v>861</v>
      </c>
      <c r="C5" s="27" t="s">
        <v>862</v>
      </c>
      <c r="X5" s="27">
        <v>0.0</v>
      </c>
      <c r="Y5" s="27">
        <v>0.0</v>
      </c>
      <c r="Z5" s="2">
        <v>0.0</v>
      </c>
      <c r="AD5">
        <f t="shared" si="1"/>
        <v>0</v>
      </c>
      <c r="AG5" t="str">
        <f t="shared" si="2"/>
        <v>#DIV/0!</v>
      </c>
    </row>
    <row r="6">
      <c r="A6" s="27">
        <v>1.3083118E7</v>
      </c>
      <c r="B6" s="27" t="s">
        <v>861</v>
      </c>
      <c r="C6" s="27" t="s">
        <v>862</v>
      </c>
      <c r="X6" s="27">
        <v>0.0</v>
      </c>
      <c r="Y6" s="27">
        <v>0.0</v>
      </c>
      <c r="Z6" s="2">
        <v>0.0</v>
      </c>
      <c r="AD6">
        <f t="shared" si="1"/>
        <v>0</v>
      </c>
      <c r="AG6" t="str">
        <f t="shared" si="2"/>
        <v>#DIV/0!</v>
      </c>
    </row>
    <row r="7">
      <c r="A7" s="27">
        <v>1.3091704E7</v>
      </c>
      <c r="B7" s="27" t="s">
        <v>861</v>
      </c>
      <c r="C7" s="27" t="s">
        <v>862</v>
      </c>
      <c r="X7" s="27">
        <v>0.0</v>
      </c>
      <c r="Y7" s="27">
        <v>0.0</v>
      </c>
      <c r="Z7" s="2">
        <v>0.0</v>
      </c>
      <c r="AD7">
        <f t="shared" si="1"/>
        <v>0</v>
      </c>
      <c r="AG7" t="str">
        <f t="shared" si="2"/>
        <v>#DIV/0!</v>
      </c>
    </row>
    <row r="8">
      <c r="A8" s="2">
        <v>1.3100822E7</v>
      </c>
      <c r="B8" s="2" t="s">
        <v>861</v>
      </c>
      <c r="X8" s="2">
        <v>0.0</v>
      </c>
      <c r="Z8" s="2">
        <v>0.0</v>
      </c>
    </row>
    <row r="9">
      <c r="A9" s="27">
        <v>1.3100912E7</v>
      </c>
      <c r="B9" s="27" t="s">
        <v>861</v>
      </c>
      <c r="C9" s="27" t="s">
        <v>862</v>
      </c>
      <c r="X9" s="27">
        <v>0.0</v>
      </c>
      <c r="Y9" s="27">
        <v>0.0</v>
      </c>
      <c r="Z9" s="2">
        <v>0.0</v>
      </c>
      <c r="AD9">
        <f>AB9*AC9</f>
        <v>0</v>
      </c>
      <c r="AG9" t="str">
        <f>(AE9/AD9)*100</f>
        <v>#DIV/0!</v>
      </c>
    </row>
    <row r="10">
      <c r="A10" s="2">
        <v>1.3101412E7</v>
      </c>
      <c r="B10" s="2" t="s">
        <v>861</v>
      </c>
      <c r="X10" s="2">
        <v>1.0</v>
      </c>
      <c r="Z10" s="2">
        <v>0.0</v>
      </c>
    </row>
    <row r="11">
      <c r="A11" s="2">
        <v>1.3101719E7</v>
      </c>
      <c r="B11" s="2" t="s">
        <v>861</v>
      </c>
      <c r="X11" s="2">
        <v>0.0</v>
      </c>
      <c r="Z11" s="2">
        <v>0.0</v>
      </c>
    </row>
    <row r="12">
      <c r="A12" s="2">
        <v>1.3102809E7</v>
      </c>
      <c r="B12" s="2" t="s">
        <v>861</v>
      </c>
      <c r="X12" s="2">
        <v>1.0</v>
      </c>
      <c r="Z12" s="2">
        <v>0.0</v>
      </c>
    </row>
    <row r="13">
      <c r="A13" s="136">
        <v>1.3102914E7</v>
      </c>
      <c r="B13" s="136" t="s">
        <v>861</v>
      </c>
      <c r="X13" s="2">
        <v>1.0</v>
      </c>
      <c r="Z13" s="2">
        <v>0.0</v>
      </c>
    </row>
    <row r="14">
      <c r="A14" s="2">
        <v>1.3110901E7</v>
      </c>
      <c r="B14" s="2" t="s">
        <v>861</v>
      </c>
      <c r="X14" s="2">
        <v>0.0</v>
      </c>
      <c r="Z14" s="2">
        <v>0.0</v>
      </c>
    </row>
    <row r="15">
      <c r="A15" s="2">
        <v>1.311171E7</v>
      </c>
      <c r="B15" s="2" t="s">
        <v>861</v>
      </c>
      <c r="X15" s="2">
        <v>1.0</v>
      </c>
      <c r="Z15" s="2">
        <v>0.0</v>
      </c>
    </row>
    <row r="16">
      <c r="A16" s="2">
        <v>1.3122917E7</v>
      </c>
      <c r="B16" s="2" t="s">
        <v>861</v>
      </c>
      <c r="X16" s="2">
        <v>1.0</v>
      </c>
      <c r="Z16" s="2">
        <v>0.0</v>
      </c>
    </row>
    <row r="17">
      <c r="A17" s="27" t="s">
        <v>863</v>
      </c>
      <c r="B17" s="27" t="s">
        <v>864</v>
      </c>
      <c r="C17" s="27" t="s">
        <v>862</v>
      </c>
      <c r="X17" s="27">
        <v>0.0</v>
      </c>
      <c r="Y17" s="27">
        <v>0.0</v>
      </c>
      <c r="Z17" s="2"/>
      <c r="AD17">
        <f t="shared" ref="AD17:AD21" si="3">AB17*AC17</f>
        <v>0</v>
      </c>
      <c r="AG17" t="str">
        <f t="shared" ref="AG17:AG21" si="4">(AE17/AD17)*100</f>
        <v>#DIV/0!</v>
      </c>
    </row>
    <row r="18">
      <c r="A18" s="27" t="s">
        <v>865</v>
      </c>
      <c r="B18" s="27" t="s">
        <v>864</v>
      </c>
      <c r="C18" s="117">
        <v>41496.0</v>
      </c>
      <c r="X18" s="27">
        <v>0.0</v>
      </c>
      <c r="Y18" s="27">
        <v>0.0</v>
      </c>
      <c r="Z18" s="2">
        <v>0.0</v>
      </c>
      <c r="AD18">
        <f t="shared" si="3"/>
        <v>0</v>
      </c>
      <c r="AG18" t="str">
        <f t="shared" si="4"/>
        <v>#DIV/0!</v>
      </c>
    </row>
    <row r="19">
      <c r="A19" s="27" t="s">
        <v>866</v>
      </c>
      <c r="B19" s="27" t="s">
        <v>864</v>
      </c>
      <c r="C19" s="117">
        <v>41495.0</v>
      </c>
      <c r="X19" s="27">
        <v>0.0</v>
      </c>
      <c r="Y19" s="27">
        <v>0.0</v>
      </c>
      <c r="Z19" s="2">
        <v>0.0</v>
      </c>
      <c r="AD19">
        <f t="shared" si="3"/>
        <v>0</v>
      </c>
      <c r="AG19" t="str">
        <f t="shared" si="4"/>
        <v>#DIV/0!</v>
      </c>
    </row>
    <row r="20">
      <c r="A20" s="27" t="s">
        <v>867</v>
      </c>
      <c r="B20" s="27" t="s">
        <v>864</v>
      </c>
      <c r="C20" s="27" t="s">
        <v>862</v>
      </c>
      <c r="X20" s="27">
        <v>1.0</v>
      </c>
      <c r="Z20" s="2">
        <v>0.0</v>
      </c>
      <c r="AA20" s="27" t="s">
        <v>540</v>
      </c>
      <c r="AB20" s="27">
        <v>696.2</v>
      </c>
      <c r="AC20" s="27">
        <v>29.0</v>
      </c>
      <c r="AD20">
        <f t="shared" si="3"/>
        <v>20189.8</v>
      </c>
      <c r="AE20" s="27">
        <v>2.0</v>
      </c>
      <c r="AG20">
        <f t="shared" si="4"/>
        <v>0.009905992135</v>
      </c>
    </row>
    <row r="21">
      <c r="A21" s="27" t="s">
        <v>868</v>
      </c>
      <c r="B21" s="27" t="s">
        <v>869</v>
      </c>
      <c r="C21" s="117">
        <v>41554.0</v>
      </c>
      <c r="X21" s="27">
        <v>0.0</v>
      </c>
      <c r="Y21" s="27">
        <v>0.0</v>
      </c>
      <c r="Z21" s="2">
        <v>0.0</v>
      </c>
      <c r="AD21">
        <f t="shared" si="3"/>
        <v>0</v>
      </c>
      <c r="AG21" t="str">
        <f t="shared" si="4"/>
        <v>#DIV/0!</v>
      </c>
    </row>
    <row r="22">
      <c r="A22" s="2" t="s">
        <v>870</v>
      </c>
      <c r="B22" s="2" t="s">
        <v>860</v>
      </c>
      <c r="X22" s="2">
        <v>0.0</v>
      </c>
      <c r="Z22" s="2">
        <v>0.0</v>
      </c>
    </row>
    <row r="23">
      <c r="A23" s="27" t="s">
        <v>871</v>
      </c>
      <c r="B23" s="27" t="s">
        <v>860</v>
      </c>
      <c r="C23" s="117">
        <v>41639.0</v>
      </c>
      <c r="X23" s="27">
        <v>0.0</v>
      </c>
      <c r="Y23" s="27">
        <v>0.0</v>
      </c>
      <c r="Z23" s="2">
        <v>0.0</v>
      </c>
      <c r="AD23">
        <f>AB23*AC23</f>
        <v>0</v>
      </c>
      <c r="AG23" t="str">
        <f>(AE23/AD23)*100</f>
        <v>#DIV/0!</v>
      </c>
    </row>
    <row r="24">
      <c r="A24" s="2" t="s">
        <v>872</v>
      </c>
      <c r="B24" s="2" t="s">
        <v>860</v>
      </c>
      <c r="X24" s="2">
        <v>1.0</v>
      </c>
      <c r="Z24" s="2">
        <v>0.0</v>
      </c>
    </row>
    <row r="25">
      <c r="A25" s="27" t="s">
        <v>873</v>
      </c>
      <c r="B25" s="27" t="s">
        <v>860</v>
      </c>
      <c r="C25" s="117">
        <v>41759.0</v>
      </c>
      <c r="X25" s="27">
        <v>1.0</v>
      </c>
      <c r="Y25" s="2">
        <v>1.0</v>
      </c>
      <c r="Z25" s="2">
        <v>0.0</v>
      </c>
      <c r="AD25">
        <f t="shared" ref="AD25:AD33" si="5">AB25*AC25</f>
        <v>0</v>
      </c>
      <c r="AG25" t="str">
        <f t="shared" ref="AG25:AG33" si="6">(AE25/AD25)*100</f>
        <v>#DIV/0!</v>
      </c>
    </row>
    <row r="26">
      <c r="A26" s="27" t="s">
        <v>874</v>
      </c>
      <c r="B26" s="27" t="s">
        <v>860</v>
      </c>
      <c r="C26" s="117">
        <v>41801.0</v>
      </c>
      <c r="X26" s="27">
        <v>1.0</v>
      </c>
      <c r="Y26" s="2">
        <v>1.0</v>
      </c>
      <c r="Z26" s="2">
        <v>0.0</v>
      </c>
      <c r="AA26" s="27" t="s">
        <v>875</v>
      </c>
      <c r="AB26" s="27">
        <v>602.8</v>
      </c>
      <c r="AC26" s="27">
        <v>34.0</v>
      </c>
      <c r="AD26">
        <f t="shared" si="5"/>
        <v>20495.2</v>
      </c>
      <c r="AE26" s="27">
        <v>2.0</v>
      </c>
      <c r="AG26">
        <f t="shared" si="6"/>
        <v>0.009758382451</v>
      </c>
    </row>
    <row r="27">
      <c r="A27" s="27" t="s">
        <v>876</v>
      </c>
      <c r="B27" s="27" t="s">
        <v>860</v>
      </c>
      <c r="C27" s="117">
        <v>41806.0</v>
      </c>
      <c r="X27" s="27">
        <v>1.0</v>
      </c>
      <c r="Y27" s="2">
        <v>1.0</v>
      </c>
      <c r="Z27" s="2">
        <v>0.0</v>
      </c>
      <c r="AA27" s="27" t="s">
        <v>875</v>
      </c>
      <c r="AB27" s="27">
        <v>601.4</v>
      </c>
      <c r="AC27" s="27">
        <v>34.0</v>
      </c>
      <c r="AD27">
        <f t="shared" si="5"/>
        <v>20447.6</v>
      </c>
      <c r="AE27" s="27">
        <v>61.0</v>
      </c>
      <c r="AG27">
        <f t="shared" si="6"/>
        <v>0.2983235196</v>
      </c>
    </row>
    <row r="28">
      <c r="A28" s="27" t="s">
        <v>877</v>
      </c>
      <c r="B28" s="27" t="s">
        <v>860</v>
      </c>
      <c r="C28" s="117">
        <v>41844.0</v>
      </c>
      <c r="X28" s="27">
        <v>1.0</v>
      </c>
      <c r="Y28" s="2">
        <v>1.0</v>
      </c>
      <c r="Z28" s="2">
        <v>0.0</v>
      </c>
      <c r="AA28" s="27" t="s">
        <v>875</v>
      </c>
      <c r="AB28" s="27">
        <v>630.2</v>
      </c>
      <c r="AC28" s="27">
        <v>32.0</v>
      </c>
      <c r="AD28">
        <f t="shared" si="5"/>
        <v>20166.4</v>
      </c>
      <c r="AE28" s="27">
        <v>116.0</v>
      </c>
      <c r="AG28">
        <f t="shared" si="6"/>
        <v>0.5752142177</v>
      </c>
    </row>
    <row r="29">
      <c r="A29" s="27" t="s">
        <v>878</v>
      </c>
      <c r="B29" s="27" t="s">
        <v>860</v>
      </c>
      <c r="C29" s="117">
        <v>41885.0</v>
      </c>
      <c r="X29" s="27">
        <v>1.0</v>
      </c>
      <c r="Y29" s="2">
        <v>1.0</v>
      </c>
      <c r="Z29" s="2">
        <v>0.0</v>
      </c>
      <c r="AD29">
        <f t="shared" si="5"/>
        <v>0</v>
      </c>
      <c r="AG29" t="str">
        <f t="shared" si="6"/>
        <v>#DIV/0!</v>
      </c>
    </row>
    <row r="30">
      <c r="A30" s="27" t="s">
        <v>879</v>
      </c>
      <c r="B30" s="27" t="s">
        <v>860</v>
      </c>
      <c r="C30" s="117">
        <v>41888.0</v>
      </c>
      <c r="X30" s="27">
        <v>1.0</v>
      </c>
      <c r="Y30" s="2">
        <v>1.0</v>
      </c>
      <c r="Z30" s="2">
        <v>0.0</v>
      </c>
      <c r="AA30" s="27" t="s">
        <v>875</v>
      </c>
      <c r="AB30" s="27">
        <v>668.4</v>
      </c>
      <c r="AC30" s="27">
        <v>30.0</v>
      </c>
      <c r="AD30">
        <f t="shared" si="5"/>
        <v>20052</v>
      </c>
      <c r="AE30" s="27">
        <v>93.0</v>
      </c>
      <c r="AG30">
        <f t="shared" si="6"/>
        <v>0.4637941352</v>
      </c>
    </row>
    <row r="31">
      <c r="A31" s="27" t="s">
        <v>880</v>
      </c>
      <c r="B31" s="27" t="s">
        <v>860</v>
      </c>
      <c r="C31" s="117">
        <v>41906.0</v>
      </c>
      <c r="X31" s="27">
        <v>1.0</v>
      </c>
      <c r="Y31" s="2">
        <v>1.0</v>
      </c>
      <c r="Z31" s="2">
        <v>0.0</v>
      </c>
      <c r="AA31" s="27" t="s">
        <v>875</v>
      </c>
      <c r="AB31" s="27">
        <v>732.8</v>
      </c>
      <c r="AC31" s="27">
        <v>28.0</v>
      </c>
      <c r="AD31">
        <f t="shared" si="5"/>
        <v>20518.4</v>
      </c>
      <c r="AE31" s="27">
        <v>78.0</v>
      </c>
      <c r="AG31">
        <f t="shared" si="6"/>
        <v>0.3801466001</v>
      </c>
    </row>
    <row r="32">
      <c r="A32" s="27" t="s">
        <v>881</v>
      </c>
      <c r="B32" s="27" t="s">
        <v>860</v>
      </c>
      <c r="C32" s="27" t="s">
        <v>882</v>
      </c>
      <c r="X32" s="27">
        <v>1.0</v>
      </c>
      <c r="Y32" s="2">
        <v>1.0</v>
      </c>
      <c r="Z32" s="2">
        <v>0.0</v>
      </c>
      <c r="AD32">
        <f t="shared" si="5"/>
        <v>0</v>
      </c>
      <c r="AG32" t="str">
        <f t="shared" si="6"/>
        <v>#DIV/0!</v>
      </c>
    </row>
    <row r="33">
      <c r="A33" s="27" t="s">
        <v>883</v>
      </c>
      <c r="B33" s="27" t="s">
        <v>860</v>
      </c>
      <c r="C33" s="117">
        <v>41930.0</v>
      </c>
      <c r="X33" s="27">
        <v>1.0</v>
      </c>
      <c r="Y33" s="2">
        <v>1.0</v>
      </c>
      <c r="Z33" s="2">
        <v>0.0</v>
      </c>
      <c r="AD33">
        <f t="shared" si="5"/>
        <v>0</v>
      </c>
      <c r="AG33" t="str">
        <f t="shared" si="6"/>
        <v>#DIV/0!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4.43" defaultRowHeight="12.75"/>
  <cols>
    <col customWidth="1" min="1" max="8" width="17.29"/>
    <col customWidth="1" min="9" max="9" width="15.71"/>
    <col customWidth="1" min="10" max="25" width="17.29"/>
  </cols>
  <sheetData>
    <row r="1">
      <c r="A1" s="27" t="s">
        <v>884</v>
      </c>
      <c r="B1" s="27" t="s">
        <v>504</v>
      </c>
      <c r="C1" s="27" t="s">
        <v>17</v>
      </c>
      <c r="D1" s="27" t="s">
        <v>505</v>
      </c>
      <c r="E1" s="27" t="s">
        <v>885</v>
      </c>
      <c r="F1" s="27" t="s">
        <v>886</v>
      </c>
      <c r="G1" s="27" t="s">
        <v>887</v>
      </c>
      <c r="H1" s="27" t="s">
        <v>888</v>
      </c>
      <c r="I1" s="27" t="s">
        <v>889</v>
      </c>
      <c r="J1" s="27" t="s">
        <v>890</v>
      </c>
      <c r="K1" s="27" t="s">
        <v>507</v>
      </c>
      <c r="L1" s="27" t="s">
        <v>522</v>
      </c>
      <c r="M1" s="27" t="s">
        <v>524</v>
      </c>
      <c r="N1" s="27" t="s">
        <v>891</v>
      </c>
      <c r="O1" s="27" t="s">
        <v>526</v>
      </c>
      <c r="P1" s="27" t="s">
        <v>892</v>
      </c>
      <c r="Q1" s="27" t="s">
        <v>6</v>
      </c>
      <c r="R1" s="27" t="s">
        <v>10</v>
      </c>
      <c r="S1" s="27" t="s">
        <v>528</v>
      </c>
      <c r="T1" s="27" t="s">
        <v>12</v>
      </c>
      <c r="U1" s="27" t="s">
        <v>13</v>
      </c>
      <c r="V1" s="27" t="s">
        <v>529</v>
      </c>
      <c r="W1" s="27" t="s">
        <v>14</v>
      </c>
      <c r="X1" s="27" t="s">
        <v>530</v>
      </c>
      <c r="Y1" s="27" t="s">
        <v>531</v>
      </c>
    </row>
    <row r="2">
      <c r="A2" s="27" t="s">
        <v>893</v>
      </c>
      <c r="B2" s="27" t="s">
        <v>864</v>
      </c>
      <c r="I2" s="27">
        <v>0.0</v>
      </c>
      <c r="T2">
        <f t="shared" ref="T2:T11" si="1">R2*S2</f>
        <v>0</v>
      </c>
      <c r="W2" t="str">
        <f t="shared" ref="W2:W11" si="2">(U2/T2)*100</f>
        <v>#DIV/0!</v>
      </c>
    </row>
    <row r="3">
      <c r="A3" s="27" t="s">
        <v>894</v>
      </c>
      <c r="B3" s="27" t="s">
        <v>864</v>
      </c>
      <c r="C3" s="117">
        <v>41540.0</v>
      </c>
      <c r="I3" s="27">
        <v>0.0</v>
      </c>
      <c r="T3">
        <f t="shared" si="1"/>
        <v>0</v>
      </c>
      <c r="W3" t="str">
        <f t="shared" si="2"/>
        <v>#DIV/0!</v>
      </c>
    </row>
    <row r="4">
      <c r="A4" s="27" t="s">
        <v>895</v>
      </c>
      <c r="B4" s="27" t="s">
        <v>864</v>
      </c>
      <c r="C4" s="117">
        <v>41534.0</v>
      </c>
      <c r="I4" s="27">
        <v>0.0</v>
      </c>
      <c r="T4">
        <f t="shared" si="1"/>
        <v>0</v>
      </c>
      <c r="W4" t="str">
        <f t="shared" si="2"/>
        <v>#DIV/0!</v>
      </c>
    </row>
    <row r="5">
      <c r="A5" s="27" t="s">
        <v>896</v>
      </c>
      <c r="B5" s="27" t="s">
        <v>864</v>
      </c>
      <c r="C5" s="27">
        <v>2013.0</v>
      </c>
      <c r="I5" s="27">
        <v>0.0</v>
      </c>
      <c r="T5">
        <f t="shared" si="1"/>
        <v>0</v>
      </c>
      <c r="W5" t="str">
        <f t="shared" si="2"/>
        <v>#DIV/0!</v>
      </c>
    </row>
    <row r="6">
      <c r="A6" s="27" t="s">
        <v>897</v>
      </c>
      <c r="B6" s="27" t="s">
        <v>869</v>
      </c>
      <c r="C6" s="117">
        <v>41648.0</v>
      </c>
      <c r="I6" s="27">
        <v>0.0</v>
      </c>
      <c r="T6">
        <f t="shared" si="1"/>
        <v>0</v>
      </c>
      <c r="W6" t="str">
        <f t="shared" si="2"/>
        <v>#DIV/0!</v>
      </c>
    </row>
    <row r="7">
      <c r="A7" s="27" t="s">
        <v>898</v>
      </c>
      <c r="B7" s="27" t="s">
        <v>869</v>
      </c>
      <c r="I7" s="27">
        <v>1.0</v>
      </c>
      <c r="N7" s="27">
        <v>1.0</v>
      </c>
      <c r="O7" s="2" t="s">
        <v>899</v>
      </c>
      <c r="T7">
        <f t="shared" si="1"/>
        <v>0</v>
      </c>
      <c r="W7" t="str">
        <f t="shared" si="2"/>
        <v>#DIV/0!</v>
      </c>
    </row>
    <row r="8">
      <c r="A8" s="27" t="s">
        <v>900</v>
      </c>
      <c r="B8" s="27" t="s">
        <v>869</v>
      </c>
      <c r="C8" s="117">
        <v>41544.0</v>
      </c>
      <c r="I8" s="27">
        <v>1.0</v>
      </c>
      <c r="N8" s="27">
        <v>1.0</v>
      </c>
      <c r="O8" s="2" t="s">
        <v>901</v>
      </c>
      <c r="R8" s="27">
        <v>547.8</v>
      </c>
      <c r="S8" s="27">
        <v>37.0</v>
      </c>
      <c r="T8">
        <f t="shared" si="1"/>
        <v>20268.6</v>
      </c>
      <c r="W8">
        <f t="shared" si="2"/>
        <v>0</v>
      </c>
      <c r="X8" s="27">
        <v>4.0</v>
      </c>
    </row>
    <row r="9">
      <c r="A9" s="27" t="s">
        <v>902</v>
      </c>
      <c r="B9" s="27" t="s">
        <v>860</v>
      </c>
      <c r="C9" s="117">
        <v>41769.0</v>
      </c>
      <c r="I9" s="27">
        <v>1.0</v>
      </c>
      <c r="N9" s="27">
        <v>1.0</v>
      </c>
      <c r="O9" s="2" t="s">
        <v>903</v>
      </c>
      <c r="Q9" s="27" t="s">
        <v>622</v>
      </c>
      <c r="R9" s="27">
        <v>656.0</v>
      </c>
      <c r="S9" s="27">
        <v>8.0</v>
      </c>
      <c r="T9">
        <f t="shared" si="1"/>
        <v>5248</v>
      </c>
      <c r="U9" s="27">
        <v>209.0</v>
      </c>
      <c r="W9">
        <f t="shared" si="2"/>
        <v>3.982469512</v>
      </c>
    </row>
    <row r="10">
      <c r="A10" s="27" t="s">
        <v>904</v>
      </c>
      <c r="B10" s="27" t="s">
        <v>860</v>
      </c>
      <c r="C10" s="117">
        <v>41782.0</v>
      </c>
      <c r="I10" s="27">
        <v>0.0</v>
      </c>
      <c r="T10">
        <f t="shared" si="1"/>
        <v>0</v>
      </c>
      <c r="W10" t="str">
        <f t="shared" si="2"/>
        <v>#DIV/0!</v>
      </c>
    </row>
    <row r="11">
      <c r="A11" s="27" t="s">
        <v>905</v>
      </c>
      <c r="B11" s="27" t="s">
        <v>534</v>
      </c>
      <c r="I11" s="27">
        <v>1.0</v>
      </c>
      <c r="N11" s="2">
        <v>1.0</v>
      </c>
      <c r="O11" s="2" t="s">
        <v>901</v>
      </c>
      <c r="T11">
        <f t="shared" si="1"/>
        <v>0</v>
      </c>
      <c r="W11" t="str">
        <f t="shared" si="2"/>
        <v>#DIV/0!</v>
      </c>
    </row>
    <row r="12">
      <c r="A12" s="27" t="s">
        <v>906</v>
      </c>
      <c r="B12" s="27" t="s">
        <v>534</v>
      </c>
      <c r="I12" s="27">
        <v>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8" width="21.57"/>
  </cols>
  <sheetData>
    <row r="1">
      <c r="A1" t="s">
        <v>907</v>
      </c>
      <c r="B1" s="2" t="s">
        <v>908</v>
      </c>
    </row>
    <row r="2">
      <c r="A2" s="137">
        <v>43220.460982199074</v>
      </c>
      <c r="B2" s="2" t="s">
        <v>909</v>
      </c>
    </row>
  </sheetData>
  <drawing r:id="rId1"/>
</worksheet>
</file>