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neyedu-my.sharepoint.com/personal/jsun3353_uni_sydney_edu_au/Documents/BMC_Autism/Autism/Publications/Meta Paper/Carter_meta_R/Githubcode/"/>
    </mc:Choice>
  </mc:AlternateContent>
  <xr:revisionPtr revIDLastSave="1676" documentId="13_ncr:1_{CFE9AD06-D834-4ED9-B170-D25208F2BF16}" xr6:coauthVersionLast="47" xr6:coauthVersionMax="47" xr10:uidLastSave="{526CD571-345F-416B-B5F7-8792C925DF72}"/>
  <bookViews>
    <workbookView xWindow="9728" yWindow="2557" windowWidth="15390" windowHeight="9443" tabRatio="997" xr2:uid="{47D907DB-6332-4DAB-9DDC-7AC098C099D1}"/>
  </bookViews>
  <sheets>
    <sheet name="all_study_table" sheetId="21" r:id="rId1"/>
    <sheet name="best_results" sheetId="22" r:id="rId2"/>
    <sheet name="2_by_2_table_final" sheetId="15" r:id="rId3"/>
  </sheets>
  <definedNames>
    <definedName name="_xlnm._FilterDatabase" localSheetId="2" hidden="1">'2_by_2_table_final'!$A$1:$BI$1</definedName>
    <definedName name="_xlnm._FilterDatabase" localSheetId="0" hidden="1">all_study_table!$A$1:$AT$172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75" i="21" l="1"/>
  <c r="N175" i="21"/>
  <c r="M175" i="21"/>
  <c r="L175" i="21"/>
  <c r="O174" i="21"/>
  <c r="N174" i="21"/>
  <c r="M174" i="21"/>
  <c r="L174" i="21"/>
  <c r="O173" i="21"/>
  <c r="N173" i="21"/>
  <c r="M173" i="21"/>
  <c r="L173" i="21"/>
  <c r="AQ26" i="22"/>
  <c r="AQ22" i="22"/>
  <c r="AQ17" i="22"/>
  <c r="AN13" i="22"/>
  <c r="AM13" i="22"/>
  <c r="AL13" i="22"/>
  <c r="O13" i="22"/>
  <c r="N13" i="22"/>
  <c r="M13" i="22"/>
  <c r="L13" i="22"/>
  <c r="AQ12" i="22"/>
  <c r="O10" i="22"/>
  <c r="N10" i="22"/>
  <c r="M10" i="22"/>
  <c r="L10" i="22"/>
  <c r="AN8" i="22"/>
  <c r="AM8" i="22"/>
  <c r="AL8" i="22"/>
  <c r="AK8" i="22"/>
  <c r="K8" i="22"/>
  <c r="J8" i="22"/>
  <c r="AN7" i="22"/>
  <c r="AM7" i="22"/>
  <c r="AL7" i="22"/>
  <c r="AK7" i="22"/>
  <c r="K7" i="22"/>
  <c r="J7" i="22"/>
  <c r="N5" i="22"/>
  <c r="L5" i="22"/>
  <c r="AQ4" i="22"/>
  <c r="AI4" i="22"/>
  <c r="AH4" i="22" s="1"/>
  <c r="AG4" i="22"/>
  <c r="AJ4" i="22" s="1"/>
  <c r="O4" i="22"/>
  <c r="N4" i="22"/>
  <c r="M4" i="22"/>
  <c r="L4" i="22"/>
  <c r="AQ2" i="22"/>
  <c r="AQ7" i="22" l="1"/>
  <c r="AQ8" i="22"/>
  <c r="AQ13" i="22"/>
  <c r="AR154" i="21"/>
  <c r="AR153" i="21"/>
  <c r="AR152" i="21"/>
  <c r="AR151" i="21"/>
  <c r="AR150" i="21"/>
  <c r="AR149" i="21"/>
  <c r="AR148" i="21"/>
  <c r="AR147" i="21"/>
  <c r="AR146" i="21"/>
  <c r="AR145" i="21"/>
  <c r="AR144" i="21"/>
  <c r="AR143" i="21"/>
  <c r="AR136" i="21"/>
  <c r="AR95" i="21"/>
  <c r="AO89" i="21"/>
  <c r="AN89" i="21"/>
  <c r="AR89" i="21" s="1"/>
  <c r="AM89" i="21"/>
  <c r="O89" i="21"/>
  <c r="N89" i="21"/>
  <c r="M89" i="21"/>
  <c r="L89" i="21"/>
  <c r="AO88" i="21"/>
  <c r="AN88" i="21"/>
  <c r="AR88" i="21" s="1"/>
  <c r="AM88" i="21"/>
  <c r="O88" i="21"/>
  <c r="N88" i="21"/>
  <c r="M88" i="21"/>
  <c r="L88" i="21"/>
  <c r="AO87" i="21"/>
  <c r="AN87" i="21"/>
  <c r="AR87" i="21" s="1"/>
  <c r="AM87" i="21"/>
  <c r="O87" i="21"/>
  <c r="N87" i="21"/>
  <c r="M87" i="21"/>
  <c r="L87" i="21"/>
  <c r="AO86" i="21"/>
  <c r="AN86" i="21"/>
  <c r="AR86" i="21" s="1"/>
  <c r="AM86" i="21"/>
  <c r="O86" i="21"/>
  <c r="N86" i="21"/>
  <c r="M86" i="21"/>
  <c r="L86" i="21"/>
  <c r="AO85" i="21"/>
  <c r="AN85" i="21"/>
  <c r="AR85" i="21" s="1"/>
  <c r="AM85" i="21"/>
  <c r="O85" i="21"/>
  <c r="N85" i="21"/>
  <c r="M85" i="21"/>
  <c r="L85" i="21"/>
  <c r="AO84" i="21"/>
  <c r="AN84" i="21"/>
  <c r="AR84" i="21" s="1"/>
  <c r="AM84" i="21"/>
  <c r="O84" i="21"/>
  <c r="N84" i="21"/>
  <c r="M84" i="21"/>
  <c r="L84" i="21"/>
  <c r="AR83" i="21"/>
  <c r="AR82" i="21"/>
  <c r="O78" i="21"/>
  <c r="N78" i="21"/>
  <c r="M78" i="21"/>
  <c r="L78" i="21"/>
  <c r="O77" i="21"/>
  <c r="N77" i="21"/>
  <c r="M77" i="21"/>
  <c r="L77" i="21"/>
  <c r="AR61" i="21"/>
  <c r="AO61" i="21"/>
  <c r="AN61" i="21"/>
  <c r="AM61" i="21"/>
  <c r="K61" i="21"/>
  <c r="J61" i="21"/>
  <c r="AO60" i="21"/>
  <c r="AN60" i="21"/>
  <c r="AR60" i="21" s="1"/>
  <c r="AM60" i="21"/>
  <c r="AL60" i="21"/>
  <c r="K60" i="21"/>
  <c r="J60" i="21"/>
  <c r="AO59" i="21"/>
  <c r="AN59" i="21"/>
  <c r="AM59" i="21"/>
  <c r="AL59" i="21"/>
  <c r="K59" i="21"/>
  <c r="J59" i="21"/>
  <c r="AO58" i="21"/>
  <c r="AN58" i="21"/>
  <c r="AM58" i="21"/>
  <c r="AL58" i="21"/>
  <c r="K58" i="21"/>
  <c r="J58" i="21"/>
  <c r="AO57" i="21"/>
  <c r="AN57" i="21"/>
  <c r="AM57" i="21"/>
  <c r="AR57" i="21" s="1"/>
  <c r="AL57" i="21"/>
  <c r="K57" i="21"/>
  <c r="J57" i="21"/>
  <c r="AO56" i="21"/>
  <c r="AN56" i="21"/>
  <c r="AM56" i="21"/>
  <c r="AL56" i="21"/>
  <c r="K56" i="21"/>
  <c r="J56" i="21"/>
  <c r="AO55" i="21"/>
  <c r="AN55" i="21"/>
  <c r="AM55" i="21"/>
  <c r="AL55" i="21"/>
  <c r="K55" i="21"/>
  <c r="J55" i="21"/>
  <c r="AO54" i="21"/>
  <c r="AN54" i="21"/>
  <c r="AM54" i="21"/>
  <c r="AR54" i="21" s="1"/>
  <c r="AL54" i="21"/>
  <c r="K54" i="21"/>
  <c r="J54" i="21"/>
  <c r="N27" i="21"/>
  <c r="L27" i="21"/>
  <c r="N26" i="21"/>
  <c r="L26" i="21"/>
  <c r="AR25" i="21"/>
  <c r="AJ25" i="21"/>
  <c r="AI25" i="21" s="1"/>
  <c r="AH25" i="21"/>
  <c r="AK25" i="21" s="1"/>
  <c r="O25" i="21"/>
  <c r="N25" i="21"/>
  <c r="M25" i="21"/>
  <c r="L25" i="21"/>
  <c r="AR24" i="21"/>
  <c r="AJ24" i="21"/>
  <c r="AI24" i="21" s="1"/>
  <c r="AH24" i="21"/>
  <c r="AK24" i="21" s="1"/>
  <c r="O24" i="21"/>
  <c r="N24" i="21"/>
  <c r="M24" i="21"/>
  <c r="L24" i="21"/>
  <c r="AR23" i="21"/>
  <c r="AJ23" i="21"/>
  <c r="AI23" i="21" s="1"/>
  <c r="AH23" i="21"/>
  <c r="AK23" i="21" s="1"/>
  <c r="O23" i="21"/>
  <c r="N23" i="21"/>
  <c r="M23" i="21"/>
  <c r="L23" i="21"/>
  <c r="AR22" i="21"/>
  <c r="AJ22" i="21"/>
  <c r="AI22" i="21" s="1"/>
  <c r="AH22" i="21"/>
  <c r="AK22" i="21" s="1"/>
  <c r="O22" i="21"/>
  <c r="N22" i="21"/>
  <c r="M22" i="21"/>
  <c r="L22" i="21"/>
  <c r="AR21" i="21"/>
  <c r="AK21" i="21"/>
  <c r="AJ21" i="21"/>
  <c r="AI21" i="21" s="1"/>
  <c r="AH21" i="21"/>
  <c r="O21" i="21"/>
  <c r="N21" i="21"/>
  <c r="M21" i="21"/>
  <c r="L21" i="21"/>
  <c r="AR20" i="21"/>
  <c r="AK20" i="21"/>
  <c r="AJ20" i="21"/>
  <c r="AI20" i="21" s="1"/>
  <c r="AH20" i="21"/>
  <c r="O20" i="21"/>
  <c r="N20" i="21"/>
  <c r="M20" i="21"/>
  <c r="L20" i="21"/>
  <c r="AR19" i="21"/>
  <c r="AJ19" i="21"/>
  <c r="AI19" i="21" s="1"/>
  <c r="AH19" i="21"/>
  <c r="AK19" i="21" s="1"/>
  <c r="O19" i="21"/>
  <c r="N19" i="21"/>
  <c r="M19" i="21"/>
  <c r="L19" i="21"/>
  <c r="AR18" i="21"/>
  <c r="AJ18" i="21"/>
  <c r="AI18" i="21"/>
  <c r="AH18" i="21"/>
  <c r="AK18" i="21" s="1"/>
  <c r="O18" i="21"/>
  <c r="N18" i="21"/>
  <c r="M18" i="21"/>
  <c r="L18" i="21"/>
  <c r="AR17" i="21"/>
  <c r="AJ17" i="21"/>
  <c r="AI17" i="21" s="1"/>
  <c r="AH17" i="21"/>
  <c r="AK17" i="21" s="1"/>
  <c r="O17" i="21"/>
  <c r="N17" i="21"/>
  <c r="M17" i="21"/>
  <c r="L17" i="21"/>
  <c r="AR16" i="21"/>
  <c r="AJ16" i="21"/>
  <c r="AI16" i="21" s="1"/>
  <c r="AH16" i="21"/>
  <c r="AK16" i="21" s="1"/>
  <c r="O16" i="21"/>
  <c r="N16" i="21"/>
  <c r="M16" i="21"/>
  <c r="L16" i="21"/>
  <c r="AR15" i="21"/>
  <c r="O15" i="21"/>
  <c r="N15" i="21"/>
  <c r="M15" i="21"/>
  <c r="L15" i="21"/>
  <c r="AR14" i="21"/>
  <c r="O14" i="21"/>
  <c r="N14" i="21"/>
  <c r="M14" i="21"/>
  <c r="L14" i="21"/>
  <c r="AR13" i="21"/>
  <c r="O13" i="21"/>
  <c r="N13" i="21"/>
  <c r="M13" i="21"/>
  <c r="L13" i="21"/>
  <c r="AR12" i="21"/>
  <c r="O12" i="21"/>
  <c r="N12" i="21"/>
  <c r="M12" i="21"/>
  <c r="L12" i="21"/>
  <c r="AR7" i="21"/>
  <c r="AR6" i="21"/>
  <c r="AR5" i="21"/>
  <c r="AR4" i="21"/>
  <c r="AR3" i="21"/>
  <c r="AR2" i="21"/>
  <c r="AR58" i="21" l="1"/>
  <c r="AR56" i="21"/>
  <c r="AR55" i="21"/>
  <c r="AR59" i="21"/>
  <c r="AS3" i="15"/>
  <c r="AS4" i="15"/>
  <c r="AS5" i="15"/>
  <c r="AS6" i="15"/>
  <c r="AS7" i="15"/>
  <c r="AS2" i="15"/>
  <c r="AS22" i="15"/>
  <c r="AS23" i="15"/>
  <c r="AS24" i="15"/>
  <c r="AS25" i="15"/>
  <c r="AS21" i="15"/>
  <c r="AS116" i="15"/>
  <c r="AS106" i="15"/>
  <c r="AS107" i="15"/>
  <c r="AS108" i="15"/>
  <c r="AS109" i="15"/>
  <c r="AS110" i="15"/>
  <c r="AS111" i="15"/>
  <c r="AS112" i="15"/>
  <c r="AS113" i="15"/>
  <c r="AS114" i="15"/>
  <c r="AS115" i="15"/>
  <c r="AS105" i="15"/>
  <c r="AS101" i="15"/>
  <c r="AS65" i="15"/>
  <c r="AS57" i="15"/>
  <c r="AS56" i="15"/>
  <c r="AS20" i="15"/>
  <c r="AS19" i="15"/>
  <c r="AS18" i="15"/>
  <c r="AS17" i="15"/>
  <c r="AS16" i="15"/>
  <c r="AS15" i="15"/>
  <c r="AS14" i="15"/>
  <c r="AS13" i="15"/>
  <c r="AS12" i="15"/>
  <c r="AN28" i="15"/>
  <c r="AN30" i="15"/>
  <c r="AN31" i="15"/>
  <c r="J28" i="15"/>
  <c r="J29" i="15"/>
  <c r="J30" i="15"/>
  <c r="J31" i="15"/>
  <c r="K28" i="15"/>
  <c r="K29" i="15"/>
  <c r="K30" i="15"/>
  <c r="K31" i="15"/>
  <c r="AP28" i="15"/>
  <c r="AP29" i="15"/>
  <c r="AP30" i="15"/>
  <c r="AP31" i="15"/>
  <c r="AO28" i="15"/>
  <c r="AO29" i="15"/>
  <c r="AO30" i="15"/>
  <c r="AO31" i="15"/>
  <c r="AN29" i="15"/>
  <c r="AM28" i="15"/>
  <c r="AM29" i="15"/>
  <c r="AM30" i="15"/>
  <c r="AM31" i="15"/>
  <c r="AK19" i="15"/>
  <c r="AJ19" i="15" s="1"/>
  <c r="AK20" i="15"/>
  <c r="AJ20" i="15" s="1"/>
  <c r="AK21" i="15"/>
  <c r="AJ21" i="15" s="1"/>
  <c r="AK22" i="15"/>
  <c r="AJ22" i="15" s="1"/>
  <c r="AK23" i="15"/>
  <c r="AJ23" i="15" s="1"/>
  <c r="AK24" i="15"/>
  <c r="AJ24" i="15" s="1"/>
  <c r="AK25" i="15"/>
  <c r="AJ25" i="15" s="1"/>
  <c r="AK18" i="15"/>
  <c r="AJ18" i="15" s="1"/>
  <c r="AK17" i="15"/>
  <c r="AJ17" i="15" s="1"/>
  <c r="AK16" i="15"/>
  <c r="AJ16" i="15" s="1"/>
  <c r="AI17" i="15"/>
  <c r="AL17" i="15" s="1"/>
  <c r="AI18" i="15"/>
  <c r="AL18" i="15" s="1"/>
  <c r="AI19" i="15"/>
  <c r="AL19" i="15" s="1"/>
  <c r="AI20" i="15"/>
  <c r="AL20" i="15" s="1"/>
  <c r="AI21" i="15"/>
  <c r="AL21" i="15" s="1"/>
  <c r="AI22" i="15"/>
  <c r="AL22" i="15" s="1"/>
  <c r="AI23" i="15"/>
  <c r="AL23" i="15" s="1"/>
  <c r="AI24" i="15"/>
  <c r="AL24" i="15" s="1"/>
  <c r="AI25" i="15"/>
  <c r="AL25" i="15" s="1"/>
  <c r="AI16" i="15"/>
  <c r="AL16" i="15" s="1"/>
  <c r="AP59" i="15"/>
  <c r="AP60" i="15"/>
  <c r="AP61" i="15"/>
  <c r="AP62" i="15"/>
  <c r="AP63" i="15"/>
  <c r="AP58" i="15"/>
  <c r="AO58" i="15"/>
  <c r="AO59" i="15"/>
  <c r="AO60" i="15"/>
  <c r="AO61" i="15"/>
  <c r="AO62" i="15"/>
  <c r="AO63" i="15"/>
  <c r="AN59" i="15"/>
  <c r="AN60" i="15"/>
  <c r="AN61" i="15"/>
  <c r="AN62" i="15"/>
  <c r="AN63" i="15"/>
  <c r="AN58" i="15"/>
  <c r="J32" i="15"/>
  <c r="K32" i="15"/>
  <c r="J33" i="15"/>
  <c r="K33" i="15"/>
  <c r="J34" i="15"/>
  <c r="K34" i="15"/>
  <c r="J35" i="15"/>
  <c r="K35" i="15"/>
  <c r="L59" i="15"/>
  <c r="M59" i="15"/>
  <c r="N59" i="15"/>
  <c r="O59" i="15"/>
  <c r="L60" i="15"/>
  <c r="M60" i="15"/>
  <c r="N60" i="15"/>
  <c r="O60" i="15"/>
  <c r="L61" i="15"/>
  <c r="M61" i="15"/>
  <c r="N61" i="15"/>
  <c r="O61" i="15"/>
  <c r="L62" i="15"/>
  <c r="M62" i="15"/>
  <c r="N62" i="15"/>
  <c r="O62" i="15"/>
  <c r="L63" i="15"/>
  <c r="M63" i="15"/>
  <c r="N63" i="15"/>
  <c r="O63" i="15"/>
  <c r="O58" i="15"/>
  <c r="N58" i="15"/>
  <c r="M58" i="15"/>
  <c r="L58" i="15"/>
  <c r="L52" i="15"/>
  <c r="M52" i="15"/>
  <c r="N52" i="15"/>
  <c r="O52" i="15"/>
  <c r="O51" i="15"/>
  <c r="N51" i="15"/>
  <c r="M51" i="15"/>
  <c r="L51" i="15"/>
  <c r="L27" i="15"/>
  <c r="N27" i="15"/>
  <c r="N26" i="15"/>
  <c r="L26" i="15"/>
  <c r="L13" i="15"/>
  <c r="M13" i="15"/>
  <c r="N13" i="15"/>
  <c r="O13" i="15"/>
  <c r="L14" i="15"/>
  <c r="M14" i="15"/>
  <c r="N14" i="15"/>
  <c r="O14" i="15"/>
  <c r="L15" i="15"/>
  <c r="M15" i="15"/>
  <c r="N15" i="15"/>
  <c r="O15" i="15"/>
  <c r="L16" i="15"/>
  <c r="M16" i="15"/>
  <c r="N16" i="15"/>
  <c r="O16" i="15"/>
  <c r="L17" i="15"/>
  <c r="M17" i="15"/>
  <c r="N17" i="15"/>
  <c r="O17" i="15"/>
  <c r="L18" i="15"/>
  <c r="M18" i="15"/>
  <c r="N18" i="15"/>
  <c r="O18" i="15"/>
  <c r="L19" i="15"/>
  <c r="M19" i="15"/>
  <c r="N19" i="15"/>
  <c r="O19" i="15"/>
  <c r="L20" i="15"/>
  <c r="M20" i="15"/>
  <c r="N20" i="15"/>
  <c r="O20" i="15"/>
  <c r="L21" i="15"/>
  <c r="M21" i="15"/>
  <c r="N21" i="15"/>
  <c r="O21" i="15"/>
  <c r="L22" i="15"/>
  <c r="M22" i="15"/>
  <c r="N22" i="15"/>
  <c r="O22" i="15"/>
  <c r="L23" i="15"/>
  <c r="M23" i="15"/>
  <c r="N23" i="15"/>
  <c r="O23" i="15"/>
  <c r="L24" i="15"/>
  <c r="M24" i="15"/>
  <c r="N24" i="15"/>
  <c r="O24" i="15"/>
  <c r="L25" i="15"/>
  <c r="M25" i="15"/>
  <c r="N25" i="15"/>
  <c r="O25" i="15"/>
  <c r="O12" i="15"/>
  <c r="N12" i="15"/>
  <c r="M12" i="15"/>
  <c r="L12" i="15"/>
  <c r="AP33" i="15"/>
  <c r="AP34" i="15"/>
  <c r="AP35" i="15"/>
  <c r="AP32" i="15"/>
  <c r="AO33" i="15"/>
  <c r="AO34" i="15"/>
  <c r="AO35" i="15"/>
  <c r="AO32" i="15"/>
  <c r="AN33" i="15"/>
  <c r="AN34" i="15"/>
  <c r="AN35" i="15"/>
  <c r="AN32" i="15"/>
  <c r="AM33" i="15"/>
  <c r="AM34" i="15"/>
  <c r="AM32" i="15"/>
  <c r="AS60" i="15" l="1"/>
  <c r="AS58" i="15"/>
  <c r="AS59" i="15"/>
  <c r="AS62" i="15"/>
  <c r="AS33" i="15"/>
  <c r="AS63" i="15"/>
  <c r="AS61" i="15"/>
  <c r="AS29" i="15"/>
  <c r="AS30" i="15"/>
  <c r="AS28" i="15"/>
  <c r="AS31" i="15"/>
  <c r="AS34" i="15"/>
  <c r="AS32" i="15"/>
  <c r="AS35" i="15"/>
</calcChain>
</file>

<file path=xl/sharedStrings.xml><?xml version="1.0" encoding="utf-8"?>
<sst xmlns="http://schemas.openxmlformats.org/spreadsheetml/2006/main" count="5585" uniqueCount="441">
  <si>
    <t>Visual 3D Tracking of Child-Adult Social Interactions</t>
  </si>
  <si>
    <t>Deep learning systems for estimating visual attention in robot-assisted therapy of children with autism and intellectual disability</t>
  </si>
  <si>
    <t>Towards the automatic detection of social biomarkers in autism spectrum disorder: introducing the simulated interaction task (SIT)</t>
  </si>
  <si>
    <t>Predicting Response to Joint Attention Performance in Human-Human Interaction Based on Human-Robot Interaction for Young Children with Autism Spectrum Disorder</t>
  </si>
  <si>
    <t>Application of the Still-Face Paradigm in Early Screening for High-Risk Autism Spectrum Disorder in Infants and Toddlers</t>
  </si>
  <si>
    <t>Automatic identification of high-risk autism spectrum disorder: A feasibility study using video and audio data under the still-face paradigm</t>
  </si>
  <si>
    <t>Year</t>
  </si>
  <si>
    <t>Detection of eye contact with deep neural networks is as accurate as human experts</t>
  </si>
  <si>
    <t>Toward Improved Child-Robot Interaction by Understanding Eye Movements</t>
  </si>
  <si>
    <t>Response to Name: A Dataset and A Multimodal Machine Learning Framework towards Autism Study</t>
  </si>
  <si>
    <t>Study No.</t>
  </si>
  <si>
    <t>ADOS-2</t>
  </si>
  <si>
    <t>ASD and TD</t>
  </si>
  <si>
    <t>Type of Experiment</t>
  </si>
  <si>
    <t>TD</t>
  </si>
  <si>
    <t>Attention Estimation</t>
  </si>
  <si>
    <t>K-NN</t>
  </si>
  <si>
    <t>Viola-Jones</t>
  </si>
  <si>
    <t>MTCNN</t>
  </si>
  <si>
    <t>Naïve Classification</t>
  </si>
  <si>
    <t>Accuracy</t>
  </si>
  <si>
    <t>Precision</t>
  </si>
  <si>
    <t>Specificity</t>
  </si>
  <si>
    <t>ASD with ID</t>
  </si>
  <si>
    <t>SVM</t>
  </si>
  <si>
    <t>ASD</t>
  </si>
  <si>
    <t>Facial</t>
  </si>
  <si>
    <t>Eye contact detection during adult-child social interactions</t>
  </si>
  <si>
    <t>Faster R-CNN</t>
  </si>
  <si>
    <t>Eye Contact Detection</t>
  </si>
  <si>
    <t>PiCNN</t>
  </si>
  <si>
    <t>F1</t>
  </si>
  <si>
    <t>AlexNet</t>
  </si>
  <si>
    <t>PEEC</t>
  </si>
  <si>
    <t>GazeLocking</t>
  </si>
  <si>
    <t>OpenFace</t>
  </si>
  <si>
    <t>AUC</t>
  </si>
  <si>
    <t>Face Detection</t>
  </si>
  <si>
    <t>Classification Algorithm</t>
  </si>
  <si>
    <t>ASD/TD Prediction</t>
  </si>
  <si>
    <t>OpenPose</t>
  </si>
  <si>
    <t>Head Movement</t>
  </si>
  <si>
    <t>Random Forest</t>
  </si>
  <si>
    <t>Gaze Pattern</t>
  </si>
  <si>
    <t>Detection of Gaze Shift for Joint Attention</t>
  </si>
  <si>
    <t>Predict Response to Joint Attention in human-human interaction using Head pose in human-robot-interaction</t>
  </si>
  <si>
    <t>2.66 years</t>
  </si>
  <si>
    <t>0.54 years</t>
  </si>
  <si>
    <t>Transductive Support Vector Machine (TSVM) with radial basis function kernel</t>
  </si>
  <si>
    <t>GMM of head pose (OIVD = 30, VT = 0.018, DaFS = 17)</t>
  </si>
  <si>
    <t>GMM of head pose (OIVD = 30, VT = 0.020, DaFS = 16)</t>
  </si>
  <si>
    <t>GMM of head pose (OIVD = 30, VT = 0.007, DaFS = 27)</t>
  </si>
  <si>
    <t>GMM of head pose (OIVD = 30, VT = 0, DaFS =30)</t>
  </si>
  <si>
    <t>Hard histogram of head pose (OIVD = 64, VT = 0.014, DaFS = 49)</t>
  </si>
  <si>
    <t>Hard histogram of head pose (OIVD = 112, VT = 0.017, DaFS = 51)</t>
  </si>
  <si>
    <t>Hard histogram of head pose (OIVD = 32, VT = 0.019, DaFS = 23)</t>
  </si>
  <si>
    <t>Hard histogram of head pose (OIVD = 64, VT = 0.017, DaFS = 42)</t>
  </si>
  <si>
    <t>Hard histogram of head pose (OIVD = 64, VT = 0, DaFS = 64)</t>
  </si>
  <si>
    <t>Soft histogram of head pose (OIVD = 32, VT = 0.014, DaFS = 31)</t>
  </si>
  <si>
    <t>Soft histogram of head pose (OIVD = 8, VT = NA, DaFS = 8)</t>
  </si>
  <si>
    <t>Soft histogram of head pose (OIVD = 32, VT = 0.019, DaFS = 28)</t>
  </si>
  <si>
    <t>Soft histogram of head pose (OIVD = 48, VT = 0.019, DaFS = 30)</t>
  </si>
  <si>
    <t>Soft histogram of head pose (OIVD = 32, VT = 0, DaFS = 32)</t>
  </si>
  <si>
    <t>Hard histogram of head pose motion (OIVD = 48, VT = 0.017, DaFS = 41)</t>
  </si>
  <si>
    <t>Hard histogram of head pose motion (OIVD = 48, VT = 0.014, DaFS = 42)</t>
  </si>
  <si>
    <t>Hard histogram of head pose motion (OIVD = 48, VT = 0, DaFS = 48)</t>
  </si>
  <si>
    <t>Soft historgram of head pose motion (OIVD = 48, VT = 0.014, DaFS = 42)</t>
  </si>
  <si>
    <t>Soft historgram of head pose motion (OIVD = 112, VT = 0.019, DaFS = 93)</t>
  </si>
  <si>
    <t>Soft historgram of head pose motion (OIVD = 128, VT = 0.019, DaFS = 103)</t>
  </si>
  <si>
    <t>Soft historgram of head pose motion (OIVD = 48, VT = 0, DaFS = 48)</t>
  </si>
  <si>
    <t>GMM of head pose + hard histogram of head pose motion (OIVD = 30+128, VT = 0.04, DaFS = 20)</t>
  </si>
  <si>
    <t>GMM of head pose + soft histogram of head pose motion (OIVD = 30+128, VT = 0.032, DaFS = 65)</t>
  </si>
  <si>
    <t>Hard histogram of head pose + hard histogram of head pose motion (OIVD = 32+48, VT = 0.030, DaFS = 35)</t>
  </si>
  <si>
    <t>Soft histogram of head pose + soft histogram of head pose motion (OIVD = 48+48, VT = 0.038, DaFS = 18)</t>
  </si>
  <si>
    <t>Hard histogram of head pose + hard histogram of head pose motion (OIVD = 32+48, VT = 0, DaFS = 80)</t>
  </si>
  <si>
    <t>Detect Autism via a simulated social interaction</t>
  </si>
  <si>
    <t>StackedCNN</t>
  </si>
  <si>
    <t>PooledCNN</t>
  </si>
  <si>
    <t>Gaze Bahaviour features</t>
  </si>
  <si>
    <t>Voice Characteristics</t>
  </si>
  <si>
    <t>All features (gaze behaviour, voice, and facial expressions)</t>
  </si>
  <si>
    <t>CNN</t>
  </si>
  <si>
    <t>social engagement estimation</t>
  </si>
  <si>
    <t>Movement + Expression</t>
  </si>
  <si>
    <t>CNN (TD)</t>
  </si>
  <si>
    <t>SVC (TD)</t>
  </si>
  <si>
    <t>Random Forest (TD)</t>
  </si>
  <si>
    <t>Decision Tree (TD)</t>
  </si>
  <si>
    <t>KNN (TD)</t>
  </si>
  <si>
    <t>CNN (ASD)</t>
  </si>
  <si>
    <t>SVC (ASD)</t>
  </si>
  <si>
    <t>Random Forest (ASD)</t>
  </si>
  <si>
    <t>Decision Tree (ASD)</t>
  </si>
  <si>
    <t>KNN (ASD)</t>
  </si>
  <si>
    <t>CNN (ASD+ TD)</t>
  </si>
  <si>
    <t>SVC (ASD + TD)</t>
  </si>
  <si>
    <t>Random Forest (ASD + TD)</t>
  </si>
  <si>
    <t>Decision Tree (ASD + TD)</t>
  </si>
  <si>
    <t>KNN (ASD + TD)</t>
  </si>
  <si>
    <t>TP</t>
  </si>
  <si>
    <t>FP</t>
  </si>
  <si>
    <t>FN</t>
  </si>
  <si>
    <t>TN</t>
  </si>
  <si>
    <t>Pupil Diameter Data</t>
  </si>
  <si>
    <t>LSTM</t>
  </si>
  <si>
    <t>AOI</t>
  </si>
  <si>
    <t>Using pupil diameter as a feature to classify ASD/TD</t>
  </si>
  <si>
    <t>automatic detection of eye contact</t>
  </si>
  <si>
    <t>Deep model (without transfer learning smoothed)</t>
  </si>
  <si>
    <t>Classifying infants with/without ASD based on eye gaze data from face-to-face interaction videos</t>
  </si>
  <si>
    <t>VMM</t>
  </si>
  <si>
    <t>HMM</t>
  </si>
  <si>
    <t>VB-MAPP Imitation tasks</t>
  </si>
  <si>
    <t>Human-Robot Interaction</t>
  </si>
  <si>
    <t>Face Detection + Facial Landmark</t>
  </si>
  <si>
    <t>Human-Human Interaction</t>
  </si>
  <si>
    <t>Facial Appearance Features</t>
  </si>
  <si>
    <t>Head Movement Features</t>
  </si>
  <si>
    <t>Vocal Features</t>
  </si>
  <si>
    <t>LLDs</t>
  </si>
  <si>
    <t>Head Movement Features + Vocal Features</t>
  </si>
  <si>
    <t>Head Movement Features + Facial Appearance Features</t>
  </si>
  <si>
    <t>OpenPose + MTCNN</t>
  </si>
  <si>
    <t>Vocal Features + Facial Appearance Features</t>
  </si>
  <si>
    <t>Head Movement Features + Facial Features + Vocal Features</t>
  </si>
  <si>
    <t>IntraFace (facial landmarks)+ Perspective-n-Point Algorithm (head pose)</t>
  </si>
  <si>
    <t>Gaze Shift for Initiating Joint Attention</t>
  </si>
  <si>
    <t>ESCS (Early Social Communication Scales) (RJA part)</t>
  </si>
  <si>
    <t>All features(Facial expression, gaze, audio)</t>
  </si>
  <si>
    <t>Simulated Interaction Task</t>
  </si>
  <si>
    <t>Pitch and harmony-noise-ratio (HNR), Mel-frequency cepstral coefficients (MFCCs)</t>
  </si>
  <si>
    <t>RJA performance level (Low/Medium/High)</t>
  </si>
  <si>
    <t>Cropped Face Regions</t>
  </si>
  <si>
    <t>bahavioral characteristics</t>
  </si>
  <si>
    <t>Random Forest (SF episode)</t>
  </si>
  <si>
    <t>Random Forest (FF episode)</t>
  </si>
  <si>
    <t>SVM (FF episode)</t>
  </si>
  <si>
    <t>SVM (SF episode)</t>
  </si>
  <si>
    <t>Predict autism/TD based on still-face paradigm</t>
  </si>
  <si>
    <t>2.33 years</t>
  </si>
  <si>
    <t>2.5 years</t>
  </si>
  <si>
    <t>Response to Name</t>
  </si>
  <si>
    <t>Predict response to name responsiveness score</t>
  </si>
  <si>
    <t>Decision Tree</t>
  </si>
  <si>
    <t>Latency</t>
  </si>
  <si>
    <t>Weighted Duration</t>
  </si>
  <si>
    <t>Latency + Weighted Duration</t>
  </si>
  <si>
    <t>Viola-Jones + HOGs</t>
  </si>
  <si>
    <t>Faster R-CNN + HOGs</t>
  </si>
  <si>
    <t>MTCNN + HOGs</t>
  </si>
  <si>
    <t>Eye Contact</t>
  </si>
  <si>
    <t>No Eye Contact</t>
  </si>
  <si>
    <t>OpenPose + LLDs</t>
  </si>
  <si>
    <t>MTCNN + LLDs</t>
  </si>
  <si>
    <t>OpenPose + MTCNN + LLDs</t>
  </si>
  <si>
    <t>IJA shifts (TD)</t>
  </si>
  <si>
    <t>No IJA shifts (TD)</t>
  </si>
  <si>
    <t>IJA shifts (ASD)</t>
  </si>
  <si>
    <t>No IJA shifts (ASD)</t>
  </si>
  <si>
    <t>OpenFace (HOG + PCA) + (librosa library, proscodic , spectral features) +  AU Intensity, Gaze Angle, Video, AU Occurrence</t>
  </si>
  <si>
    <t>Video</t>
  </si>
  <si>
    <t>OpenFace + Pitch and harmony-noise-ratio (HNR), Mel-frequency cepstral coefficients (MFCCs)</t>
  </si>
  <si>
    <t>Facial AU features</t>
  </si>
  <si>
    <t>Social Engagement</t>
  </si>
  <si>
    <t>No Social Engagement</t>
  </si>
  <si>
    <t>leave-one-subject-out cross validation</t>
  </si>
  <si>
    <t>Expert Labels</t>
  </si>
  <si>
    <t>Duration and frequency of behavioral characteristics</t>
  </si>
  <si>
    <t>Threshold</t>
  </si>
  <si>
    <t>4,339,879 frames (281,152 with eye contact)</t>
  </si>
  <si>
    <t>353,924 frames (25,112 with eye contact)</t>
  </si>
  <si>
    <t>20% of the sample (10% of the 1665 segments have IJA shifts)</t>
  </si>
  <si>
    <t>Modified AlexNet</t>
  </si>
  <si>
    <t>5-fold</t>
  </si>
  <si>
    <t>yes</t>
  </si>
  <si>
    <t>Attention (visual focus on the robot)</t>
  </si>
  <si>
    <t>Distraction (not monitoring the robot)</t>
  </si>
  <si>
    <t>31726 frames</t>
  </si>
  <si>
    <t>4794 frames</t>
  </si>
  <si>
    <t>approx. 90%</t>
  </si>
  <si>
    <t>approx. 10%</t>
  </si>
  <si>
    <t>10-fold</t>
  </si>
  <si>
    <t>subject-independent 10-fold</t>
  </si>
  <si>
    <t>nested cross-validation</t>
  </si>
  <si>
    <t>4-fold</t>
  </si>
  <si>
    <t>Years</t>
  </si>
  <si>
    <t>Modality</t>
  </si>
  <si>
    <t>Head Pose</t>
  </si>
  <si>
    <t>Vocal</t>
  </si>
  <si>
    <t>Gaze</t>
  </si>
  <si>
    <t>Head Pose + Vocal</t>
  </si>
  <si>
    <t>Head Pose + Facial</t>
  </si>
  <si>
    <t>Head Pose + Facial+Vocal</t>
  </si>
  <si>
    <t>Facial + Gaze + Vocal</t>
  </si>
  <si>
    <t>Image</t>
  </si>
  <si>
    <t>posture + Facial</t>
  </si>
  <si>
    <t>Posture</t>
  </si>
  <si>
    <t>Study</t>
  </si>
  <si>
    <t>A. Di Nuovo et al., 2018</t>
  </si>
  <si>
    <t>C. Eunji et al., 2017</t>
  </si>
  <si>
    <t>C. Tang et al., 2020</t>
  </si>
  <si>
    <t>E. Chong et al., 2017</t>
  </si>
  <si>
    <t>H. Drimalla et al., 2019</t>
  </si>
  <si>
    <t>H. Drimalla et al., 2020</t>
  </si>
  <si>
    <t>H. Javed et al., 2020</t>
  </si>
  <si>
    <t>K. S. Lohan et al., 2018</t>
  </si>
  <si>
    <t>E. Chong et al., 2020</t>
  </si>
  <si>
    <t>D. Alie et al., 2011</t>
  </si>
  <si>
    <t>N. Qiu et al., 2020</t>
  </si>
  <si>
    <t>0.7-0.8 for sensitivity and specificity,  PPV(OR precision) &gt; 0.5 acceptable</t>
  </si>
  <si>
    <t>Participants_Group</t>
  </si>
  <si>
    <t>Paper_Title</t>
  </si>
  <si>
    <t>Research_Focus</t>
  </si>
  <si>
    <t>Type_of_Control_Group</t>
  </si>
  <si>
    <t>Autism_Group_Sample_Size</t>
  </si>
  <si>
    <t>Control_Group_Sample_Size</t>
  </si>
  <si>
    <t>Autism_Male_Distribution</t>
  </si>
  <si>
    <t>Control_Male_Distribution</t>
  </si>
  <si>
    <t>Autism_Age_Mean</t>
  </si>
  <si>
    <t>Autism_Age_SD</t>
  </si>
  <si>
    <t>Control_Age_Mean</t>
  </si>
  <si>
    <t>Control_Age_SD</t>
  </si>
  <si>
    <t>Age_Unit</t>
  </si>
  <si>
    <t>Feature_Extraction_Algorithm</t>
  </si>
  <si>
    <t>Type_of_Feature_Inputs</t>
  </si>
  <si>
    <t xml:space="preserve">Test_Validation_Set </t>
  </si>
  <si>
    <t>Training_Set</t>
  </si>
  <si>
    <t>Cross_Validation</t>
  </si>
  <si>
    <t>Data_Augmentation</t>
  </si>
  <si>
    <t>Positive_Output_Class</t>
  </si>
  <si>
    <t>Negative_Output_Class</t>
  </si>
  <si>
    <t>Negative_Prediction</t>
  </si>
  <si>
    <t>Sensitivity_Recall</t>
  </si>
  <si>
    <t>Matthews_correlation_coefficient</t>
  </si>
  <si>
    <t>Still-Face</t>
  </si>
  <si>
    <t>Vocal + Facial</t>
  </si>
  <si>
    <t>Discriminative Few Shot Learning of Facial Dynamics in Interview Videos for Autism Trait Classification</t>
  </si>
  <si>
    <t>RJAfinder: An automated tool for quantification of responding to joint attention behaviors in autism spectrum disorder using eye tracking data</t>
  </si>
  <si>
    <t>Identification of Social Engagement Indicators Associated With Autism Spectrum Disorder Using a Game-Based Mobile App: Comparative Study of Gaze Fixation and Visual Scanning Methods</t>
  </si>
  <si>
    <t>Evaluation of an artificial intelligence-based medical device for diagnosis of autism spectrum disorder</t>
  </si>
  <si>
    <t>Eye gaze as a biomarker in the recognition of autism spectrum disorder using virtual reality and machine learning: A proof of concept for diagnosis</t>
  </si>
  <si>
    <t>Development of a visual attention based decision support system for autism spectrum disorder screening</t>
  </si>
  <si>
    <t>Stratification of Children with Autism Spectrum Disorder through fusion of temporal information in eye-gaze scan-paths</t>
  </si>
  <si>
    <t>Classification of Children With Autism and Typical Development Using Eye-Tracking Data From Face-to-Face Conversations: Machine Learning Model Development and Performance Evaluation</t>
  </si>
  <si>
    <t>An Automated Mutual Gaze Detection Framework for Social Behavior Assessment in Therapy for Children with Autism</t>
  </si>
  <si>
    <t>Machine learning based autism spectrum disorder detection from videos</t>
  </si>
  <si>
    <t>A two-stage multi-modal affect analysis framework for children with autism spectrum disorder</t>
  </si>
  <si>
    <t>Using 2D video-based pose estimation for automated prediction of autism spectrum disorders in young children</t>
  </si>
  <si>
    <t>Engagement Estimation During Child Robot Interaction Using Deep Convolutional Networks Focusing on ASD Children</t>
  </si>
  <si>
    <t>Eye Tracker</t>
  </si>
  <si>
    <t>Logistic regression</t>
  </si>
  <si>
    <t>valid sampling rate, number of RJA events</t>
  </si>
  <si>
    <t>held-out test set</t>
  </si>
  <si>
    <t>Gaze pattern for ASD/TD classification (gameplay)</t>
  </si>
  <si>
    <t>Use video + skeleton for ASD/TD classification</t>
  </si>
  <si>
    <t>Play with robots (Show me the gesture, express the feeling, pantomime, guess the object and joint attention)</t>
  </si>
  <si>
    <t>Estimate engagement level (including joint attention task)</t>
  </si>
  <si>
    <t>Gaze fixation time (three features)</t>
  </si>
  <si>
    <t>LDA</t>
  </si>
  <si>
    <t>Gaze fixation time (four features)</t>
  </si>
  <si>
    <t>Gaze fixation time (two features)</t>
  </si>
  <si>
    <t>Gaze fixation time (16 features)</t>
  </si>
  <si>
    <t>gaze fixation for ASD/TD classification (conversation)</t>
  </si>
  <si>
    <t>ADOS-2 Interview</t>
  </si>
  <si>
    <t>VR eye gaze (visual attention behaviours) for diagnosis</t>
  </si>
  <si>
    <t xml:space="preserve">(9 features)Number of AOIs seen, average number of AOIs seen per scene (and SD), number of frames with no AOIs, AOIs, persons, items </t>
  </si>
  <si>
    <t xml:space="preserve"> (7 features)Number of AOIs seen, average number of AOIs seen per scene (and SD), number of frames with no AOIs, AOIs, persons, items</t>
  </si>
  <si>
    <t>persons/ items (8 items)</t>
  </si>
  <si>
    <t>chidren/ items (6 items)</t>
  </si>
  <si>
    <t>Naïve Bayes</t>
  </si>
  <si>
    <t>Adult/ items (7 items)</t>
  </si>
  <si>
    <t>chidren/ adults (9 items)</t>
  </si>
  <si>
    <t>XGBoost</t>
  </si>
  <si>
    <t>Face/body (2 features)</t>
  </si>
  <si>
    <t>Chidren's faces/bodies (8 features)</t>
  </si>
  <si>
    <t>Adults' faces/bodies (5 features)</t>
  </si>
  <si>
    <t>visual attention for asd/td classification</t>
  </si>
  <si>
    <t>Fixation count, Fixation duration, Dwell time, Net Dwell Time, Diversion Duration (Relief feature selection)</t>
  </si>
  <si>
    <t>Fixation count, Fixation duration, Dwell time, Net Dwell Time, Diversion Duration (InfoGain feature selection)</t>
  </si>
  <si>
    <t>Fixation count, Fixation duration, Dwell time, Net Dwell Time, Diversion Duration (Wrapper feature selection)</t>
  </si>
  <si>
    <t>Two therapy  sessions randomized trial (Standard Therapy: table-top reading activity, play therapy: drumming activity, singing activity)</t>
  </si>
  <si>
    <t>Deep CNN (Three branches)</t>
  </si>
  <si>
    <t>two-stage multi-modal (acoustic and visual cues), predict affect states of child with ASD (positive, negative, neutral) in play therapy</t>
  </si>
  <si>
    <t>J. Zhang et al., 2022</t>
  </si>
  <si>
    <t>quantifying responding to joint attention using eye tracking data, Eye gaze features for ASD/TDC classification</t>
  </si>
  <si>
    <t>M. Varma et al.2022</t>
  </si>
  <si>
    <t>OpenFace+Coarse gaze annotation</t>
  </si>
  <si>
    <t>Gaze fixation pattern</t>
  </si>
  <si>
    <t>~72%</t>
  </si>
  <si>
    <t>LSTM (window= 100, shift = 10)</t>
  </si>
  <si>
    <t>Human-Agent Interaction</t>
  </si>
  <si>
    <t>kNN</t>
  </si>
  <si>
    <t>I. Akin-Bulbul et al., 2022</t>
  </si>
  <si>
    <t>M. Alcaniz et al., 2022</t>
  </si>
  <si>
    <t>Z. Zhao et al., 2021</t>
  </si>
  <si>
    <t>leave-one-out</t>
  </si>
  <si>
    <t>Tobii eye tracker AOI (fixation time)</t>
  </si>
  <si>
    <t>Movement AND 5seconds of video</t>
  </si>
  <si>
    <t>Posture + Image</t>
  </si>
  <si>
    <t>VGG16 CNN + LSTM</t>
  </si>
  <si>
    <t>N. Kojovic et al., 2021</t>
  </si>
  <si>
    <t>Integrated entropy</t>
  </si>
  <si>
    <t>Positive Energy</t>
  </si>
  <si>
    <t>Integrated entropy + Positive Energy</t>
  </si>
  <si>
    <t>14 encounteres over one month, 3 sessions per week (6-8 min per child/session)</t>
  </si>
  <si>
    <t>Dataset 1: v-BOSCC (12-minute examiner-child intereaction (2x5-minutes play segments with standarized sets of toys, and a 2-minute conversation segment)); Dataset2: ESCS (15-25 minute structured assessment uses standarized toys) and v-BOSCC (2x4-minutes play and 2-minute snake); Dataset 3: Rapid-ABC assessment (R-ABC), 2-to-4 minute play (5 activities); Dataset 4: Marcus therapy [ 1) pairing, 12 sessions; 2)Demands, 5 sessions; 3) Mands, 6 sessions], 10-minute each session, except two sessions (3 and 9 minutes)</t>
  </si>
  <si>
    <t>the mother amused baby without touch of body (2 minutes) + 1-minute still-face episode.</t>
  </si>
  <si>
    <t>ESCS (15-25 minutes)</t>
  </si>
  <si>
    <t xml:space="preserve"> Least-to-Most-Based Robot-mediated Intervention (LTM-RI) (unknow session duration) and with/without ESCS (15-25 minutes)</t>
  </si>
  <si>
    <t>Simulated Interaction Task (7minutes)</t>
  </si>
  <si>
    <t>8-10 minutes per robot x2</t>
  </si>
  <si>
    <t>ESCS (15-25 minutes), BOSCC (10-12 minutes)</t>
  </si>
  <si>
    <t>5 minutes</t>
  </si>
  <si>
    <t>1 hour</t>
  </si>
  <si>
    <t>12 clips (5-7 second/clip)</t>
  </si>
  <si>
    <t>90 seconds</t>
  </si>
  <si>
    <t>medical device using boosted decision tree (compare with two specialists)</t>
  </si>
  <si>
    <t>Questionnaire + two social interaction videos</t>
  </si>
  <si>
    <t>24 minutes and 45 seconds</t>
  </si>
  <si>
    <t>48 seconds for the stimulis (16x3), 2 second fixation before each stimuli</t>
  </si>
  <si>
    <t>A battery of eye tracking video stimuli (Activity Monitoring, Social Referencing, Theory of Mind, Dyadic Bid Tasks)</t>
  </si>
  <si>
    <t>15 minutes</t>
  </si>
  <si>
    <t>3 minutes</t>
  </si>
  <si>
    <t>therapeutic games for children to play (ASD-affect dataset)</t>
  </si>
  <si>
    <t>about 5 minutes</t>
  </si>
  <si>
    <t>well-child visit (could be both screening/assessment)</t>
  </si>
  <si>
    <t>20 minutes</t>
  </si>
  <si>
    <t>Multiple level asd/not asd/indetermined</t>
  </si>
  <si>
    <t>Mutual gaze detection</t>
  </si>
  <si>
    <t>Detecting Gaze Towards Eyes in tural Social Interactions and Its Use in Child Assessment</t>
  </si>
  <si>
    <t>Detecting autism by alyzing a simulated social interaction</t>
  </si>
  <si>
    <t>Toward an Automated Measure of Social Engagement for Children With Autism Spectrum Disorder-A Persolized Computatiol Modeling Approach</t>
  </si>
  <si>
    <t>Alysis of eye gaze pattern of infants at risk of autism spectrum disorder using Markov models</t>
  </si>
  <si>
    <t>Dymic /static items (5 features)</t>
  </si>
  <si>
    <t>P. R. Krishppababu et al., 2021</t>
  </si>
  <si>
    <t>Exploring Complexity of Facial Dymics in Autism Spectrum Disorder</t>
  </si>
  <si>
    <t>early atypical facial expression symptoms , facial dymics ASD/TD</t>
  </si>
  <si>
    <t>low-dimensiol facial embedding</t>
  </si>
  <si>
    <t>G. Nie et al., 2018</t>
  </si>
  <si>
    <t>W. B. Liu et al., 2017</t>
  </si>
  <si>
    <t>Zhang, N. et al., 2022</t>
  </si>
  <si>
    <t>Megerian, J. T. et al., 2022</t>
  </si>
  <si>
    <t>Wu, C. et al., 2021</t>
  </si>
  <si>
    <t>Anagnostopoulou, D. et al., 2021</t>
  </si>
  <si>
    <t>Therapy</t>
  </si>
  <si>
    <t>Assessment +Therapy</t>
  </si>
  <si>
    <t>Assessment</t>
  </si>
  <si>
    <t>Experiment Duration Description</t>
  </si>
  <si>
    <t>Screening</t>
  </si>
  <si>
    <t>Intervention</t>
  </si>
  <si>
    <t>Interaction Type</t>
  </si>
  <si>
    <t>Interaction_type_class</t>
  </si>
  <si>
    <t>KNN</t>
  </si>
  <si>
    <t>Naïve Bayes (FF episode)</t>
  </si>
  <si>
    <t>Naïve Bayes (SF episode)</t>
  </si>
  <si>
    <t>Semi-structured play interaction tasks</t>
  </si>
  <si>
    <t>Maze-like setup</t>
  </si>
  <si>
    <t>Memory  Task with Avatar</t>
  </si>
  <si>
    <t>Face-to-face Interaction</t>
  </si>
  <si>
    <t>Gameplay videos</t>
  </si>
  <si>
    <t>Stimulus videos</t>
  </si>
  <si>
    <t>virtual reality</t>
  </si>
  <si>
    <t>structured face-to-face conversation</t>
  </si>
  <si>
    <t>ResNet-18</t>
  </si>
  <si>
    <t>DNN</t>
  </si>
  <si>
    <t>Eye Gaze scan path (Spatial)</t>
  </si>
  <si>
    <t>Eye Gaze scan path (3seconds temporal)</t>
  </si>
  <si>
    <t>gaze velocity scan-path (3-6 seconds time window)</t>
  </si>
  <si>
    <t>engagement level (1-3)</t>
  </si>
  <si>
    <t>ASD like (high/low risk)</t>
  </si>
  <si>
    <t>action recognition using images and facial features (look face, look object, vocalization, and smile)</t>
  </si>
  <si>
    <t>social visual behaviour scores</t>
  </si>
  <si>
    <t>ADOS video classification system (facial dynamics) for ASD classification</t>
  </si>
  <si>
    <t>gaze prediction framework, social interactions b/w children with autism and therapy trainer; calculate mutual gaze score</t>
  </si>
  <si>
    <t>performance</t>
  </si>
  <si>
    <t>A. Adham et al., 2022</t>
  </si>
  <si>
    <t>Sptial information and temporal information of eye gaze (scan-paths), and gaze velocity as feature for ASD/TD classification</t>
  </si>
  <si>
    <t>1D CNN</t>
  </si>
  <si>
    <t>ResNet-50</t>
  </si>
  <si>
    <t>LSTM (one layer)</t>
  </si>
  <si>
    <t>2D CNN</t>
  </si>
  <si>
    <t>Pose features (TD-Joint Attention Data set)</t>
  </si>
  <si>
    <t>Pose features (ASD-Joint Attention Data set)</t>
  </si>
  <si>
    <t>Pose keypoint 2D coordinates (ASD-Joint Attention Data set)</t>
  </si>
  <si>
    <t>Pose keypoint 3D coordinates (ASD-Joint Attention Data set)</t>
  </si>
  <si>
    <t>log-Mel spectrogram + Image</t>
  </si>
  <si>
    <t>Image, Facial keypoints Features</t>
  </si>
  <si>
    <t>Response Score</t>
  </si>
  <si>
    <t>Assessment + Intervention</t>
  </si>
  <si>
    <t>flip vertically with 0.3 probability, add gaussian noise with 0.5 probability</t>
  </si>
  <si>
    <t>ResNet</t>
  </si>
  <si>
    <t>Li, J. et al., 2021</t>
  </si>
  <si>
    <t>Speech and Facial Emotion</t>
  </si>
  <si>
    <t>random crop, rotation, shifting, illumination adujstment, normalisation</t>
  </si>
  <si>
    <t>emotion recongition (negative and non-negative, neutural and positive)</t>
  </si>
  <si>
    <t>Adult-Child Play Task</t>
  </si>
  <si>
    <t>8.7%/17.55%</t>
  </si>
  <si>
    <t>horizontally flip</t>
  </si>
  <si>
    <t xml:space="preserve">Facial Behaviour Recognition (smile, look face, look object, vocalization) </t>
  </si>
  <si>
    <t>Zhang Guo. et al., 2021</t>
  </si>
  <si>
    <t>score</t>
  </si>
  <si>
    <t>LPQ-TOP scenes</t>
  </si>
  <si>
    <t>ASD (3 levels)</t>
  </si>
  <si>
    <t>ASD and ASD negative and TD</t>
  </si>
  <si>
    <t>video and questionnaires</t>
  </si>
  <si>
    <t>Video And Questionnaires</t>
  </si>
  <si>
    <t xml:space="preserve">gradient boosted decision tree </t>
  </si>
  <si>
    <t>Deep model (smoothed) (ResNet-50 backbone)</t>
  </si>
  <si>
    <t>Deep model (not smoothed) (ResNet-50 backbone)</t>
  </si>
  <si>
    <t>Intersection over Union (IoU) thresholds of 0.5 and 0.75 are given</t>
  </si>
  <si>
    <t xml:space="preserve">variance threshold </t>
  </si>
  <si>
    <t xml:space="preserve">Bonferroni-corrected significance threshold of 0.0031 </t>
  </si>
  <si>
    <t>PPV greater than 65% and NPV greater than 85%</t>
  </si>
  <si>
    <t>velocity thresholds</t>
  </si>
  <si>
    <t>velocity threshold</t>
  </si>
  <si>
    <t>velocity-threshold identification fixation filter</t>
  </si>
  <si>
    <t>mutual gaze score (0.6)</t>
  </si>
  <si>
    <t>Classifier</t>
  </si>
  <si>
    <t>Experimental_Task_Number</t>
  </si>
  <si>
    <t>Experimental Task</t>
  </si>
  <si>
    <t>Development and Validation of a Joint Attention-Based Deep Learning System for Detection and Symptom Severity Assessment of Autism Spectrum Disorder</t>
  </si>
  <si>
    <t>Complexity analysis of head movements in autistic toddlers</t>
  </si>
  <si>
    <t>Social and Non-social Movies with visual and auditory stimuli</t>
  </si>
  <si>
    <t>Computer vision to measure head movement rate, movement acceleration, and complexity using multiscale entropy</t>
  </si>
  <si>
    <t>DL model for ASD/TD classification using Joint attention episodes (ESCS manual), and ASD symptom severities prediction</t>
  </si>
  <si>
    <t>ESCS</t>
  </si>
  <si>
    <t>10 minutes</t>
  </si>
  <si>
    <t>ESCS and Applied Behavior Analysis</t>
  </si>
  <si>
    <t>Ko, C. et al., 2023</t>
  </si>
  <si>
    <t>C. Ko et al., 2023</t>
  </si>
  <si>
    <t>CNN (Resnet18) +LSTM+Attention</t>
  </si>
  <si>
    <t>10 fold cross-validation</t>
  </si>
  <si>
    <t>Video Input</t>
  </si>
  <si>
    <t>Krishnappa Babu et al., 2023</t>
  </si>
  <si>
    <t>Video (Initiation of Joint Attention)</t>
  </si>
  <si>
    <t>10-fold group-wise (by individual) cross-validation</t>
  </si>
  <si>
    <t>ResNet18-LSTM-Attention</t>
  </si>
  <si>
    <t>Video (Low-Level Response to Joint Attention)</t>
  </si>
  <si>
    <t>Video (High-Level Response to Joint Attention)</t>
  </si>
  <si>
    <t>Resnet18+LSTM+Attention</t>
  </si>
  <si>
    <t>Krishnappa Babu, P. R.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</si>
</sst>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9" fontId="0" fillId="0" borderId="0" xfId="0" applyNumberFormat="1" applyFill="1"/>
    <xf numFmtId="2" fontId="4" fillId="0" borderId="0" xfId="0" applyNumberFormat="1" applyFont="1" applyFill="1"/>
    <xf numFmtId="0" fontId="3" fillId="0" borderId="0" xfId="0" applyFont="1" applyFill="1"/>
    <xf numFmtId="0" fontId="6" fillId="0" borderId="0" xfId="0" applyFont="1" applyFill="1"/>
    <xf numFmtId="2" fontId="6" fillId="0" borderId="0" xfId="0" applyNumberFormat="1" applyFont="1" applyFill="1"/>
    <xf numFmtId="2" fontId="0" fillId="0" borderId="0" xfId="0" applyNumberFormat="1" applyFill="1"/>
    <xf numFmtId="13" fontId="0" fillId="0" borderId="0" xfId="0" applyNumberFormat="1" applyFill="1"/>
    <xf numFmtId="0" fontId="5" fillId="0" borderId="0" xfId="0" applyFont="1" applyFill="1"/>
    <xf numFmtId="164" fontId="4" fillId="0" borderId="0" xfId="0" applyNumberFormat="1" applyFon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2369-0B66-4ED5-8F3B-7BF6900AE59E}">
  <sheetPr>
    <pageSetUpPr fitToPage="1"/>
  </sheetPr>
  <dimension ref="A1:BH178"/>
  <sheetViews>
    <sheetView tabSelected="1" zoomScale="109" zoomScaleNormal="109" workbookViewId="0">
      <pane xSplit="5" ySplit="1" topLeftCell="AL157" activePane="bottomRight" state="frozen"/>
      <selection activeCell="E132" sqref="E132"/>
      <selection pane="topRight" activeCell="E132" sqref="E132"/>
      <selection pane="bottomLeft" activeCell="E132" sqref="E132"/>
      <selection pane="bottomRight" activeCell="D160" sqref="D160"/>
    </sheetView>
  </sheetViews>
  <sheetFormatPr defaultColWidth="9" defaultRowHeight="14.25" x14ac:dyDescent="0.45"/>
  <cols>
    <col min="1" max="1" width="6.3984375" style="2" customWidth="1"/>
    <col min="2" max="2" width="31.3984375" style="2" customWidth="1"/>
    <col min="3" max="3" width="6" style="2" customWidth="1"/>
    <col min="4" max="4" width="9.59765625" style="2" customWidth="1"/>
    <col min="5" max="5" width="15.73046875" style="2" customWidth="1"/>
    <col min="6" max="6" width="16.59765625" style="2" customWidth="1"/>
    <col min="7" max="7" width="19" style="2" bestFit="1" customWidth="1"/>
    <col min="8" max="8" width="22.1328125" style="2" customWidth="1"/>
    <col min="9" max="9" width="22.59765625" style="2" bestFit="1" customWidth="1"/>
    <col min="10" max="16" width="22.59765625" style="2" customWidth="1"/>
    <col min="17" max="17" width="23.1328125" style="2" bestFit="1" customWidth="1"/>
    <col min="18" max="21" width="23.1328125" style="2" customWidth="1"/>
    <col min="22" max="22" width="20.3984375" style="2" customWidth="1"/>
    <col min="23" max="23" width="51.59765625" style="2" bestFit="1" customWidth="1"/>
    <col min="24" max="24" width="51.59765625" style="2" customWidth="1"/>
    <col min="25" max="25" width="52.3984375" style="2" bestFit="1" customWidth="1"/>
    <col min="26" max="26" width="34.86328125" style="2" bestFit="1" customWidth="1"/>
    <col min="27" max="27" width="30.86328125" style="2" bestFit="1" customWidth="1"/>
    <col min="28" max="28" width="18.1328125" style="2" bestFit="1" customWidth="1"/>
    <col min="29" max="29" width="31.73046875" style="2" bestFit="1" customWidth="1"/>
    <col min="30" max="30" width="32.86328125" style="2" bestFit="1" customWidth="1"/>
    <col min="31" max="32" width="41" style="2" bestFit="1" customWidth="1"/>
    <col min="33" max="33" width="62" style="2" bestFit="1" customWidth="1"/>
    <col min="34" max="37" width="20.86328125" style="2" customWidth="1"/>
    <col min="38" max="38" width="14" style="2" bestFit="1" customWidth="1"/>
    <col min="39" max="39" width="11.73046875" style="2" bestFit="1" customWidth="1"/>
    <col min="40" max="40" width="15.59765625" style="2" bestFit="1" customWidth="1"/>
    <col min="41" max="41" width="11.73046875" style="2" bestFit="1" customWidth="1"/>
    <col min="42" max="42" width="18" style="2" bestFit="1" customWidth="1"/>
    <col min="43" max="43" width="6.73046875" style="2" bestFit="1" customWidth="1"/>
    <col min="44" max="44" width="5.73046875" style="2" bestFit="1" customWidth="1"/>
    <col min="45" max="45" width="29.86328125" style="2" bestFit="1" customWidth="1"/>
    <col min="46" max="46" width="20.86328125" style="2" customWidth="1"/>
    <col min="47" max="16384" width="9" style="2"/>
  </cols>
  <sheetData>
    <row r="1" spans="1:60" x14ac:dyDescent="0.45">
      <c r="A1" s="1" t="s">
        <v>10</v>
      </c>
      <c r="B1" s="1" t="s">
        <v>197</v>
      </c>
      <c r="C1" s="1" t="s">
        <v>6</v>
      </c>
      <c r="D1" s="1" t="s">
        <v>211</v>
      </c>
      <c r="E1" s="1" t="s">
        <v>212</v>
      </c>
      <c r="F1" s="1" t="s">
        <v>210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350</v>
      </c>
      <c r="R1" s="1" t="s">
        <v>351</v>
      </c>
      <c r="S1" s="1" t="s">
        <v>419</v>
      </c>
      <c r="T1" s="1" t="s">
        <v>418</v>
      </c>
      <c r="U1" s="1" t="s">
        <v>13</v>
      </c>
      <c r="V1" s="1" t="s">
        <v>347</v>
      </c>
      <c r="W1" s="1" t="s">
        <v>224</v>
      </c>
      <c r="X1" s="1" t="s">
        <v>186</v>
      </c>
      <c r="Y1" s="1" t="s">
        <v>226</v>
      </c>
      <c r="Z1" s="1" t="s">
        <v>225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38</v>
      </c>
      <c r="AF1" s="1" t="s">
        <v>417</v>
      </c>
      <c r="AG1" s="1" t="s">
        <v>168</v>
      </c>
      <c r="AH1" s="1" t="s">
        <v>99</v>
      </c>
      <c r="AI1" s="1" t="s">
        <v>100</v>
      </c>
      <c r="AJ1" s="1" t="s">
        <v>102</v>
      </c>
      <c r="AK1" s="1" t="s">
        <v>101</v>
      </c>
      <c r="AL1" s="1" t="s">
        <v>20</v>
      </c>
      <c r="AM1" s="1" t="s">
        <v>21</v>
      </c>
      <c r="AN1" s="1" t="s">
        <v>232</v>
      </c>
      <c r="AO1" s="1" t="s">
        <v>22</v>
      </c>
      <c r="AP1" s="1" t="s">
        <v>231</v>
      </c>
      <c r="AQ1" s="1" t="s">
        <v>36</v>
      </c>
      <c r="AR1" s="1" t="s">
        <v>31</v>
      </c>
      <c r="AS1" s="1" t="s">
        <v>233</v>
      </c>
      <c r="AT1" s="1" t="s">
        <v>374</v>
      </c>
      <c r="AU1" s="1"/>
      <c r="AV1" s="1"/>
      <c r="AW1" s="1"/>
      <c r="AX1" s="1"/>
      <c r="AY1" s="1"/>
      <c r="AZ1" s="1"/>
      <c r="BA1" s="1"/>
      <c r="BB1" s="1"/>
      <c r="BC1" s="1"/>
      <c r="BE1" s="1"/>
      <c r="BF1" s="1"/>
      <c r="BG1" s="1"/>
      <c r="BH1" s="1"/>
    </row>
    <row r="2" spans="1:60" x14ac:dyDescent="0.45">
      <c r="A2" s="2">
        <v>2</v>
      </c>
      <c r="B2" s="2" t="s">
        <v>198</v>
      </c>
      <c r="C2" s="2">
        <v>2018</v>
      </c>
      <c r="D2" s="2" t="s">
        <v>1</v>
      </c>
      <c r="E2" s="2" t="s">
        <v>15</v>
      </c>
      <c r="F2" s="2" t="s">
        <v>23</v>
      </c>
      <c r="H2" s="2">
        <v>6</v>
      </c>
      <c r="Q2" s="2" t="s">
        <v>113</v>
      </c>
      <c r="R2" s="2">
        <v>0</v>
      </c>
      <c r="S2" s="2" t="s">
        <v>112</v>
      </c>
      <c r="T2" s="2">
        <v>1</v>
      </c>
      <c r="U2" s="2" t="s">
        <v>344</v>
      </c>
      <c r="V2" s="2" t="s">
        <v>304</v>
      </c>
      <c r="W2" s="2" t="s">
        <v>37</v>
      </c>
      <c r="X2" s="2" t="s">
        <v>26</v>
      </c>
      <c r="Y2" s="2" t="s">
        <v>178</v>
      </c>
      <c r="Z2" s="2" t="s">
        <v>177</v>
      </c>
      <c r="AA2" s="2" t="s">
        <v>181</v>
      </c>
      <c r="AC2" s="2" t="s">
        <v>175</v>
      </c>
      <c r="AD2" s="2" t="s">
        <v>176</v>
      </c>
      <c r="AE2" s="2" t="s">
        <v>19</v>
      </c>
      <c r="AF2" s="2" t="s">
        <v>269</v>
      </c>
      <c r="AL2" s="2">
        <v>0.73399999999999999</v>
      </c>
      <c r="AM2" s="2">
        <v>0.70599999999999996</v>
      </c>
      <c r="AN2" s="2">
        <v>0.67800000000000005</v>
      </c>
      <c r="AO2" s="2">
        <v>0.77600000000000002</v>
      </c>
      <c r="AP2" s="2">
        <v>0.69599999999999995</v>
      </c>
      <c r="AQ2" s="2">
        <v>0.73819999999999997</v>
      </c>
      <c r="AR2" s="3">
        <f t="shared" ref="AR2:AR7" si="0">(2*(AM2*AN2)/(AM2+AN2))</f>
        <v>0.69171676300578033</v>
      </c>
      <c r="AT2" s="2">
        <v>0.73399999999999999</v>
      </c>
    </row>
    <row r="3" spans="1:60" x14ac:dyDescent="0.45">
      <c r="A3" s="2">
        <v>2</v>
      </c>
      <c r="B3" s="2" t="s">
        <v>198</v>
      </c>
      <c r="C3" s="2">
        <v>2018</v>
      </c>
      <c r="D3" s="2" t="s">
        <v>1</v>
      </c>
      <c r="E3" s="2" t="s">
        <v>15</v>
      </c>
      <c r="F3" s="2" t="s">
        <v>23</v>
      </c>
      <c r="H3" s="2">
        <v>6</v>
      </c>
      <c r="Q3" s="2" t="s">
        <v>113</v>
      </c>
      <c r="R3" s="2">
        <v>0</v>
      </c>
      <c r="S3" s="2" t="s">
        <v>112</v>
      </c>
      <c r="T3" s="2">
        <v>1</v>
      </c>
      <c r="U3" s="2" t="s">
        <v>344</v>
      </c>
      <c r="V3" s="2" t="s">
        <v>304</v>
      </c>
      <c r="W3" s="2" t="s">
        <v>37</v>
      </c>
      <c r="X3" s="2" t="s">
        <v>26</v>
      </c>
      <c r="Y3" s="2" t="s">
        <v>178</v>
      </c>
      <c r="Z3" s="2" t="s">
        <v>177</v>
      </c>
      <c r="AA3" s="2" t="s">
        <v>181</v>
      </c>
      <c r="AC3" s="2" t="s">
        <v>175</v>
      </c>
      <c r="AD3" s="2" t="s">
        <v>176</v>
      </c>
      <c r="AE3" s="2" t="s">
        <v>16</v>
      </c>
      <c r="AF3" s="2" t="s">
        <v>352</v>
      </c>
      <c r="AL3" s="2">
        <v>0.754</v>
      </c>
      <c r="AM3" s="2">
        <v>0.72899999999999998</v>
      </c>
      <c r="AN3" s="2">
        <v>0.65100000000000002</v>
      </c>
      <c r="AO3" s="2">
        <v>0.81200000000000006</v>
      </c>
      <c r="AP3" s="2">
        <v>0.70599999999999996</v>
      </c>
      <c r="AQ3" s="2">
        <v>0.79259999999999997</v>
      </c>
      <c r="AR3" s="3">
        <f t="shared" si="0"/>
        <v>0.68779565217391314</v>
      </c>
      <c r="AT3" s="2">
        <v>0.754</v>
      </c>
    </row>
    <row r="4" spans="1:60" x14ac:dyDescent="0.45">
      <c r="A4" s="2">
        <v>2</v>
      </c>
      <c r="B4" s="2" t="s">
        <v>198</v>
      </c>
      <c r="C4" s="2">
        <v>2018</v>
      </c>
      <c r="D4" s="2" t="s">
        <v>1</v>
      </c>
      <c r="E4" s="2" t="s">
        <v>15</v>
      </c>
      <c r="F4" s="2" t="s">
        <v>23</v>
      </c>
      <c r="H4" s="2">
        <v>6</v>
      </c>
      <c r="Q4" s="2" t="s">
        <v>113</v>
      </c>
      <c r="R4" s="2">
        <v>0</v>
      </c>
      <c r="S4" s="2" t="s">
        <v>112</v>
      </c>
      <c r="T4" s="2">
        <v>1</v>
      </c>
      <c r="U4" s="2" t="s">
        <v>344</v>
      </c>
      <c r="V4" s="2" t="s">
        <v>304</v>
      </c>
      <c r="W4" s="2" t="s">
        <v>37</v>
      </c>
      <c r="X4" s="2" t="s">
        <v>26</v>
      </c>
      <c r="Y4" s="2" t="s">
        <v>178</v>
      </c>
      <c r="Z4" s="2" t="s">
        <v>177</v>
      </c>
      <c r="AA4" s="2" t="s">
        <v>181</v>
      </c>
      <c r="AC4" s="2" t="s">
        <v>175</v>
      </c>
      <c r="AD4" s="2" t="s">
        <v>176</v>
      </c>
      <c r="AE4" s="2" t="s">
        <v>19</v>
      </c>
      <c r="AF4" s="2" t="s">
        <v>269</v>
      </c>
      <c r="AL4" s="2">
        <v>0.69599999999999995</v>
      </c>
      <c r="AM4" s="2">
        <v>0.66300000000000003</v>
      </c>
      <c r="AN4" s="2">
        <v>0.75900000000000001</v>
      </c>
      <c r="AO4" s="2">
        <v>0.64200000000000002</v>
      </c>
      <c r="AP4" s="2">
        <v>0.58299999999999996</v>
      </c>
      <c r="AQ4" s="2">
        <v>0.86809999999999998</v>
      </c>
      <c r="AR4" s="3">
        <f t="shared" si="0"/>
        <v>0.70775949367088609</v>
      </c>
      <c r="AT4" s="2">
        <v>0.69599999999999995</v>
      </c>
    </row>
    <row r="5" spans="1:60" x14ac:dyDescent="0.45">
      <c r="A5" s="2">
        <v>2</v>
      </c>
      <c r="B5" s="2" t="s">
        <v>198</v>
      </c>
      <c r="C5" s="2">
        <v>2018</v>
      </c>
      <c r="D5" s="2" t="s">
        <v>1</v>
      </c>
      <c r="E5" s="2" t="s">
        <v>15</v>
      </c>
      <c r="F5" s="2" t="s">
        <v>23</v>
      </c>
      <c r="H5" s="2">
        <v>6</v>
      </c>
      <c r="Q5" s="2" t="s">
        <v>113</v>
      </c>
      <c r="R5" s="2">
        <v>0</v>
      </c>
      <c r="S5" s="2" t="s">
        <v>112</v>
      </c>
      <c r="T5" s="2">
        <v>1</v>
      </c>
      <c r="U5" s="2" t="s">
        <v>344</v>
      </c>
      <c r="V5" s="2" t="s">
        <v>304</v>
      </c>
      <c r="W5" s="2" t="s">
        <v>37</v>
      </c>
      <c r="X5" s="2" t="s">
        <v>26</v>
      </c>
      <c r="Y5" s="2" t="s">
        <v>178</v>
      </c>
      <c r="Z5" s="2" t="s">
        <v>177</v>
      </c>
      <c r="AA5" s="2" t="s">
        <v>181</v>
      </c>
      <c r="AC5" s="2" t="s">
        <v>175</v>
      </c>
      <c r="AD5" s="2" t="s">
        <v>176</v>
      </c>
      <c r="AE5" s="2" t="s">
        <v>16</v>
      </c>
      <c r="AF5" s="2" t="s">
        <v>352</v>
      </c>
      <c r="AL5" s="2">
        <v>0.84599999999999997</v>
      </c>
      <c r="AM5" s="2">
        <v>0.745</v>
      </c>
      <c r="AN5" s="2">
        <v>0.85799999999999998</v>
      </c>
      <c r="AO5" s="2">
        <v>0.76700000000000002</v>
      </c>
      <c r="AP5" s="2">
        <v>0.78200000000000003</v>
      </c>
      <c r="AQ5" s="2">
        <v>0.93140000000000001</v>
      </c>
      <c r="AR5" s="3">
        <f t="shared" si="0"/>
        <v>0.79751715533374912</v>
      </c>
      <c r="AT5" s="2">
        <v>0.84599999999999997</v>
      </c>
    </row>
    <row r="6" spans="1:60" x14ac:dyDescent="0.45">
      <c r="A6" s="2">
        <v>2</v>
      </c>
      <c r="B6" s="2" t="s">
        <v>198</v>
      </c>
      <c r="C6" s="2">
        <v>2018</v>
      </c>
      <c r="D6" s="2" t="s">
        <v>1</v>
      </c>
      <c r="E6" s="2" t="s">
        <v>15</v>
      </c>
      <c r="F6" s="2" t="s">
        <v>23</v>
      </c>
      <c r="H6" s="2">
        <v>6</v>
      </c>
      <c r="Q6" s="2" t="s">
        <v>113</v>
      </c>
      <c r="R6" s="2">
        <v>0</v>
      </c>
      <c r="S6" s="2" t="s">
        <v>112</v>
      </c>
      <c r="T6" s="2">
        <v>1</v>
      </c>
      <c r="U6" s="2" t="s">
        <v>344</v>
      </c>
      <c r="V6" s="2" t="s">
        <v>304</v>
      </c>
      <c r="W6" s="2" t="s">
        <v>114</v>
      </c>
      <c r="X6" s="2" t="s">
        <v>26</v>
      </c>
      <c r="Y6" s="2" t="s">
        <v>178</v>
      </c>
      <c r="Z6" s="2" t="s">
        <v>177</v>
      </c>
      <c r="AA6" s="2" t="s">
        <v>181</v>
      </c>
      <c r="AC6" s="2" t="s">
        <v>175</v>
      </c>
      <c r="AD6" s="2" t="s">
        <v>176</v>
      </c>
      <c r="AE6" s="2" t="s">
        <v>16</v>
      </c>
      <c r="AF6" s="2" t="s">
        <v>352</v>
      </c>
      <c r="AL6" s="2">
        <v>0.70899999999999996</v>
      </c>
      <c r="AM6" s="2">
        <v>0.61899999999999999</v>
      </c>
      <c r="AN6" s="2">
        <v>0.95299999999999996</v>
      </c>
      <c r="AO6" s="2">
        <v>0.48299999999999998</v>
      </c>
      <c r="AP6" s="2">
        <v>0.90200000000000002</v>
      </c>
      <c r="AQ6" s="2">
        <v>0.61919999999999997</v>
      </c>
      <c r="AR6" s="3">
        <f t="shared" si="0"/>
        <v>0.75051781170483456</v>
      </c>
      <c r="AT6" s="2">
        <v>0.70899999999999996</v>
      </c>
    </row>
    <row r="7" spans="1:60" x14ac:dyDescent="0.45">
      <c r="A7" s="2">
        <v>2</v>
      </c>
      <c r="B7" s="2" t="s">
        <v>198</v>
      </c>
      <c r="C7" s="2">
        <v>2018</v>
      </c>
      <c r="D7" s="2" t="s">
        <v>1</v>
      </c>
      <c r="E7" s="2" t="s">
        <v>15</v>
      </c>
      <c r="F7" s="2" t="s">
        <v>23</v>
      </c>
      <c r="H7" s="2">
        <v>6</v>
      </c>
      <c r="Q7" s="2" t="s">
        <v>113</v>
      </c>
      <c r="R7" s="2">
        <v>0</v>
      </c>
      <c r="S7" s="2" t="s">
        <v>112</v>
      </c>
      <c r="T7" s="2">
        <v>1</v>
      </c>
      <c r="U7" s="2" t="s">
        <v>344</v>
      </c>
      <c r="V7" s="2" t="s">
        <v>304</v>
      </c>
      <c r="W7" s="2" t="s">
        <v>114</v>
      </c>
      <c r="X7" s="2" t="s">
        <v>26</v>
      </c>
      <c r="Y7" s="2" t="s">
        <v>178</v>
      </c>
      <c r="Z7" s="2" t="s">
        <v>177</v>
      </c>
      <c r="AA7" s="2" t="s">
        <v>181</v>
      </c>
      <c r="AC7" s="2" t="s">
        <v>175</v>
      </c>
      <c r="AD7" s="2" t="s">
        <v>176</v>
      </c>
      <c r="AE7" s="2" t="s">
        <v>16</v>
      </c>
      <c r="AF7" s="2" t="s">
        <v>352</v>
      </c>
      <c r="AL7" s="2">
        <v>0.88200000000000001</v>
      </c>
      <c r="AM7" s="2">
        <v>0.83299999999999996</v>
      </c>
      <c r="AN7" s="2">
        <v>0.83</v>
      </c>
      <c r="AO7" s="2">
        <v>0.873</v>
      </c>
      <c r="AP7" s="2">
        <v>0.81799999999999995</v>
      </c>
      <c r="AQ7" s="2">
        <v>0.91279999999999994</v>
      </c>
      <c r="AR7" s="3">
        <f t="shared" si="0"/>
        <v>0.8314972940469032</v>
      </c>
      <c r="AT7" s="2">
        <v>0.88200000000000001</v>
      </c>
    </row>
    <row r="8" spans="1:60" x14ac:dyDescent="0.45">
      <c r="A8" s="2">
        <v>5</v>
      </c>
      <c r="B8" s="2" t="s">
        <v>199</v>
      </c>
      <c r="C8" s="2">
        <v>2017</v>
      </c>
      <c r="D8" s="2" t="s">
        <v>329</v>
      </c>
      <c r="E8" s="2" t="s">
        <v>27</v>
      </c>
      <c r="F8" s="2" t="s">
        <v>12</v>
      </c>
      <c r="G8" s="2" t="s">
        <v>14</v>
      </c>
      <c r="H8" s="2">
        <v>50</v>
      </c>
      <c r="I8" s="2">
        <v>50</v>
      </c>
      <c r="Q8" s="2" t="s">
        <v>115</v>
      </c>
      <c r="R8" s="2">
        <v>1</v>
      </c>
      <c r="S8" s="2" t="s">
        <v>355</v>
      </c>
      <c r="T8" s="2">
        <v>1</v>
      </c>
      <c r="U8" s="2" t="s">
        <v>345</v>
      </c>
      <c r="V8" s="2" t="s">
        <v>305</v>
      </c>
      <c r="W8" s="2" t="s">
        <v>29</v>
      </c>
      <c r="X8" s="2" t="s">
        <v>150</v>
      </c>
      <c r="Y8" s="4">
        <v>0.8</v>
      </c>
      <c r="Z8" s="4">
        <v>0.2</v>
      </c>
      <c r="AA8" s="2" t="s">
        <v>173</v>
      </c>
      <c r="AB8" s="2" t="s">
        <v>174</v>
      </c>
      <c r="AC8" s="2" t="s">
        <v>150</v>
      </c>
      <c r="AD8" s="2" t="s">
        <v>151</v>
      </c>
      <c r="AE8" s="2" t="s">
        <v>30</v>
      </c>
      <c r="AF8" s="2" t="s">
        <v>30</v>
      </c>
      <c r="AH8" s="3"/>
      <c r="AI8" s="3"/>
      <c r="AJ8" s="3"/>
      <c r="AK8" s="3"/>
      <c r="AL8" s="3"/>
      <c r="AM8" s="2">
        <v>0.75</v>
      </c>
      <c r="AN8" s="2">
        <v>0.8</v>
      </c>
      <c r="AO8" s="3"/>
      <c r="AQ8" s="2">
        <v>0.79</v>
      </c>
      <c r="AR8" s="2">
        <v>0.78</v>
      </c>
      <c r="AS8" s="2">
        <v>0.77</v>
      </c>
      <c r="AT8" s="2">
        <v>0.79</v>
      </c>
    </row>
    <row r="9" spans="1:60" x14ac:dyDescent="0.45">
      <c r="A9" s="2">
        <v>5</v>
      </c>
      <c r="B9" s="2" t="s">
        <v>199</v>
      </c>
      <c r="C9" s="2">
        <v>2017</v>
      </c>
      <c r="D9" s="2" t="s">
        <v>329</v>
      </c>
      <c r="E9" s="2" t="s">
        <v>27</v>
      </c>
      <c r="F9" s="2" t="s">
        <v>12</v>
      </c>
      <c r="G9" s="2" t="s">
        <v>14</v>
      </c>
      <c r="H9" s="2">
        <v>50</v>
      </c>
      <c r="I9" s="2">
        <v>50</v>
      </c>
      <c r="Q9" s="2" t="s">
        <v>115</v>
      </c>
      <c r="R9" s="2">
        <v>1</v>
      </c>
      <c r="S9" s="2" t="s">
        <v>355</v>
      </c>
      <c r="T9" s="2">
        <v>1</v>
      </c>
      <c r="U9" s="2" t="s">
        <v>345</v>
      </c>
      <c r="V9" s="2" t="s">
        <v>305</v>
      </c>
      <c r="W9" s="2" t="s">
        <v>29</v>
      </c>
      <c r="X9" s="2" t="s">
        <v>150</v>
      </c>
      <c r="Y9" s="4">
        <v>0.8</v>
      </c>
      <c r="Z9" s="4">
        <v>0.2</v>
      </c>
      <c r="AA9" s="2" t="s">
        <v>173</v>
      </c>
      <c r="AB9" s="2" t="s">
        <v>174</v>
      </c>
      <c r="AC9" s="2" t="s">
        <v>150</v>
      </c>
      <c r="AD9" s="2" t="s">
        <v>151</v>
      </c>
      <c r="AE9" s="2" t="s">
        <v>32</v>
      </c>
      <c r="AF9" s="2" t="s">
        <v>32</v>
      </c>
      <c r="AH9" s="3"/>
      <c r="AI9" s="3"/>
      <c r="AJ9" s="3"/>
      <c r="AK9" s="3"/>
      <c r="AL9" s="3"/>
      <c r="AM9" s="2">
        <v>0.71</v>
      </c>
      <c r="AN9" s="2">
        <v>0.77</v>
      </c>
      <c r="AO9" s="3"/>
      <c r="AQ9" s="2">
        <v>0.75</v>
      </c>
      <c r="AR9" s="2">
        <v>0.73</v>
      </c>
      <c r="AS9" s="2">
        <v>0.72</v>
      </c>
      <c r="AT9" s="2">
        <v>0.75</v>
      </c>
    </row>
    <row r="10" spans="1:60" x14ac:dyDescent="0.45">
      <c r="A10" s="2">
        <v>5</v>
      </c>
      <c r="B10" s="2" t="s">
        <v>199</v>
      </c>
      <c r="C10" s="2">
        <v>2017</v>
      </c>
      <c r="D10" s="2" t="s">
        <v>329</v>
      </c>
      <c r="E10" s="2" t="s">
        <v>27</v>
      </c>
      <c r="F10" s="2" t="s">
        <v>12</v>
      </c>
      <c r="G10" s="2" t="s">
        <v>14</v>
      </c>
      <c r="H10" s="2">
        <v>50</v>
      </c>
      <c r="I10" s="2">
        <v>50</v>
      </c>
      <c r="Q10" s="2" t="s">
        <v>115</v>
      </c>
      <c r="R10" s="2">
        <v>1</v>
      </c>
      <c r="S10" s="2" t="s">
        <v>355</v>
      </c>
      <c r="T10" s="2">
        <v>1</v>
      </c>
      <c r="U10" s="2" t="s">
        <v>345</v>
      </c>
      <c r="V10" s="2" t="s">
        <v>305</v>
      </c>
      <c r="W10" s="2" t="s">
        <v>29</v>
      </c>
      <c r="X10" s="2" t="s">
        <v>150</v>
      </c>
      <c r="Y10" s="4">
        <v>0.8</v>
      </c>
      <c r="Z10" s="4">
        <v>0.2</v>
      </c>
      <c r="AA10" s="2" t="s">
        <v>173</v>
      </c>
      <c r="AB10" s="2" t="s">
        <v>174</v>
      </c>
      <c r="AC10" s="2" t="s">
        <v>150</v>
      </c>
      <c r="AD10" s="2" t="s">
        <v>151</v>
      </c>
      <c r="AE10" s="2" t="s">
        <v>33</v>
      </c>
      <c r="AF10" s="2" t="s">
        <v>33</v>
      </c>
      <c r="AH10" s="3"/>
      <c r="AI10" s="3"/>
      <c r="AJ10" s="3"/>
      <c r="AK10" s="3"/>
      <c r="AL10" s="3"/>
      <c r="AM10" s="2">
        <v>0.67</v>
      </c>
      <c r="AN10" s="2">
        <v>0.59</v>
      </c>
      <c r="AO10" s="3"/>
      <c r="AQ10" s="2">
        <v>0.56999999999999995</v>
      </c>
      <c r="AR10" s="2">
        <v>0.63</v>
      </c>
      <c r="AS10" s="2">
        <v>0.62</v>
      </c>
      <c r="AT10" s="2">
        <v>0.56999999999999995</v>
      </c>
    </row>
    <row r="11" spans="1:60" x14ac:dyDescent="0.45">
      <c r="A11" s="2">
        <v>5</v>
      </c>
      <c r="B11" s="2" t="s">
        <v>199</v>
      </c>
      <c r="C11" s="2">
        <v>2017</v>
      </c>
      <c r="D11" s="2" t="s">
        <v>329</v>
      </c>
      <c r="E11" s="2" t="s">
        <v>27</v>
      </c>
      <c r="F11" s="2" t="s">
        <v>12</v>
      </c>
      <c r="G11" s="2" t="s">
        <v>14</v>
      </c>
      <c r="H11" s="2">
        <v>50</v>
      </c>
      <c r="I11" s="2">
        <v>50</v>
      </c>
      <c r="Q11" s="2" t="s">
        <v>115</v>
      </c>
      <c r="R11" s="2">
        <v>1</v>
      </c>
      <c r="S11" s="2" t="s">
        <v>355</v>
      </c>
      <c r="T11" s="2">
        <v>1</v>
      </c>
      <c r="U11" s="2" t="s">
        <v>345</v>
      </c>
      <c r="V11" s="2" t="s">
        <v>305</v>
      </c>
      <c r="W11" s="2" t="s">
        <v>29</v>
      </c>
      <c r="X11" s="2" t="s">
        <v>150</v>
      </c>
      <c r="Y11" s="4">
        <v>0.8</v>
      </c>
      <c r="Z11" s="4">
        <v>0.2</v>
      </c>
      <c r="AA11" s="2" t="s">
        <v>173</v>
      </c>
      <c r="AB11" s="2" t="s">
        <v>174</v>
      </c>
      <c r="AC11" s="2" t="s">
        <v>150</v>
      </c>
      <c r="AD11" s="2" t="s">
        <v>151</v>
      </c>
      <c r="AE11" s="2" t="s">
        <v>34</v>
      </c>
      <c r="AF11" s="2" t="s">
        <v>34</v>
      </c>
      <c r="AM11" s="2">
        <v>0.52</v>
      </c>
      <c r="AN11" s="2">
        <v>0.52</v>
      </c>
      <c r="AQ11" s="2">
        <v>0.48</v>
      </c>
      <c r="AR11" s="2">
        <v>0.52</v>
      </c>
      <c r="AS11" s="2">
        <v>0.5</v>
      </c>
      <c r="AT11" s="2">
        <v>0.48</v>
      </c>
    </row>
    <row r="12" spans="1:60" x14ac:dyDescent="0.45">
      <c r="A12" s="2">
        <v>6</v>
      </c>
      <c r="B12" s="2" t="s">
        <v>200</v>
      </c>
      <c r="C12" s="2">
        <v>2020</v>
      </c>
      <c r="D12" s="2" t="s">
        <v>5</v>
      </c>
      <c r="E12" s="2" t="s">
        <v>39</v>
      </c>
      <c r="F12" s="2" t="s">
        <v>12</v>
      </c>
      <c r="G12" s="2" t="s">
        <v>14</v>
      </c>
      <c r="H12" s="2">
        <v>40</v>
      </c>
      <c r="I12" s="2">
        <v>43</v>
      </c>
      <c r="J12" s="2">
        <v>36</v>
      </c>
      <c r="K12" s="2">
        <v>32</v>
      </c>
      <c r="L12" s="2">
        <f t="shared" ref="L12:L25" si="1">19.65/12</f>
        <v>1.6375</v>
      </c>
      <c r="M12" s="2">
        <f t="shared" ref="M12:M25" si="2">3.81/12</f>
        <v>0.3175</v>
      </c>
      <c r="N12" s="2">
        <f t="shared" ref="N12:N25" si="3">16.4/12</f>
        <v>1.3666666666666665</v>
      </c>
      <c r="O12" s="2">
        <f t="shared" ref="O12:O25" si="4">4.7/12</f>
        <v>0.39166666666666666</v>
      </c>
      <c r="P12" s="2" t="s">
        <v>185</v>
      </c>
      <c r="Q12" s="2" t="s">
        <v>115</v>
      </c>
      <c r="R12" s="2">
        <v>1</v>
      </c>
      <c r="S12" s="2" t="s">
        <v>234</v>
      </c>
      <c r="T12" s="2">
        <v>0</v>
      </c>
      <c r="U12" s="2" t="s">
        <v>346</v>
      </c>
      <c r="V12" s="2" t="s">
        <v>306</v>
      </c>
      <c r="W12" s="2" t="s">
        <v>117</v>
      </c>
      <c r="X12" s="2" t="s">
        <v>187</v>
      </c>
      <c r="Y12" s="2" t="s">
        <v>179</v>
      </c>
      <c r="Z12" s="2" t="s">
        <v>180</v>
      </c>
      <c r="AA12" s="2" t="s">
        <v>182</v>
      </c>
      <c r="AC12" s="2" t="s">
        <v>25</v>
      </c>
      <c r="AD12" s="2" t="s">
        <v>14</v>
      </c>
      <c r="AE12" s="2" t="s">
        <v>24</v>
      </c>
      <c r="AF12" s="2" t="s">
        <v>24</v>
      </c>
      <c r="AG12" s="2" t="s">
        <v>209</v>
      </c>
      <c r="AH12" s="3">
        <v>36</v>
      </c>
      <c r="AI12" s="3">
        <v>30</v>
      </c>
      <c r="AJ12" s="3">
        <v>13</v>
      </c>
      <c r="AK12" s="3">
        <v>4</v>
      </c>
      <c r="AL12" s="2">
        <v>0.59040000000000004</v>
      </c>
      <c r="AM12" s="2">
        <v>0.54549999999999998</v>
      </c>
      <c r="AN12" s="2">
        <v>0.9</v>
      </c>
      <c r="AO12" s="2">
        <v>0.30230000000000001</v>
      </c>
      <c r="AQ12" s="2">
        <v>0.57730000000000004</v>
      </c>
      <c r="AR12" s="5">
        <f t="shared" ref="AR12:AR25" si="5">(2*(AM12*AN12)/(AM12+AN12))</f>
        <v>0.67928052576962983</v>
      </c>
      <c r="AT12" s="2">
        <v>0.59040000000000004</v>
      </c>
    </row>
    <row r="13" spans="1:60" x14ac:dyDescent="0.45">
      <c r="A13" s="2">
        <v>6</v>
      </c>
      <c r="B13" s="2" t="s">
        <v>200</v>
      </c>
      <c r="C13" s="2">
        <v>2020</v>
      </c>
      <c r="D13" s="2" t="s">
        <v>5</v>
      </c>
      <c r="E13" s="2" t="s">
        <v>39</v>
      </c>
      <c r="F13" s="2" t="s">
        <v>12</v>
      </c>
      <c r="G13" s="2" t="s">
        <v>14</v>
      </c>
      <c r="H13" s="2">
        <v>40</v>
      </c>
      <c r="I13" s="2">
        <v>43</v>
      </c>
      <c r="J13" s="2">
        <v>36</v>
      </c>
      <c r="K13" s="2">
        <v>32</v>
      </c>
      <c r="L13" s="2">
        <f t="shared" si="1"/>
        <v>1.6375</v>
      </c>
      <c r="M13" s="2">
        <f t="shared" si="2"/>
        <v>0.3175</v>
      </c>
      <c r="N13" s="2">
        <f t="shared" si="3"/>
        <v>1.3666666666666665</v>
      </c>
      <c r="O13" s="2">
        <f t="shared" si="4"/>
        <v>0.39166666666666666</v>
      </c>
      <c r="P13" s="2" t="s">
        <v>185</v>
      </c>
      <c r="Q13" s="2" t="s">
        <v>115</v>
      </c>
      <c r="R13" s="2">
        <v>1</v>
      </c>
      <c r="S13" s="2" t="s">
        <v>234</v>
      </c>
      <c r="T13" s="2">
        <v>0</v>
      </c>
      <c r="U13" s="2" t="s">
        <v>346</v>
      </c>
      <c r="V13" s="2" t="s">
        <v>306</v>
      </c>
      <c r="W13" s="2" t="s">
        <v>116</v>
      </c>
      <c r="X13" s="2" t="s">
        <v>26</v>
      </c>
      <c r="Y13" s="2" t="s">
        <v>179</v>
      </c>
      <c r="Z13" s="2" t="s">
        <v>180</v>
      </c>
      <c r="AA13" s="2" t="s">
        <v>182</v>
      </c>
      <c r="AC13" s="2" t="s">
        <v>25</v>
      </c>
      <c r="AD13" s="2" t="s">
        <v>14</v>
      </c>
      <c r="AE13" s="2" t="s">
        <v>24</v>
      </c>
      <c r="AF13" s="2" t="s">
        <v>24</v>
      </c>
      <c r="AG13" s="2" t="s">
        <v>209</v>
      </c>
      <c r="AH13" s="3">
        <v>34</v>
      </c>
      <c r="AI13" s="3">
        <v>3</v>
      </c>
      <c r="AJ13" s="3">
        <v>40</v>
      </c>
      <c r="AK13" s="3">
        <v>6</v>
      </c>
      <c r="AL13" s="2">
        <v>0.89159999999999995</v>
      </c>
      <c r="AM13" s="2">
        <v>0.91890000000000005</v>
      </c>
      <c r="AN13" s="2">
        <v>0.85</v>
      </c>
      <c r="AO13" s="2">
        <v>0.93020000000000003</v>
      </c>
      <c r="AQ13" s="2">
        <v>0.89239999999999997</v>
      </c>
      <c r="AR13" s="5">
        <f t="shared" si="5"/>
        <v>0.88310814630561374</v>
      </c>
      <c r="AT13" s="2">
        <v>0.89159999999999995</v>
      </c>
    </row>
    <row r="14" spans="1:60" x14ac:dyDescent="0.45">
      <c r="A14" s="2">
        <v>6</v>
      </c>
      <c r="B14" s="2" t="s">
        <v>200</v>
      </c>
      <c r="C14" s="2">
        <v>2020</v>
      </c>
      <c r="D14" s="2" t="s">
        <v>5</v>
      </c>
      <c r="E14" s="2" t="s">
        <v>39</v>
      </c>
      <c r="F14" s="2" t="s">
        <v>12</v>
      </c>
      <c r="G14" s="2" t="s">
        <v>14</v>
      </c>
      <c r="H14" s="2">
        <v>40</v>
      </c>
      <c r="I14" s="2">
        <v>43</v>
      </c>
      <c r="J14" s="2">
        <v>36</v>
      </c>
      <c r="K14" s="2">
        <v>32</v>
      </c>
      <c r="L14" s="2">
        <f t="shared" si="1"/>
        <v>1.6375</v>
      </c>
      <c r="M14" s="2">
        <f t="shared" si="2"/>
        <v>0.3175</v>
      </c>
      <c r="N14" s="2">
        <f t="shared" si="3"/>
        <v>1.3666666666666665</v>
      </c>
      <c r="O14" s="2">
        <f t="shared" si="4"/>
        <v>0.39166666666666666</v>
      </c>
      <c r="P14" s="2" t="s">
        <v>185</v>
      </c>
      <c r="Q14" s="2" t="s">
        <v>115</v>
      </c>
      <c r="R14" s="2">
        <v>1</v>
      </c>
      <c r="S14" s="2" t="s">
        <v>234</v>
      </c>
      <c r="T14" s="2">
        <v>0</v>
      </c>
      <c r="U14" s="2" t="s">
        <v>346</v>
      </c>
      <c r="V14" s="2" t="s">
        <v>306</v>
      </c>
      <c r="W14" s="2" t="s">
        <v>118</v>
      </c>
      <c r="X14" s="2" t="s">
        <v>188</v>
      </c>
      <c r="Y14" s="2" t="s">
        <v>179</v>
      </c>
      <c r="Z14" s="2" t="s">
        <v>180</v>
      </c>
      <c r="AA14" s="2" t="s">
        <v>182</v>
      </c>
      <c r="AC14" s="2" t="s">
        <v>25</v>
      </c>
      <c r="AD14" s="2" t="s">
        <v>14</v>
      </c>
      <c r="AE14" s="2" t="s">
        <v>24</v>
      </c>
      <c r="AF14" s="2" t="s">
        <v>24</v>
      </c>
      <c r="AG14" s="2" t="s">
        <v>209</v>
      </c>
      <c r="AH14" s="3">
        <v>36</v>
      </c>
      <c r="AI14" s="3">
        <v>6</v>
      </c>
      <c r="AJ14" s="3">
        <v>37</v>
      </c>
      <c r="AK14" s="3">
        <v>4</v>
      </c>
      <c r="AL14" s="2">
        <v>0.87949999999999995</v>
      </c>
      <c r="AM14" s="2">
        <v>0.85709999999999997</v>
      </c>
      <c r="AN14" s="2">
        <v>0.9</v>
      </c>
      <c r="AO14" s="2">
        <v>0.86050000000000004</v>
      </c>
      <c r="AQ14" s="2">
        <v>0.84770000000000001</v>
      </c>
      <c r="AR14" s="5">
        <f t="shared" si="5"/>
        <v>0.87802629332422755</v>
      </c>
      <c r="AT14" s="2">
        <v>0.87949999999999995</v>
      </c>
    </row>
    <row r="15" spans="1:60" x14ac:dyDescent="0.45">
      <c r="A15" s="2">
        <v>6</v>
      </c>
      <c r="B15" s="2" t="s">
        <v>200</v>
      </c>
      <c r="C15" s="2">
        <v>2020</v>
      </c>
      <c r="D15" s="2" t="s">
        <v>5</v>
      </c>
      <c r="E15" s="2" t="s">
        <v>39</v>
      </c>
      <c r="F15" s="2" t="s">
        <v>12</v>
      </c>
      <c r="G15" s="2" t="s">
        <v>14</v>
      </c>
      <c r="H15" s="2">
        <v>40</v>
      </c>
      <c r="I15" s="2">
        <v>43</v>
      </c>
      <c r="J15" s="2">
        <v>36</v>
      </c>
      <c r="K15" s="2">
        <v>32</v>
      </c>
      <c r="L15" s="2">
        <f t="shared" si="1"/>
        <v>1.6375</v>
      </c>
      <c r="M15" s="2">
        <f t="shared" si="2"/>
        <v>0.3175</v>
      </c>
      <c r="N15" s="2">
        <f t="shared" si="3"/>
        <v>1.3666666666666665</v>
      </c>
      <c r="O15" s="2">
        <f t="shared" si="4"/>
        <v>0.39166666666666666</v>
      </c>
      <c r="P15" s="2" t="s">
        <v>185</v>
      </c>
      <c r="Q15" s="2" t="s">
        <v>115</v>
      </c>
      <c r="R15" s="2">
        <v>1</v>
      </c>
      <c r="S15" s="2" t="s">
        <v>234</v>
      </c>
      <c r="T15" s="2">
        <v>0</v>
      </c>
      <c r="U15" s="2" t="s">
        <v>346</v>
      </c>
      <c r="V15" s="2" t="s">
        <v>306</v>
      </c>
      <c r="W15" s="2" t="s">
        <v>120</v>
      </c>
      <c r="X15" s="2" t="s">
        <v>190</v>
      </c>
      <c r="Y15" s="2" t="s">
        <v>179</v>
      </c>
      <c r="Z15" s="2" t="s">
        <v>180</v>
      </c>
      <c r="AA15" s="2" t="s">
        <v>182</v>
      </c>
      <c r="AC15" s="2" t="s">
        <v>25</v>
      </c>
      <c r="AD15" s="2" t="s">
        <v>14</v>
      </c>
      <c r="AE15" s="2" t="s">
        <v>24</v>
      </c>
      <c r="AF15" s="2" t="s">
        <v>24</v>
      </c>
      <c r="AG15" s="2" t="s">
        <v>209</v>
      </c>
      <c r="AH15" s="3">
        <v>36</v>
      </c>
      <c r="AI15" s="3">
        <v>7</v>
      </c>
      <c r="AJ15" s="3">
        <v>36</v>
      </c>
      <c r="AK15" s="3">
        <v>4</v>
      </c>
      <c r="AL15" s="2">
        <v>0.86750000000000005</v>
      </c>
      <c r="AM15" s="2">
        <v>0.83720000000000006</v>
      </c>
      <c r="AN15" s="2">
        <v>0.9</v>
      </c>
      <c r="AO15" s="2">
        <v>0.83720000000000006</v>
      </c>
      <c r="AQ15" s="2">
        <v>0.83140000000000003</v>
      </c>
      <c r="AR15" s="5">
        <f t="shared" si="5"/>
        <v>0.86746488602348604</v>
      </c>
      <c r="AT15" s="2">
        <v>0.86750000000000005</v>
      </c>
    </row>
    <row r="16" spans="1:60" x14ac:dyDescent="0.45">
      <c r="A16" s="2">
        <v>6</v>
      </c>
      <c r="B16" s="2" t="s">
        <v>200</v>
      </c>
      <c r="C16" s="2">
        <v>2020</v>
      </c>
      <c r="D16" s="2" t="s">
        <v>5</v>
      </c>
      <c r="E16" s="2" t="s">
        <v>39</v>
      </c>
      <c r="F16" s="2" t="s">
        <v>12</v>
      </c>
      <c r="G16" s="2" t="s">
        <v>14</v>
      </c>
      <c r="H16" s="2">
        <v>40</v>
      </c>
      <c r="I16" s="2">
        <v>43</v>
      </c>
      <c r="J16" s="2">
        <v>36</v>
      </c>
      <c r="K16" s="2">
        <v>32</v>
      </c>
      <c r="L16" s="2">
        <f t="shared" si="1"/>
        <v>1.6375</v>
      </c>
      <c r="M16" s="2">
        <f t="shared" si="2"/>
        <v>0.3175</v>
      </c>
      <c r="N16" s="2">
        <f t="shared" si="3"/>
        <v>1.3666666666666665</v>
      </c>
      <c r="O16" s="2">
        <f t="shared" si="4"/>
        <v>0.39166666666666666</v>
      </c>
      <c r="P16" s="2" t="s">
        <v>185</v>
      </c>
      <c r="Q16" s="2" t="s">
        <v>115</v>
      </c>
      <c r="R16" s="2">
        <v>1</v>
      </c>
      <c r="S16" s="2" t="s">
        <v>234</v>
      </c>
      <c r="T16" s="2">
        <v>0</v>
      </c>
      <c r="U16" s="2" t="s">
        <v>346</v>
      </c>
      <c r="V16" s="2" t="s">
        <v>306</v>
      </c>
      <c r="W16" s="2" t="s">
        <v>121</v>
      </c>
      <c r="X16" s="2" t="s">
        <v>191</v>
      </c>
      <c r="Y16" s="2" t="s">
        <v>179</v>
      </c>
      <c r="Z16" s="2" t="s">
        <v>180</v>
      </c>
      <c r="AA16" s="2" t="s">
        <v>182</v>
      </c>
      <c r="AC16" s="2" t="s">
        <v>25</v>
      </c>
      <c r="AD16" s="2" t="s">
        <v>14</v>
      </c>
      <c r="AE16" s="2" t="s">
        <v>24</v>
      </c>
      <c r="AF16" s="2" t="s">
        <v>24</v>
      </c>
      <c r="AG16" s="2" t="s">
        <v>209</v>
      </c>
      <c r="AH16" s="3">
        <f t="shared" ref="AH16:AH25" si="6">H16*AN16</f>
        <v>34</v>
      </c>
      <c r="AI16" s="3">
        <f t="shared" ref="AI16:AI25" si="7">I16-AJ16</f>
        <v>2</v>
      </c>
      <c r="AJ16" s="3">
        <f t="shared" ref="AJ16:AJ25" si="8">ROUND(I16*AO16,0)</f>
        <v>41</v>
      </c>
      <c r="AK16" s="3">
        <f t="shared" ref="AK16:AK25" si="9">H16-AH16</f>
        <v>6</v>
      </c>
      <c r="AL16" s="2">
        <v>0.90359999999999996</v>
      </c>
      <c r="AM16" s="2">
        <v>0.94440000000000002</v>
      </c>
      <c r="AN16" s="2">
        <v>0.85</v>
      </c>
      <c r="AO16" s="2">
        <v>0.95350000000000001</v>
      </c>
      <c r="AQ16" s="2">
        <v>0.89829999999999999</v>
      </c>
      <c r="AR16" s="5">
        <f t="shared" si="5"/>
        <v>0.89471689701292911</v>
      </c>
      <c r="AT16" s="2">
        <v>0.90359999999999996</v>
      </c>
    </row>
    <row r="17" spans="1:46" x14ac:dyDescent="0.45">
      <c r="A17" s="2">
        <v>6</v>
      </c>
      <c r="B17" s="2" t="s">
        <v>200</v>
      </c>
      <c r="C17" s="2">
        <v>2020</v>
      </c>
      <c r="D17" s="2" t="s">
        <v>5</v>
      </c>
      <c r="E17" s="2" t="s">
        <v>39</v>
      </c>
      <c r="F17" s="2" t="s">
        <v>12</v>
      </c>
      <c r="G17" s="2" t="s">
        <v>14</v>
      </c>
      <c r="H17" s="2">
        <v>40</v>
      </c>
      <c r="I17" s="2">
        <v>43</v>
      </c>
      <c r="J17" s="2">
        <v>36</v>
      </c>
      <c r="K17" s="2">
        <v>32</v>
      </c>
      <c r="L17" s="2">
        <f t="shared" si="1"/>
        <v>1.6375</v>
      </c>
      <c r="M17" s="2">
        <f t="shared" si="2"/>
        <v>0.3175</v>
      </c>
      <c r="N17" s="2">
        <f t="shared" si="3"/>
        <v>1.3666666666666665</v>
      </c>
      <c r="O17" s="2">
        <f t="shared" si="4"/>
        <v>0.39166666666666666</v>
      </c>
      <c r="P17" s="2" t="s">
        <v>185</v>
      </c>
      <c r="Q17" s="2" t="s">
        <v>115</v>
      </c>
      <c r="R17" s="2">
        <v>1</v>
      </c>
      <c r="S17" s="2" t="s">
        <v>234</v>
      </c>
      <c r="T17" s="2">
        <v>0</v>
      </c>
      <c r="U17" s="2" t="s">
        <v>346</v>
      </c>
      <c r="V17" s="2" t="s">
        <v>306</v>
      </c>
      <c r="W17" s="2" t="s">
        <v>123</v>
      </c>
      <c r="X17" s="2" t="s">
        <v>235</v>
      </c>
      <c r="Y17" s="2" t="s">
        <v>179</v>
      </c>
      <c r="Z17" s="2" t="s">
        <v>180</v>
      </c>
      <c r="AA17" s="2" t="s">
        <v>182</v>
      </c>
      <c r="AC17" s="2" t="s">
        <v>25</v>
      </c>
      <c r="AD17" s="2" t="s">
        <v>14</v>
      </c>
      <c r="AE17" s="2" t="s">
        <v>24</v>
      </c>
      <c r="AF17" s="2" t="s">
        <v>24</v>
      </c>
      <c r="AG17" s="2" t="s">
        <v>209</v>
      </c>
      <c r="AH17" s="3">
        <f t="shared" si="6"/>
        <v>38</v>
      </c>
      <c r="AI17" s="3">
        <f t="shared" si="7"/>
        <v>1</v>
      </c>
      <c r="AJ17" s="3">
        <f t="shared" si="8"/>
        <v>42</v>
      </c>
      <c r="AK17" s="3">
        <f t="shared" si="9"/>
        <v>2</v>
      </c>
      <c r="AL17" s="2">
        <v>0.96389999999999998</v>
      </c>
      <c r="AM17" s="2">
        <v>0.97440000000000004</v>
      </c>
      <c r="AN17" s="2">
        <v>0.95</v>
      </c>
      <c r="AO17" s="2">
        <v>0.97670000000000001</v>
      </c>
      <c r="AQ17" s="2">
        <v>0.94589999999999996</v>
      </c>
      <c r="AR17" s="5">
        <f t="shared" si="5"/>
        <v>0.96204531282477657</v>
      </c>
      <c r="AT17" s="2">
        <v>0.96389999999999998</v>
      </c>
    </row>
    <row r="18" spans="1:46" x14ac:dyDescent="0.45">
      <c r="A18" s="2">
        <v>6</v>
      </c>
      <c r="B18" s="2" t="s">
        <v>200</v>
      </c>
      <c r="C18" s="2">
        <v>2020</v>
      </c>
      <c r="D18" s="2" t="s">
        <v>5</v>
      </c>
      <c r="E18" s="2" t="s">
        <v>39</v>
      </c>
      <c r="F18" s="2" t="s">
        <v>12</v>
      </c>
      <c r="G18" s="2" t="s">
        <v>14</v>
      </c>
      <c r="H18" s="2">
        <v>40</v>
      </c>
      <c r="I18" s="2">
        <v>43</v>
      </c>
      <c r="J18" s="2">
        <v>36</v>
      </c>
      <c r="K18" s="2">
        <v>32</v>
      </c>
      <c r="L18" s="2">
        <f t="shared" si="1"/>
        <v>1.6375</v>
      </c>
      <c r="M18" s="2">
        <f t="shared" si="2"/>
        <v>0.3175</v>
      </c>
      <c r="N18" s="2">
        <f t="shared" si="3"/>
        <v>1.3666666666666665</v>
      </c>
      <c r="O18" s="2">
        <f t="shared" si="4"/>
        <v>0.39166666666666666</v>
      </c>
      <c r="P18" s="2" t="s">
        <v>185</v>
      </c>
      <c r="Q18" s="2" t="s">
        <v>115</v>
      </c>
      <c r="R18" s="2">
        <v>1</v>
      </c>
      <c r="S18" s="2" t="s">
        <v>234</v>
      </c>
      <c r="T18" s="2">
        <v>0</v>
      </c>
      <c r="U18" s="2" t="s">
        <v>346</v>
      </c>
      <c r="V18" s="2" t="s">
        <v>306</v>
      </c>
      <c r="W18" s="2" t="s">
        <v>124</v>
      </c>
      <c r="X18" s="2" t="s">
        <v>192</v>
      </c>
      <c r="Y18" s="2" t="s">
        <v>179</v>
      </c>
      <c r="Z18" s="2" t="s">
        <v>180</v>
      </c>
      <c r="AA18" s="2" t="s">
        <v>182</v>
      </c>
      <c r="AC18" s="2" t="s">
        <v>25</v>
      </c>
      <c r="AD18" s="2" t="s">
        <v>14</v>
      </c>
      <c r="AE18" s="2" t="s">
        <v>24</v>
      </c>
      <c r="AF18" s="2" t="s">
        <v>24</v>
      </c>
      <c r="AG18" s="2" t="s">
        <v>209</v>
      </c>
      <c r="AH18" s="6">
        <f t="shared" si="6"/>
        <v>38</v>
      </c>
      <c r="AI18" s="2">
        <f t="shared" si="7"/>
        <v>1</v>
      </c>
      <c r="AJ18" s="6">
        <f t="shared" si="8"/>
        <v>42</v>
      </c>
      <c r="AK18" s="6">
        <f t="shared" si="9"/>
        <v>2</v>
      </c>
      <c r="AL18" s="2">
        <v>0.96389999999999998</v>
      </c>
      <c r="AM18" s="2">
        <v>0.97440000000000004</v>
      </c>
      <c r="AN18" s="2">
        <v>0.95</v>
      </c>
      <c r="AO18" s="2">
        <v>0.97670000000000001</v>
      </c>
      <c r="AQ18" s="2">
        <v>0.94589999999999996</v>
      </c>
      <c r="AR18" s="5">
        <f t="shared" si="5"/>
        <v>0.96204531282477657</v>
      </c>
      <c r="AT18" s="2">
        <v>0.96389999999999998</v>
      </c>
    </row>
    <row r="19" spans="1:46" x14ac:dyDescent="0.45">
      <c r="A19" s="2">
        <v>6</v>
      </c>
      <c r="B19" s="2" t="s">
        <v>200</v>
      </c>
      <c r="C19" s="2">
        <v>2020</v>
      </c>
      <c r="D19" s="2" t="s">
        <v>5</v>
      </c>
      <c r="E19" s="2" t="s">
        <v>39</v>
      </c>
      <c r="F19" s="2" t="s">
        <v>12</v>
      </c>
      <c r="G19" s="2" t="s">
        <v>14</v>
      </c>
      <c r="H19" s="2">
        <v>40</v>
      </c>
      <c r="I19" s="2">
        <v>43</v>
      </c>
      <c r="J19" s="2">
        <v>36</v>
      </c>
      <c r="K19" s="2">
        <v>32</v>
      </c>
      <c r="L19" s="2">
        <f t="shared" si="1"/>
        <v>1.6375</v>
      </c>
      <c r="M19" s="2">
        <f t="shared" si="2"/>
        <v>0.3175</v>
      </c>
      <c r="N19" s="2">
        <f t="shared" si="3"/>
        <v>1.3666666666666665</v>
      </c>
      <c r="O19" s="2">
        <f t="shared" si="4"/>
        <v>0.39166666666666666</v>
      </c>
      <c r="P19" s="2" t="s">
        <v>185</v>
      </c>
      <c r="Q19" s="2" t="s">
        <v>115</v>
      </c>
      <c r="R19" s="2">
        <v>1</v>
      </c>
      <c r="S19" s="2" t="s">
        <v>234</v>
      </c>
      <c r="T19" s="2">
        <v>0</v>
      </c>
      <c r="U19" s="2" t="s">
        <v>346</v>
      </c>
      <c r="V19" s="2" t="s">
        <v>306</v>
      </c>
      <c r="W19" s="2" t="s">
        <v>117</v>
      </c>
      <c r="X19" s="2" t="s">
        <v>187</v>
      </c>
      <c r="Y19" s="2" t="s">
        <v>179</v>
      </c>
      <c r="Z19" s="2" t="s">
        <v>180</v>
      </c>
      <c r="AA19" s="2" t="s">
        <v>182</v>
      </c>
      <c r="AC19" s="2" t="s">
        <v>25</v>
      </c>
      <c r="AD19" s="2" t="s">
        <v>14</v>
      </c>
      <c r="AE19" s="2" t="s">
        <v>16</v>
      </c>
      <c r="AF19" s="2" t="s">
        <v>352</v>
      </c>
      <c r="AG19" s="2" t="s">
        <v>209</v>
      </c>
      <c r="AH19" s="3">
        <f t="shared" si="6"/>
        <v>17</v>
      </c>
      <c r="AI19" s="3">
        <f t="shared" si="7"/>
        <v>15</v>
      </c>
      <c r="AJ19" s="3">
        <f t="shared" si="8"/>
        <v>28</v>
      </c>
      <c r="AK19" s="3">
        <f t="shared" si="9"/>
        <v>23</v>
      </c>
      <c r="AL19" s="2">
        <v>0.54220000000000002</v>
      </c>
      <c r="AM19" s="2">
        <v>0.53129999999999999</v>
      </c>
      <c r="AN19" s="2">
        <v>0.42499999999999999</v>
      </c>
      <c r="AO19" s="2">
        <v>0.6512</v>
      </c>
      <c r="AQ19" s="2">
        <v>0.54069999999999996</v>
      </c>
      <c r="AR19" s="5">
        <f t="shared" si="5"/>
        <v>0.47224197427585485</v>
      </c>
      <c r="AT19" s="2">
        <v>0.54220000000000002</v>
      </c>
    </row>
    <row r="20" spans="1:46" x14ac:dyDescent="0.45">
      <c r="A20" s="2">
        <v>6</v>
      </c>
      <c r="B20" s="2" t="s">
        <v>200</v>
      </c>
      <c r="C20" s="2">
        <v>2020</v>
      </c>
      <c r="D20" s="2" t="s">
        <v>5</v>
      </c>
      <c r="E20" s="2" t="s">
        <v>39</v>
      </c>
      <c r="F20" s="2" t="s">
        <v>12</v>
      </c>
      <c r="G20" s="2" t="s">
        <v>14</v>
      </c>
      <c r="H20" s="2">
        <v>40</v>
      </c>
      <c r="I20" s="2">
        <v>43</v>
      </c>
      <c r="J20" s="2">
        <v>36</v>
      </c>
      <c r="K20" s="2">
        <v>32</v>
      </c>
      <c r="L20" s="2">
        <f t="shared" si="1"/>
        <v>1.6375</v>
      </c>
      <c r="M20" s="2">
        <f t="shared" si="2"/>
        <v>0.3175</v>
      </c>
      <c r="N20" s="2">
        <f t="shared" si="3"/>
        <v>1.3666666666666665</v>
      </c>
      <c r="O20" s="2">
        <f t="shared" si="4"/>
        <v>0.39166666666666666</v>
      </c>
      <c r="P20" s="2" t="s">
        <v>185</v>
      </c>
      <c r="Q20" s="2" t="s">
        <v>115</v>
      </c>
      <c r="R20" s="2">
        <v>1</v>
      </c>
      <c r="S20" s="2" t="s">
        <v>234</v>
      </c>
      <c r="T20" s="2">
        <v>0</v>
      </c>
      <c r="U20" s="2" t="s">
        <v>346</v>
      </c>
      <c r="V20" s="2" t="s">
        <v>306</v>
      </c>
      <c r="W20" s="2" t="s">
        <v>116</v>
      </c>
      <c r="X20" s="2" t="s">
        <v>26</v>
      </c>
      <c r="Y20" s="2" t="s">
        <v>179</v>
      </c>
      <c r="Z20" s="2" t="s">
        <v>180</v>
      </c>
      <c r="AA20" s="2" t="s">
        <v>182</v>
      </c>
      <c r="AC20" s="2" t="s">
        <v>25</v>
      </c>
      <c r="AD20" s="2" t="s">
        <v>14</v>
      </c>
      <c r="AE20" s="2" t="s">
        <v>16</v>
      </c>
      <c r="AF20" s="2" t="s">
        <v>352</v>
      </c>
      <c r="AG20" s="2" t="s">
        <v>209</v>
      </c>
      <c r="AH20" s="3">
        <f t="shared" si="6"/>
        <v>26</v>
      </c>
      <c r="AI20" s="3">
        <f t="shared" si="7"/>
        <v>2</v>
      </c>
      <c r="AJ20" s="3">
        <f t="shared" si="8"/>
        <v>41</v>
      </c>
      <c r="AK20" s="3">
        <f t="shared" si="9"/>
        <v>14</v>
      </c>
      <c r="AL20" s="2">
        <v>0.80720000000000003</v>
      </c>
      <c r="AM20" s="2">
        <v>0.92859999999999998</v>
      </c>
      <c r="AN20" s="2">
        <v>0.65</v>
      </c>
      <c r="AO20" s="2">
        <v>0.95250000000000001</v>
      </c>
      <c r="AQ20" s="2">
        <v>0.77910000000000001</v>
      </c>
      <c r="AR20" s="5">
        <f t="shared" si="5"/>
        <v>0.76471557075890029</v>
      </c>
      <c r="AT20" s="2">
        <v>0.80720000000000003</v>
      </c>
    </row>
    <row r="21" spans="1:46" x14ac:dyDescent="0.45">
      <c r="A21" s="2">
        <v>6</v>
      </c>
      <c r="B21" s="2" t="s">
        <v>200</v>
      </c>
      <c r="C21" s="2">
        <v>2020</v>
      </c>
      <c r="D21" s="2" t="s">
        <v>5</v>
      </c>
      <c r="E21" s="2" t="s">
        <v>39</v>
      </c>
      <c r="F21" s="2" t="s">
        <v>12</v>
      </c>
      <c r="G21" s="2" t="s">
        <v>14</v>
      </c>
      <c r="H21" s="2">
        <v>40</v>
      </c>
      <c r="I21" s="2">
        <v>43</v>
      </c>
      <c r="J21" s="2">
        <v>36</v>
      </c>
      <c r="K21" s="2">
        <v>32</v>
      </c>
      <c r="L21" s="2">
        <f t="shared" si="1"/>
        <v>1.6375</v>
      </c>
      <c r="M21" s="2">
        <f t="shared" si="2"/>
        <v>0.3175</v>
      </c>
      <c r="N21" s="2">
        <f t="shared" si="3"/>
        <v>1.3666666666666665</v>
      </c>
      <c r="O21" s="2">
        <f t="shared" si="4"/>
        <v>0.39166666666666666</v>
      </c>
      <c r="P21" s="2" t="s">
        <v>185</v>
      </c>
      <c r="Q21" s="2" t="s">
        <v>115</v>
      </c>
      <c r="R21" s="2">
        <v>1</v>
      </c>
      <c r="S21" s="2" t="s">
        <v>234</v>
      </c>
      <c r="T21" s="2">
        <v>0</v>
      </c>
      <c r="U21" s="2" t="s">
        <v>346</v>
      </c>
      <c r="V21" s="2" t="s">
        <v>306</v>
      </c>
      <c r="W21" s="2" t="s">
        <v>118</v>
      </c>
      <c r="X21" s="2" t="s">
        <v>188</v>
      </c>
      <c r="Y21" s="2" t="s">
        <v>179</v>
      </c>
      <c r="Z21" s="2" t="s">
        <v>180</v>
      </c>
      <c r="AA21" s="2" t="s">
        <v>182</v>
      </c>
      <c r="AC21" s="2" t="s">
        <v>25</v>
      </c>
      <c r="AD21" s="2" t="s">
        <v>14</v>
      </c>
      <c r="AE21" s="2" t="s">
        <v>16</v>
      </c>
      <c r="AF21" s="2" t="s">
        <v>352</v>
      </c>
      <c r="AG21" s="2" t="s">
        <v>209</v>
      </c>
      <c r="AH21" s="3">
        <f t="shared" si="6"/>
        <v>36</v>
      </c>
      <c r="AI21" s="3">
        <f t="shared" si="7"/>
        <v>7</v>
      </c>
      <c r="AJ21" s="3">
        <f t="shared" si="8"/>
        <v>36</v>
      </c>
      <c r="AK21" s="3">
        <f t="shared" si="9"/>
        <v>4</v>
      </c>
      <c r="AL21" s="2">
        <v>0.86750000000000005</v>
      </c>
      <c r="AM21" s="2">
        <v>0.83720000000000006</v>
      </c>
      <c r="AN21" s="2">
        <v>0.9</v>
      </c>
      <c r="AO21" s="2">
        <v>0.83720000000000006</v>
      </c>
      <c r="AQ21" s="2">
        <v>0.85170000000000001</v>
      </c>
      <c r="AR21" s="5">
        <f t="shared" si="5"/>
        <v>0.86746488602348604</v>
      </c>
      <c r="AT21" s="2">
        <v>0.86750000000000005</v>
      </c>
    </row>
    <row r="22" spans="1:46" x14ac:dyDescent="0.45">
      <c r="A22" s="2">
        <v>6</v>
      </c>
      <c r="B22" s="2" t="s">
        <v>200</v>
      </c>
      <c r="C22" s="2">
        <v>2020</v>
      </c>
      <c r="D22" s="2" t="s">
        <v>5</v>
      </c>
      <c r="E22" s="2" t="s">
        <v>39</v>
      </c>
      <c r="F22" s="2" t="s">
        <v>12</v>
      </c>
      <c r="G22" s="2" t="s">
        <v>14</v>
      </c>
      <c r="H22" s="2">
        <v>40</v>
      </c>
      <c r="I22" s="2">
        <v>43</v>
      </c>
      <c r="J22" s="2">
        <v>36</v>
      </c>
      <c r="K22" s="2">
        <v>32</v>
      </c>
      <c r="L22" s="2">
        <f t="shared" si="1"/>
        <v>1.6375</v>
      </c>
      <c r="M22" s="2">
        <f t="shared" si="2"/>
        <v>0.3175</v>
      </c>
      <c r="N22" s="2">
        <f t="shared" si="3"/>
        <v>1.3666666666666665</v>
      </c>
      <c r="O22" s="2">
        <f t="shared" si="4"/>
        <v>0.39166666666666666</v>
      </c>
      <c r="P22" s="2" t="s">
        <v>185</v>
      </c>
      <c r="Q22" s="2" t="s">
        <v>115</v>
      </c>
      <c r="R22" s="2">
        <v>1</v>
      </c>
      <c r="S22" s="2" t="s">
        <v>234</v>
      </c>
      <c r="T22" s="2">
        <v>0</v>
      </c>
      <c r="U22" s="2" t="s">
        <v>346</v>
      </c>
      <c r="V22" s="2" t="s">
        <v>306</v>
      </c>
      <c r="W22" s="2" t="s">
        <v>120</v>
      </c>
      <c r="X22" s="2" t="s">
        <v>190</v>
      </c>
      <c r="Y22" s="2" t="s">
        <v>179</v>
      </c>
      <c r="Z22" s="2" t="s">
        <v>180</v>
      </c>
      <c r="AA22" s="2" t="s">
        <v>182</v>
      </c>
      <c r="AC22" s="2" t="s">
        <v>25</v>
      </c>
      <c r="AD22" s="2" t="s">
        <v>14</v>
      </c>
      <c r="AE22" s="2" t="s">
        <v>16</v>
      </c>
      <c r="AF22" s="2" t="s">
        <v>352</v>
      </c>
      <c r="AG22" s="2" t="s">
        <v>209</v>
      </c>
      <c r="AH22" s="3">
        <f t="shared" si="6"/>
        <v>36</v>
      </c>
      <c r="AI22" s="3">
        <f t="shared" si="7"/>
        <v>6</v>
      </c>
      <c r="AJ22" s="3">
        <f t="shared" si="8"/>
        <v>37</v>
      </c>
      <c r="AK22" s="3">
        <f t="shared" si="9"/>
        <v>4</v>
      </c>
      <c r="AL22" s="2">
        <v>0.87949999999999995</v>
      </c>
      <c r="AM22" s="2">
        <v>0.85709999999999997</v>
      </c>
      <c r="AN22" s="2">
        <v>0.9</v>
      </c>
      <c r="AO22" s="2">
        <v>0.86050000000000004</v>
      </c>
      <c r="AQ22" s="2">
        <v>0.85760000000000003</v>
      </c>
      <c r="AR22" s="5">
        <f t="shared" si="5"/>
        <v>0.87802629332422755</v>
      </c>
      <c r="AT22" s="2">
        <v>0.87949999999999995</v>
      </c>
    </row>
    <row r="23" spans="1:46" x14ac:dyDescent="0.45">
      <c r="A23" s="2">
        <v>6</v>
      </c>
      <c r="B23" s="2" t="s">
        <v>200</v>
      </c>
      <c r="C23" s="2">
        <v>2020</v>
      </c>
      <c r="D23" s="2" t="s">
        <v>5</v>
      </c>
      <c r="E23" s="2" t="s">
        <v>39</v>
      </c>
      <c r="F23" s="2" t="s">
        <v>12</v>
      </c>
      <c r="G23" s="2" t="s">
        <v>14</v>
      </c>
      <c r="H23" s="2">
        <v>40</v>
      </c>
      <c r="I23" s="2">
        <v>43</v>
      </c>
      <c r="J23" s="2">
        <v>36</v>
      </c>
      <c r="K23" s="2">
        <v>32</v>
      </c>
      <c r="L23" s="2">
        <f t="shared" si="1"/>
        <v>1.6375</v>
      </c>
      <c r="M23" s="2">
        <f t="shared" si="2"/>
        <v>0.3175</v>
      </c>
      <c r="N23" s="2">
        <f t="shared" si="3"/>
        <v>1.3666666666666665</v>
      </c>
      <c r="O23" s="2">
        <f t="shared" si="4"/>
        <v>0.39166666666666666</v>
      </c>
      <c r="P23" s="2" t="s">
        <v>185</v>
      </c>
      <c r="Q23" s="2" t="s">
        <v>115</v>
      </c>
      <c r="R23" s="2">
        <v>1</v>
      </c>
      <c r="S23" s="2" t="s">
        <v>234</v>
      </c>
      <c r="T23" s="2">
        <v>0</v>
      </c>
      <c r="U23" s="2" t="s">
        <v>346</v>
      </c>
      <c r="V23" s="2" t="s">
        <v>306</v>
      </c>
      <c r="W23" s="2" t="s">
        <v>121</v>
      </c>
      <c r="X23" s="2" t="s">
        <v>191</v>
      </c>
      <c r="Y23" s="2" t="s">
        <v>179</v>
      </c>
      <c r="Z23" s="2" t="s">
        <v>180</v>
      </c>
      <c r="AA23" s="2" t="s">
        <v>182</v>
      </c>
      <c r="AC23" s="2" t="s">
        <v>25</v>
      </c>
      <c r="AD23" s="2" t="s">
        <v>14</v>
      </c>
      <c r="AE23" s="2" t="s">
        <v>16</v>
      </c>
      <c r="AF23" s="2" t="s">
        <v>352</v>
      </c>
      <c r="AG23" s="2" t="s">
        <v>209</v>
      </c>
      <c r="AH23" s="3">
        <f t="shared" si="6"/>
        <v>26</v>
      </c>
      <c r="AI23" s="3">
        <f t="shared" si="7"/>
        <v>2</v>
      </c>
      <c r="AJ23" s="3">
        <f t="shared" si="8"/>
        <v>41</v>
      </c>
      <c r="AK23" s="3">
        <f t="shared" si="9"/>
        <v>14</v>
      </c>
      <c r="AL23" s="2">
        <v>0.80720000000000003</v>
      </c>
      <c r="AM23" s="2">
        <v>0.92859999999999998</v>
      </c>
      <c r="AN23" s="2">
        <v>0.65</v>
      </c>
      <c r="AO23" s="2">
        <v>0.95350000000000001</v>
      </c>
      <c r="AQ23" s="2">
        <v>0.77910000000000001</v>
      </c>
      <c r="AR23" s="5">
        <f t="shared" si="5"/>
        <v>0.76471557075890029</v>
      </c>
      <c r="AT23" s="2">
        <v>0.80720000000000003</v>
      </c>
    </row>
    <row r="24" spans="1:46" x14ac:dyDescent="0.45">
      <c r="A24" s="2">
        <v>6</v>
      </c>
      <c r="B24" s="2" t="s">
        <v>200</v>
      </c>
      <c r="C24" s="2">
        <v>2020</v>
      </c>
      <c r="D24" s="2" t="s">
        <v>5</v>
      </c>
      <c r="E24" s="2" t="s">
        <v>39</v>
      </c>
      <c r="F24" s="2" t="s">
        <v>12</v>
      </c>
      <c r="G24" s="2" t="s">
        <v>14</v>
      </c>
      <c r="H24" s="2">
        <v>40</v>
      </c>
      <c r="I24" s="2">
        <v>43</v>
      </c>
      <c r="J24" s="2">
        <v>36</v>
      </c>
      <c r="K24" s="2">
        <v>32</v>
      </c>
      <c r="L24" s="2">
        <f t="shared" si="1"/>
        <v>1.6375</v>
      </c>
      <c r="M24" s="2">
        <f t="shared" si="2"/>
        <v>0.3175</v>
      </c>
      <c r="N24" s="2">
        <f t="shared" si="3"/>
        <v>1.3666666666666665</v>
      </c>
      <c r="O24" s="2">
        <f t="shared" si="4"/>
        <v>0.39166666666666666</v>
      </c>
      <c r="P24" s="2" t="s">
        <v>185</v>
      </c>
      <c r="Q24" s="2" t="s">
        <v>115</v>
      </c>
      <c r="R24" s="2">
        <v>1</v>
      </c>
      <c r="S24" s="2" t="s">
        <v>234</v>
      </c>
      <c r="T24" s="2">
        <v>0</v>
      </c>
      <c r="U24" s="2" t="s">
        <v>346</v>
      </c>
      <c r="V24" s="2" t="s">
        <v>306</v>
      </c>
      <c r="W24" s="2" t="s">
        <v>123</v>
      </c>
      <c r="X24" s="2" t="s">
        <v>235</v>
      </c>
      <c r="Y24" s="2" t="s">
        <v>179</v>
      </c>
      <c r="Z24" s="2" t="s">
        <v>180</v>
      </c>
      <c r="AA24" s="2" t="s">
        <v>182</v>
      </c>
      <c r="AC24" s="2" t="s">
        <v>25</v>
      </c>
      <c r="AD24" s="2" t="s">
        <v>14</v>
      </c>
      <c r="AE24" s="2" t="s">
        <v>16</v>
      </c>
      <c r="AF24" s="2" t="s">
        <v>352</v>
      </c>
      <c r="AG24" s="2" t="s">
        <v>209</v>
      </c>
      <c r="AH24" s="3">
        <f t="shared" si="6"/>
        <v>37</v>
      </c>
      <c r="AI24" s="3">
        <f t="shared" si="7"/>
        <v>2</v>
      </c>
      <c r="AJ24" s="3">
        <f t="shared" si="8"/>
        <v>41</v>
      </c>
      <c r="AK24" s="3">
        <f t="shared" si="9"/>
        <v>3</v>
      </c>
      <c r="AL24" s="2">
        <v>0.93979999999999997</v>
      </c>
      <c r="AM24" s="2">
        <v>0.94869999999999999</v>
      </c>
      <c r="AN24" s="2">
        <v>0.92500000000000004</v>
      </c>
      <c r="AO24" s="2">
        <v>0.95350000000000001</v>
      </c>
      <c r="AQ24" s="2">
        <v>0.92500000000000004</v>
      </c>
      <c r="AR24" s="5">
        <f t="shared" si="5"/>
        <v>0.93670011207770731</v>
      </c>
      <c r="AT24" s="2">
        <v>0.93979999999999997</v>
      </c>
    </row>
    <row r="25" spans="1:46" x14ac:dyDescent="0.45">
      <c r="A25" s="2">
        <v>6</v>
      </c>
      <c r="B25" s="2" t="s">
        <v>200</v>
      </c>
      <c r="C25" s="2">
        <v>2020</v>
      </c>
      <c r="D25" s="2" t="s">
        <v>5</v>
      </c>
      <c r="E25" s="2" t="s">
        <v>39</v>
      </c>
      <c r="F25" s="2" t="s">
        <v>12</v>
      </c>
      <c r="G25" s="2" t="s">
        <v>14</v>
      </c>
      <c r="H25" s="2">
        <v>40</v>
      </c>
      <c r="I25" s="2">
        <v>43</v>
      </c>
      <c r="J25" s="2">
        <v>36</v>
      </c>
      <c r="K25" s="2">
        <v>32</v>
      </c>
      <c r="L25" s="2">
        <f t="shared" si="1"/>
        <v>1.6375</v>
      </c>
      <c r="M25" s="2">
        <f t="shared" si="2"/>
        <v>0.3175</v>
      </c>
      <c r="N25" s="2">
        <f t="shared" si="3"/>
        <v>1.3666666666666665</v>
      </c>
      <c r="O25" s="2">
        <f t="shared" si="4"/>
        <v>0.39166666666666666</v>
      </c>
      <c r="P25" s="2" t="s">
        <v>185</v>
      </c>
      <c r="Q25" s="2" t="s">
        <v>115</v>
      </c>
      <c r="R25" s="2">
        <v>1</v>
      </c>
      <c r="S25" s="2" t="s">
        <v>234</v>
      </c>
      <c r="T25" s="2">
        <v>0</v>
      </c>
      <c r="U25" s="2" t="s">
        <v>346</v>
      </c>
      <c r="V25" s="2" t="s">
        <v>306</v>
      </c>
      <c r="W25" s="2" t="s">
        <v>124</v>
      </c>
      <c r="X25" s="2" t="s">
        <v>192</v>
      </c>
      <c r="Y25" s="2" t="s">
        <v>179</v>
      </c>
      <c r="Z25" s="2" t="s">
        <v>180</v>
      </c>
      <c r="AA25" s="2" t="s">
        <v>182</v>
      </c>
      <c r="AC25" s="2" t="s">
        <v>25</v>
      </c>
      <c r="AD25" s="2" t="s">
        <v>14</v>
      </c>
      <c r="AE25" s="2" t="s">
        <v>16</v>
      </c>
      <c r="AF25" s="2" t="s">
        <v>352</v>
      </c>
      <c r="AG25" s="2" t="s">
        <v>209</v>
      </c>
      <c r="AH25" s="3">
        <f t="shared" si="6"/>
        <v>36</v>
      </c>
      <c r="AI25" s="3">
        <f t="shared" si="7"/>
        <v>2</v>
      </c>
      <c r="AJ25" s="3">
        <f t="shared" si="8"/>
        <v>41</v>
      </c>
      <c r="AK25" s="3">
        <f t="shared" si="9"/>
        <v>4</v>
      </c>
      <c r="AL25" s="2">
        <v>0.92769999999999997</v>
      </c>
      <c r="AM25" s="2">
        <v>0.94740000000000002</v>
      </c>
      <c r="AN25" s="2">
        <v>0.9</v>
      </c>
      <c r="AO25" s="2">
        <v>0.95350000000000001</v>
      </c>
      <c r="AQ25" s="2">
        <v>0.91400000000000003</v>
      </c>
      <c r="AR25" s="5">
        <f t="shared" si="5"/>
        <v>0.92309191295875292</v>
      </c>
      <c r="AT25" s="2">
        <v>0.92769999999999997</v>
      </c>
    </row>
    <row r="26" spans="1:46" x14ac:dyDescent="0.45">
      <c r="A26" s="2">
        <v>8</v>
      </c>
      <c r="B26" s="2" t="s">
        <v>201</v>
      </c>
      <c r="C26" s="2">
        <v>2017</v>
      </c>
      <c r="D26" s="2" t="s">
        <v>0</v>
      </c>
      <c r="E26" s="2" t="s">
        <v>44</v>
      </c>
      <c r="F26" s="2" t="s">
        <v>12</v>
      </c>
      <c r="G26" s="2" t="s">
        <v>14</v>
      </c>
      <c r="H26" s="2">
        <v>8</v>
      </c>
      <c r="I26" s="2">
        <v>8</v>
      </c>
      <c r="J26" s="2">
        <v>4</v>
      </c>
      <c r="K26" s="2">
        <v>5</v>
      </c>
      <c r="L26" s="2">
        <f>43.8/12</f>
        <v>3.65</v>
      </c>
      <c r="N26" s="2">
        <f>30.8/12</f>
        <v>2.5666666666666669</v>
      </c>
      <c r="P26" s="2" t="s">
        <v>185</v>
      </c>
      <c r="Q26" s="2" t="s">
        <v>115</v>
      </c>
      <c r="R26" s="2">
        <v>1</v>
      </c>
      <c r="S26" s="2" t="s">
        <v>355</v>
      </c>
      <c r="T26" s="2">
        <v>1</v>
      </c>
      <c r="U26" s="2" t="s">
        <v>346</v>
      </c>
      <c r="V26" s="2" t="s">
        <v>307</v>
      </c>
      <c r="W26" s="2" t="s">
        <v>126</v>
      </c>
      <c r="X26" s="2" t="s">
        <v>189</v>
      </c>
      <c r="Y26" s="2" t="s">
        <v>171</v>
      </c>
      <c r="AC26" s="2" t="s">
        <v>155</v>
      </c>
      <c r="AD26" s="2" t="s">
        <v>156</v>
      </c>
      <c r="AE26" s="2" t="s">
        <v>24</v>
      </c>
      <c r="AF26" s="2" t="s">
        <v>24</v>
      </c>
      <c r="AQ26" s="2">
        <v>0.78</v>
      </c>
      <c r="AT26" s="2">
        <v>0.78</v>
      </c>
    </row>
    <row r="27" spans="1:46" x14ac:dyDescent="0.45">
      <c r="A27" s="2">
        <v>8</v>
      </c>
      <c r="B27" s="2" t="s">
        <v>201</v>
      </c>
      <c r="C27" s="2">
        <v>2017</v>
      </c>
      <c r="D27" s="2" t="s">
        <v>0</v>
      </c>
      <c r="E27" s="2" t="s">
        <v>44</v>
      </c>
      <c r="F27" s="2" t="s">
        <v>12</v>
      </c>
      <c r="G27" s="2" t="s">
        <v>14</v>
      </c>
      <c r="H27" s="2">
        <v>8</v>
      </c>
      <c r="I27" s="2">
        <v>8</v>
      </c>
      <c r="J27" s="2">
        <v>4</v>
      </c>
      <c r="K27" s="2">
        <v>5</v>
      </c>
      <c r="L27" s="2">
        <f>43.8/12</f>
        <v>3.65</v>
      </c>
      <c r="N27" s="2">
        <f>30.8/12</f>
        <v>2.5666666666666669</v>
      </c>
      <c r="P27" s="2" t="s">
        <v>185</v>
      </c>
      <c r="Q27" s="2" t="s">
        <v>115</v>
      </c>
      <c r="R27" s="2">
        <v>1</v>
      </c>
      <c r="S27" s="2" t="s">
        <v>355</v>
      </c>
      <c r="T27" s="2">
        <v>1</v>
      </c>
      <c r="U27" s="2" t="s">
        <v>346</v>
      </c>
      <c r="V27" s="2" t="s">
        <v>307</v>
      </c>
      <c r="W27" s="2" t="s">
        <v>126</v>
      </c>
      <c r="X27" s="2" t="s">
        <v>189</v>
      </c>
      <c r="Y27" s="2" t="s">
        <v>171</v>
      </c>
      <c r="AC27" s="2" t="s">
        <v>157</v>
      </c>
      <c r="AD27" s="2" t="s">
        <v>158</v>
      </c>
      <c r="AE27" s="2" t="s">
        <v>24</v>
      </c>
      <c r="AF27" s="2" t="s">
        <v>24</v>
      </c>
      <c r="AQ27" s="2">
        <v>0.8</v>
      </c>
      <c r="AT27" s="2">
        <v>0.8</v>
      </c>
    </row>
    <row r="28" spans="1:46" x14ac:dyDescent="0.45">
      <c r="A28" s="2">
        <v>10</v>
      </c>
      <c r="B28" s="2" t="s">
        <v>338</v>
      </c>
      <c r="C28" s="2">
        <v>2018</v>
      </c>
      <c r="D28" s="2" t="s">
        <v>3</v>
      </c>
      <c r="E28" s="2" t="s">
        <v>45</v>
      </c>
      <c r="F28" s="2" t="s">
        <v>25</v>
      </c>
      <c r="H28" s="2">
        <v>34</v>
      </c>
      <c r="L28" s="2" t="s">
        <v>46</v>
      </c>
      <c r="M28" s="2" t="s">
        <v>47</v>
      </c>
      <c r="Q28" s="2" t="s">
        <v>113</v>
      </c>
      <c r="R28" s="2">
        <v>2</v>
      </c>
      <c r="S28" s="2" t="s">
        <v>127</v>
      </c>
      <c r="T28" s="2">
        <v>1</v>
      </c>
      <c r="U28" s="2" t="s">
        <v>388</v>
      </c>
      <c r="V28" s="2" t="s">
        <v>308</v>
      </c>
      <c r="W28" s="2" t="s">
        <v>49</v>
      </c>
      <c r="X28" s="2" t="s">
        <v>187</v>
      </c>
      <c r="AC28" s="2" t="s">
        <v>131</v>
      </c>
      <c r="AE28" s="2" t="s">
        <v>48</v>
      </c>
      <c r="AF28" s="2" t="s">
        <v>24</v>
      </c>
      <c r="AL28" s="2">
        <v>0.56000000000000005</v>
      </c>
      <c r="AT28" s="2">
        <v>0.56000000000000005</v>
      </c>
    </row>
    <row r="29" spans="1:46" x14ac:dyDescent="0.45">
      <c r="A29" s="2">
        <v>10</v>
      </c>
      <c r="B29" s="2" t="s">
        <v>338</v>
      </c>
      <c r="C29" s="2">
        <v>2018</v>
      </c>
      <c r="D29" s="2" t="s">
        <v>3</v>
      </c>
      <c r="E29" s="2" t="s">
        <v>45</v>
      </c>
      <c r="F29" s="2" t="s">
        <v>25</v>
      </c>
      <c r="H29" s="2">
        <v>34</v>
      </c>
      <c r="L29" s="2" t="s">
        <v>46</v>
      </c>
      <c r="M29" s="2" t="s">
        <v>47</v>
      </c>
      <c r="Q29" s="2" t="s">
        <v>113</v>
      </c>
      <c r="R29" s="2">
        <v>2</v>
      </c>
      <c r="S29" s="2" t="s">
        <v>127</v>
      </c>
      <c r="T29" s="2">
        <v>1</v>
      </c>
      <c r="U29" s="2" t="s">
        <v>388</v>
      </c>
      <c r="V29" s="2" t="s">
        <v>308</v>
      </c>
      <c r="W29" s="2" t="s">
        <v>50</v>
      </c>
      <c r="X29" s="2" t="s">
        <v>187</v>
      </c>
      <c r="AC29" s="2" t="s">
        <v>131</v>
      </c>
      <c r="AE29" s="2" t="s">
        <v>48</v>
      </c>
      <c r="AF29" s="2" t="s">
        <v>24</v>
      </c>
      <c r="AL29" s="2">
        <v>0.55000000000000004</v>
      </c>
      <c r="AT29" s="2">
        <v>0.55000000000000004</v>
      </c>
    </row>
    <row r="30" spans="1:46" x14ac:dyDescent="0.45">
      <c r="A30" s="2">
        <v>10</v>
      </c>
      <c r="B30" s="2" t="s">
        <v>338</v>
      </c>
      <c r="C30" s="2">
        <v>2018</v>
      </c>
      <c r="D30" s="2" t="s">
        <v>3</v>
      </c>
      <c r="E30" s="2" t="s">
        <v>45</v>
      </c>
      <c r="F30" s="2" t="s">
        <v>25</v>
      </c>
      <c r="H30" s="2">
        <v>34</v>
      </c>
      <c r="L30" s="2" t="s">
        <v>46</v>
      </c>
      <c r="M30" s="2" t="s">
        <v>47</v>
      </c>
      <c r="Q30" s="2" t="s">
        <v>113</v>
      </c>
      <c r="R30" s="2">
        <v>2</v>
      </c>
      <c r="S30" s="2" t="s">
        <v>127</v>
      </c>
      <c r="T30" s="2">
        <v>1</v>
      </c>
      <c r="U30" s="2" t="s">
        <v>388</v>
      </c>
      <c r="V30" s="2" t="s">
        <v>308</v>
      </c>
      <c r="W30" s="2" t="s">
        <v>51</v>
      </c>
      <c r="X30" s="2" t="s">
        <v>187</v>
      </c>
      <c r="AC30" s="2" t="s">
        <v>131</v>
      </c>
      <c r="AE30" s="2" t="s">
        <v>48</v>
      </c>
      <c r="AF30" s="2" t="s">
        <v>24</v>
      </c>
      <c r="AL30" s="2">
        <v>0.55600000000000005</v>
      </c>
      <c r="AT30" s="2">
        <v>0.55600000000000005</v>
      </c>
    </row>
    <row r="31" spans="1:46" ht="14.65" customHeight="1" x14ac:dyDescent="0.45">
      <c r="A31" s="2">
        <v>10</v>
      </c>
      <c r="B31" s="2" t="s">
        <v>338</v>
      </c>
      <c r="C31" s="2">
        <v>2018</v>
      </c>
      <c r="D31" s="2" t="s">
        <v>3</v>
      </c>
      <c r="E31" s="2" t="s">
        <v>45</v>
      </c>
      <c r="F31" s="2" t="s">
        <v>25</v>
      </c>
      <c r="H31" s="2">
        <v>34</v>
      </c>
      <c r="L31" s="2" t="s">
        <v>46</v>
      </c>
      <c r="M31" s="2" t="s">
        <v>47</v>
      </c>
      <c r="Q31" s="2" t="s">
        <v>113</v>
      </c>
      <c r="R31" s="2">
        <v>2</v>
      </c>
      <c r="S31" s="2" t="s">
        <v>127</v>
      </c>
      <c r="T31" s="2">
        <v>1</v>
      </c>
      <c r="U31" s="2" t="s">
        <v>388</v>
      </c>
      <c r="V31" s="2" t="s">
        <v>308</v>
      </c>
      <c r="W31" s="2" t="s">
        <v>52</v>
      </c>
      <c r="X31" s="2" t="s">
        <v>187</v>
      </c>
      <c r="AC31" s="2" t="s">
        <v>131</v>
      </c>
      <c r="AE31" s="2" t="s">
        <v>48</v>
      </c>
      <c r="AF31" s="2" t="s">
        <v>24</v>
      </c>
      <c r="AL31" s="2">
        <v>0.46400000000000002</v>
      </c>
      <c r="AT31" s="2">
        <v>0.46400000000000002</v>
      </c>
    </row>
    <row r="32" spans="1:46" x14ac:dyDescent="0.45">
      <c r="A32" s="2">
        <v>10</v>
      </c>
      <c r="B32" s="2" t="s">
        <v>338</v>
      </c>
      <c r="C32" s="2">
        <v>2018</v>
      </c>
      <c r="D32" s="2" t="s">
        <v>3</v>
      </c>
      <c r="E32" s="2" t="s">
        <v>45</v>
      </c>
      <c r="F32" s="2" t="s">
        <v>25</v>
      </c>
      <c r="H32" s="2">
        <v>34</v>
      </c>
      <c r="L32" s="2" t="s">
        <v>46</v>
      </c>
      <c r="M32" s="2" t="s">
        <v>47</v>
      </c>
      <c r="Q32" s="2" t="s">
        <v>113</v>
      </c>
      <c r="R32" s="2">
        <v>2</v>
      </c>
      <c r="S32" s="2" t="s">
        <v>127</v>
      </c>
      <c r="T32" s="2">
        <v>1</v>
      </c>
      <c r="U32" s="2" t="s">
        <v>388</v>
      </c>
      <c r="V32" s="2" t="s">
        <v>308</v>
      </c>
      <c r="W32" s="2" t="s">
        <v>53</v>
      </c>
      <c r="X32" s="2" t="s">
        <v>187</v>
      </c>
      <c r="AC32" s="2" t="s">
        <v>131</v>
      </c>
      <c r="AE32" s="2" t="s">
        <v>48</v>
      </c>
      <c r="AF32" s="2" t="s">
        <v>24</v>
      </c>
      <c r="AL32" s="2">
        <v>0.626</v>
      </c>
      <c r="AT32" s="2">
        <v>0.626</v>
      </c>
    </row>
    <row r="33" spans="1:46" x14ac:dyDescent="0.45">
      <c r="A33" s="2">
        <v>10</v>
      </c>
      <c r="B33" s="2" t="s">
        <v>338</v>
      </c>
      <c r="C33" s="2">
        <v>2018</v>
      </c>
      <c r="D33" s="2" t="s">
        <v>3</v>
      </c>
      <c r="E33" s="2" t="s">
        <v>45</v>
      </c>
      <c r="F33" s="2" t="s">
        <v>25</v>
      </c>
      <c r="H33" s="2">
        <v>34</v>
      </c>
      <c r="L33" s="2" t="s">
        <v>46</v>
      </c>
      <c r="M33" s="2" t="s">
        <v>47</v>
      </c>
      <c r="Q33" s="2" t="s">
        <v>113</v>
      </c>
      <c r="R33" s="2">
        <v>2</v>
      </c>
      <c r="S33" s="2" t="s">
        <v>127</v>
      </c>
      <c r="T33" s="2">
        <v>1</v>
      </c>
      <c r="U33" s="2" t="s">
        <v>388</v>
      </c>
      <c r="V33" s="2" t="s">
        <v>308</v>
      </c>
      <c r="W33" s="2" t="s">
        <v>54</v>
      </c>
      <c r="X33" s="2" t="s">
        <v>187</v>
      </c>
      <c r="AC33" s="2" t="s">
        <v>131</v>
      </c>
      <c r="AE33" s="2" t="s">
        <v>48</v>
      </c>
      <c r="AF33" s="2" t="s">
        <v>24</v>
      </c>
      <c r="AL33" s="2">
        <v>0.61499999999999999</v>
      </c>
      <c r="AT33" s="2">
        <v>0.61499999999999999</v>
      </c>
    </row>
    <row r="34" spans="1:46" x14ac:dyDescent="0.45">
      <c r="A34" s="2">
        <v>10</v>
      </c>
      <c r="B34" s="2" t="s">
        <v>338</v>
      </c>
      <c r="C34" s="2">
        <v>2018</v>
      </c>
      <c r="D34" s="2" t="s">
        <v>3</v>
      </c>
      <c r="E34" s="2" t="s">
        <v>45</v>
      </c>
      <c r="F34" s="2" t="s">
        <v>25</v>
      </c>
      <c r="H34" s="2">
        <v>34</v>
      </c>
      <c r="L34" s="2" t="s">
        <v>46</v>
      </c>
      <c r="M34" s="2" t="s">
        <v>47</v>
      </c>
      <c r="Q34" s="2" t="s">
        <v>113</v>
      </c>
      <c r="R34" s="2">
        <v>2</v>
      </c>
      <c r="S34" s="2" t="s">
        <v>127</v>
      </c>
      <c r="T34" s="2">
        <v>1</v>
      </c>
      <c r="U34" s="2" t="s">
        <v>388</v>
      </c>
      <c r="V34" s="2" t="s">
        <v>308</v>
      </c>
      <c r="W34" s="2" t="s">
        <v>55</v>
      </c>
      <c r="X34" s="2" t="s">
        <v>187</v>
      </c>
      <c r="AC34" s="2" t="s">
        <v>131</v>
      </c>
      <c r="AE34" s="2" t="s">
        <v>48</v>
      </c>
      <c r="AF34" s="2" t="s">
        <v>24</v>
      </c>
      <c r="AL34" s="2">
        <v>0.57399999999999995</v>
      </c>
      <c r="AT34" s="2">
        <v>0.57399999999999995</v>
      </c>
    </row>
    <row r="35" spans="1:46" x14ac:dyDescent="0.45">
      <c r="A35" s="2">
        <v>10</v>
      </c>
      <c r="B35" s="2" t="s">
        <v>338</v>
      </c>
      <c r="C35" s="2">
        <v>2018</v>
      </c>
      <c r="D35" s="2" t="s">
        <v>3</v>
      </c>
      <c r="E35" s="2" t="s">
        <v>45</v>
      </c>
      <c r="F35" s="2" t="s">
        <v>25</v>
      </c>
      <c r="H35" s="2">
        <v>34</v>
      </c>
      <c r="L35" s="2" t="s">
        <v>46</v>
      </c>
      <c r="M35" s="2" t="s">
        <v>47</v>
      </c>
      <c r="Q35" s="2" t="s">
        <v>113</v>
      </c>
      <c r="R35" s="2">
        <v>2</v>
      </c>
      <c r="S35" s="2" t="s">
        <v>127</v>
      </c>
      <c r="T35" s="2">
        <v>1</v>
      </c>
      <c r="U35" s="2" t="s">
        <v>388</v>
      </c>
      <c r="V35" s="2" t="s">
        <v>308</v>
      </c>
      <c r="W35" s="2" t="s">
        <v>56</v>
      </c>
      <c r="X35" s="2" t="s">
        <v>187</v>
      </c>
      <c r="AC35" s="2" t="s">
        <v>131</v>
      </c>
      <c r="AE35" s="2" t="s">
        <v>48</v>
      </c>
      <c r="AF35" s="2" t="s">
        <v>24</v>
      </c>
      <c r="AL35" s="2">
        <v>0.621</v>
      </c>
      <c r="AT35" s="2">
        <v>0.621</v>
      </c>
    </row>
    <row r="36" spans="1:46" x14ac:dyDescent="0.45">
      <c r="A36" s="2">
        <v>10</v>
      </c>
      <c r="B36" s="2" t="s">
        <v>338</v>
      </c>
      <c r="C36" s="2">
        <v>2018</v>
      </c>
      <c r="D36" s="2" t="s">
        <v>3</v>
      </c>
      <c r="E36" s="2" t="s">
        <v>45</v>
      </c>
      <c r="F36" s="2" t="s">
        <v>25</v>
      </c>
      <c r="H36" s="2">
        <v>34</v>
      </c>
      <c r="L36" s="2" t="s">
        <v>46</v>
      </c>
      <c r="M36" s="2" t="s">
        <v>47</v>
      </c>
      <c r="Q36" s="2" t="s">
        <v>113</v>
      </c>
      <c r="R36" s="2">
        <v>2</v>
      </c>
      <c r="S36" s="2" t="s">
        <v>127</v>
      </c>
      <c r="T36" s="2">
        <v>1</v>
      </c>
      <c r="U36" s="2" t="s">
        <v>388</v>
      </c>
      <c r="V36" s="2" t="s">
        <v>308</v>
      </c>
      <c r="W36" s="2" t="s">
        <v>57</v>
      </c>
      <c r="X36" s="2" t="s">
        <v>187</v>
      </c>
      <c r="AC36" s="2" t="s">
        <v>131</v>
      </c>
      <c r="AE36" s="2" t="s">
        <v>48</v>
      </c>
      <c r="AF36" s="2" t="s">
        <v>24</v>
      </c>
      <c r="AL36" s="2">
        <v>0.48499999999999999</v>
      </c>
      <c r="AT36" s="2">
        <v>0.48499999999999999</v>
      </c>
    </row>
    <row r="37" spans="1:46" x14ac:dyDescent="0.45">
      <c r="A37" s="2">
        <v>10</v>
      </c>
      <c r="B37" s="2" t="s">
        <v>338</v>
      </c>
      <c r="C37" s="2">
        <v>2018</v>
      </c>
      <c r="D37" s="2" t="s">
        <v>3</v>
      </c>
      <c r="E37" s="2" t="s">
        <v>45</v>
      </c>
      <c r="F37" s="2" t="s">
        <v>25</v>
      </c>
      <c r="H37" s="2">
        <v>34</v>
      </c>
      <c r="L37" s="2" t="s">
        <v>46</v>
      </c>
      <c r="M37" s="2" t="s">
        <v>47</v>
      </c>
      <c r="Q37" s="2" t="s">
        <v>113</v>
      </c>
      <c r="R37" s="2">
        <v>2</v>
      </c>
      <c r="S37" s="2" t="s">
        <v>127</v>
      </c>
      <c r="T37" s="2">
        <v>1</v>
      </c>
      <c r="U37" s="2" t="s">
        <v>388</v>
      </c>
      <c r="V37" s="2" t="s">
        <v>308</v>
      </c>
      <c r="W37" s="2" t="s">
        <v>58</v>
      </c>
      <c r="X37" s="2" t="s">
        <v>187</v>
      </c>
      <c r="AC37" s="2" t="s">
        <v>131</v>
      </c>
      <c r="AE37" s="2" t="s">
        <v>48</v>
      </c>
      <c r="AF37" s="2" t="s">
        <v>24</v>
      </c>
      <c r="AL37" s="2">
        <v>0.60299999999999998</v>
      </c>
      <c r="AT37" s="2">
        <v>0.60299999999999998</v>
      </c>
    </row>
    <row r="38" spans="1:46" x14ac:dyDescent="0.45">
      <c r="A38" s="2">
        <v>10</v>
      </c>
      <c r="B38" s="2" t="s">
        <v>338</v>
      </c>
      <c r="C38" s="2">
        <v>2018</v>
      </c>
      <c r="D38" s="2" t="s">
        <v>3</v>
      </c>
      <c r="E38" s="2" t="s">
        <v>45</v>
      </c>
      <c r="F38" s="2" t="s">
        <v>25</v>
      </c>
      <c r="H38" s="2">
        <v>34</v>
      </c>
      <c r="L38" s="2" t="s">
        <v>46</v>
      </c>
      <c r="M38" s="2" t="s">
        <v>47</v>
      </c>
      <c r="Q38" s="2" t="s">
        <v>113</v>
      </c>
      <c r="R38" s="2">
        <v>2</v>
      </c>
      <c r="S38" s="2" t="s">
        <v>127</v>
      </c>
      <c r="T38" s="2">
        <v>1</v>
      </c>
      <c r="U38" s="2" t="s">
        <v>388</v>
      </c>
      <c r="V38" s="2" t="s">
        <v>308</v>
      </c>
      <c r="W38" s="2" t="s">
        <v>59</v>
      </c>
      <c r="X38" s="2" t="s">
        <v>187</v>
      </c>
      <c r="AC38" s="2" t="s">
        <v>131</v>
      </c>
      <c r="AE38" s="2" t="s">
        <v>48</v>
      </c>
      <c r="AF38" s="2" t="s">
        <v>24</v>
      </c>
      <c r="AL38" s="2">
        <v>0.57899999999999996</v>
      </c>
      <c r="AT38" s="2">
        <v>0.57899999999999996</v>
      </c>
    </row>
    <row r="39" spans="1:46" x14ac:dyDescent="0.45">
      <c r="A39" s="2">
        <v>10</v>
      </c>
      <c r="B39" s="2" t="s">
        <v>338</v>
      </c>
      <c r="C39" s="2">
        <v>2018</v>
      </c>
      <c r="D39" s="2" t="s">
        <v>3</v>
      </c>
      <c r="E39" s="2" t="s">
        <v>45</v>
      </c>
      <c r="F39" s="2" t="s">
        <v>25</v>
      </c>
      <c r="H39" s="2">
        <v>34</v>
      </c>
      <c r="L39" s="2" t="s">
        <v>46</v>
      </c>
      <c r="M39" s="2" t="s">
        <v>47</v>
      </c>
      <c r="Q39" s="2" t="s">
        <v>113</v>
      </c>
      <c r="R39" s="2">
        <v>2</v>
      </c>
      <c r="S39" s="2" t="s">
        <v>127</v>
      </c>
      <c r="T39" s="2">
        <v>1</v>
      </c>
      <c r="U39" s="2" t="s">
        <v>388</v>
      </c>
      <c r="V39" s="2" t="s">
        <v>308</v>
      </c>
      <c r="W39" s="2" t="s">
        <v>60</v>
      </c>
      <c r="X39" s="2" t="s">
        <v>187</v>
      </c>
      <c r="AC39" s="2" t="s">
        <v>131</v>
      </c>
      <c r="AE39" s="2" t="s">
        <v>48</v>
      </c>
      <c r="AF39" s="2" t="s">
        <v>24</v>
      </c>
      <c r="AL39" s="2">
        <v>0.6</v>
      </c>
      <c r="AT39" s="2">
        <v>0.6</v>
      </c>
    </row>
    <row r="40" spans="1:46" x14ac:dyDescent="0.45">
      <c r="A40" s="2">
        <v>10</v>
      </c>
      <c r="B40" s="2" t="s">
        <v>338</v>
      </c>
      <c r="C40" s="2">
        <v>2018</v>
      </c>
      <c r="D40" s="2" t="s">
        <v>3</v>
      </c>
      <c r="E40" s="2" t="s">
        <v>45</v>
      </c>
      <c r="F40" s="2" t="s">
        <v>25</v>
      </c>
      <c r="H40" s="2">
        <v>34</v>
      </c>
      <c r="L40" s="2" t="s">
        <v>46</v>
      </c>
      <c r="M40" s="2" t="s">
        <v>47</v>
      </c>
      <c r="Q40" s="2" t="s">
        <v>113</v>
      </c>
      <c r="R40" s="2">
        <v>2</v>
      </c>
      <c r="S40" s="2" t="s">
        <v>127</v>
      </c>
      <c r="T40" s="2">
        <v>1</v>
      </c>
      <c r="U40" s="2" t="s">
        <v>388</v>
      </c>
      <c r="V40" s="2" t="s">
        <v>308</v>
      </c>
      <c r="W40" s="2" t="s">
        <v>61</v>
      </c>
      <c r="X40" s="2" t="s">
        <v>187</v>
      </c>
      <c r="AC40" s="2" t="s">
        <v>131</v>
      </c>
      <c r="AE40" s="2" t="s">
        <v>48</v>
      </c>
      <c r="AF40" s="2" t="s">
        <v>24</v>
      </c>
      <c r="AL40" s="2">
        <v>0.55300000000000005</v>
      </c>
      <c r="AT40" s="2">
        <v>0.55300000000000005</v>
      </c>
    </row>
    <row r="41" spans="1:46" x14ac:dyDescent="0.45">
      <c r="A41" s="2">
        <v>10</v>
      </c>
      <c r="B41" s="2" t="s">
        <v>338</v>
      </c>
      <c r="C41" s="2">
        <v>2018</v>
      </c>
      <c r="D41" s="2" t="s">
        <v>3</v>
      </c>
      <c r="E41" s="2" t="s">
        <v>45</v>
      </c>
      <c r="F41" s="2" t="s">
        <v>25</v>
      </c>
      <c r="H41" s="2">
        <v>34</v>
      </c>
      <c r="L41" s="2" t="s">
        <v>46</v>
      </c>
      <c r="M41" s="2" t="s">
        <v>47</v>
      </c>
      <c r="Q41" s="2" t="s">
        <v>113</v>
      </c>
      <c r="R41" s="2">
        <v>2</v>
      </c>
      <c r="S41" s="2" t="s">
        <v>127</v>
      </c>
      <c r="T41" s="2">
        <v>1</v>
      </c>
      <c r="U41" s="2" t="s">
        <v>388</v>
      </c>
      <c r="V41" s="2" t="s">
        <v>308</v>
      </c>
      <c r="W41" s="2" t="s">
        <v>62</v>
      </c>
      <c r="X41" s="2" t="s">
        <v>187</v>
      </c>
      <c r="AC41" s="2" t="s">
        <v>131</v>
      </c>
      <c r="AE41" s="2" t="s">
        <v>48</v>
      </c>
      <c r="AF41" s="2" t="s">
        <v>24</v>
      </c>
      <c r="AL41" s="2">
        <v>0.57099999999999995</v>
      </c>
      <c r="AT41" s="2">
        <v>0.57099999999999995</v>
      </c>
    </row>
    <row r="42" spans="1:46" x14ac:dyDescent="0.45">
      <c r="A42" s="2">
        <v>10</v>
      </c>
      <c r="B42" s="2" t="s">
        <v>338</v>
      </c>
      <c r="C42" s="2">
        <v>2018</v>
      </c>
      <c r="D42" s="2" t="s">
        <v>3</v>
      </c>
      <c r="E42" s="2" t="s">
        <v>45</v>
      </c>
      <c r="F42" s="2" t="s">
        <v>25</v>
      </c>
      <c r="H42" s="2">
        <v>34</v>
      </c>
      <c r="L42" s="2" t="s">
        <v>46</v>
      </c>
      <c r="M42" s="2" t="s">
        <v>47</v>
      </c>
      <c r="Q42" s="2" t="s">
        <v>113</v>
      </c>
      <c r="R42" s="2">
        <v>2</v>
      </c>
      <c r="S42" s="2" t="s">
        <v>127</v>
      </c>
      <c r="T42" s="2">
        <v>1</v>
      </c>
      <c r="U42" s="2" t="s">
        <v>388</v>
      </c>
      <c r="V42" s="2" t="s">
        <v>308</v>
      </c>
      <c r="W42" s="2" t="s">
        <v>63</v>
      </c>
      <c r="X42" s="2" t="s">
        <v>187</v>
      </c>
      <c r="AC42" s="2" t="s">
        <v>131</v>
      </c>
      <c r="AE42" s="2" t="s">
        <v>48</v>
      </c>
      <c r="AF42" s="2" t="s">
        <v>24</v>
      </c>
      <c r="AL42" s="2">
        <v>0.70299999999999996</v>
      </c>
      <c r="AT42" s="2">
        <v>0.70299999999999996</v>
      </c>
    </row>
    <row r="43" spans="1:46" x14ac:dyDescent="0.45">
      <c r="A43" s="2">
        <v>10</v>
      </c>
      <c r="B43" s="2" t="s">
        <v>338</v>
      </c>
      <c r="C43" s="2">
        <v>2018</v>
      </c>
      <c r="D43" s="2" t="s">
        <v>3</v>
      </c>
      <c r="E43" s="2" t="s">
        <v>45</v>
      </c>
      <c r="F43" s="2" t="s">
        <v>25</v>
      </c>
      <c r="H43" s="2">
        <v>34</v>
      </c>
      <c r="L43" s="2" t="s">
        <v>46</v>
      </c>
      <c r="M43" s="2" t="s">
        <v>47</v>
      </c>
      <c r="Q43" s="2" t="s">
        <v>113</v>
      </c>
      <c r="R43" s="2">
        <v>2</v>
      </c>
      <c r="S43" s="2" t="s">
        <v>127</v>
      </c>
      <c r="T43" s="2">
        <v>1</v>
      </c>
      <c r="U43" s="2" t="s">
        <v>388</v>
      </c>
      <c r="V43" s="2" t="s">
        <v>308</v>
      </c>
      <c r="W43" s="2" t="s">
        <v>64</v>
      </c>
      <c r="X43" s="2" t="s">
        <v>187</v>
      </c>
      <c r="AC43" s="2" t="s">
        <v>131</v>
      </c>
      <c r="AE43" s="2" t="s">
        <v>48</v>
      </c>
      <c r="AF43" s="2" t="s">
        <v>24</v>
      </c>
      <c r="AL43" s="2">
        <v>0.67400000000000004</v>
      </c>
      <c r="AT43" s="2">
        <v>0.67400000000000004</v>
      </c>
    </row>
    <row r="44" spans="1:46" x14ac:dyDescent="0.45">
      <c r="A44" s="2">
        <v>10</v>
      </c>
      <c r="B44" s="2" t="s">
        <v>338</v>
      </c>
      <c r="C44" s="2">
        <v>2018</v>
      </c>
      <c r="D44" s="2" t="s">
        <v>3</v>
      </c>
      <c r="E44" s="2" t="s">
        <v>45</v>
      </c>
      <c r="F44" s="2" t="s">
        <v>25</v>
      </c>
      <c r="H44" s="2">
        <v>34</v>
      </c>
      <c r="L44" s="2" t="s">
        <v>46</v>
      </c>
      <c r="M44" s="2" t="s">
        <v>47</v>
      </c>
      <c r="Q44" s="2" t="s">
        <v>113</v>
      </c>
      <c r="R44" s="2">
        <v>2</v>
      </c>
      <c r="S44" s="2" t="s">
        <v>127</v>
      </c>
      <c r="T44" s="2">
        <v>1</v>
      </c>
      <c r="U44" s="2" t="s">
        <v>388</v>
      </c>
      <c r="V44" s="2" t="s">
        <v>308</v>
      </c>
      <c r="W44" s="2" t="s">
        <v>65</v>
      </c>
      <c r="X44" s="2" t="s">
        <v>187</v>
      </c>
      <c r="AC44" s="2" t="s">
        <v>131</v>
      </c>
      <c r="AE44" s="2" t="s">
        <v>48</v>
      </c>
      <c r="AF44" s="2" t="s">
        <v>24</v>
      </c>
      <c r="AL44" s="2">
        <v>0.61799999999999999</v>
      </c>
      <c r="AT44" s="2">
        <v>0.61799999999999999</v>
      </c>
    </row>
    <row r="45" spans="1:46" x14ac:dyDescent="0.45">
      <c r="A45" s="2">
        <v>10</v>
      </c>
      <c r="B45" s="2" t="s">
        <v>338</v>
      </c>
      <c r="C45" s="2">
        <v>2018</v>
      </c>
      <c r="D45" s="2" t="s">
        <v>3</v>
      </c>
      <c r="E45" s="2" t="s">
        <v>45</v>
      </c>
      <c r="F45" s="2" t="s">
        <v>25</v>
      </c>
      <c r="H45" s="2">
        <v>34</v>
      </c>
      <c r="L45" s="2" t="s">
        <v>46</v>
      </c>
      <c r="M45" s="2" t="s">
        <v>47</v>
      </c>
      <c r="Q45" s="2" t="s">
        <v>113</v>
      </c>
      <c r="R45" s="2">
        <v>2</v>
      </c>
      <c r="S45" s="2" t="s">
        <v>127</v>
      </c>
      <c r="T45" s="2">
        <v>1</v>
      </c>
      <c r="U45" s="2" t="s">
        <v>388</v>
      </c>
      <c r="V45" s="2" t="s">
        <v>308</v>
      </c>
      <c r="W45" s="2" t="s">
        <v>66</v>
      </c>
      <c r="X45" s="2" t="s">
        <v>187</v>
      </c>
      <c r="AC45" s="2" t="s">
        <v>131</v>
      </c>
      <c r="AE45" s="2" t="s">
        <v>48</v>
      </c>
      <c r="AF45" s="2" t="s">
        <v>24</v>
      </c>
      <c r="AL45" s="2">
        <v>0.64700000000000002</v>
      </c>
      <c r="AT45" s="2">
        <v>0.64700000000000002</v>
      </c>
    </row>
    <row r="46" spans="1:46" x14ac:dyDescent="0.45">
      <c r="A46" s="2">
        <v>10</v>
      </c>
      <c r="B46" s="2" t="s">
        <v>338</v>
      </c>
      <c r="C46" s="2">
        <v>2018</v>
      </c>
      <c r="D46" s="2" t="s">
        <v>3</v>
      </c>
      <c r="E46" s="2" t="s">
        <v>45</v>
      </c>
      <c r="F46" s="2" t="s">
        <v>25</v>
      </c>
      <c r="H46" s="2">
        <v>34</v>
      </c>
      <c r="L46" s="2" t="s">
        <v>46</v>
      </c>
      <c r="M46" s="2" t="s">
        <v>47</v>
      </c>
      <c r="Q46" s="2" t="s">
        <v>113</v>
      </c>
      <c r="R46" s="2">
        <v>2</v>
      </c>
      <c r="S46" s="2" t="s">
        <v>127</v>
      </c>
      <c r="T46" s="2">
        <v>1</v>
      </c>
      <c r="U46" s="2" t="s">
        <v>388</v>
      </c>
      <c r="V46" s="2" t="s">
        <v>308</v>
      </c>
      <c r="W46" s="2" t="s">
        <v>67</v>
      </c>
      <c r="X46" s="2" t="s">
        <v>187</v>
      </c>
      <c r="AC46" s="2" t="s">
        <v>131</v>
      </c>
      <c r="AE46" s="2" t="s">
        <v>48</v>
      </c>
      <c r="AF46" s="2" t="s">
        <v>24</v>
      </c>
      <c r="AL46" s="2">
        <v>0.59099999999999997</v>
      </c>
      <c r="AT46" s="2">
        <v>0.59099999999999997</v>
      </c>
    </row>
    <row r="47" spans="1:46" x14ac:dyDescent="0.45">
      <c r="A47" s="2">
        <v>10</v>
      </c>
      <c r="B47" s="2" t="s">
        <v>338</v>
      </c>
      <c r="C47" s="2">
        <v>2018</v>
      </c>
      <c r="D47" s="2" t="s">
        <v>3</v>
      </c>
      <c r="E47" s="2" t="s">
        <v>45</v>
      </c>
      <c r="F47" s="2" t="s">
        <v>25</v>
      </c>
      <c r="H47" s="2">
        <v>34</v>
      </c>
      <c r="L47" s="2" t="s">
        <v>46</v>
      </c>
      <c r="M47" s="2" t="s">
        <v>47</v>
      </c>
      <c r="Q47" s="2" t="s">
        <v>113</v>
      </c>
      <c r="R47" s="2">
        <v>2</v>
      </c>
      <c r="S47" s="2" t="s">
        <v>127</v>
      </c>
      <c r="T47" s="2">
        <v>1</v>
      </c>
      <c r="U47" s="2" t="s">
        <v>388</v>
      </c>
      <c r="V47" s="2" t="s">
        <v>308</v>
      </c>
      <c r="W47" s="2" t="s">
        <v>68</v>
      </c>
      <c r="X47" s="2" t="s">
        <v>187</v>
      </c>
      <c r="AC47" s="2" t="s">
        <v>131</v>
      </c>
      <c r="AE47" s="2" t="s">
        <v>48</v>
      </c>
      <c r="AF47" s="2" t="s">
        <v>24</v>
      </c>
      <c r="AL47" s="2">
        <v>0.63500000000000001</v>
      </c>
      <c r="AT47" s="2">
        <v>0.63500000000000001</v>
      </c>
    </row>
    <row r="48" spans="1:46" x14ac:dyDescent="0.45">
      <c r="A48" s="2">
        <v>10</v>
      </c>
      <c r="B48" s="2" t="s">
        <v>338</v>
      </c>
      <c r="C48" s="2">
        <v>2018</v>
      </c>
      <c r="D48" s="2" t="s">
        <v>3</v>
      </c>
      <c r="E48" s="2" t="s">
        <v>45</v>
      </c>
      <c r="F48" s="2" t="s">
        <v>25</v>
      </c>
      <c r="H48" s="2">
        <v>34</v>
      </c>
      <c r="L48" s="2" t="s">
        <v>46</v>
      </c>
      <c r="M48" s="2" t="s">
        <v>47</v>
      </c>
      <c r="Q48" s="2" t="s">
        <v>113</v>
      </c>
      <c r="R48" s="2">
        <v>2</v>
      </c>
      <c r="S48" s="2" t="s">
        <v>127</v>
      </c>
      <c r="T48" s="2">
        <v>1</v>
      </c>
      <c r="U48" s="2" t="s">
        <v>388</v>
      </c>
      <c r="V48" s="2" t="s">
        <v>308</v>
      </c>
      <c r="W48" s="2" t="s">
        <v>69</v>
      </c>
      <c r="X48" s="2" t="s">
        <v>187</v>
      </c>
      <c r="AC48" s="2" t="s">
        <v>131</v>
      </c>
      <c r="AE48" s="2" t="s">
        <v>48</v>
      </c>
      <c r="AF48" s="2" t="s">
        <v>24</v>
      </c>
      <c r="AL48" s="2">
        <v>0.55300000000000005</v>
      </c>
      <c r="AT48" s="2">
        <v>0.55300000000000005</v>
      </c>
    </row>
    <row r="49" spans="1:46" x14ac:dyDescent="0.45">
      <c r="A49" s="2">
        <v>10</v>
      </c>
      <c r="B49" s="2" t="s">
        <v>338</v>
      </c>
      <c r="C49" s="2">
        <v>2018</v>
      </c>
      <c r="D49" s="2" t="s">
        <v>3</v>
      </c>
      <c r="E49" s="2" t="s">
        <v>45</v>
      </c>
      <c r="F49" s="2" t="s">
        <v>25</v>
      </c>
      <c r="H49" s="2">
        <v>34</v>
      </c>
      <c r="L49" s="2" t="s">
        <v>46</v>
      </c>
      <c r="M49" s="2" t="s">
        <v>47</v>
      </c>
      <c r="Q49" s="2" t="s">
        <v>113</v>
      </c>
      <c r="R49" s="2">
        <v>2</v>
      </c>
      <c r="S49" s="2" t="s">
        <v>127</v>
      </c>
      <c r="T49" s="2">
        <v>1</v>
      </c>
      <c r="U49" s="2" t="s">
        <v>388</v>
      </c>
      <c r="V49" s="2" t="s">
        <v>308</v>
      </c>
      <c r="W49" s="2" t="s">
        <v>70</v>
      </c>
      <c r="X49" s="2" t="s">
        <v>187</v>
      </c>
      <c r="AC49" s="2" t="s">
        <v>131</v>
      </c>
      <c r="AE49" s="2" t="s">
        <v>48</v>
      </c>
      <c r="AF49" s="2" t="s">
        <v>24</v>
      </c>
      <c r="AL49" s="2">
        <v>0.71199999999999997</v>
      </c>
      <c r="AT49" s="2">
        <v>0.71199999999999997</v>
      </c>
    </row>
    <row r="50" spans="1:46" x14ac:dyDescent="0.45">
      <c r="A50" s="2">
        <v>10</v>
      </c>
      <c r="B50" s="2" t="s">
        <v>338</v>
      </c>
      <c r="C50" s="2">
        <v>2018</v>
      </c>
      <c r="D50" s="2" t="s">
        <v>3</v>
      </c>
      <c r="E50" s="2" t="s">
        <v>45</v>
      </c>
      <c r="F50" s="2" t="s">
        <v>25</v>
      </c>
      <c r="H50" s="2">
        <v>34</v>
      </c>
      <c r="L50" s="2" t="s">
        <v>46</v>
      </c>
      <c r="M50" s="2" t="s">
        <v>47</v>
      </c>
      <c r="Q50" s="2" t="s">
        <v>113</v>
      </c>
      <c r="R50" s="2">
        <v>2</v>
      </c>
      <c r="S50" s="2" t="s">
        <v>127</v>
      </c>
      <c r="T50" s="2">
        <v>1</v>
      </c>
      <c r="U50" s="2" t="s">
        <v>388</v>
      </c>
      <c r="V50" s="2" t="s">
        <v>308</v>
      </c>
      <c r="W50" s="2" t="s">
        <v>71</v>
      </c>
      <c r="X50" s="2" t="s">
        <v>187</v>
      </c>
      <c r="AC50" s="2" t="s">
        <v>131</v>
      </c>
      <c r="AE50" s="2" t="s">
        <v>48</v>
      </c>
      <c r="AF50" s="2" t="s">
        <v>24</v>
      </c>
      <c r="AL50" s="2">
        <v>0.68799999999999994</v>
      </c>
      <c r="AT50" s="2">
        <v>0.68799999999999994</v>
      </c>
    </row>
    <row r="51" spans="1:46" x14ac:dyDescent="0.45">
      <c r="A51" s="2">
        <v>10</v>
      </c>
      <c r="B51" s="2" t="s">
        <v>338</v>
      </c>
      <c r="C51" s="2">
        <v>2018</v>
      </c>
      <c r="D51" s="2" t="s">
        <v>3</v>
      </c>
      <c r="E51" s="2" t="s">
        <v>45</v>
      </c>
      <c r="F51" s="2" t="s">
        <v>25</v>
      </c>
      <c r="H51" s="2">
        <v>34</v>
      </c>
      <c r="L51" s="2" t="s">
        <v>46</v>
      </c>
      <c r="M51" s="2" t="s">
        <v>47</v>
      </c>
      <c r="Q51" s="2" t="s">
        <v>113</v>
      </c>
      <c r="R51" s="2">
        <v>2</v>
      </c>
      <c r="S51" s="2" t="s">
        <v>127</v>
      </c>
      <c r="T51" s="2">
        <v>1</v>
      </c>
      <c r="U51" s="2" t="s">
        <v>388</v>
      </c>
      <c r="V51" s="2" t="s">
        <v>308</v>
      </c>
      <c r="W51" s="2" t="s">
        <v>72</v>
      </c>
      <c r="X51" s="2" t="s">
        <v>187</v>
      </c>
      <c r="AC51" s="2" t="s">
        <v>131</v>
      </c>
      <c r="AE51" s="2" t="s">
        <v>48</v>
      </c>
      <c r="AF51" s="2" t="s">
        <v>24</v>
      </c>
      <c r="AL51" s="2">
        <v>0.73499999999999999</v>
      </c>
      <c r="AT51" s="2">
        <v>0.73499999999999999</v>
      </c>
    </row>
    <row r="52" spans="1:46" x14ac:dyDescent="0.45">
      <c r="A52" s="2">
        <v>10</v>
      </c>
      <c r="B52" s="2" t="s">
        <v>338</v>
      </c>
      <c r="C52" s="2">
        <v>2018</v>
      </c>
      <c r="D52" s="2" t="s">
        <v>3</v>
      </c>
      <c r="E52" s="2" t="s">
        <v>45</v>
      </c>
      <c r="F52" s="2" t="s">
        <v>25</v>
      </c>
      <c r="H52" s="2">
        <v>34</v>
      </c>
      <c r="L52" s="2" t="s">
        <v>46</v>
      </c>
      <c r="M52" s="2" t="s">
        <v>47</v>
      </c>
      <c r="Q52" s="2" t="s">
        <v>113</v>
      </c>
      <c r="R52" s="2">
        <v>2</v>
      </c>
      <c r="S52" s="2" t="s">
        <v>127</v>
      </c>
      <c r="T52" s="2">
        <v>1</v>
      </c>
      <c r="U52" s="2" t="s">
        <v>388</v>
      </c>
      <c r="V52" s="2" t="s">
        <v>308</v>
      </c>
      <c r="W52" s="2" t="s">
        <v>73</v>
      </c>
      <c r="X52" s="2" t="s">
        <v>187</v>
      </c>
      <c r="AC52" s="2" t="s">
        <v>131</v>
      </c>
      <c r="AE52" s="2" t="s">
        <v>48</v>
      </c>
      <c r="AF52" s="2" t="s">
        <v>24</v>
      </c>
      <c r="AL52" s="2">
        <v>0.69399999999999995</v>
      </c>
      <c r="AT52" s="2">
        <v>0.69399999999999995</v>
      </c>
    </row>
    <row r="53" spans="1:46" x14ac:dyDescent="0.45">
      <c r="A53" s="2">
        <v>10</v>
      </c>
      <c r="B53" s="2" t="s">
        <v>338</v>
      </c>
      <c r="C53" s="2">
        <v>2018</v>
      </c>
      <c r="D53" s="2" t="s">
        <v>3</v>
      </c>
      <c r="E53" s="2" t="s">
        <v>45</v>
      </c>
      <c r="F53" s="2" t="s">
        <v>25</v>
      </c>
      <c r="H53" s="2">
        <v>34</v>
      </c>
      <c r="L53" s="2" t="s">
        <v>46</v>
      </c>
      <c r="M53" s="2" t="s">
        <v>47</v>
      </c>
      <c r="Q53" s="2" t="s">
        <v>113</v>
      </c>
      <c r="R53" s="2">
        <v>2</v>
      </c>
      <c r="S53" s="2" t="s">
        <v>127</v>
      </c>
      <c r="T53" s="2">
        <v>1</v>
      </c>
      <c r="U53" s="2" t="s">
        <v>388</v>
      </c>
      <c r="V53" s="2" t="s">
        <v>308</v>
      </c>
      <c r="W53" s="2" t="s">
        <v>74</v>
      </c>
      <c r="X53" s="2" t="s">
        <v>187</v>
      </c>
      <c r="AC53" s="2" t="s">
        <v>131</v>
      </c>
      <c r="AE53" s="2" t="s">
        <v>48</v>
      </c>
      <c r="AF53" s="2" t="s">
        <v>24</v>
      </c>
      <c r="AL53" s="2">
        <v>0.57899999999999996</v>
      </c>
      <c r="AT53" s="2">
        <v>0.57899999999999996</v>
      </c>
    </row>
    <row r="54" spans="1:46" x14ac:dyDescent="0.45">
      <c r="A54" s="2">
        <v>11</v>
      </c>
      <c r="B54" s="2" t="s">
        <v>202</v>
      </c>
      <c r="C54" s="2">
        <v>2019</v>
      </c>
      <c r="D54" s="2" t="s">
        <v>330</v>
      </c>
      <c r="E54" s="2" t="s">
        <v>75</v>
      </c>
      <c r="F54" s="2" t="s">
        <v>12</v>
      </c>
      <c r="G54" s="2" t="s">
        <v>14</v>
      </c>
      <c r="H54" s="2">
        <v>36</v>
      </c>
      <c r="I54" s="2">
        <v>41</v>
      </c>
      <c r="J54" s="2">
        <f t="shared" ref="J54:J61" si="10">37-18</f>
        <v>19</v>
      </c>
      <c r="K54" s="2">
        <f t="shared" ref="K54:K61" si="11">43-22</f>
        <v>21</v>
      </c>
      <c r="L54" s="2">
        <v>36.89</v>
      </c>
      <c r="N54" s="2">
        <v>33.14</v>
      </c>
      <c r="P54" s="2" t="s">
        <v>185</v>
      </c>
      <c r="Q54" s="2" t="s">
        <v>115</v>
      </c>
      <c r="R54" s="2">
        <v>1</v>
      </c>
      <c r="S54" s="2" t="s">
        <v>129</v>
      </c>
      <c r="T54" s="2">
        <v>1</v>
      </c>
      <c r="U54" s="2" t="s">
        <v>348</v>
      </c>
      <c r="V54" s="2" t="s">
        <v>309</v>
      </c>
      <c r="W54" s="2" t="s">
        <v>128</v>
      </c>
      <c r="X54" s="2" t="s">
        <v>193</v>
      </c>
      <c r="AA54" s="2" t="s">
        <v>183</v>
      </c>
      <c r="AC54" s="2" t="s">
        <v>25</v>
      </c>
      <c r="AD54" s="2" t="s">
        <v>14</v>
      </c>
      <c r="AE54" s="2" t="s">
        <v>42</v>
      </c>
      <c r="AF54" s="2" t="s">
        <v>42</v>
      </c>
      <c r="AH54" s="7">
        <v>24</v>
      </c>
      <c r="AI54" s="7">
        <v>7</v>
      </c>
      <c r="AJ54" s="7">
        <v>34</v>
      </c>
      <c r="AK54" s="7">
        <v>12</v>
      </c>
      <c r="AL54" s="8">
        <f t="shared" ref="AL54:AL60" si="12">(AH54+AJ54)/(AH54+AI54+AJ54+AK54)</f>
        <v>0.75324675324675328</v>
      </c>
      <c r="AM54" s="8">
        <f t="shared" ref="AM54:AM61" si="13">(AH54/(AH54+AI54))</f>
        <v>0.77419354838709675</v>
      </c>
      <c r="AN54" s="8">
        <f t="shared" ref="AN54:AN61" si="14">((AH54)/(AH54+AK54))</f>
        <v>0.66666666666666663</v>
      </c>
      <c r="AO54" s="8">
        <f t="shared" ref="AO54:AO61" si="15">((AJ54)/(AJ54+AI54))</f>
        <v>0.82926829268292679</v>
      </c>
      <c r="AQ54" s="2">
        <v>0.84</v>
      </c>
      <c r="AR54" s="5">
        <f t="shared" ref="AR54:AR61" si="16">(2*(AM54*AN54)/(AM54+AN54))</f>
        <v>0.71641791044776115</v>
      </c>
      <c r="AT54" s="8">
        <v>0.75324675324675328</v>
      </c>
    </row>
    <row r="55" spans="1:46" x14ac:dyDescent="0.45">
      <c r="A55" s="2">
        <v>11</v>
      </c>
      <c r="B55" s="2" t="s">
        <v>202</v>
      </c>
      <c r="C55" s="2">
        <v>2019</v>
      </c>
      <c r="D55" s="2" t="s">
        <v>330</v>
      </c>
      <c r="E55" s="2" t="s">
        <v>75</v>
      </c>
      <c r="F55" s="2" t="s">
        <v>12</v>
      </c>
      <c r="G55" s="2" t="s">
        <v>14</v>
      </c>
      <c r="H55" s="2">
        <v>36</v>
      </c>
      <c r="I55" s="2">
        <v>41</v>
      </c>
      <c r="J55" s="2">
        <f t="shared" si="10"/>
        <v>19</v>
      </c>
      <c r="K55" s="2">
        <f t="shared" si="11"/>
        <v>21</v>
      </c>
      <c r="L55" s="2">
        <v>36.89</v>
      </c>
      <c r="N55" s="2">
        <v>33.14</v>
      </c>
      <c r="P55" s="2" t="s">
        <v>185</v>
      </c>
      <c r="Q55" s="2" t="s">
        <v>115</v>
      </c>
      <c r="R55" s="2">
        <v>1</v>
      </c>
      <c r="S55" s="2" t="s">
        <v>129</v>
      </c>
      <c r="T55" s="2">
        <v>1</v>
      </c>
      <c r="U55" s="2" t="s">
        <v>348</v>
      </c>
      <c r="V55" s="2" t="s">
        <v>309</v>
      </c>
      <c r="W55" s="2" t="s">
        <v>128</v>
      </c>
      <c r="X55" s="2" t="s">
        <v>193</v>
      </c>
      <c r="AA55" s="2" t="s">
        <v>183</v>
      </c>
      <c r="AC55" s="2" t="s">
        <v>25</v>
      </c>
      <c r="AD55" s="2" t="s">
        <v>14</v>
      </c>
      <c r="AE55" s="2" t="s">
        <v>24</v>
      </c>
      <c r="AF55" s="2" t="s">
        <v>24</v>
      </c>
      <c r="AH55" s="7">
        <v>23</v>
      </c>
      <c r="AI55" s="7">
        <v>9</v>
      </c>
      <c r="AJ55" s="7">
        <v>32</v>
      </c>
      <c r="AK55" s="7">
        <v>13</v>
      </c>
      <c r="AL55" s="8">
        <f t="shared" si="12"/>
        <v>0.7142857142857143</v>
      </c>
      <c r="AM55" s="8">
        <f t="shared" si="13"/>
        <v>0.71875</v>
      </c>
      <c r="AN55" s="8">
        <f t="shared" si="14"/>
        <v>0.63888888888888884</v>
      </c>
      <c r="AO55" s="8">
        <f t="shared" si="15"/>
        <v>0.78048780487804881</v>
      </c>
      <c r="AQ55" s="2">
        <v>0.81</v>
      </c>
      <c r="AR55" s="5">
        <f t="shared" si="16"/>
        <v>0.67647058823529405</v>
      </c>
      <c r="AT55" s="8">
        <v>0.7142857142857143</v>
      </c>
    </row>
    <row r="56" spans="1:46" x14ac:dyDescent="0.45">
      <c r="A56" s="2">
        <v>11</v>
      </c>
      <c r="B56" s="2" t="s">
        <v>202</v>
      </c>
      <c r="C56" s="2">
        <v>2019</v>
      </c>
      <c r="D56" s="2" t="s">
        <v>330</v>
      </c>
      <c r="E56" s="2" t="s">
        <v>75</v>
      </c>
      <c r="F56" s="2" t="s">
        <v>12</v>
      </c>
      <c r="G56" s="2" t="s">
        <v>14</v>
      </c>
      <c r="H56" s="2">
        <v>36</v>
      </c>
      <c r="I56" s="2">
        <v>40</v>
      </c>
      <c r="J56" s="2">
        <f t="shared" si="10"/>
        <v>19</v>
      </c>
      <c r="K56" s="2">
        <f t="shared" si="11"/>
        <v>21</v>
      </c>
      <c r="L56" s="2">
        <v>36.89</v>
      </c>
      <c r="N56" s="2">
        <v>33.14</v>
      </c>
      <c r="P56" s="2" t="s">
        <v>185</v>
      </c>
      <c r="Q56" s="2" t="s">
        <v>115</v>
      </c>
      <c r="R56" s="2">
        <v>1</v>
      </c>
      <c r="S56" s="2" t="s">
        <v>129</v>
      </c>
      <c r="T56" s="2">
        <v>1</v>
      </c>
      <c r="U56" s="2" t="s">
        <v>348</v>
      </c>
      <c r="V56" s="2" t="s">
        <v>309</v>
      </c>
      <c r="W56" s="2" t="s">
        <v>128</v>
      </c>
      <c r="X56" s="2" t="s">
        <v>193</v>
      </c>
      <c r="AA56" s="2" t="s">
        <v>183</v>
      </c>
      <c r="AC56" s="2" t="s">
        <v>25</v>
      </c>
      <c r="AD56" s="2" t="s">
        <v>14</v>
      </c>
      <c r="AE56" s="2" t="s">
        <v>76</v>
      </c>
      <c r="AF56" s="2" t="s">
        <v>81</v>
      </c>
      <c r="AH56" s="7">
        <v>9</v>
      </c>
      <c r="AI56" s="7">
        <v>14</v>
      </c>
      <c r="AJ56" s="7">
        <v>26</v>
      </c>
      <c r="AK56" s="7">
        <v>27</v>
      </c>
      <c r="AL56" s="8">
        <f t="shared" si="12"/>
        <v>0.46052631578947367</v>
      </c>
      <c r="AM56" s="8">
        <f t="shared" si="13"/>
        <v>0.39130434782608697</v>
      </c>
      <c r="AN56" s="8">
        <f t="shared" si="14"/>
        <v>0.25</v>
      </c>
      <c r="AO56" s="8">
        <f t="shared" si="15"/>
        <v>0.65</v>
      </c>
      <c r="AQ56" s="2">
        <v>0.53</v>
      </c>
      <c r="AR56" s="5">
        <f t="shared" si="16"/>
        <v>0.30508474576271188</v>
      </c>
      <c r="AT56" s="8">
        <v>0.46052631578947367</v>
      </c>
    </row>
    <row r="57" spans="1:46" x14ac:dyDescent="0.45">
      <c r="A57" s="2">
        <v>11</v>
      </c>
      <c r="B57" s="2" t="s">
        <v>202</v>
      </c>
      <c r="C57" s="2">
        <v>2019</v>
      </c>
      <c r="D57" s="2" t="s">
        <v>330</v>
      </c>
      <c r="E57" s="2" t="s">
        <v>75</v>
      </c>
      <c r="F57" s="2" t="s">
        <v>12</v>
      </c>
      <c r="G57" s="2" t="s">
        <v>14</v>
      </c>
      <c r="H57" s="2">
        <v>36</v>
      </c>
      <c r="I57" s="2">
        <v>40</v>
      </c>
      <c r="J57" s="2">
        <f t="shared" si="10"/>
        <v>19</v>
      </c>
      <c r="K57" s="2">
        <f t="shared" si="11"/>
        <v>21</v>
      </c>
      <c r="L57" s="2">
        <v>36.89</v>
      </c>
      <c r="N57" s="2">
        <v>33.14</v>
      </c>
      <c r="P57" s="2" t="s">
        <v>185</v>
      </c>
      <c r="Q57" s="2" t="s">
        <v>115</v>
      </c>
      <c r="R57" s="2">
        <v>1</v>
      </c>
      <c r="S57" s="2" t="s">
        <v>129</v>
      </c>
      <c r="T57" s="2">
        <v>1</v>
      </c>
      <c r="U57" s="2" t="s">
        <v>348</v>
      </c>
      <c r="V57" s="2" t="s">
        <v>309</v>
      </c>
      <c r="W57" s="2" t="s">
        <v>128</v>
      </c>
      <c r="X57" s="2" t="s">
        <v>193</v>
      </c>
      <c r="AA57" s="2" t="s">
        <v>183</v>
      </c>
      <c r="AC57" s="2" t="s">
        <v>25</v>
      </c>
      <c r="AD57" s="2" t="s">
        <v>14</v>
      </c>
      <c r="AE57" s="2" t="s">
        <v>77</v>
      </c>
      <c r="AF57" s="2" t="s">
        <v>81</v>
      </c>
      <c r="AH57" s="7">
        <v>19</v>
      </c>
      <c r="AI57" s="7">
        <v>13</v>
      </c>
      <c r="AJ57" s="7">
        <v>27</v>
      </c>
      <c r="AK57" s="7">
        <v>17</v>
      </c>
      <c r="AL57" s="8">
        <f t="shared" si="12"/>
        <v>0.60526315789473684</v>
      </c>
      <c r="AM57" s="8">
        <f t="shared" si="13"/>
        <v>0.59375</v>
      </c>
      <c r="AN57" s="8">
        <f t="shared" si="14"/>
        <v>0.52777777777777779</v>
      </c>
      <c r="AO57" s="8">
        <f t="shared" si="15"/>
        <v>0.67500000000000004</v>
      </c>
      <c r="AQ57" s="2">
        <v>0.64</v>
      </c>
      <c r="AR57" s="5">
        <f t="shared" si="16"/>
        <v>0.55882352941176483</v>
      </c>
      <c r="AT57" s="8">
        <v>0.60526315789473684</v>
      </c>
    </row>
    <row r="58" spans="1:46" x14ac:dyDescent="0.45">
      <c r="A58" s="2">
        <v>12</v>
      </c>
      <c r="B58" s="2" t="s">
        <v>203</v>
      </c>
      <c r="C58" s="2">
        <v>2020</v>
      </c>
      <c r="D58" s="2" t="s">
        <v>2</v>
      </c>
      <c r="E58" s="2" t="s">
        <v>75</v>
      </c>
      <c r="F58" s="2" t="s">
        <v>12</v>
      </c>
      <c r="G58" s="2" t="s">
        <v>14</v>
      </c>
      <c r="H58" s="2">
        <v>36</v>
      </c>
      <c r="I58" s="2">
        <v>43</v>
      </c>
      <c r="J58" s="2">
        <f t="shared" si="10"/>
        <v>19</v>
      </c>
      <c r="K58" s="2">
        <f t="shared" si="11"/>
        <v>21</v>
      </c>
      <c r="L58" s="2">
        <v>36.89</v>
      </c>
      <c r="N58" s="2">
        <v>33.14</v>
      </c>
      <c r="P58" s="2" t="s">
        <v>185</v>
      </c>
      <c r="Q58" s="2" t="s">
        <v>115</v>
      </c>
      <c r="R58" s="2">
        <v>1</v>
      </c>
      <c r="S58" s="2" t="s">
        <v>129</v>
      </c>
      <c r="T58" s="2">
        <v>1</v>
      </c>
      <c r="U58" s="2" t="s">
        <v>348</v>
      </c>
      <c r="V58" s="2" t="s">
        <v>309</v>
      </c>
      <c r="W58" s="2" t="s">
        <v>162</v>
      </c>
      <c r="X58" s="2" t="s">
        <v>26</v>
      </c>
      <c r="AA58" s="2" t="s">
        <v>183</v>
      </c>
      <c r="AC58" s="2" t="s">
        <v>25</v>
      </c>
      <c r="AD58" s="2" t="s">
        <v>14</v>
      </c>
      <c r="AE58" s="2" t="s">
        <v>42</v>
      </c>
      <c r="AF58" s="2" t="s">
        <v>42</v>
      </c>
      <c r="AG58" s="2">
        <v>0.5</v>
      </c>
      <c r="AH58" s="2">
        <v>22</v>
      </c>
      <c r="AI58" s="2">
        <v>12</v>
      </c>
      <c r="AJ58" s="2">
        <v>31</v>
      </c>
      <c r="AK58" s="2">
        <v>14</v>
      </c>
      <c r="AL58" s="5">
        <f t="shared" si="12"/>
        <v>0.67088607594936711</v>
      </c>
      <c r="AM58" s="5">
        <f t="shared" si="13"/>
        <v>0.6470588235294118</v>
      </c>
      <c r="AN58" s="5">
        <f t="shared" si="14"/>
        <v>0.61111111111111116</v>
      </c>
      <c r="AO58" s="5">
        <f t="shared" si="15"/>
        <v>0.72093023255813948</v>
      </c>
      <c r="AQ58" s="2">
        <v>0.74</v>
      </c>
      <c r="AR58" s="5">
        <f t="shared" si="16"/>
        <v>0.62857142857142867</v>
      </c>
      <c r="AT58" s="5">
        <v>0.67088607594936711</v>
      </c>
    </row>
    <row r="59" spans="1:46" x14ac:dyDescent="0.45">
      <c r="A59" s="2">
        <v>12</v>
      </c>
      <c r="B59" s="2" t="s">
        <v>203</v>
      </c>
      <c r="C59" s="2">
        <v>2020</v>
      </c>
      <c r="D59" s="2" t="s">
        <v>2</v>
      </c>
      <c r="E59" s="2" t="s">
        <v>75</v>
      </c>
      <c r="F59" s="2" t="s">
        <v>12</v>
      </c>
      <c r="G59" s="2" t="s">
        <v>14</v>
      </c>
      <c r="H59" s="2">
        <v>36</v>
      </c>
      <c r="I59" s="2">
        <v>43</v>
      </c>
      <c r="J59" s="2">
        <f t="shared" si="10"/>
        <v>19</v>
      </c>
      <c r="K59" s="2">
        <f t="shared" si="11"/>
        <v>21</v>
      </c>
      <c r="L59" s="2">
        <v>36.89</v>
      </c>
      <c r="N59" s="2">
        <v>33.14</v>
      </c>
      <c r="P59" s="2" t="s">
        <v>185</v>
      </c>
      <c r="Q59" s="2" t="s">
        <v>115</v>
      </c>
      <c r="R59" s="2">
        <v>1</v>
      </c>
      <c r="S59" s="2" t="s">
        <v>129</v>
      </c>
      <c r="T59" s="2">
        <v>1</v>
      </c>
      <c r="U59" s="2" t="s">
        <v>348</v>
      </c>
      <c r="V59" s="2" t="s">
        <v>309</v>
      </c>
      <c r="W59" s="2" t="s">
        <v>78</v>
      </c>
      <c r="X59" s="2" t="s">
        <v>189</v>
      </c>
      <c r="AA59" s="2" t="s">
        <v>183</v>
      </c>
      <c r="AC59" s="2" t="s">
        <v>25</v>
      </c>
      <c r="AD59" s="2" t="s">
        <v>14</v>
      </c>
      <c r="AE59" s="2" t="s">
        <v>42</v>
      </c>
      <c r="AF59" s="2" t="s">
        <v>42</v>
      </c>
      <c r="AG59" s="2">
        <v>0.5</v>
      </c>
      <c r="AH59" s="2">
        <v>19</v>
      </c>
      <c r="AI59" s="2">
        <v>17</v>
      </c>
      <c r="AJ59" s="2">
        <v>26</v>
      </c>
      <c r="AK59" s="2">
        <v>17</v>
      </c>
      <c r="AL59" s="5">
        <f t="shared" si="12"/>
        <v>0.569620253164557</v>
      </c>
      <c r="AM59" s="5">
        <f t="shared" si="13"/>
        <v>0.52777777777777779</v>
      </c>
      <c r="AN59" s="5">
        <f t="shared" si="14"/>
        <v>0.52777777777777779</v>
      </c>
      <c r="AO59" s="5">
        <f t="shared" si="15"/>
        <v>0.60465116279069764</v>
      </c>
      <c r="AQ59" s="2">
        <v>0.63</v>
      </c>
      <c r="AR59" s="5">
        <f t="shared" si="16"/>
        <v>0.52777777777777779</v>
      </c>
      <c r="AT59" s="5">
        <v>0.569620253164557</v>
      </c>
    </row>
    <row r="60" spans="1:46" x14ac:dyDescent="0.45">
      <c r="A60" s="2">
        <v>12</v>
      </c>
      <c r="B60" s="2" t="s">
        <v>203</v>
      </c>
      <c r="C60" s="2">
        <v>2020</v>
      </c>
      <c r="D60" s="2" t="s">
        <v>2</v>
      </c>
      <c r="E60" s="2" t="s">
        <v>75</v>
      </c>
      <c r="F60" s="2" t="s">
        <v>12</v>
      </c>
      <c r="G60" s="2" t="s">
        <v>14</v>
      </c>
      <c r="H60" s="2">
        <v>36</v>
      </c>
      <c r="I60" s="2">
        <v>43</v>
      </c>
      <c r="J60" s="2">
        <f t="shared" si="10"/>
        <v>19</v>
      </c>
      <c r="K60" s="2">
        <f t="shared" si="11"/>
        <v>21</v>
      </c>
      <c r="L60" s="2">
        <v>36.89</v>
      </c>
      <c r="N60" s="2">
        <v>33.14</v>
      </c>
      <c r="P60" s="2" t="s">
        <v>185</v>
      </c>
      <c r="Q60" s="2" t="s">
        <v>115</v>
      </c>
      <c r="R60" s="2">
        <v>1</v>
      </c>
      <c r="S60" s="2" t="s">
        <v>129</v>
      </c>
      <c r="T60" s="2">
        <v>1</v>
      </c>
      <c r="U60" s="2" t="s">
        <v>348</v>
      </c>
      <c r="V60" s="2" t="s">
        <v>309</v>
      </c>
      <c r="W60" s="2" t="s">
        <v>79</v>
      </c>
      <c r="X60" s="2" t="s">
        <v>188</v>
      </c>
      <c r="AA60" s="2" t="s">
        <v>183</v>
      </c>
      <c r="AC60" s="2" t="s">
        <v>25</v>
      </c>
      <c r="AD60" s="2" t="s">
        <v>14</v>
      </c>
      <c r="AE60" s="2" t="s">
        <v>42</v>
      </c>
      <c r="AF60" s="2" t="s">
        <v>42</v>
      </c>
      <c r="AG60" s="2">
        <v>0.5</v>
      </c>
      <c r="AH60" s="2">
        <v>26</v>
      </c>
      <c r="AI60" s="2">
        <v>10</v>
      </c>
      <c r="AJ60" s="2">
        <v>33</v>
      </c>
      <c r="AK60" s="2">
        <v>10</v>
      </c>
      <c r="AL60" s="5">
        <f t="shared" si="12"/>
        <v>0.74683544303797467</v>
      </c>
      <c r="AM60" s="5">
        <f t="shared" si="13"/>
        <v>0.72222222222222221</v>
      </c>
      <c r="AN60" s="5">
        <f t="shared" si="14"/>
        <v>0.72222222222222221</v>
      </c>
      <c r="AO60" s="5">
        <f t="shared" si="15"/>
        <v>0.76744186046511631</v>
      </c>
      <c r="AQ60" s="2">
        <v>0.77</v>
      </c>
      <c r="AR60" s="5">
        <f t="shared" si="16"/>
        <v>0.72222222222222221</v>
      </c>
      <c r="AT60" s="5">
        <v>0.74683544303797467</v>
      </c>
    </row>
    <row r="61" spans="1:46" x14ac:dyDescent="0.45">
      <c r="A61" s="2">
        <v>12</v>
      </c>
      <c r="B61" s="2" t="s">
        <v>203</v>
      </c>
      <c r="C61" s="2">
        <v>2020</v>
      </c>
      <c r="D61" s="2" t="s">
        <v>2</v>
      </c>
      <c r="E61" s="2" t="s">
        <v>75</v>
      </c>
      <c r="F61" s="2" t="s">
        <v>12</v>
      </c>
      <c r="G61" s="2" t="s">
        <v>14</v>
      </c>
      <c r="H61" s="2">
        <v>36</v>
      </c>
      <c r="I61" s="2">
        <v>43</v>
      </c>
      <c r="J61" s="2">
        <f t="shared" si="10"/>
        <v>19</v>
      </c>
      <c r="K61" s="2">
        <f t="shared" si="11"/>
        <v>21</v>
      </c>
      <c r="L61" s="2">
        <v>36.89</v>
      </c>
      <c r="N61" s="2">
        <v>33.14</v>
      </c>
      <c r="P61" s="2" t="s">
        <v>185</v>
      </c>
      <c r="Q61" s="2" t="s">
        <v>115</v>
      </c>
      <c r="R61" s="2">
        <v>1</v>
      </c>
      <c r="S61" s="2" t="s">
        <v>129</v>
      </c>
      <c r="T61" s="2">
        <v>1</v>
      </c>
      <c r="U61" s="2" t="s">
        <v>348</v>
      </c>
      <c r="V61" s="2" t="s">
        <v>309</v>
      </c>
      <c r="W61" s="2" t="s">
        <v>80</v>
      </c>
      <c r="X61" s="2" t="s">
        <v>193</v>
      </c>
      <c r="AA61" s="2" t="s">
        <v>183</v>
      </c>
      <c r="AC61" s="2" t="s">
        <v>25</v>
      </c>
      <c r="AD61" s="2" t="s">
        <v>14</v>
      </c>
      <c r="AE61" s="2" t="s">
        <v>42</v>
      </c>
      <c r="AF61" s="2" t="s">
        <v>42</v>
      </c>
      <c r="AG61" s="2">
        <v>0.5</v>
      </c>
      <c r="AH61" s="2">
        <v>24</v>
      </c>
      <c r="AI61" s="2">
        <v>9</v>
      </c>
      <c r="AJ61" s="2">
        <v>34</v>
      </c>
      <c r="AK61" s="2">
        <v>12</v>
      </c>
      <c r="AL61" s="2">
        <v>0.73</v>
      </c>
      <c r="AM61" s="5">
        <f t="shared" si="13"/>
        <v>0.72727272727272729</v>
      </c>
      <c r="AN61" s="9">
        <f t="shared" si="14"/>
        <v>0.66666666666666663</v>
      </c>
      <c r="AO61" s="9">
        <f t="shared" si="15"/>
        <v>0.79069767441860461</v>
      </c>
      <c r="AQ61" s="2">
        <v>0.78</v>
      </c>
      <c r="AR61" s="5">
        <f t="shared" si="16"/>
        <v>0.69565217391304346</v>
      </c>
      <c r="AT61" s="2">
        <v>0.73</v>
      </c>
    </row>
    <row r="62" spans="1:46" x14ac:dyDescent="0.45">
      <c r="A62" s="2">
        <v>33</v>
      </c>
      <c r="B62" s="2" t="s">
        <v>204</v>
      </c>
      <c r="C62" s="2">
        <v>2020</v>
      </c>
      <c r="D62" s="2" t="s">
        <v>331</v>
      </c>
      <c r="E62" s="2" t="s">
        <v>82</v>
      </c>
      <c r="F62" s="2" t="s">
        <v>12</v>
      </c>
      <c r="G62" s="2" t="s">
        <v>14</v>
      </c>
      <c r="H62" s="2">
        <v>5</v>
      </c>
      <c r="I62" s="2">
        <v>13</v>
      </c>
      <c r="J62" s="2">
        <v>5</v>
      </c>
      <c r="K62" s="2">
        <v>8</v>
      </c>
      <c r="L62" s="2">
        <v>8.1999999999999993</v>
      </c>
      <c r="M62" s="2">
        <v>1.1000000000000001</v>
      </c>
      <c r="N62" s="2">
        <v>7.07</v>
      </c>
      <c r="O62" s="2">
        <v>2.56</v>
      </c>
      <c r="P62" s="2" t="s">
        <v>185</v>
      </c>
      <c r="Q62" s="2" t="s">
        <v>113</v>
      </c>
      <c r="R62" s="2">
        <v>0</v>
      </c>
      <c r="S62" s="2" t="s">
        <v>356</v>
      </c>
      <c r="T62" s="2">
        <v>1</v>
      </c>
      <c r="U62" s="2" t="s">
        <v>349</v>
      </c>
      <c r="V62" s="2" t="s">
        <v>310</v>
      </c>
      <c r="W62" s="2" t="s">
        <v>83</v>
      </c>
      <c r="X62" s="2" t="s">
        <v>195</v>
      </c>
      <c r="Y62" s="4">
        <v>0.8</v>
      </c>
      <c r="Z62" s="4">
        <v>0.2</v>
      </c>
      <c r="AA62" s="2" t="s">
        <v>181</v>
      </c>
      <c r="AC62" s="2" t="s">
        <v>163</v>
      </c>
      <c r="AD62" s="2" t="s">
        <v>164</v>
      </c>
      <c r="AE62" s="2" t="s">
        <v>84</v>
      </c>
      <c r="AF62" s="2" t="s">
        <v>81</v>
      </c>
      <c r="AL62" s="2">
        <v>0.68</v>
      </c>
      <c r="AR62" s="2">
        <v>0.65</v>
      </c>
      <c r="AT62" s="2">
        <v>0.68</v>
      </c>
    </row>
    <row r="63" spans="1:46" x14ac:dyDescent="0.45">
      <c r="A63" s="2">
        <v>33</v>
      </c>
      <c r="B63" s="2" t="s">
        <v>204</v>
      </c>
      <c r="C63" s="2">
        <v>2020</v>
      </c>
      <c r="D63" s="2" t="s">
        <v>331</v>
      </c>
      <c r="E63" s="2" t="s">
        <v>82</v>
      </c>
      <c r="F63" s="2" t="s">
        <v>12</v>
      </c>
      <c r="G63" s="2" t="s">
        <v>14</v>
      </c>
      <c r="H63" s="2">
        <v>5</v>
      </c>
      <c r="I63" s="2">
        <v>13</v>
      </c>
      <c r="J63" s="2">
        <v>5</v>
      </c>
      <c r="K63" s="2">
        <v>8</v>
      </c>
      <c r="L63" s="2">
        <v>8.1999999999999993</v>
      </c>
      <c r="M63" s="2">
        <v>1.1000000000000001</v>
      </c>
      <c r="N63" s="2">
        <v>7.07</v>
      </c>
      <c r="O63" s="2">
        <v>2.56</v>
      </c>
      <c r="P63" s="2" t="s">
        <v>185</v>
      </c>
      <c r="Q63" s="2" t="s">
        <v>113</v>
      </c>
      <c r="R63" s="2">
        <v>0</v>
      </c>
      <c r="S63" s="2" t="s">
        <v>356</v>
      </c>
      <c r="T63" s="2">
        <v>1</v>
      </c>
      <c r="U63" s="2" t="s">
        <v>349</v>
      </c>
      <c r="V63" s="2" t="s">
        <v>310</v>
      </c>
      <c r="W63" s="2" t="s">
        <v>83</v>
      </c>
      <c r="X63" s="2" t="s">
        <v>195</v>
      </c>
      <c r="Y63" s="4">
        <v>0.8</v>
      </c>
      <c r="Z63" s="4">
        <v>0.2</v>
      </c>
      <c r="AA63" s="2" t="s">
        <v>181</v>
      </c>
      <c r="AC63" s="2" t="s">
        <v>163</v>
      </c>
      <c r="AD63" s="2" t="s">
        <v>164</v>
      </c>
      <c r="AE63" s="2" t="s">
        <v>85</v>
      </c>
      <c r="AF63" s="2" t="s">
        <v>24</v>
      </c>
      <c r="AL63" s="2">
        <v>0.64</v>
      </c>
      <c r="AR63" s="2">
        <v>0.57999999999999996</v>
      </c>
      <c r="AT63" s="2">
        <v>0.64</v>
      </c>
    </row>
    <row r="64" spans="1:46" x14ac:dyDescent="0.45">
      <c r="A64" s="2">
        <v>33</v>
      </c>
      <c r="B64" s="2" t="s">
        <v>204</v>
      </c>
      <c r="C64" s="2">
        <v>2020</v>
      </c>
      <c r="D64" s="2" t="s">
        <v>331</v>
      </c>
      <c r="E64" s="2" t="s">
        <v>82</v>
      </c>
      <c r="F64" s="2" t="s">
        <v>12</v>
      </c>
      <c r="G64" s="2" t="s">
        <v>14</v>
      </c>
      <c r="H64" s="2">
        <v>5</v>
      </c>
      <c r="I64" s="2">
        <v>13</v>
      </c>
      <c r="J64" s="2">
        <v>5</v>
      </c>
      <c r="K64" s="2">
        <v>8</v>
      </c>
      <c r="L64" s="2">
        <v>8.1999999999999993</v>
      </c>
      <c r="M64" s="2">
        <v>1.1000000000000001</v>
      </c>
      <c r="N64" s="2">
        <v>7.07</v>
      </c>
      <c r="O64" s="2">
        <v>2.56</v>
      </c>
      <c r="P64" s="2" t="s">
        <v>185</v>
      </c>
      <c r="Q64" s="2" t="s">
        <v>113</v>
      </c>
      <c r="R64" s="2">
        <v>0</v>
      </c>
      <c r="S64" s="2" t="s">
        <v>356</v>
      </c>
      <c r="T64" s="2">
        <v>1</v>
      </c>
      <c r="U64" s="2" t="s">
        <v>349</v>
      </c>
      <c r="V64" s="2" t="s">
        <v>310</v>
      </c>
      <c r="W64" s="2" t="s">
        <v>83</v>
      </c>
      <c r="X64" s="2" t="s">
        <v>195</v>
      </c>
      <c r="Y64" s="4">
        <v>0.8</v>
      </c>
      <c r="Z64" s="4">
        <v>0.2</v>
      </c>
      <c r="AA64" s="2" t="s">
        <v>181</v>
      </c>
      <c r="AC64" s="2" t="s">
        <v>163</v>
      </c>
      <c r="AD64" s="2" t="s">
        <v>164</v>
      </c>
      <c r="AE64" s="2" t="s">
        <v>86</v>
      </c>
      <c r="AF64" s="2" t="s">
        <v>42</v>
      </c>
      <c r="AL64" s="2">
        <v>0.74</v>
      </c>
      <c r="AR64" s="2">
        <v>0.74</v>
      </c>
      <c r="AT64" s="2">
        <v>0.74</v>
      </c>
    </row>
    <row r="65" spans="1:46" x14ac:dyDescent="0.45">
      <c r="A65" s="2">
        <v>33</v>
      </c>
      <c r="B65" s="2" t="s">
        <v>204</v>
      </c>
      <c r="C65" s="2">
        <v>2020</v>
      </c>
      <c r="D65" s="2" t="s">
        <v>331</v>
      </c>
      <c r="E65" s="2" t="s">
        <v>82</v>
      </c>
      <c r="F65" s="2" t="s">
        <v>12</v>
      </c>
      <c r="G65" s="2" t="s">
        <v>14</v>
      </c>
      <c r="H65" s="2">
        <v>5</v>
      </c>
      <c r="I65" s="2">
        <v>13</v>
      </c>
      <c r="J65" s="2">
        <v>5</v>
      </c>
      <c r="K65" s="2">
        <v>8</v>
      </c>
      <c r="L65" s="2">
        <v>8.1999999999999993</v>
      </c>
      <c r="M65" s="2">
        <v>1.1000000000000001</v>
      </c>
      <c r="N65" s="2">
        <v>7.07</v>
      </c>
      <c r="O65" s="2">
        <v>2.56</v>
      </c>
      <c r="P65" s="2" t="s">
        <v>185</v>
      </c>
      <c r="Q65" s="2" t="s">
        <v>113</v>
      </c>
      <c r="R65" s="2">
        <v>0</v>
      </c>
      <c r="S65" s="2" t="s">
        <v>356</v>
      </c>
      <c r="T65" s="2">
        <v>1</v>
      </c>
      <c r="U65" s="2" t="s">
        <v>349</v>
      </c>
      <c r="V65" s="2" t="s">
        <v>310</v>
      </c>
      <c r="W65" s="2" t="s">
        <v>83</v>
      </c>
      <c r="X65" s="2" t="s">
        <v>195</v>
      </c>
      <c r="Y65" s="4">
        <v>0.8</v>
      </c>
      <c r="Z65" s="4">
        <v>0.2</v>
      </c>
      <c r="AA65" s="2" t="s">
        <v>181</v>
      </c>
      <c r="AC65" s="2" t="s">
        <v>163</v>
      </c>
      <c r="AD65" s="2" t="s">
        <v>164</v>
      </c>
      <c r="AE65" s="2" t="s">
        <v>87</v>
      </c>
      <c r="AF65" s="2" t="s">
        <v>143</v>
      </c>
      <c r="AL65" s="2">
        <v>0.64</v>
      </c>
      <c r="AR65" s="2">
        <v>0.61</v>
      </c>
      <c r="AT65" s="2">
        <v>0.64</v>
      </c>
    </row>
    <row r="66" spans="1:46" x14ac:dyDescent="0.45">
      <c r="A66" s="2">
        <v>33</v>
      </c>
      <c r="B66" s="2" t="s">
        <v>204</v>
      </c>
      <c r="C66" s="2">
        <v>2020</v>
      </c>
      <c r="D66" s="2" t="s">
        <v>331</v>
      </c>
      <c r="E66" s="2" t="s">
        <v>82</v>
      </c>
      <c r="F66" s="2" t="s">
        <v>12</v>
      </c>
      <c r="G66" s="2" t="s">
        <v>14</v>
      </c>
      <c r="H66" s="2">
        <v>5</v>
      </c>
      <c r="I66" s="2">
        <v>13</v>
      </c>
      <c r="J66" s="2">
        <v>5</v>
      </c>
      <c r="K66" s="2">
        <v>8</v>
      </c>
      <c r="L66" s="2">
        <v>8.1999999999999993</v>
      </c>
      <c r="M66" s="2">
        <v>1.1000000000000001</v>
      </c>
      <c r="N66" s="2">
        <v>7.07</v>
      </c>
      <c r="O66" s="2">
        <v>2.56</v>
      </c>
      <c r="P66" s="2" t="s">
        <v>185</v>
      </c>
      <c r="Q66" s="2" t="s">
        <v>113</v>
      </c>
      <c r="R66" s="2">
        <v>0</v>
      </c>
      <c r="S66" s="2" t="s">
        <v>356</v>
      </c>
      <c r="T66" s="2">
        <v>1</v>
      </c>
      <c r="U66" s="2" t="s">
        <v>349</v>
      </c>
      <c r="V66" s="2" t="s">
        <v>310</v>
      </c>
      <c r="W66" s="2" t="s">
        <v>83</v>
      </c>
      <c r="X66" s="2" t="s">
        <v>195</v>
      </c>
      <c r="Y66" s="4">
        <v>0.8</v>
      </c>
      <c r="Z66" s="4">
        <v>0.2</v>
      </c>
      <c r="AA66" s="2" t="s">
        <v>181</v>
      </c>
      <c r="AC66" s="2" t="s">
        <v>163</v>
      </c>
      <c r="AD66" s="2" t="s">
        <v>164</v>
      </c>
      <c r="AE66" s="2" t="s">
        <v>88</v>
      </c>
      <c r="AF66" s="2" t="s">
        <v>352</v>
      </c>
      <c r="AL66" s="2">
        <v>0.74</v>
      </c>
      <c r="AR66" s="2">
        <v>0.73</v>
      </c>
      <c r="AT66" s="2">
        <v>0.74</v>
      </c>
    </row>
    <row r="67" spans="1:46" x14ac:dyDescent="0.45">
      <c r="A67" s="2">
        <v>33</v>
      </c>
      <c r="B67" s="2" t="s">
        <v>204</v>
      </c>
      <c r="C67" s="2">
        <v>2020</v>
      </c>
      <c r="D67" s="2" t="s">
        <v>331</v>
      </c>
      <c r="E67" s="2" t="s">
        <v>82</v>
      </c>
      <c r="F67" s="2" t="s">
        <v>12</v>
      </c>
      <c r="G67" s="2" t="s">
        <v>14</v>
      </c>
      <c r="H67" s="2">
        <v>5</v>
      </c>
      <c r="I67" s="2">
        <v>13</v>
      </c>
      <c r="J67" s="2">
        <v>5</v>
      </c>
      <c r="K67" s="2">
        <v>8</v>
      </c>
      <c r="L67" s="2">
        <v>8.1999999999999993</v>
      </c>
      <c r="M67" s="2">
        <v>1.1000000000000001</v>
      </c>
      <c r="N67" s="2">
        <v>7.07</v>
      </c>
      <c r="O67" s="2">
        <v>2.56</v>
      </c>
      <c r="P67" s="2" t="s">
        <v>185</v>
      </c>
      <c r="Q67" s="2" t="s">
        <v>113</v>
      </c>
      <c r="R67" s="2">
        <v>0</v>
      </c>
      <c r="S67" s="2" t="s">
        <v>356</v>
      </c>
      <c r="T67" s="2">
        <v>1</v>
      </c>
      <c r="U67" s="2" t="s">
        <v>349</v>
      </c>
      <c r="V67" s="2" t="s">
        <v>310</v>
      </c>
      <c r="W67" s="2" t="s">
        <v>83</v>
      </c>
      <c r="X67" s="2" t="s">
        <v>195</v>
      </c>
      <c r="Y67" s="4">
        <v>0.8</v>
      </c>
      <c r="Z67" s="4">
        <v>0.2</v>
      </c>
      <c r="AA67" s="2" t="s">
        <v>181</v>
      </c>
      <c r="AC67" s="2" t="s">
        <v>163</v>
      </c>
      <c r="AD67" s="2" t="s">
        <v>164</v>
      </c>
      <c r="AE67" s="2" t="s">
        <v>89</v>
      </c>
      <c r="AF67" s="2" t="s">
        <v>81</v>
      </c>
      <c r="AL67" s="2">
        <v>0.72</v>
      </c>
      <c r="AR67" s="2">
        <v>0.71</v>
      </c>
      <c r="AT67" s="2">
        <v>0.72</v>
      </c>
    </row>
    <row r="68" spans="1:46" x14ac:dyDescent="0.45">
      <c r="A68" s="2">
        <v>33</v>
      </c>
      <c r="B68" s="2" t="s">
        <v>204</v>
      </c>
      <c r="C68" s="2">
        <v>2020</v>
      </c>
      <c r="D68" s="2" t="s">
        <v>331</v>
      </c>
      <c r="E68" s="2" t="s">
        <v>82</v>
      </c>
      <c r="F68" s="2" t="s">
        <v>12</v>
      </c>
      <c r="G68" s="2" t="s">
        <v>14</v>
      </c>
      <c r="H68" s="2">
        <v>5</v>
      </c>
      <c r="I68" s="2">
        <v>13</v>
      </c>
      <c r="J68" s="2">
        <v>5</v>
      </c>
      <c r="K68" s="2">
        <v>8</v>
      </c>
      <c r="L68" s="2">
        <v>8.1999999999999993</v>
      </c>
      <c r="M68" s="2">
        <v>1.1000000000000001</v>
      </c>
      <c r="N68" s="2">
        <v>7.07</v>
      </c>
      <c r="O68" s="2">
        <v>2.56</v>
      </c>
      <c r="P68" s="2" t="s">
        <v>185</v>
      </c>
      <c r="Q68" s="2" t="s">
        <v>113</v>
      </c>
      <c r="R68" s="2">
        <v>0</v>
      </c>
      <c r="S68" s="2" t="s">
        <v>356</v>
      </c>
      <c r="T68" s="2">
        <v>1</v>
      </c>
      <c r="U68" s="2" t="s">
        <v>349</v>
      </c>
      <c r="V68" s="2" t="s">
        <v>310</v>
      </c>
      <c r="W68" s="2" t="s">
        <v>83</v>
      </c>
      <c r="X68" s="2" t="s">
        <v>195</v>
      </c>
      <c r="Y68" s="4">
        <v>0.8</v>
      </c>
      <c r="Z68" s="4">
        <v>0.2</v>
      </c>
      <c r="AA68" s="2" t="s">
        <v>181</v>
      </c>
      <c r="AC68" s="2" t="s">
        <v>163</v>
      </c>
      <c r="AD68" s="2" t="s">
        <v>164</v>
      </c>
      <c r="AE68" s="2" t="s">
        <v>90</v>
      </c>
      <c r="AF68" s="2" t="s">
        <v>24</v>
      </c>
      <c r="AL68" s="2">
        <v>0.6</v>
      </c>
      <c r="AR68" s="2">
        <v>0.57999999999999996</v>
      </c>
      <c r="AT68" s="2">
        <v>0.6</v>
      </c>
    </row>
    <row r="69" spans="1:46" x14ac:dyDescent="0.45">
      <c r="A69" s="2">
        <v>33</v>
      </c>
      <c r="B69" s="2" t="s">
        <v>204</v>
      </c>
      <c r="C69" s="2">
        <v>2020</v>
      </c>
      <c r="D69" s="2" t="s">
        <v>331</v>
      </c>
      <c r="E69" s="2" t="s">
        <v>82</v>
      </c>
      <c r="F69" s="2" t="s">
        <v>12</v>
      </c>
      <c r="G69" s="2" t="s">
        <v>14</v>
      </c>
      <c r="H69" s="2">
        <v>5</v>
      </c>
      <c r="I69" s="2">
        <v>13</v>
      </c>
      <c r="J69" s="2">
        <v>5</v>
      </c>
      <c r="K69" s="2">
        <v>8</v>
      </c>
      <c r="L69" s="2">
        <v>8.1999999999999993</v>
      </c>
      <c r="M69" s="2">
        <v>1.1000000000000001</v>
      </c>
      <c r="N69" s="2">
        <v>7.07</v>
      </c>
      <c r="O69" s="2">
        <v>2.56</v>
      </c>
      <c r="P69" s="2" t="s">
        <v>185</v>
      </c>
      <c r="Q69" s="2" t="s">
        <v>113</v>
      </c>
      <c r="R69" s="2">
        <v>0</v>
      </c>
      <c r="S69" s="2" t="s">
        <v>356</v>
      </c>
      <c r="T69" s="2">
        <v>1</v>
      </c>
      <c r="U69" s="2" t="s">
        <v>349</v>
      </c>
      <c r="V69" s="2" t="s">
        <v>310</v>
      </c>
      <c r="W69" s="2" t="s">
        <v>83</v>
      </c>
      <c r="X69" s="2" t="s">
        <v>195</v>
      </c>
      <c r="Y69" s="4">
        <v>0.8</v>
      </c>
      <c r="Z69" s="4">
        <v>0.2</v>
      </c>
      <c r="AA69" s="2" t="s">
        <v>181</v>
      </c>
      <c r="AC69" s="2" t="s">
        <v>163</v>
      </c>
      <c r="AD69" s="2" t="s">
        <v>164</v>
      </c>
      <c r="AE69" s="2" t="s">
        <v>91</v>
      </c>
      <c r="AF69" s="2" t="s">
        <v>42</v>
      </c>
      <c r="AL69" s="2">
        <v>0.77</v>
      </c>
      <c r="AR69" s="2">
        <v>0.76</v>
      </c>
      <c r="AT69" s="2">
        <v>0.77</v>
      </c>
    </row>
    <row r="70" spans="1:46" x14ac:dyDescent="0.45">
      <c r="A70" s="2">
        <v>33</v>
      </c>
      <c r="B70" s="2" t="s">
        <v>204</v>
      </c>
      <c r="C70" s="2">
        <v>2020</v>
      </c>
      <c r="D70" s="2" t="s">
        <v>331</v>
      </c>
      <c r="E70" s="2" t="s">
        <v>82</v>
      </c>
      <c r="F70" s="2" t="s">
        <v>12</v>
      </c>
      <c r="G70" s="2" t="s">
        <v>14</v>
      </c>
      <c r="H70" s="2">
        <v>5</v>
      </c>
      <c r="I70" s="2">
        <v>13</v>
      </c>
      <c r="J70" s="2">
        <v>5</v>
      </c>
      <c r="K70" s="2">
        <v>8</v>
      </c>
      <c r="L70" s="2">
        <v>8.1999999999999993</v>
      </c>
      <c r="M70" s="2">
        <v>1.1000000000000001</v>
      </c>
      <c r="N70" s="2">
        <v>7.07</v>
      </c>
      <c r="O70" s="2">
        <v>2.56</v>
      </c>
      <c r="P70" s="2" t="s">
        <v>185</v>
      </c>
      <c r="Q70" s="2" t="s">
        <v>113</v>
      </c>
      <c r="R70" s="2">
        <v>0</v>
      </c>
      <c r="S70" s="2" t="s">
        <v>356</v>
      </c>
      <c r="T70" s="2">
        <v>1</v>
      </c>
      <c r="U70" s="2" t="s">
        <v>349</v>
      </c>
      <c r="V70" s="2" t="s">
        <v>310</v>
      </c>
      <c r="W70" s="2" t="s">
        <v>83</v>
      </c>
      <c r="X70" s="2" t="s">
        <v>195</v>
      </c>
      <c r="Y70" s="4">
        <v>0.8</v>
      </c>
      <c r="Z70" s="4">
        <v>0.2</v>
      </c>
      <c r="AA70" s="2" t="s">
        <v>181</v>
      </c>
      <c r="AC70" s="2" t="s">
        <v>163</v>
      </c>
      <c r="AD70" s="2" t="s">
        <v>164</v>
      </c>
      <c r="AE70" s="2" t="s">
        <v>92</v>
      </c>
      <c r="AF70" s="2" t="s">
        <v>143</v>
      </c>
      <c r="AL70" s="2">
        <v>0.61</v>
      </c>
      <c r="AR70" s="2">
        <v>0.6</v>
      </c>
      <c r="AT70" s="2">
        <v>0.61</v>
      </c>
    </row>
    <row r="71" spans="1:46" x14ac:dyDescent="0.45">
      <c r="A71" s="2">
        <v>33</v>
      </c>
      <c r="B71" s="2" t="s">
        <v>204</v>
      </c>
      <c r="C71" s="2">
        <v>2020</v>
      </c>
      <c r="D71" s="2" t="s">
        <v>331</v>
      </c>
      <c r="E71" s="2" t="s">
        <v>82</v>
      </c>
      <c r="F71" s="2" t="s">
        <v>12</v>
      </c>
      <c r="G71" s="2" t="s">
        <v>14</v>
      </c>
      <c r="H71" s="2">
        <v>5</v>
      </c>
      <c r="I71" s="2">
        <v>13</v>
      </c>
      <c r="J71" s="2">
        <v>5</v>
      </c>
      <c r="K71" s="2">
        <v>8</v>
      </c>
      <c r="L71" s="2">
        <v>8.1999999999999993</v>
      </c>
      <c r="M71" s="2">
        <v>1.1000000000000001</v>
      </c>
      <c r="N71" s="2">
        <v>7.07</v>
      </c>
      <c r="O71" s="2">
        <v>2.56</v>
      </c>
      <c r="P71" s="2" t="s">
        <v>185</v>
      </c>
      <c r="Q71" s="2" t="s">
        <v>113</v>
      </c>
      <c r="R71" s="2">
        <v>0</v>
      </c>
      <c r="S71" s="2" t="s">
        <v>356</v>
      </c>
      <c r="T71" s="2">
        <v>1</v>
      </c>
      <c r="U71" s="2" t="s">
        <v>349</v>
      </c>
      <c r="V71" s="2" t="s">
        <v>310</v>
      </c>
      <c r="W71" s="2" t="s">
        <v>83</v>
      </c>
      <c r="X71" s="2" t="s">
        <v>195</v>
      </c>
      <c r="Y71" s="4">
        <v>0.8</v>
      </c>
      <c r="Z71" s="4">
        <v>0.2</v>
      </c>
      <c r="AA71" s="2" t="s">
        <v>181</v>
      </c>
      <c r="AC71" s="2" t="s">
        <v>163</v>
      </c>
      <c r="AD71" s="2" t="s">
        <v>164</v>
      </c>
      <c r="AE71" s="2" t="s">
        <v>93</v>
      </c>
      <c r="AF71" s="2" t="s">
        <v>352</v>
      </c>
      <c r="AL71" s="2">
        <v>0.76</v>
      </c>
      <c r="AR71" s="2">
        <v>0.76</v>
      </c>
      <c r="AT71" s="2">
        <v>0.76</v>
      </c>
    </row>
    <row r="72" spans="1:46" x14ac:dyDescent="0.45">
      <c r="A72" s="2">
        <v>33</v>
      </c>
      <c r="B72" s="2" t="s">
        <v>204</v>
      </c>
      <c r="C72" s="2">
        <v>2020</v>
      </c>
      <c r="D72" s="2" t="s">
        <v>331</v>
      </c>
      <c r="E72" s="2" t="s">
        <v>82</v>
      </c>
      <c r="F72" s="2" t="s">
        <v>12</v>
      </c>
      <c r="G72" s="2" t="s">
        <v>14</v>
      </c>
      <c r="H72" s="2">
        <v>5</v>
      </c>
      <c r="I72" s="2">
        <v>13</v>
      </c>
      <c r="J72" s="2">
        <v>5</v>
      </c>
      <c r="K72" s="2">
        <v>8</v>
      </c>
      <c r="L72" s="2">
        <v>8.1999999999999993</v>
      </c>
      <c r="M72" s="2">
        <v>1.1000000000000001</v>
      </c>
      <c r="N72" s="2">
        <v>7.07</v>
      </c>
      <c r="O72" s="2">
        <v>2.56</v>
      </c>
      <c r="P72" s="2" t="s">
        <v>185</v>
      </c>
      <c r="Q72" s="2" t="s">
        <v>113</v>
      </c>
      <c r="R72" s="2">
        <v>0</v>
      </c>
      <c r="S72" s="2" t="s">
        <v>356</v>
      </c>
      <c r="T72" s="2">
        <v>1</v>
      </c>
      <c r="U72" s="2" t="s">
        <v>349</v>
      </c>
      <c r="V72" s="2" t="s">
        <v>310</v>
      </c>
      <c r="W72" s="2" t="s">
        <v>83</v>
      </c>
      <c r="X72" s="2" t="s">
        <v>195</v>
      </c>
      <c r="Y72" s="4">
        <v>0.8</v>
      </c>
      <c r="Z72" s="4">
        <v>0.2</v>
      </c>
      <c r="AA72" s="2" t="s">
        <v>181</v>
      </c>
      <c r="AC72" s="2" t="s">
        <v>163</v>
      </c>
      <c r="AD72" s="2" t="s">
        <v>164</v>
      </c>
      <c r="AE72" s="2" t="s">
        <v>94</v>
      </c>
      <c r="AF72" s="2" t="s">
        <v>81</v>
      </c>
      <c r="AL72" s="2">
        <v>0.65</v>
      </c>
      <c r="AR72" s="2">
        <v>0.62</v>
      </c>
      <c r="AT72" s="2">
        <v>0.65</v>
      </c>
    </row>
    <row r="73" spans="1:46" x14ac:dyDescent="0.45">
      <c r="A73" s="2">
        <v>33</v>
      </c>
      <c r="B73" s="2" t="s">
        <v>204</v>
      </c>
      <c r="C73" s="2">
        <v>2020</v>
      </c>
      <c r="D73" s="2" t="s">
        <v>331</v>
      </c>
      <c r="E73" s="2" t="s">
        <v>82</v>
      </c>
      <c r="F73" s="2" t="s">
        <v>12</v>
      </c>
      <c r="G73" s="2" t="s">
        <v>14</v>
      </c>
      <c r="H73" s="2">
        <v>5</v>
      </c>
      <c r="I73" s="2">
        <v>13</v>
      </c>
      <c r="J73" s="2">
        <v>5</v>
      </c>
      <c r="K73" s="2">
        <v>8</v>
      </c>
      <c r="L73" s="2">
        <v>8.1999999999999993</v>
      </c>
      <c r="M73" s="2">
        <v>1.1000000000000001</v>
      </c>
      <c r="N73" s="2">
        <v>7.07</v>
      </c>
      <c r="O73" s="2">
        <v>2.56</v>
      </c>
      <c r="P73" s="2" t="s">
        <v>185</v>
      </c>
      <c r="Q73" s="2" t="s">
        <v>113</v>
      </c>
      <c r="R73" s="2">
        <v>0</v>
      </c>
      <c r="S73" s="2" t="s">
        <v>356</v>
      </c>
      <c r="T73" s="2">
        <v>1</v>
      </c>
      <c r="U73" s="2" t="s">
        <v>349</v>
      </c>
      <c r="V73" s="2" t="s">
        <v>310</v>
      </c>
      <c r="W73" s="2" t="s">
        <v>83</v>
      </c>
      <c r="X73" s="2" t="s">
        <v>195</v>
      </c>
      <c r="Y73" s="4">
        <v>0.8</v>
      </c>
      <c r="Z73" s="4">
        <v>0.2</v>
      </c>
      <c r="AA73" s="2" t="s">
        <v>181</v>
      </c>
      <c r="AC73" s="2" t="s">
        <v>163</v>
      </c>
      <c r="AD73" s="2" t="s">
        <v>164</v>
      </c>
      <c r="AE73" s="2" t="s">
        <v>95</v>
      </c>
      <c r="AF73" s="2" t="s">
        <v>24</v>
      </c>
      <c r="AL73" s="2">
        <v>0.59</v>
      </c>
      <c r="AR73" s="2">
        <v>0.54</v>
      </c>
      <c r="AT73" s="2">
        <v>0.59</v>
      </c>
    </row>
    <row r="74" spans="1:46" x14ac:dyDescent="0.45">
      <c r="A74" s="2">
        <v>33</v>
      </c>
      <c r="B74" s="2" t="s">
        <v>204</v>
      </c>
      <c r="C74" s="2">
        <v>2020</v>
      </c>
      <c r="D74" s="2" t="s">
        <v>331</v>
      </c>
      <c r="E74" s="2" t="s">
        <v>82</v>
      </c>
      <c r="F74" s="2" t="s">
        <v>12</v>
      </c>
      <c r="G74" s="2" t="s">
        <v>14</v>
      </c>
      <c r="H74" s="2">
        <v>5</v>
      </c>
      <c r="I74" s="2">
        <v>13</v>
      </c>
      <c r="J74" s="2">
        <v>5</v>
      </c>
      <c r="K74" s="2">
        <v>8</v>
      </c>
      <c r="L74" s="2">
        <v>8.1999999999999993</v>
      </c>
      <c r="M74" s="2">
        <v>1.1000000000000001</v>
      </c>
      <c r="N74" s="2">
        <v>7.07</v>
      </c>
      <c r="O74" s="2">
        <v>2.56</v>
      </c>
      <c r="P74" s="2" t="s">
        <v>185</v>
      </c>
      <c r="Q74" s="2" t="s">
        <v>113</v>
      </c>
      <c r="R74" s="2">
        <v>0</v>
      </c>
      <c r="S74" s="2" t="s">
        <v>356</v>
      </c>
      <c r="T74" s="2">
        <v>1</v>
      </c>
      <c r="U74" s="2" t="s">
        <v>349</v>
      </c>
      <c r="V74" s="2" t="s">
        <v>310</v>
      </c>
      <c r="W74" s="2" t="s">
        <v>83</v>
      </c>
      <c r="X74" s="2" t="s">
        <v>195</v>
      </c>
      <c r="Y74" s="4">
        <v>0.8</v>
      </c>
      <c r="Z74" s="4">
        <v>0.2</v>
      </c>
      <c r="AA74" s="2" t="s">
        <v>181</v>
      </c>
      <c r="AC74" s="2" t="s">
        <v>163</v>
      </c>
      <c r="AD74" s="2" t="s">
        <v>164</v>
      </c>
      <c r="AE74" s="2" t="s">
        <v>96</v>
      </c>
      <c r="AF74" s="2" t="s">
        <v>42</v>
      </c>
      <c r="AL74" s="2">
        <v>0.74</v>
      </c>
      <c r="AR74" s="2">
        <v>0.71</v>
      </c>
      <c r="AT74" s="2">
        <v>0.74</v>
      </c>
    </row>
    <row r="75" spans="1:46" x14ac:dyDescent="0.45">
      <c r="A75" s="2">
        <v>33</v>
      </c>
      <c r="B75" s="2" t="s">
        <v>204</v>
      </c>
      <c r="C75" s="2">
        <v>2020</v>
      </c>
      <c r="D75" s="2" t="s">
        <v>331</v>
      </c>
      <c r="E75" s="2" t="s">
        <v>82</v>
      </c>
      <c r="F75" s="2" t="s">
        <v>12</v>
      </c>
      <c r="G75" s="2" t="s">
        <v>14</v>
      </c>
      <c r="H75" s="2">
        <v>5</v>
      </c>
      <c r="I75" s="2">
        <v>13</v>
      </c>
      <c r="J75" s="2">
        <v>5</v>
      </c>
      <c r="K75" s="2">
        <v>8</v>
      </c>
      <c r="L75" s="2">
        <v>8.1999999999999993</v>
      </c>
      <c r="M75" s="2">
        <v>1.1000000000000001</v>
      </c>
      <c r="N75" s="2">
        <v>7.07</v>
      </c>
      <c r="O75" s="2">
        <v>2.56</v>
      </c>
      <c r="P75" s="2" t="s">
        <v>185</v>
      </c>
      <c r="Q75" s="2" t="s">
        <v>113</v>
      </c>
      <c r="R75" s="2">
        <v>0</v>
      </c>
      <c r="S75" s="2" t="s">
        <v>356</v>
      </c>
      <c r="T75" s="2">
        <v>1</v>
      </c>
      <c r="U75" s="2" t="s">
        <v>349</v>
      </c>
      <c r="V75" s="2" t="s">
        <v>310</v>
      </c>
      <c r="W75" s="2" t="s">
        <v>83</v>
      </c>
      <c r="X75" s="2" t="s">
        <v>195</v>
      </c>
      <c r="Y75" s="4">
        <v>0.8</v>
      </c>
      <c r="Z75" s="4">
        <v>0.2</v>
      </c>
      <c r="AA75" s="2" t="s">
        <v>181</v>
      </c>
      <c r="AC75" s="2" t="s">
        <v>163</v>
      </c>
      <c r="AD75" s="2" t="s">
        <v>164</v>
      </c>
      <c r="AE75" s="2" t="s">
        <v>97</v>
      </c>
      <c r="AF75" s="2" t="s">
        <v>143</v>
      </c>
      <c r="AL75" s="2">
        <v>0.6</v>
      </c>
      <c r="AR75" s="2">
        <v>0.56000000000000005</v>
      </c>
      <c r="AT75" s="2">
        <v>0.6</v>
      </c>
    </row>
    <row r="76" spans="1:46" x14ac:dyDescent="0.45">
      <c r="A76" s="2">
        <v>33</v>
      </c>
      <c r="B76" s="2" t="s">
        <v>204</v>
      </c>
      <c r="C76" s="2">
        <v>2020</v>
      </c>
      <c r="D76" s="2" t="s">
        <v>331</v>
      </c>
      <c r="E76" s="2" t="s">
        <v>82</v>
      </c>
      <c r="F76" s="2" t="s">
        <v>12</v>
      </c>
      <c r="G76" s="2" t="s">
        <v>14</v>
      </c>
      <c r="H76" s="2">
        <v>5</v>
      </c>
      <c r="I76" s="2">
        <v>13</v>
      </c>
      <c r="J76" s="2">
        <v>5</v>
      </c>
      <c r="K76" s="2">
        <v>8</v>
      </c>
      <c r="L76" s="2">
        <v>8.1999999999999993</v>
      </c>
      <c r="M76" s="2">
        <v>1.1000000000000001</v>
      </c>
      <c r="N76" s="2">
        <v>7.07</v>
      </c>
      <c r="O76" s="2">
        <v>2.56</v>
      </c>
      <c r="P76" s="2" t="s">
        <v>185</v>
      </c>
      <c r="Q76" s="2" t="s">
        <v>113</v>
      </c>
      <c r="R76" s="2">
        <v>0</v>
      </c>
      <c r="S76" s="2" t="s">
        <v>356</v>
      </c>
      <c r="T76" s="2">
        <v>1</v>
      </c>
      <c r="U76" s="2" t="s">
        <v>349</v>
      </c>
      <c r="V76" s="2" t="s">
        <v>310</v>
      </c>
      <c r="W76" s="2" t="s">
        <v>83</v>
      </c>
      <c r="X76" s="2" t="s">
        <v>195</v>
      </c>
      <c r="Y76" s="4">
        <v>0.8</v>
      </c>
      <c r="Z76" s="4">
        <v>0.2</v>
      </c>
      <c r="AA76" s="2" t="s">
        <v>181</v>
      </c>
      <c r="AC76" s="2" t="s">
        <v>163</v>
      </c>
      <c r="AD76" s="2" t="s">
        <v>164</v>
      </c>
      <c r="AE76" s="2" t="s">
        <v>98</v>
      </c>
      <c r="AF76" s="2" t="s">
        <v>352</v>
      </c>
      <c r="AL76" s="2">
        <v>0.71</v>
      </c>
      <c r="AR76" s="2">
        <v>0.71</v>
      </c>
      <c r="AT76" s="2">
        <v>0.71</v>
      </c>
    </row>
    <row r="77" spans="1:46" x14ac:dyDescent="0.45">
      <c r="A77" s="2">
        <v>38</v>
      </c>
      <c r="B77" s="2" t="s">
        <v>205</v>
      </c>
      <c r="C77" s="2">
        <v>2018</v>
      </c>
      <c r="D77" s="2" t="s">
        <v>8</v>
      </c>
      <c r="E77" s="2" t="s">
        <v>106</v>
      </c>
      <c r="F77" s="2" t="s">
        <v>12</v>
      </c>
      <c r="G77" s="2" t="s">
        <v>14</v>
      </c>
      <c r="H77" s="2">
        <v>24</v>
      </c>
      <c r="I77" s="2">
        <v>29</v>
      </c>
      <c r="J77" s="3"/>
      <c r="K77" s="3"/>
      <c r="L77" s="2">
        <f>128.63/12</f>
        <v>10.719166666666666</v>
      </c>
      <c r="M77" s="2">
        <f>21.23/12</f>
        <v>1.7691666666666668</v>
      </c>
      <c r="N77" s="2">
        <f>126.38/12</f>
        <v>10.531666666666666</v>
      </c>
      <c r="O77" s="2">
        <f>13.61/12</f>
        <v>1.1341666666666665</v>
      </c>
      <c r="P77" s="2" t="s">
        <v>185</v>
      </c>
      <c r="Q77" s="2" t="s">
        <v>113</v>
      </c>
      <c r="R77" s="2">
        <v>0</v>
      </c>
      <c r="S77" s="2" t="s">
        <v>357</v>
      </c>
      <c r="T77" s="2">
        <v>0</v>
      </c>
      <c r="U77" s="2" t="s">
        <v>349</v>
      </c>
      <c r="W77" s="2" t="s">
        <v>103</v>
      </c>
      <c r="X77" s="2" t="s">
        <v>189</v>
      </c>
      <c r="AA77" s="2" t="s">
        <v>184</v>
      </c>
      <c r="AC77" s="2" t="s">
        <v>25</v>
      </c>
      <c r="AD77" s="2" t="s">
        <v>14</v>
      </c>
      <c r="AE77" s="2" t="s">
        <v>104</v>
      </c>
      <c r="AF77" s="2" t="s">
        <v>104</v>
      </c>
      <c r="AL77" s="2">
        <v>0.79759999999999998</v>
      </c>
      <c r="AR77" s="5"/>
      <c r="AT77" s="2">
        <v>0.79759999999999998</v>
      </c>
    </row>
    <row r="78" spans="1:46" x14ac:dyDescent="0.45">
      <c r="A78" s="2">
        <v>38</v>
      </c>
      <c r="B78" s="2" t="s">
        <v>205</v>
      </c>
      <c r="C78" s="2">
        <v>2018</v>
      </c>
      <c r="D78" s="2" t="s">
        <v>8</v>
      </c>
      <c r="E78" s="2" t="s">
        <v>106</v>
      </c>
      <c r="F78" s="2" t="s">
        <v>12</v>
      </c>
      <c r="G78" s="2" t="s">
        <v>14</v>
      </c>
      <c r="H78" s="2">
        <v>24</v>
      </c>
      <c r="I78" s="2">
        <v>29</v>
      </c>
      <c r="J78" s="3"/>
      <c r="K78" s="3"/>
      <c r="L78" s="2">
        <f>128.63/12</f>
        <v>10.719166666666666</v>
      </c>
      <c r="M78" s="2">
        <f>21.23/12</f>
        <v>1.7691666666666668</v>
      </c>
      <c r="N78" s="2">
        <f>126.38/12</f>
        <v>10.531666666666666</v>
      </c>
      <c r="O78" s="2">
        <f>13.61/12</f>
        <v>1.1341666666666665</v>
      </c>
      <c r="P78" s="6" t="s">
        <v>185</v>
      </c>
      <c r="Q78" s="2" t="s">
        <v>113</v>
      </c>
      <c r="R78" s="2">
        <v>0</v>
      </c>
      <c r="S78" s="2" t="s">
        <v>357</v>
      </c>
      <c r="T78" s="2">
        <v>0</v>
      </c>
      <c r="U78" s="2" t="s">
        <v>349</v>
      </c>
      <c r="W78" s="2" t="s">
        <v>105</v>
      </c>
      <c r="X78" s="2" t="s">
        <v>189</v>
      </c>
      <c r="AA78" s="2" t="s">
        <v>184</v>
      </c>
      <c r="AC78" s="2" t="s">
        <v>25</v>
      </c>
      <c r="AD78" s="2" t="s">
        <v>14</v>
      </c>
      <c r="AE78" s="2" t="s">
        <v>104</v>
      </c>
      <c r="AF78" s="2" t="s">
        <v>104</v>
      </c>
      <c r="AL78" s="2">
        <v>0.75890000000000002</v>
      </c>
      <c r="AR78" s="5"/>
      <c r="AT78" s="2">
        <v>0.75890000000000002</v>
      </c>
    </row>
    <row r="79" spans="1:46" x14ac:dyDescent="0.45">
      <c r="A79" s="2">
        <v>41</v>
      </c>
      <c r="B79" s="2" t="s">
        <v>206</v>
      </c>
      <c r="C79" s="2">
        <v>2020</v>
      </c>
      <c r="D79" s="2" t="s">
        <v>7</v>
      </c>
      <c r="E79" s="2" t="s">
        <v>107</v>
      </c>
      <c r="F79" s="2" t="s">
        <v>12</v>
      </c>
      <c r="G79" s="2" t="s">
        <v>14</v>
      </c>
      <c r="H79" s="2">
        <v>66</v>
      </c>
      <c r="I79" s="2">
        <v>55</v>
      </c>
      <c r="J79" s="2">
        <v>55</v>
      </c>
      <c r="K79" s="2">
        <v>36</v>
      </c>
      <c r="Q79" s="2" t="s">
        <v>115</v>
      </c>
      <c r="R79" s="2">
        <v>1</v>
      </c>
      <c r="S79" s="2" t="s">
        <v>355</v>
      </c>
      <c r="T79" s="2">
        <v>1</v>
      </c>
      <c r="U79" s="2" t="s">
        <v>346</v>
      </c>
      <c r="V79" s="2" t="s">
        <v>311</v>
      </c>
      <c r="W79" s="2" t="s">
        <v>132</v>
      </c>
      <c r="X79" s="2" t="s">
        <v>26</v>
      </c>
      <c r="Y79" s="2" t="s">
        <v>169</v>
      </c>
      <c r="Z79" s="2" t="s">
        <v>170</v>
      </c>
      <c r="AC79" s="2" t="s">
        <v>150</v>
      </c>
      <c r="AD79" s="2" t="s">
        <v>151</v>
      </c>
      <c r="AE79" s="2" t="s">
        <v>407</v>
      </c>
      <c r="AF79" s="2" t="s">
        <v>390</v>
      </c>
      <c r="AG79" s="2">
        <v>0.9</v>
      </c>
      <c r="AM79" s="2">
        <v>0.93600000000000005</v>
      </c>
      <c r="AN79" s="2">
        <v>0.94299999999999995</v>
      </c>
      <c r="AR79" s="2">
        <v>0.94</v>
      </c>
      <c r="AT79" s="2">
        <v>0.94</v>
      </c>
    </row>
    <row r="80" spans="1:46" x14ac:dyDescent="0.45">
      <c r="A80" s="2">
        <v>41</v>
      </c>
      <c r="B80" s="2" t="s">
        <v>206</v>
      </c>
      <c r="C80" s="2">
        <v>2020</v>
      </c>
      <c r="D80" s="2" t="s">
        <v>7</v>
      </c>
      <c r="E80" s="2" t="s">
        <v>107</v>
      </c>
      <c r="F80" s="2" t="s">
        <v>12</v>
      </c>
      <c r="G80" s="2" t="s">
        <v>14</v>
      </c>
      <c r="H80" s="2">
        <v>66</v>
      </c>
      <c r="I80" s="2">
        <v>55</v>
      </c>
      <c r="J80" s="2">
        <v>55</v>
      </c>
      <c r="K80" s="2">
        <v>36</v>
      </c>
      <c r="Q80" s="2" t="s">
        <v>115</v>
      </c>
      <c r="R80" s="2">
        <v>1</v>
      </c>
      <c r="S80" s="2" t="s">
        <v>355</v>
      </c>
      <c r="T80" s="2">
        <v>1</v>
      </c>
      <c r="U80" s="2" t="s">
        <v>346</v>
      </c>
      <c r="V80" s="2" t="s">
        <v>311</v>
      </c>
      <c r="W80" s="2" t="s">
        <v>132</v>
      </c>
      <c r="X80" s="2" t="s">
        <v>26</v>
      </c>
      <c r="Y80" s="2" t="s">
        <v>169</v>
      </c>
      <c r="Z80" s="2" t="s">
        <v>170</v>
      </c>
      <c r="AC80" s="2" t="s">
        <v>150</v>
      </c>
      <c r="AD80" s="2" t="s">
        <v>151</v>
      </c>
      <c r="AE80" s="2" t="s">
        <v>408</v>
      </c>
      <c r="AF80" s="2" t="s">
        <v>390</v>
      </c>
      <c r="AG80" s="2">
        <v>0.9</v>
      </c>
      <c r="AM80" s="2">
        <v>0.92400000000000004</v>
      </c>
      <c r="AN80" s="2">
        <v>0.93700000000000006</v>
      </c>
      <c r="AR80" s="2">
        <v>0.93</v>
      </c>
      <c r="AT80" s="2">
        <v>0.93</v>
      </c>
    </row>
    <row r="81" spans="1:46" x14ac:dyDescent="0.45">
      <c r="A81" s="2">
        <v>41</v>
      </c>
      <c r="B81" s="2" t="s">
        <v>206</v>
      </c>
      <c r="C81" s="2">
        <v>2020</v>
      </c>
      <c r="D81" s="2" t="s">
        <v>7</v>
      </c>
      <c r="E81" s="2" t="s">
        <v>107</v>
      </c>
      <c r="F81" s="2" t="s">
        <v>12</v>
      </c>
      <c r="G81" s="2" t="s">
        <v>14</v>
      </c>
      <c r="H81" s="2">
        <v>66</v>
      </c>
      <c r="I81" s="2">
        <v>55</v>
      </c>
      <c r="J81" s="2">
        <v>55</v>
      </c>
      <c r="K81" s="2">
        <v>36</v>
      </c>
      <c r="Q81" s="2" t="s">
        <v>115</v>
      </c>
      <c r="R81" s="2">
        <v>1</v>
      </c>
      <c r="S81" s="2" t="s">
        <v>355</v>
      </c>
      <c r="T81" s="2">
        <v>1</v>
      </c>
      <c r="U81" s="2" t="s">
        <v>346</v>
      </c>
      <c r="V81" s="2" t="s">
        <v>311</v>
      </c>
      <c r="W81" s="2" t="s">
        <v>132</v>
      </c>
      <c r="X81" s="2" t="s">
        <v>26</v>
      </c>
      <c r="Y81" s="2" t="s">
        <v>169</v>
      </c>
      <c r="Z81" s="2" t="s">
        <v>170</v>
      </c>
      <c r="AC81" s="2" t="s">
        <v>150</v>
      </c>
      <c r="AD81" s="2" t="s">
        <v>151</v>
      </c>
      <c r="AE81" s="2" t="s">
        <v>108</v>
      </c>
      <c r="AF81" s="2" t="s">
        <v>390</v>
      </c>
      <c r="AG81" s="2">
        <v>0.9</v>
      </c>
      <c r="AM81" s="2">
        <v>0.91700000000000004</v>
      </c>
      <c r="AN81" s="2">
        <v>0.91500000000000004</v>
      </c>
      <c r="AR81" s="2">
        <v>0.91600000000000004</v>
      </c>
      <c r="AT81" s="2">
        <v>0.91600000000000004</v>
      </c>
    </row>
    <row r="82" spans="1:46" x14ac:dyDescent="0.45">
      <c r="A82" s="2">
        <v>43</v>
      </c>
      <c r="B82" s="2" t="s">
        <v>207</v>
      </c>
      <c r="C82" s="2">
        <v>2011</v>
      </c>
      <c r="D82" s="2" t="s">
        <v>332</v>
      </c>
      <c r="E82" s="2" t="s">
        <v>109</v>
      </c>
      <c r="F82" s="2" t="s">
        <v>12</v>
      </c>
      <c r="G82" s="2" t="s">
        <v>14</v>
      </c>
      <c r="H82" s="2">
        <v>6</v>
      </c>
      <c r="I82" s="2">
        <v>26</v>
      </c>
      <c r="Q82" s="2" t="s">
        <v>115</v>
      </c>
      <c r="R82" s="2">
        <v>1</v>
      </c>
      <c r="S82" s="2" t="s">
        <v>358</v>
      </c>
      <c r="T82" s="2">
        <v>1</v>
      </c>
      <c r="U82" s="2" t="s">
        <v>349</v>
      </c>
      <c r="V82" s="2" t="s">
        <v>312</v>
      </c>
      <c r="W82" s="2" t="s">
        <v>43</v>
      </c>
      <c r="X82" s="2" t="s">
        <v>189</v>
      </c>
      <c r="AA82" s="2" t="s">
        <v>165</v>
      </c>
      <c r="AC82" s="2" t="s">
        <v>25</v>
      </c>
      <c r="AD82" s="2" t="s">
        <v>14</v>
      </c>
      <c r="AE82" s="2" t="s">
        <v>110</v>
      </c>
      <c r="AF82" s="2" t="s">
        <v>110</v>
      </c>
      <c r="AH82" s="2">
        <v>6</v>
      </c>
      <c r="AI82" s="2">
        <v>2</v>
      </c>
      <c r="AJ82" s="2">
        <v>24</v>
      </c>
      <c r="AK82" s="2">
        <v>0</v>
      </c>
      <c r="AL82" s="3">
        <v>0.9375</v>
      </c>
      <c r="AM82" s="3">
        <v>0.75</v>
      </c>
      <c r="AN82" s="2">
        <v>1</v>
      </c>
      <c r="AO82" s="2">
        <v>0.92300000000000004</v>
      </c>
      <c r="AR82" s="5">
        <f t="shared" ref="AR82:AR89" si="17">(2*(AM82*AN82)/(AM82+AN82))</f>
        <v>0.8571428571428571</v>
      </c>
      <c r="AT82" s="3">
        <v>0.9375</v>
      </c>
    </row>
    <row r="83" spans="1:46" x14ac:dyDescent="0.45">
      <c r="A83" s="2">
        <v>43</v>
      </c>
      <c r="B83" s="2" t="s">
        <v>207</v>
      </c>
      <c r="C83" s="2">
        <v>2011</v>
      </c>
      <c r="D83" s="2" t="s">
        <v>332</v>
      </c>
      <c r="E83" s="2" t="s">
        <v>109</v>
      </c>
      <c r="F83" s="2" t="s">
        <v>12</v>
      </c>
      <c r="G83" s="2" t="s">
        <v>14</v>
      </c>
      <c r="H83" s="2">
        <v>6</v>
      </c>
      <c r="I83" s="2">
        <v>26</v>
      </c>
      <c r="Q83" s="2" t="s">
        <v>115</v>
      </c>
      <c r="R83" s="2">
        <v>1</v>
      </c>
      <c r="S83" s="2" t="s">
        <v>358</v>
      </c>
      <c r="T83" s="2">
        <v>1</v>
      </c>
      <c r="U83" s="2" t="s">
        <v>349</v>
      </c>
      <c r="V83" s="2" t="s">
        <v>312</v>
      </c>
      <c r="W83" s="2" t="s">
        <v>43</v>
      </c>
      <c r="X83" s="2" t="s">
        <v>189</v>
      </c>
      <c r="AA83" s="2" t="s">
        <v>165</v>
      </c>
      <c r="AC83" s="2" t="s">
        <v>25</v>
      </c>
      <c r="AD83" s="2" t="s">
        <v>14</v>
      </c>
      <c r="AE83" s="2" t="s">
        <v>111</v>
      </c>
      <c r="AF83" s="2" t="s">
        <v>111</v>
      </c>
      <c r="AH83" s="2">
        <v>2</v>
      </c>
      <c r="AI83" s="2">
        <v>2</v>
      </c>
      <c r="AJ83" s="2">
        <v>24</v>
      </c>
      <c r="AK83" s="2">
        <v>4</v>
      </c>
      <c r="AL83" s="3">
        <v>0.8125</v>
      </c>
      <c r="AM83" s="3">
        <v>0.5</v>
      </c>
      <c r="AN83" s="2">
        <v>0.33329999999999999</v>
      </c>
      <c r="AO83" s="2">
        <v>0.92300000000000004</v>
      </c>
      <c r="AR83" s="5">
        <f t="shared" si="17"/>
        <v>0.39997599903996162</v>
      </c>
      <c r="AT83" s="3">
        <v>0.8125</v>
      </c>
    </row>
    <row r="84" spans="1:46" x14ac:dyDescent="0.45">
      <c r="A84" s="2">
        <v>55</v>
      </c>
      <c r="B84" s="2" t="s">
        <v>208</v>
      </c>
      <c r="C84" s="2">
        <v>2020</v>
      </c>
      <c r="D84" s="2" t="s">
        <v>4</v>
      </c>
      <c r="E84" s="2" t="s">
        <v>138</v>
      </c>
      <c r="F84" s="2" t="s">
        <v>12</v>
      </c>
      <c r="G84" s="2" t="s">
        <v>14</v>
      </c>
      <c r="H84" s="2">
        <v>40</v>
      </c>
      <c r="I84" s="2">
        <v>43</v>
      </c>
      <c r="J84" s="2">
        <v>36</v>
      </c>
      <c r="K84" s="2">
        <v>32</v>
      </c>
      <c r="L84" s="2">
        <f t="shared" ref="L84:L89" si="18">19.71/12</f>
        <v>1.6425000000000001</v>
      </c>
      <c r="M84" s="2">
        <f t="shared" ref="M84:M89" si="19">3.43/12</f>
        <v>0.28583333333333333</v>
      </c>
      <c r="N84" s="2">
        <f t="shared" ref="N84:N89" si="20">16.4/12</f>
        <v>1.3666666666666665</v>
      </c>
      <c r="O84" s="2">
        <f t="shared" ref="O84:O89" si="21">4.7/12</f>
        <v>0.39166666666666666</v>
      </c>
      <c r="P84" s="2" t="s">
        <v>185</v>
      </c>
      <c r="Q84" s="2" t="s">
        <v>115</v>
      </c>
      <c r="R84" s="2">
        <v>1</v>
      </c>
      <c r="S84" s="2" t="s">
        <v>234</v>
      </c>
      <c r="T84" s="2">
        <v>0</v>
      </c>
      <c r="U84" s="2" t="s">
        <v>348</v>
      </c>
      <c r="W84" s="2" t="s">
        <v>133</v>
      </c>
      <c r="X84" s="2" t="s">
        <v>196</v>
      </c>
      <c r="Y84" s="10">
        <v>0.98795180722891562</v>
      </c>
      <c r="Z84" s="10">
        <v>1.2048192771084338E-2</v>
      </c>
      <c r="AC84" s="2" t="s">
        <v>25</v>
      </c>
      <c r="AD84" s="2" t="s">
        <v>14</v>
      </c>
      <c r="AE84" s="2" t="s">
        <v>353</v>
      </c>
      <c r="AF84" s="2" t="s">
        <v>269</v>
      </c>
      <c r="AH84" s="11">
        <v>30</v>
      </c>
      <c r="AI84" s="11">
        <v>7</v>
      </c>
      <c r="AJ84" s="11">
        <v>36</v>
      </c>
      <c r="AK84" s="11">
        <v>10</v>
      </c>
      <c r="AL84" s="2">
        <v>0.8054</v>
      </c>
      <c r="AM84" s="3">
        <f t="shared" ref="AM84:AM89" si="22">AH84/(AH84+AI84)</f>
        <v>0.81081081081081086</v>
      </c>
      <c r="AN84" s="3">
        <f t="shared" ref="AN84:AN89" si="23">AH84/(AH84+AK84)</f>
        <v>0.75</v>
      </c>
      <c r="AO84" s="3">
        <f t="shared" ref="AO84:AO89" si="24">AJ84/(AJ84+AI84)</f>
        <v>0.83720930232558144</v>
      </c>
      <c r="AR84" s="5">
        <f t="shared" si="17"/>
        <v>0.77922077922077915</v>
      </c>
      <c r="AT84" s="2">
        <v>0.8054</v>
      </c>
    </row>
    <row r="85" spans="1:46" x14ac:dyDescent="0.45">
      <c r="A85" s="2">
        <v>55</v>
      </c>
      <c r="B85" s="2" t="s">
        <v>208</v>
      </c>
      <c r="C85" s="2">
        <v>2020</v>
      </c>
      <c r="D85" s="2" t="s">
        <v>4</v>
      </c>
      <c r="E85" s="2" t="s">
        <v>138</v>
      </c>
      <c r="F85" s="2" t="s">
        <v>12</v>
      </c>
      <c r="G85" s="2" t="s">
        <v>14</v>
      </c>
      <c r="H85" s="2">
        <v>40</v>
      </c>
      <c r="I85" s="2">
        <v>43</v>
      </c>
      <c r="J85" s="2">
        <v>36</v>
      </c>
      <c r="K85" s="2">
        <v>32</v>
      </c>
      <c r="L85" s="2">
        <f t="shared" si="18"/>
        <v>1.6425000000000001</v>
      </c>
      <c r="M85" s="2">
        <f t="shared" si="19"/>
        <v>0.28583333333333333</v>
      </c>
      <c r="N85" s="2">
        <f t="shared" si="20"/>
        <v>1.3666666666666665</v>
      </c>
      <c r="O85" s="2">
        <f t="shared" si="21"/>
        <v>0.39166666666666666</v>
      </c>
      <c r="P85" s="2" t="s">
        <v>185</v>
      </c>
      <c r="Q85" s="2" t="s">
        <v>115</v>
      </c>
      <c r="R85" s="2">
        <v>1</v>
      </c>
      <c r="S85" s="2" t="s">
        <v>234</v>
      </c>
      <c r="T85" s="2">
        <v>0</v>
      </c>
      <c r="U85" s="2" t="s">
        <v>348</v>
      </c>
      <c r="W85" s="2" t="s">
        <v>167</v>
      </c>
      <c r="X85" s="2" t="s">
        <v>196</v>
      </c>
      <c r="Y85" s="10">
        <v>0.98795180722891562</v>
      </c>
      <c r="Z85" s="10">
        <v>1.2048192771084338E-2</v>
      </c>
      <c r="AC85" s="2" t="s">
        <v>25</v>
      </c>
      <c r="AD85" s="2" t="s">
        <v>14</v>
      </c>
      <c r="AE85" s="2" t="s">
        <v>354</v>
      </c>
      <c r="AF85" s="2" t="s">
        <v>269</v>
      </c>
      <c r="AH85" s="11">
        <v>31</v>
      </c>
      <c r="AI85" s="11">
        <v>6</v>
      </c>
      <c r="AJ85" s="11">
        <v>37</v>
      </c>
      <c r="AK85" s="11">
        <v>9</v>
      </c>
      <c r="AL85" s="2">
        <v>0.82350000000000001</v>
      </c>
      <c r="AM85" s="3">
        <f t="shared" si="22"/>
        <v>0.83783783783783783</v>
      </c>
      <c r="AN85" s="3">
        <f t="shared" si="23"/>
        <v>0.77500000000000002</v>
      </c>
      <c r="AO85" s="3">
        <f t="shared" si="24"/>
        <v>0.86046511627906974</v>
      </c>
      <c r="AR85" s="5">
        <f t="shared" si="17"/>
        <v>0.80519480519480513</v>
      </c>
      <c r="AT85" s="2">
        <v>0.82350000000000001</v>
      </c>
    </row>
    <row r="86" spans="1:46" x14ac:dyDescent="0.45">
      <c r="A86" s="2">
        <v>55</v>
      </c>
      <c r="B86" s="2" t="s">
        <v>208</v>
      </c>
      <c r="C86" s="2">
        <v>2020</v>
      </c>
      <c r="D86" s="2" t="s">
        <v>4</v>
      </c>
      <c r="E86" s="2" t="s">
        <v>138</v>
      </c>
      <c r="F86" s="2" t="s">
        <v>12</v>
      </c>
      <c r="G86" s="2" t="s">
        <v>14</v>
      </c>
      <c r="H86" s="2">
        <v>40</v>
      </c>
      <c r="I86" s="2">
        <v>43</v>
      </c>
      <c r="J86" s="2">
        <v>36</v>
      </c>
      <c r="K86" s="2">
        <v>32</v>
      </c>
      <c r="L86" s="2">
        <f t="shared" si="18"/>
        <v>1.6425000000000001</v>
      </c>
      <c r="M86" s="2">
        <f t="shared" si="19"/>
        <v>0.28583333333333333</v>
      </c>
      <c r="N86" s="2">
        <f t="shared" si="20"/>
        <v>1.3666666666666665</v>
      </c>
      <c r="O86" s="2">
        <f t="shared" si="21"/>
        <v>0.39166666666666666</v>
      </c>
      <c r="P86" s="2" t="s">
        <v>185</v>
      </c>
      <c r="Q86" s="2" t="s">
        <v>115</v>
      </c>
      <c r="R86" s="2">
        <v>1</v>
      </c>
      <c r="S86" s="2" t="s">
        <v>234</v>
      </c>
      <c r="T86" s="2">
        <v>0</v>
      </c>
      <c r="U86" s="2" t="s">
        <v>348</v>
      </c>
      <c r="W86" s="2" t="s">
        <v>167</v>
      </c>
      <c r="X86" s="2" t="s">
        <v>196</v>
      </c>
      <c r="Y86" s="10">
        <v>0.98795180722891562</v>
      </c>
      <c r="Z86" s="10">
        <v>1.2048192771084338E-2</v>
      </c>
      <c r="AC86" s="2" t="s">
        <v>25</v>
      </c>
      <c r="AD86" s="2" t="s">
        <v>14</v>
      </c>
      <c r="AE86" s="2" t="s">
        <v>135</v>
      </c>
      <c r="AF86" s="2" t="s">
        <v>42</v>
      </c>
      <c r="AH86" s="11">
        <v>31</v>
      </c>
      <c r="AI86" s="11">
        <v>7</v>
      </c>
      <c r="AJ86" s="11">
        <v>36</v>
      </c>
      <c r="AK86" s="11">
        <v>9</v>
      </c>
      <c r="AL86" s="2">
        <v>0.80720000000000003</v>
      </c>
      <c r="AM86" s="3">
        <f t="shared" si="22"/>
        <v>0.81578947368421051</v>
      </c>
      <c r="AN86" s="3">
        <f t="shared" si="23"/>
        <v>0.77500000000000002</v>
      </c>
      <c r="AO86" s="3">
        <f t="shared" si="24"/>
        <v>0.83720930232558144</v>
      </c>
      <c r="AR86" s="5">
        <f t="shared" si="17"/>
        <v>0.79487179487179493</v>
      </c>
      <c r="AT86" s="2">
        <v>0.80720000000000003</v>
      </c>
    </row>
    <row r="87" spans="1:46" x14ac:dyDescent="0.45">
      <c r="A87" s="2">
        <v>55</v>
      </c>
      <c r="B87" s="2" t="s">
        <v>208</v>
      </c>
      <c r="C87" s="2">
        <v>2020</v>
      </c>
      <c r="D87" s="2" t="s">
        <v>4</v>
      </c>
      <c r="E87" s="2" t="s">
        <v>138</v>
      </c>
      <c r="F87" s="2" t="s">
        <v>12</v>
      </c>
      <c r="G87" s="2" t="s">
        <v>14</v>
      </c>
      <c r="H87" s="2">
        <v>40</v>
      </c>
      <c r="I87" s="2">
        <v>43</v>
      </c>
      <c r="J87" s="2">
        <v>36</v>
      </c>
      <c r="K87" s="2">
        <v>32</v>
      </c>
      <c r="L87" s="2">
        <f t="shared" si="18"/>
        <v>1.6425000000000001</v>
      </c>
      <c r="M87" s="2">
        <f t="shared" si="19"/>
        <v>0.28583333333333333</v>
      </c>
      <c r="N87" s="2">
        <f t="shared" si="20"/>
        <v>1.3666666666666665</v>
      </c>
      <c r="O87" s="2">
        <f t="shared" si="21"/>
        <v>0.39166666666666666</v>
      </c>
      <c r="P87" s="2" t="s">
        <v>185</v>
      </c>
      <c r="Q87" s="2" t="s">
        <v>115</v>
      </c>
      <c r="R87" s="2">
        <v>1</v>
      </c>
      <c r="S87" s="2" t="s">
        <v>234</v>
      </c>
      <c r="T87" s="2">
        <v>0</v>
      </c>
      <c r="U87" s="2" t="s">
        <v>348</v>
      </c>
      <c r="W87" s="2" t="s">
        <v>167</v>
      </c>
      <c r="X87" s="2" t="s">
        <v>196</v>
      </c>
      <c r="Y87" s="10">
        <v>0.98795180722891562</v>
      </c>
      <c r="Z87" s="10">
        <v>1.2048192771084338E-2</v>
      </c>
      <c r="AC87" s="2" t="s">
        <v>25</v>
      </c>
      <c r="AD87" s="2" t="s">
        <v>14</v>
      </c>
      <c r="AE87" s="2" t="s">
        <v>134</v>
      </c>
      <c r="AF87" s="2" t="s">
        <v>42</v>
      </c>
      <c r="AH87" s="11">
        <v>31</v>
      </c>
      <c r="AI87" s="11">
        <v>5</v>
      </c>
      <c r="AJ87" s="11">
        <v>38</v>
      </c>
      <c r="AK87" s="11">
        <v>9</v>
      </c>
      <c r="AL87" s="2">
        <v>0.83130000000000004</v>
      </c>
      <c r="AM87" s="3">
        <f t="shared" si="22"/>
        <v>0.86111111111111116</v>
      </c>
      <c r="AN87" s="3">
        <f t="shared" si="23"/>
        <v>0.77500000000000002</v>
      </c>
      <c r="AO87" s="3">
        <f t="shared" si="24"/>
        <v>0.88372093023255816</v>
      </c>
      <c r="AR87" s="5">
        <f t="shared" si="17"/>
        <v>0.81578947368421062</v>
      </c>
      <c r="AT87" s="2">
        <v>0.83130000000000004</v>
      </c>
    </row>
    <row r="88" spans="1:46" x14ac:dyDescent="0.45">
      <c r="A88" s="2">
        <v>55</v>
      </c>
      <c r="B88" s="2" t="s">
        <v>208</v>
      </c>
      <c r="C88" s="2">
        <v>2020</v>
      </c>
      <c r="D88" s="2" t="s">
        <v>4</v>
      </c>
      <c r="E88" s="2" t="s">
        <v>138</v>
      </c>
      <c r="F88" s="2" t="s">
        <v>12</v>
      </c>
      <c r="G88" s="2" t="s">
        <v>14</v>
      </c>
      <c r="H88" s="2">
        <v>40</v>
      </c>
      <c r="I88" s="2">
        <v>43</v>
      </c>
      <c r="J88" s="2">
        <v>36</v>
      </c>
      <c r="K88" s="2">
        <v>32</v>
      </c>
      <c r="L88" s="2">
        <f t="shared" si="18"/>
        <v>1.6425000000000001</v>
      </c>
      <c r="M88" s="2">
        <f t="shared" si="19"/>
        <v>0.28583333333333333</v>
      </c>
      <c r="N88" s="2">
        <f t="shared" si="20"/>
        <v>1.3666666666666665</v>
      </c>
      <c r="O88" s="2">
        <f t="shared" si="21"/>
        <v>0.39166666666666666</v>
      </c>
      <c r="P88" s="2" t="s">
        <v>185</v>
      </c>
      <c r="Q88" s="2" t="s">
        <v>115</v>
      </c>
      <c r="R88" s="2">
        <v>1</v>
      </c>
      <c r="S88" s="2" t="s">
        <v>234</v>
      </c>
      <c r="T88" s="2">
        <v>0</v>
      </c>
      <c r="U88" s="2" t="s">
        <v>348</v>
      </c>
      <c r="W88" s="2" t="s">
        <v>167</v>
      </c>
      <c r="X88" s="2" t="s">
        <v>196</v>
      </c>
      <c r="Y88" s="10">
        <v>0.98795180722891562</v>
      </c>
      <c r="Z88" s="10">
        <v>1.2048192771084338E-2</v>
      </c>
      <c r="AC88" s="2" t="s">
        <v>25</v>
      </c>
      <c r="AD88" s="2" t="s">
        <v>14</v>
      </c>
      <c r="AE88" s="2" t="s">
        <v>136</v>
      </c>
      <c r="AF88" s="2" t="s">
        <v>24</v>
      </c>
      <c r="AH88" s="6">
        <v>35</v>
      </c>
      <c r="AI88" s="6">
        <v>10</v>
      </c>
      <c r="AJ88" s="6">
        <v>33</v>
      </c>
      <c r="AK88" s="6">
        <v>5</v>
      </c>
      <c r="AL88" s="2">
        <v>0.81179999999999997</v>
      </c>
      <c r="AM88" s="3">
        <f t="shared" si="22"/>
        <v>0.77777777777777779</v>
      </c>
      <c r="AN88" s="3">
        <f t="shared" si="23"/>
        <v>0.875</v>
      </c>
      <c r="AO88" s="3">
        <f t="shared" si="24"/>
        <v>0.76744186046511631</v>
      </c>
      <c r="AR88" s="5">
        <f t="shared" si="17"/>
        <v>0.82352941176470595</v>
      </c>
      <c r="AT88" s="2">
        <v>0.81179999999999997</v>
      </c>
    </row>
    <row r="89" spans="1:46" x14ac:dyDescent="0.45">
      <c r="A89" s="2">
        <v>55</v>
      </c>
      <c r="B89" s="2" t="s">
        <v>208</v>
      </c>
      <c r="C89" s="2">
        <v>2020</v>
      </c>
      <c r="D89" s="2" t="s">
        <v>4</v>
      </c>
      <c r="E89" s="2" t="s">
        <v>138</v>
      </c>
      <c r="F89" s="2" t="s">
        <v>12</v>
      </c>
      <c r="G89" s="2" t="s">
        <v>14</v>
      </c>
      <c r="H89" s="2">
        <v>40</v>
      </c>
      <c r="I89" s="2">
        <v>43</v>
      </c>
      <c r="J89" s="2">
        <v>36</v>
      </c>
      <c r="K89" s="2">
        <v>32</v>
      </c>
      <c r="L89" s="2">
        <f t="shared" si="18"/>
        <v>1.6425000000000001</v>
      </c>
      <c r="M89" s="2">
        <f t="shared" si="19"/>
        <v>0.28583333333333333</v>
      </c>
      <c r="N89" s="2">
        <f t="shared" si="20"/>
        <v>1.3666666666666665</v>
      </c>
      <c r="O89" s="2">
        <f t="shared" si="21"/>
        <v>0.39166666666666666</v>
      </c>
      <c r="P89" s="2" t="s">
        <v>185</v>
      </c>
      <c r="Q89" s="2" t="s">
        <v>115</v>
      </c>
      <c r="R89" s="2">
        <v>1</v>
      </c>
      <c r="S89" s="2" t="s">
        <v>234</v>
      </c>
      <c r="T89" s="2">
        <v>0</v>
      </c>
      <c r="U89" s="2" t="s">
        <v>348</v>
      </c>
      <c r="W89" s="2" t="s">
        <v>167</v>
      </c>
      <c r="X89" s="2" t="s">
        <v>196</v>
      </c>
      <c r="Y89" s="10">
        <v>0.98795180722891562</v>
      </c>
      <c r="Z89" s="10">
        <v>1.2048192771084338E-2</v>
      </c>
      <c r="AC89" s="2" t="s">
        <v>25</v>
      </c>
      <c r="AD89" s="2" t="s">
        <v>14</v>
      </c>
      <c r="AE89" s="2" t="s">
        <v>137</v>
      </c>
      <c r="AF89" s="2" t="s">
        <v>24</v>
      </c>
      <c r="AH89" s="6">
        <v>34</v>
      </c>
      <c r="AI89" s="6">
        <v>7</v>
      </c>
      <c r="AJ89" s="6">
        <v>36</v>
      </c>
      <c r="AK89" s="6">
        <v>6</v>
      </c>
      <c r="AL89" s="2">
        <v>0.83350000000000002</v>
      </c>
      <c r="AM89" s="3">
        <f t="shared" si="22"/>
        <v>0.82926829268292679</v>
      </c>
      <c r="AN89" s="3">
        <f t="shared" si="23"/>
        <v>0.85</v>
      </c>
      <c r="AO89" s="3">
        <f t="shared" si="24"/>
        <v>0.83720930232558144</v>
      </c>
      <c r="AR89" s="5">
        <f t="shared" si="17"/>
        <v>0.83950617283950613</v>
      </c>
      <c r="AT89" s="2">
        <v>0.83350000000000002</v>
      </c>
    </row>
    <row r="90" spans="1:46" x14ac:dyDescent="0.45">
      <c r="A90" s="2">
        <v>65</v>
      </c>
      <c r="B90" s="2" t="s">
        <v>339</v>
      </c>
      <c r="C90" s="2">
        <v>2017</v>
      </c>
      <c r="D90" s="2" t="s">
        <v>9</v>
      </c>
      <c r="E90" s="2" t="s">
        <v>142</v>
      </c>
      <c r="F90" s="2" t="s">
        <v>12</v>
      </c>
      <c r="G90" s="2" t="s">
        <v>14</v>
      </c>
      <c r="H90" s="2">
        <v>22</v>
      </c>
      <c r="I90" s="2">
        <v>21</v>
      </c>
      <c r="J90" s="2">
        <v>16</v>
      </c>
      <c r="K90" s="2">
        <v>19</v>
      </c>
      <c r="L90" s="2" t="s">
        <v>139</v>
      </c>
      <c r="M90" s="2" t="s">
        <v>140</v>
      </c>
      <c r="Q90" s="2" t="s">
        <v>115</v>
      </c>
      <c r="R90" s="2">
        <v>1</v>
      </c>
      <c r="S90" s="2" t="s">
        <v>141</v>
      </c>
      <c r="T90" s="2">
        <v>1</v>
      </c>
      <c r="U90" s="2" t="s">
        <v>346</v>
      </c>
      <c r="W90" s="2" t="s">
        <v>144</v>
      </c>
      <c r="X90" s="2" t="s">
        <v>144</v>
      </c>
      <c r="AC90" s="2" t="s">
        <v>387</v>
      </c>
      <c r="AE90" s="2" t="s">
        <v>143</v>
      </c>
      <c r="AF90" s="2" t="s">
        <v>143</v>
      </c>
      <c r="AL90" s="2">
        <v>0.90700000000000003</v>
      </c>
      <c r="AT90" s="2">
        <v>0.90700000000000003</v>
      </c>
    </row>
    <row r="91" spans="1:46" x14ac:dyDescent="0.45">
      <c r="A91" s="2">
        <v>65</v>
      </c>
      <c r="B91" s="2" t="s">
        <v>339</v>
      </c>
      <c r="C91" s="2">
        <v>2017</v>
      </c>
      <c r="D91" s="2" t="s">
        <v>9</v>
      </c>
      <c r="E91" s="2" t="s">
        <v>142</v>
      </c>
      <c r="F91" s="2" t="s">
        <v>12</v>
      </c>
      <c r="G91" s="2" t="s">
        <v>14</v>
      </c>
      <c r="H91" s="2">
        <v>22</v>
      </c>
      <c r="I91" s="2">
        <v>21</v>
      </c>
      <c r="J91" s="2">
        <v>16</v>
      </c>
      <c r="K91" s="2">
        <v>19</v>
      </c>
      <c r="L91" s="2" t="s">
        <v>139</v>
      </c>
      <c r="M91" s="2" t="s">
        <v>140</v>
      </c>
      <c r="Q91" s="2" t="s">
        <v>115</v>
      </c>
      <c r="R91" s="2">
        <v>1</v>
      </c>
      <c r="S91" s="2" t="s">
        <v>141</v>
      </c>
      <c r="T91" s="2">
        <v>1</v>
      </c>
      <c r="U91" s="2" t="s">
        <v>346</v>
      </c>
      <c r="W91" s="2" t="s">
        <v>145</v>
      </c>
      <c r="X91" s="2" t="s">
        <v>145</v>
      </c>
      <c r="AC91" s="2" t="s">
        <v>387</v>
      </c>
      <c r="AE91" s="2" t="s">
        <v>143</v>
      </c>
      <c r="AF91" s="2" t="s">
        <v>143</v>
      </c>
      <c r="AL91" s="2">
        <v>0.90700000000000003</v>
      </c>
      <c r="AT91" s="2">
        <v>0.90700000000000003</v>
      </c>
    </row>
    <row r="92" spans="1:46" x14ac:dyDescent="0.45">
      <c r="A92" s="2">
        <v>65</v>
      </c>
      <c r="B92" s="2" t="s">
        <v>339</v>
      </c>
      <c r="C92" s="2">
        <v>2017</v>
      </c>
      <c r="D92" s="2" t="s">
        <v>9</v>
      </c>
      <c r="E92" s="2" t="s">
        <v>142</v>
      </c>
      <c r="F92" s="2" t="s">
        <v>12</v>
      </c>
      <c r="G92" s="2" t="s">
        <v>14</v>
      </c>
      <c r="H92" s="2">
        <v>22</v>
      </c>
      <c r="I92" s="2">
        <v>21</v>
      </c>
      <c r="J92" s="2">
        <v>16</v>
      </c>
      <c r="K92" s="2">
        <v>19</v>
      </c>
      <c r="L92" s="2" t="s">
        <v>139</v>
      </c>
      <c r="M92" s="2" t="s">
        <v>140</v>
      </c>
      <c r="Q92" s="2" t="s">
        <v>115</v>
      </c>
      <c r="R92" s="2">
        <v>1</v>
      </c>
      <c r="S92" s="2" t="s">
        <v>141</v>
      </c>
      <c r="T92" s="2">
        <v>1</v>
      </c>
      <c r="U92" s="2" t="s">
        <v>346</v>
      </c>
      <c r="W92" s="2" t="s">
        <v>146</v>
      </c>
      <c r="X92" s="2" t="s">
        <v>146</v>
      </c>
      <c r="AC92" s="2" t="s">
        <v>387</v>
      </c>
      <c r="AE92" s="2" t="s">
        <v>143</v>
      </c>
      <c r="AF92" s="2" t="s">
        <v>143</v>
      </c>
      <c r="AL92" s="2">
        <v>0.93</v>
      </c>
      <c r="AT92" s="2">
        <v>0.93</v>
      </c>
    </row>
    <row r="93" spans="1:46" x14ac:dyDescent="0.45">
      <c r="A93" s="2">
        <v>247</v>
      </c>
      <c r="B93" s="2" t="s">
        <v>340</v>
      </c>
      <c r="C93" s="2">
        <v>2022</v>
      </c>
      <c r="D93" s="2" t="s">
        <v>236</v>
      </c>
      <c r="E93" s="2" t="s">
        <v>372</v>
      </c>
      <c r="F93" s="2" t="s">
        <v>25</v>
      </c>
      <c r="H93" s="2">
        <v>33</v>
      </c>
      <c r="J93" s="2">
        <v>26</v>
      </c>
      <c r="L93" s="2">
        <v>24.05</v>
      </c>
      <c r="M93" s="2">
        <v>5.14</v>
      </c>
      <c r="Q93" s="2" t="s">
        <v>115</v>
      </c>
      <c r="R93" s="2">
        <v>1</v>
      </c>
      <c r="S93" s="2" t="s">
        <v>263</v>
      </c>
      <c r="T93" s="2">
        <v>1</v>
      </c>
      <c r="U93" s="2" t="s">
        <v>346</v>
      </c>
      <c r="V93" s="2" t="s">
        <v>313</v>
      </c>
      <c r="W93" s="2" t="s">
        <v>401</v>
      </c>
      <c r="X93" s="2" t="s">
        <v>194</v>
      </c>
      <c r="AA93" s="2" t="s">
        <v>181</v>
      </c>
      <c r="AC93" s="2" t="s">
        <v>402</v>
      </c>
      <c r="AE93" s="2" t="s">
        <v>24</v>
      </c>
      <c r="AF93" s="2" t="s">
        <v>24</v>
      </c>
      <c r="AG93" s="2">
        <v>0.75</v>
      </c>
      <c r="AL93" s="2">
        <v>0.91720000000000002</v>
      </c>
      <c r="AR93" s="2">
        <v>0.90110000000000001</v>
      </c>
      <c r="AT93" s="2">
        <v>0.91720000000000002</v>
      </c>
    </row>
    <row r="94" spans="1:46" x14ac:dyDescent="0.45">
      <c r="A94" s="2">
        <v>249</v>
      </c>
      <c r="B94" s="2" t="s">
        <v>283</v>
      </c>
      <c r="C94" s="2">
        <v>2022</v>
      </c>
      <c r="D94" s="2" t="s">
        <v>237</v>
      </c>
      <c r="E94" s="2" t="s">
        <v>284</v>
      </c>
      <c r="F94" s="2" t="s">
        <v>12</v>
      </c>
      <c r="G94" s="2" t="s">
        <v>14</v>
      </c>
      <c r="H94" s="2">
        <v>143</v>
      </c>
      <c r="I94" s="2">
        <v>113</v>
      </c>
      <c r="J94" s="2">
        <v>126</v>
      </c>
      <c r="K94" s="2">
        <v>91</v>
      </c>
      <c r="L94" s="2">
        <v>5.4</v>
      </c>
      <c r="M94" s="2">
        <v>0.74</v>
      </c>
      <c r="N94" s="2">
        <v>5.5</v>
      </c>
      <c r="O94" s="2">
        <v>0.74171299999999996</v>
      </c>
      <c r="P94" s="2" t="s">
        <v>185</v>
      </c>
      <c r="Q94" s="2" t="s">
        <v>290</v>
      </c>
      <c r="R94" s="2">
        <v>2</v>
      </c>
      <c r="S94" s="2" t="s">
        <v>360</v>
      </c>
      <c r="T94" s="2">
        <v>0</v>
      </c>
      <c r="U94" s="2" t="s">
        <v>346</v>
      </c>
      <c r="V94" s="2" t="s">
        <v>314</v>
      </c>
      <c r="W94" s="2" t="s">
        <v>251</v>
      </c>
      <c r="X94" s="2" t="s">
        <v>189</v>
      </c>
      <c r="Y94" s="4">
        <v>0.8</v>
      </c>
      <c r="Z94" s="4">
        <v>0.2</v>
      </c>
      <c r="AA94" s="2" t="s">
        <v>181</v>
      </c>
      <c r="AC94" s="2" t="s">
        <v>25</v>
      </c>
      <c r="AD94" s="2" t="s">
        <v>14</v>
      </c>
      <c r="AE94" s="2" t="s">
        <v>250</v>
      </c>
      <c r="AF94" s="2" t="s">
        <v>250</v>
      </c>
      <c r="AL94" s="2">
        <v>0.76</v>
      </c>
      <c r="AQ94" s="2">
        <v>0.81799999999999995</v>
      </c>
      <c r="AR94" s="5"/>
      <c r="AT94" s="2">
        <v>0.76</v>
      </c>
    </row>
    <row r="95" spans="1:46" x14ac:dyDescent="0.45">
      <c r="A95" s="2">
        <v>250</v>
      </c>
      <c r="B95" s="2" t="s">
        <v>285</v>
      </c>
      <c r="C95" s="2">
        <v>2022</v>
      </c>
      <c r="D95" s="2" t="s">
        <v>238</v>
      </c>
      <c r="E95" s="2" t="s">
        <v>253</v>
      </c>
      <c r="F95" s="2" t="s">
        <v>12</v>
      </c>
      <c r="G95" s="2" t="s">
        <v>14</v>
      </c>
      <c r="H95" s="2">
        <v>68</v>
      </c>
      <c r="I95" s="2">
        <v>27</v>
      </c>
      <c r="J95" s="2">
        <v>53</v>
      </c>
      <c r="K95" s="2">
        <v>18</v>
      </c>
      <c r="Q95" s="2" t="s">
        <v>115</v>
      </c>
      <c r="R95" s="2">
        <v>1</v>
      </c>
      <c r="S95" s="2" t="s">
        <v>359</v>
      </c>
      <c r="T95" s="2">
        <v>1</v>
      </c>
      <c r="U95" s="3" t="s">
        <v>346</v>
      </c>
      <c r="V95" s="2" t="s">
        <v>315</v>
      </c>
      <c r="W95" s="2" t="s">
        <v>287</v>
      </c>
      <c r="X95" s="2" t="s">
        <v>189</v>
      </c>
      <c r="Y95" s="2" t="s">
        <v>288</v>
      </c>
      <c r="AA95" s="2" t="s">
        <v>252</v>
      </c>
      <c r="AC95" s="2" t="s">
        <v>25</v>
      </c>
      <c r="AD95" s="2" t="s">
        <v>14</v>
      </c>
      <c r="AE95" s="2" t="s">
        <v>289</v>
      </c>
      <c r="AF95" s="2" t="s">
        <v>104</v>
      </c>
      <c r="AG95" s="2" t="s">
        <v>411</v>
      </c>
      <c r="AM95" s="2">
        <v>0.59499999999999997</v>
      </c>
      <c r="AN95" s="2">
        <v>0.59799999999999998</v>
      </c>
      <c r="AO95" s="3"/>
      <c r="AR95" s="12">
        <f>(2*(AM95*AN95)/(AM95+AN95))</f>
        <v>0.59649622799664703</v>
      </c>
      <c r="AT95" s="3">
        <v>0.59649622799664703</v>
      </c>
    </row>
    <row r="96" spans="1:46" x14ac:dyDescent="0.45">
      <c r="A96" s="2">
        <v>253</v>
      </c>
      <c r="B96" s="2" t="s">
        <v>341</v>
      </c>
      <c r="C96" s="2">
        <v>2022</v>
      </c>
      <c r="D96" s="2" t="s">
        <v>239</v>
      </c>
      <c r="E96" s="2" t="s">
        <v>316</v>
      </c>
      <c r="F96" s="2" t="s">
        <v>403</v>
      </c>
      <c r="G96" s="2" t="s">
        <v>14</v>
      </c>
      <c r="H96" s="2">
        <v>122</v>
      </c>
      <c r="I96" s="2">
        <v>40</v>
      </c>
      <c r="Q96" s="2" t="s">
        <v>115</v>
      </c>
      <c r="R96" s="2">
        <v>1</v>
      </c>
      <c r="S96" s="2" t="s">
        <v>317</v>
      </c>
      <c r="T96" s="2">
        <v>1</v>
      </c>
      <c r="U96" s="2" t="s">
        <v>348</v>
      </c>
      <c r="V96" s="2" t="s">
        <v>312</v>
      </c>
      <c r="W96" s="2" t="s">
        <v>404</v>
      </c>
      <c r="X96" s="2" t="s">
        <v>405</v>
      </c>
      <c r="AC96" s="2" t="s">
        <v>327</v>
      </c>
      <c r="AE96" s="2" t="s">
        <v>406</v>
      </c>
      <c r="AF96" s="2" t="s">
        <v>143</v>
      </c>
      <c r="AG96" s="2" t="s">
        <v>412</v>
      </c>
      <c r="AN96" s="2">
        <v>0.98399999999999999</v>
      </c>
      <c r="AO96" s="2">
        <v>0.78900000000000003</v>
      </c>
    </row>
    <row r="97" spans="1:46" x14ac:dyDescent="0.45">
      <c r="A97" s="2">
        <v>264</v>
      </c>
      <c r="B97" s="2" t="s">
        <v>293</v>
      </c>
      <c r="C97" s="2">
        <v>2022</v>
      </c>
      <c r="D97" s="2" t="s">
        <v>240</v>
      </c>
      <c r="E97" s="2" t="s">
        <v>264</v>
      </c>
      <c r="F97" s="2" t="s">
        <v>12</v>
      </c>
      <c r="G97" s="2" t="s">
        <v>14</v>
      </c>
      <c r="H97" s="2">
        <v>35</v>
      </c>
      <c r="I97" s="2">
        <v>20</v>
      </c>
      <c r="L97" s="2">
        <v>5.26</v>
      </c>
      <c r="M97" s="2">
        <v>0.51</v>
      </c>
      <c r="N97" s="2">
        <v>4.75</v>
      </c>
      <c r="O97" s="2">
        <v>0.77</v>
      </c>
      <c r="P97" s="2" t="s">
        <v>185</v>
      </c>
      <c r="Q97" s="2" t="s">
        <v>290</v>
      </c>
      <c r="R97" s="2">
        <v>2</v>
      </c>
      <c r="S97" s="2" t="s">
        <v>361</v>
      </c>
      <c r="T97" s="2">
        <v>0</v>
      </c>
      <c r="U97" s="6" t="s">
        <v>346</v>
      </c>
      <c r="V97" s="2" t="s">
        <v>318</v>
      </c>
      <c r="W97" s="2" t="s">
        <v>265</v>
      </c>
      <c r="X97" s="2" t="s">
        <v>189</v>
      </c>
      <c r="AA97" s="2" t="s">
        <v>173</v>
      </c>
      <c r="AC97" s="2" t="s">
        <v>25</v>
      </c>
      <c r="AD97" s="2" t="s">
        <v>14</v>
      </c>
      <c r="AE97" s="2" t="s">
        <v>24</v>
      </c>
      <c r="AF97" s="2" t="s">
        <v>24</v>
      </c>
      <c r="AL97" s="2">
        <v>0.86</v>
      </c>
      <c r="AM97" s="3"/>
      <c r="AN97" s="2">
        <v>0.91</v>
      </c>
      <c r="AO97" s="2">
        <v>0.82</v>
      </c>
      <c r="AQ97" s="2">
        <v>0.91</v>
      </c>
      <c r="AR97" s="2">
        <v>0.87</v>
      </c>
      <c r="AT97" s="2">
        <v>0.86</v>
      </c>
    </row>
    <row r="98" spans="1:46" x14ac:dyDescent="0.45">
      <c r="A98" s="2">
        <v>264</v>
      </c>
      <c r="B98" s="2" t="s">
        <v>293</v>
      </c>
      <c r="C98" s="2">
        <v>2022</v>
      </c>
      <c r="D98" s="2" t="s">
        <v>240</v>
      </c>
      <c r="E98" s="2" t="s">
        <v>264</v>
      </c>
      <c r="F98" s="2" t="s">
        <v>12</v>
      </c>
      <c r="G98" s="2" t="s">
        <v>14</v>
      </c>
      <c r="H98" s="2">
        <v>35</v>
      </c>
      <c r="I98" s="2">
        <v>20</v>
      </c>
      <c r="L98" s="2">
        <v>5.26</v>
      </c>
      <c r="M98" s="2">
        <v>0.51</v>
      </c>
      <c r="N98" s="2">
        <v>4.75</v>
      </c>
      <c r="O98" s="2">
        <v>0.77</v>
      </c>
      <c r="P98" s="2" t="s">
        <v>185</v>
      </c>
      <c r="Q98" s="2" t="s">
        <v>290</v>
      </c>
      <c r="R98" s="2">
        <v>2</v>
      </c>
      <c r="S98" s="2" t="s">
        <v>361</v>
      </c>
      <c r="T98" s="2">
        <v>0</v>
      </c>
      <c r="U98" s="6" t="s">
        <v>346</v>
      </c>
      <c r="V98" s="2" t="s">
        <v>318</v>
      </c>
      <c r="W98" s="2" t="s">
        <v>266</v>
      </c>
      <c r="X98" s="2" t="s">
        <v>189</v>
      </c>
      <c r="AA98" s="2" t="s">
        <v>173</v>
      </c>
      <c r="AC98" s="2" t="s">
        <v>25</v>
      </c>
      <c r="AD98" s="2" t="s">
        <v>14</v>
      </c>
      <c r="AE98" s="2" t="s">
        <v>24</v>
      </c>
      <c r="AF98" s="2" t="s">
        <v>24</v>
      </c>
      <c r="AL98" s="2">
        <v>0.77</v>
      </c>
      <c r="AM98" s="3"/>
      <c r="AN98" s="2">
        <v>0.78</v>
      </c>
      <c r="AO98" s="2">
        <v>0.85</v>
      </c>
      <c r="AQ98" s="2">
        <v>0.83</v>
      </c>
      <c r="AR98" s="2">
        <v>0.79</v>
      </c>
      <c r="AT98" s="2">
        <v>0.77</v>
      </c>
    </row>
    <row r="99" spans="1:46" x14ac:dyDescent="0.45">
      <c r="A99" s="2">
        <v>264</v>
      </c>
      <c r="B99" s="2" t="s">
        <v>293</v>
      </c>
      <c r="C99" s="2">
        <v>2022</v>
      </c>
      <c r="D99" s="2" t="s">
        <v>240</v>
      </c>
      <c r="E99" s="2" t="s">
        <v>264</v>
      </c>
      <c r="F99" s="2" t="s">
        <v>12</v>
      </c>
      <c r="G99" s="2" t="s">
        <v>14</v>
      </c>
      <c r="H99" s="2">
        <v>35</v>
      </c>
      <c r="I99" s="2">
        <v>20</v>
      </c>
      <c r="L99" s="2">
        <v>5.26</v>
      </c>
      <c r="M99" s="2">
        <v>0.51</v>
      </c>
      <c r="N99" s="2">
        <v>4.75</v>
      </c>
      <c r="O99" s="2">
        <v>0.77</v>
      </c>
      <c r="P99" s="2" t="s">
        <v>185</v>
      </c>
      <c r="Q99" s="2" t="s">
        <v>290</v>
      </c>
      <c r="R99" s="2">
        <v>2</v>
      </c>
      <c r="S99" s="2" t="s">
        <v>361</v>
      </c>
      <c r="T99" s="2">
        <v>0</v>
      </c>
      <c r="U99" s="6" t="s">
        <v>346</v>
      </c>
      <c r="V99" s="2" t="s">
        <v>318</v>
      </c>
      <c r="W99" s="2" t="s">
        <v>267</v>
      </c>
      <c r="X99" s="2" t="s">
        <v>189</v>
      </c>
      <c r="AA99" s="2" t="s">
        <v>173</v>
      </c>
      <c r="AC99" s="2" t="s">
        <v>25</v>
      </c>
      <c r="AD99" s="2" t="s">
        <v>14</v>
      </c>
      <c r="AE99" s="2" t="s">
        <v>24</v>
      </c>
      <c r="AF99" s="2" t="s">
        <v>24</v>
      </c>
      <c r="AL99" s="2">
        <v>0.84</v>
      </c>
      <c r="AM99" s="3"/>
      <c r="AN99" s="2">
        <v>0.94</v>
      </c>
      <c r="AO99" s="2">
        <v>0.71</v>
      </c>
      <c r="AQ99" s="2">
        <v>0.88</v>
      </c>
      <c r="AR99" s="2">
        <v>0.87</v>
      </c>
      <c r="AT99" s="2">
        <v>0.84</v>
      </c>
    </row>
    <row r="100" spans="1:46" x14ac:dyDescent="0.45">
      <c r="A100" s="2">
        <v>264</v>
      </c>
      <c r="B100" s="2" t="s">
        <v>293</v>
      </c>
      <c r="C100" s="2">
        <v>2022</v>
      </c>
      <c r="D100" s="2" t="s">
        <v>240</v>
      </c>
      <c r="E100" s="2" t="s">
        <v>264</v>
      </c>
      <c r="F100" s="2" t="s">
        <v>12</v>
      </c>
      <c r="G100" s="2" t="s">
        <v>14</v>
      </c>
      <c r="H100" s="2">
        <v>35</v>
      </c>
      <c r="I100" s="2">
        <v>20</v>
      </c>
      <c r="L100" s="2">
        <v>5.26</v>
      </c>
      <c r="M100" s="2">
        <v>0.51</v>
      </c>
      <c r="N100" s="2">
        <v>4.75</v>
      </c>
      <c r="O100" s="2">
        <v>0.77</v>
      </c>
      <c r="P100" s="2" t="s">
        <v>185</v>
      </c>
      <c r="Q100" s="2" t="s">
        <v>290</v>
      </c>
      <c r="R100" s="2">
        <v>2</v>
      </c>
      <c r="S100" s="2" t="s">
        <v>361</v>
      </c>
      <c r="T100" s="2">
        <v>0</v>
      </c>
      <c r="U100" s="6" t="s">
        <v>346</v>
      </c>
      <c r="V100" s="2" t="s">
        <v>318</v>
      </c>
      <c r="W100" s="2" t="s">
        <v>268</v>
      </c>
      <c r="X100" s="2" t="s">
        <v>189</v>
      </c>
      <c r="AA100" s="2" t="s">
        <v>173</v>
      </c>
      <c r="AC100" s="2" t="s">
        <v>25</v>
      </c>
      <c r="AD100" s="2" t="s">
        <v>14</v>
      </c>
      <c r="AE100" s="2" t="s">
        <v>42</v>
      </c>
      <c r="AF100" s="2" t="s">
        <v>42</v>
      </c>
      <c r="AL100" s="2">
        <v>0.82</v>
      </c>
      <c r="AM100" s="3"/>
      <c r="AN100" s="2">
        <v>0.92</v>
      </c>
      <c r="AO100" s="2">
        <v>0.64</v>
      </c>
      <c r="AQ100" s="2">
        <v>0.84</v>
      </c>
      <c r="AR100" s="2">
        <v>0.86</v>
      </c>
      <c r="AT100" s="2">
        <v>0.82</v>
      </c>
    </row>
    <row r="101" spans="1:46" x14ac:dyDescent="0.45">
      <c r="A101" s="2">
        <v>264</v>
      </c>
      <c r="B101" s="2" t="s">
        <v>293</v>
      </c>
      <c r="C101" s="2">
        <v>2022</v>
      </c>
      <c r="D101" s="2" t="s">
        <v>240</v>
      </c>
      <c r="E101" s="2" t="s">
        <v>264</v>
      </c>
      <c r="F101" s="2" t="s">
        <v>12</v>
      </c>
      <c r="G101" s="2" t="s">
        <v>14</v>
      </c>
      <c r="H101" s="2">
        <v>35</v>
      </c>
      <c r="I101" s="2">
        <v>20</v>
      </c>
      <c r="L101" s="2">
        <v>5.26</v>
      </c>
      <c r="M101" s="2">
        <v>0.51</v>
      </c>
      <c r="N101" s="2">
        <v>4.75</v>
      </c>
      <c r="O101" s="2">
        <v>0.77</v>
      </c>
      <c r="P101" s="2" t="s">
        <v>185</v>
      </c>
      <c r="Q101" s="2" t="s">
        <v>290</v>
      </c>
      <c r="R101" s="2">
        <v>2</v>
      </c>
      <c r="S101" s="2" t="s">
        <v>361</v>
      </c>
      <c r="T101" s="2">
        <v>0</v>
      </c>
      <c r="U101" s="6" t="s">
        <v>346</v>
      </c>
      <c r="V101" s="2" t="s">
        <v>318</v>
      </c>
      <c r="W101" s="2" t="s">
        <v>270</v>
      </c>
      <c r="X101" s="2" t="s">
        <v>189</v>
      </c>
      <c r="AA101" s="2" t="s">
        <v>173</v>
      </c>
      <c r="AC101" s="2" t="s">
        <v>25</v>
      </c>
      <c r="AD101" s="2" t="s">
        <v>14</v>
      </c>
      <c r="AE101" s="2" t="s">
        <v>269</v>
      </c>
      <c r="AF101" s="2" t="s">
        <v>269</v>
      </c>
      <c r="AL101" s="2">
        <v>0.83</v>
      </c>
      <c r="AM101" s="3"/>
      <c r="AN101" s="2">
        <v>0.82</v>
      </c>
      <c r="AO101" s="2">
        <v>0.85</v>
      </c>
      <c r="AQ101" s="2">
        <v>0.84</v>
      </c>
      <c r="AR101" s="2">
        <v>0.84</v>
      </c>
      <c r="AT101" s="2">
        <v>0.83</v>
      </c>
    </row>
    <row r="102" spans="1:46" x14ac:dyDescent="0.45">
      <c r="A102" s="2">
        <v>264</v>
      </c>
      <c r="B102" s="2" t="s">
        <v>293</v>
      </c>
      <c r="C102" s="2">
        <v>2022</v>
      </c>
      <c r="D102" s="2" t="s">
        <v>240</v>
      </c>
      <c r="E102" s="2" t="s">
        <v>264</v>
      </c>
      <c r="F102" s="2" t="s">
        <v>12</v>
      </c>
      <c r="G102" s="2" t="s">
        <v>14</v>
      </c>
      <c r="H102" s="2">
        <v>35</v>
      </c>
      <c r="I102" s="2">
        <v>20</v>
      </c>
      <c r="L102" s="2">
        <v>5.26</v>
      </c>
      <c r="M102" s="2">
        <v>0.51</v>
      </c>
      <c r="N102" s="2">
        <v>4.75</v>
      </c>
      <c r="O102" s="2">
        <v>0.77</v>
      </c>
      <c r="P102" s="2" t="s">
        <v>185</v>
      </c>
      <c r="Q102" s="2" t="s">
        <v>290</v>
      </c>
      <c r="R102" s="2">
        <v>2</v>
      </c>
      <c r="S102" s="2" t="s">
        <v>361</v>
      </c>
      <c r="T102" s="2">
        <v>0</v>
      </c>
      <c r="U102" s="6" t="s">
        <v>346</v>
      </c>
      <c r="V102" s="2" t="s">
        <v>318</v>
      </c>
      <c r="W102" s="2" t="s">
        <v>271</v>
      </c>
      <c r="X102" s="2" t="s">
        <v>189</v>
      </c>
      <c r="AA102" s="2" t="s">
        <v>173</v>
      </c>
      <c r="AC102" s="2" t="s">
        <v>25</v>
      </c>
      <c r="AD102" s="2" t="s">
        <v>14</v>
      </c>
      <c r="AE102" s="2" t="s">
        <v>24</v>
      </c>
      <c r="AF102" s="2" t="s">
        <v>24</v>
      </c>
      <c r="AL102" s="2">
        <v>0.78</v>
      </c>
      <c r="AM102" s="3"/>
      <c r="AN102" s="2">
        <v>0.9</v>
      </c>
      <c r="AO102" s="2">
        <v>0.61</v>
      </c>
      <c r="AQ102" s="2">
        <v>0.79</v>
      </c>
      <c r="AR102" s="2">
        <v>0.82</v>
      </c>
      <c r="AT102" s="2">
        <v>0.78</v>
      </c>
    </row>
    <row r="103" spans="1:46" x14ac:dyDescent="0.45">
      <c r="A103" s="2">
        <v>264</v>
      </c>
      <c r="B103" s="2" t="s">
        <v>293</v>
      </c>
      <c r="C103" s="2">
        <v>2022</v>
      </c>
      <c r="D103" s="2" t="s">
        <v>240</v>
      </c>
      <c r="E103" s="2" t="s">
        <v>264</v>
      </c>
      <c r="F103" s="2" t="s">
        <v>12</v>
      </c>
      <c r="G103" s="2" t="s">
        <v>14</v>
      </c>
      <c r="H103" s="2">
        <v>35</v>
      </c>
      <c r="I103" s="2">
        <v>20</v>
      </c>
      <c r="L103" s="2">
        <v>5.26</v>
      </c>
      <c r="M103" s="2">
        <v>0.51</v>
      </c>
      <c r="N103" s="2">
        <v>4.75</v>
      </c>
      <c r="O103" s="2">
        <v>0.77</v>
      </c>
      <c r="P103" s="2" t="s">
        <v>185</v>
      </c>
      <c r="Q103" s="2" t="s">
        <v>290</v>
      </c>
      <c r="R103" s="2">
        <v>2</v>
      </c>
      <c r="S103" s="2" t="s">
        <v>361</v>
      </c>
      <c r="T103" s="2">
        <v>0</v>
      </c>
      <c r="U103" s="6" t="s">
        <v>346</v>
      </c>
      <c r="V103" s="2" t="s">
        <v>318</v>
      </c>
      <c r="W103" s="2" t="s">
        <v>273</v>
      </c>
      <c r="X103" s="2" t="s">
        <v>189</v>
      </c>
      <c r="AA103" s="2" t="s">
        <v>173</v>
      </c>
      <c r="AC103" s="2" t="s">
        <v>25</v>
      </c>
      <c r="AD103" s="2" t="s">
        <v>14</v>
      </c>
      <c r="AE103" s="2" t="s">
        <v>272</v>
      </c>
      <c r="AF103" s="2" t="s">
        <v>272</v>
      </c>
      <c r="AL103" s="2">
        <v>0.73</v>
      </c>
      <c r="AM103" s="3"/>
      <c r="AN103" s="2">
        <v>0.8</v>
      </c>
      <c r="AO103" s="2">
        <v>0.68</v>
      </c>
      <c r="AQ103" s="2">
        <v>0.77</v>
      </c>
      <c r="AR103" s="2">
        <v>0.77</v>
      </c>
      <c r="AT103" s="2">
        <v>0.73</v>
      </c>
    </row>
    <row r="104" spans="1:46" x14ac:dyDescent="0.45">
      <c r="A104" s="2">
        <v>264</v>
      </c>
      <c r="B104" s="2" t="s">
        <v>293</v>
      </c>
      <c r="C104" s="2">
        <v>2022</v>
      </c>
      <c r="D104" s="2" t="s">
        <v>240</v>
      </c>
      <c r="E104" s="2" t="s">
        <v>264</v>
      </c>
      <c r="F104" s="2" t="s">
        <v>12</v>
      </c>
      <c r="G104" s="2" t="s">
        <v>14</v>
      </c>
      <c r="H104" s="2">
        <v>35</v>
      </c>
      <c r="I104" s="2">
        <v>20</v>
      </c>
      <c r="L104" s="2">
        <v>5.26</v>
      </c>
      <c r="M104" s="2">
        <v>0.51</v>
      </c>
      <c r="N104" s="2">
        <v>4.75</v>
      </c>
      <c r="O104" s="2">
        <v>0.77</v>
      </c>
      <c r="P104" s="2" t="s">
        <v>185</v>
      </c>
      <c r="Q104" s="2" t="s">
        <v>290</v>
      </c>
      <c r="R104" s="2">
        <v>2</v>
      </c>
      <c r="S104" s="2" t="s">
        <v>361</v>
      </c>
      <c r="T104" s="2">
        <v>0</v>
      </c>
      <c r="U104" s="6" t="s">
        <v>346</v>
      </c>
      <c r="V104" s="2" t="s">
        <v>318</v>
      </c>
      <c r="W104" s="2" t="s">
        <v>274</v>
      </c>
      <c r="X104" s="2" t="s">
        <v>189</v>
      </c>
      <c r="AA104" s="2" t="s">
        <v>173</v>
      </c>
      <c r="AC104" s="2" t="s">
        <v>25</v>
      </c>
      <c r="AD104" s="2" t="s">
        <v>14</v>
      </c>
      <c r="AE104" s="2" t="s">
        <v>291</v>
      </c>
      <c r="AF104" s="2" t="s">
        <v>352</v>
      </c>
      <c r="AL104" s="2">
        <v>0.74</v>
      </c>
      <c r="AM104" s="3"/>
      <c r="AN104" s="2">
        <v>0.88</v>
      </c>
      <c r="AO104" s="2">
        <v>0.54</v>
      </c>
      <c r="AQ104" s="2">
        <v>0.67</v>
      </c>
      <c r="AR104" s="2">
        <v>0.79</v>
      </c>
      <c r="AT104" s="2">
        <v>0.74</v>
      </c>
    </row>
    <row r="105" spans="1:46" x14ac:dyDescent="0.45">
      <c r="A105" s="2">
        <v>264</v>
      </c>
      <c r="B105" s="2" t="s">
        <v>293</v>
      </c>
      <c r="C105" s="2">
        <v>2022</v>
      </c>
      <c r="D105" s="2" t="s">
        <v>240</v>
      </c>
      <c r="E105" s="2" t="s">
        <v>264</v>
      </c>
      <c r="F105" s="2" t="s">
        <v>12</v>
      </c>
      <c r="G105" s="2" t="s">
        <v>14</v>
      </c>
      <c r="H105" s="2">
        <v>35</v>
      </c>
      <c r="I105" s="2">
        <v>20</v>
      </c>
      <c r="L105" s="2">
        <v>5.26</v>
      </c>
      <c r="M105" s="2">
        <v>0.51</v>
      </c>
      <c r="N105" s="2">
        <v>4.75</v>
      </c>
      <c r="O105" s="2">
        <v>0.77</v>
      </c>
      <c r="P105" s="2" t="s">
        <v>185</v>
      </c>
      <c r="Q105" s="2" t="s">
        <v>290</v>
      </c>
      <c r="R105" s="2">
        <v>2</v>
      </c>
      <c r="S105" s="2" t="s">
        <v>361</v>
      </c>
      <c r="T105" s="2">
        <v>0</v>
      </c>
      <c r="U105" s="6" t="s">
        <v>346</v>
      </c>
      <c r="V105" s="2" t="s">
        <v>318</v>
      </c>
      <c r="W105" s="2" t="s">
        <v>274</v>
      </c>
      <c r="X105" s="2" t="s">
        <v>189</v>
      </c>
      <c r="AA105" s="2" t="s">
        <v>173</v>
      </c>
      <c r="AC105" s="2" t="s">
        <v>25</v>
      </c>
      <c r="AD105" s="2" t="s">
        <v>14</v>
      </c>
      <c r="AE105" s="2" t="s">
        <v>291</v>
      </c>
      <c r="AF105" s="2" t="s">
        <v>352</v>
      </c>
      <c r="AL105" s="2">
        <v>0.74</v>
      </c>
      <c r="AM105" s="3"/>
      <c r="AN105" s="2">
        <v>0.88</v>
      </c>
      <c r="AO105" s="2">
        <v>0.54</v>
      </c>
      <c r="AQ105" s="2">
        <v>0.67</v>
      </c>
      <c r="AR105" s="2">
        <v>0.79</v>
      </c>
      <c r="AT105" s="2">
        <v>0.74</v>
      </c>
    </row>
    <row r="106" spans="1:46" x14ac:dyDescent="0.45">
      <c r="A106" s="2">
        <v>264</v>
      </c>
      <c r="B106" s="2" t="s">
        <v>293</v>
      </c>
      <c r="C106" s="2">
        <v>2022</v>
      </c>
      <c r="D106" s="2" t="s">
        <v>240</v>
      </c>
      <c r="E106" s="2" t="s">
        <v>264</v>
      </c>
      <c r="F106" s="2" t="s">
        <v>12</v>
      </c>
      <c r="G106" s="2" t="s">
        <v>14</v>
      </c>
      <c r="H106" s="2">
        <v>35</v>
      </c>
      <c r="I106" s="2">
        <v>20</v>
      </c>
      <c r="L106" s="2">
        <v>5.26</v>
      </c>
      <c r="M106" s="2">
        <v>0.51</v>
      </c>
      <c r="N106" s="2">
        <v>4.75</v>
      </c>
      <c r="O106" s="2">
        <v>0.77</v>
      </c>
      <c r="P106" s="2" t="s">
        <v>185</v>
      </c>
      <c r="Q106" s="2" t="s">
        <v>290</v>
      </c>
      <c r="R106" s="2">
        <v>2</v>
      </c>
      <c r="S106" s="2" t="s">
        <v>361</v>
      </c>
      <c r="T106" s="2">
        <v>0</v>
      </c>
      <c r="U106" s="6" t="s">
        <v>346</v>
      </c>
      <c r="V106" s="2" t="s">
        <v>318</v>
      </c>
      <c r="W106" s="2" t="s">
        <v>275</v>
      </c>
      <c r="X106" s="2" t="s">
        <v>189</v>
      </c>
      <c r="AA106" s="2" t="s">
        <v>173</v>
      </c>
      <c r="AC106" s="2" t="s">
        <v>25</v>
      </c>
      <c r="AD106" s="2" t="s">
        <v>14</v>
      </c>
      <c r="AE106" s="2" t="s">
        <v>291</v>
      </c>
      <c r="AF106" s="2" t="s">
        <v>352</v>
      </c>
      <c r="AL106" s="2">
        <v>0.66</v>
      </c>
      <c r="AM106" s="3"/>
      <c r="AN106" s="2">
        <v>0.73</v>
      </c>
      <c r="AO106" s="2">
        <v>0.51</v>
      </c>
      <c r="AQ106" s="2">
        <v>0.64</v>
      </c>
      <c r="AR106" s="2">
        <v>0.7</v>
      </c>
      <c r="AT106" s="2">
        <v>0.66</v>
      </c>
    </row>
    <row r="107" spans="1:46" x14ac:dyDescent="0.45">
      <c r="A107" s="2">
        <v>264</v>
      </c>
      <c r="B107" s="2" t="s">
        <v>293</v>
      </c>
      <c r="C107" s="2">
        <v>2022</v>
      </c>
      <c r="D107" s="2" t="s">
        <v>240</v>
      </c>
      <c r="E107" s="2" t="s">
        <v>264</v>
      </c>
      <c r="F107" s="2" t="s">
        <v>12</v>
      </c>
      <c r="G107" s="2" t="s">
        <v>14</v>
      </c>
      <c r="H107" s="2">
        <v>35</v>
      </c>
      <c r="I107" s="2">
        <v>20</v>
      </c>
      <c r="L107" s="2">
        <v>5.26</v>
      </c>
      <c r="M107" s="2">
        <v>0.51</v>
      </c>
      <c r="N107" s="2">
        <v>4.75</v>
      </c>
      <c r="O107" s="2">
        <v>0.77</v>
      </c>
      <c r="P107" s="2" t="s">
        <v>185</v>
      </c>
      <c r="Q107" s="2" t="s">
        <v>290</v>
      </c>
      <c r="R107" s="2">
        <v>2</v>
      </c>
      <c r="S107" s="2" t="s">
        <v>361</v>
      </c>
      <c r="T107" s="2">
        <v>0</v>
      </c>
      <c r="U107" s="6" t="s">
        <v>346</v>
      </c>
      <c r="V107" s="2" t="s">
        <v>318</v>
      </c>
      <c r="W107" s="2" t="s">
        <v>333</v>
      </c>
      <c r="X107" s="2" t="s">
        <v>189</v>
      </c>
      <c r="AA107" s="2" t="s">
        <v>173</v>
      </c>
      <c r="AC107" s="2" t="s">
        <v>25</v>
      </c>
      <c r="AD107" s="2" t="s">
        <v>14</v>
      </c>
      <c r="AE107" s="2" t="s">
        <v>269</v>
      </c>
      <c r="AF107" s="2" t="s">
        <v>269</v>
      </c>
      <c r="AL107" s="2">
        <v>0.69</v>
      </c>
      <c r="AM107" s="3"/>
      <c r="AN107" s="2">
        <v>0.67</v>
      </c>
      <c r="AO107" s="2">
        <v>0.71</v>
      </c>
      <c r="AQ107" s="2">
        <v>0.72</v>
      </c>
      <c r="AR107" s="2">
        <v>0.71</v>
      </c>
      <c r="AT107" s="2">
        <v>0.69</v>
      </c>
    </row>
    <row r="108" spans="1:46" x14ac:dyDescent="0.45">
      <c r="A108" s="2">
        <v>265</v>
      </c>
      <c r="B108" s="2" t="s">
        <v>292</v>
      </c>
      <c r="C108" s="2">
        <v>2022</v>
      </c>
      <c r="D108" s="2" t="s">
        <v>241</v>
      </c>
      <c r="E108" s="2" t="s">
        <v>276</v>
      </c>
      <c r="F108" s="2" t="s">
        <v>12</v>
      </c>
      <c r="G108" s="2" t="s">
        <v>14</v>
      </c>
      <c r="H108" s="2">
        <v>61</v>
      </c>
      <c r="I108" s="2">
        <v>72</v>
      </c>
      <c r="L108" s="2">
        <v>2.9039999999999999</v>
      </c>
      <c r="N108" s="2">
        <v>2.742</v>
      </c>
      <c r="P108" s="2" t="s">
        <v>185</v>
      </c>
      <c r="Q108" s="2" t="s">
        <v>290</v>
      </c>
      <c r="R108" s="2">
        <v>2</v>
      </c>
      <c r="S108" s="2" t="s">
        <v>360</v>
      </c>
      <c r="T108" s="2">
        <v>0</v>
      </c>
      <c r="U108" s="6" t="s">
        <v>348</v>
      </c>
      <c r="V108" s="2" t="s">
        <v>319</v>
      </c>
      <c r="W108" s="2" t="s">
        <v>277</v>
      </c>
      <c r="X108" s="2" t="s">
        <v>189</v>
      </c>
      <c r="AA108" s="2" t="s">
        <v>181</v>
      </c>
      <c r="AC108" s="2" t="s">
        <v>25</v>
      </c>
      <c r="AD108" s="2" t="s">
        <v>14</v>
      </c>
      <c r="AE108" s="2" t="s">
        <v>143</v>
      </c>
      <c r="AF108" s="2" t="s">
        <v>143</v>
      </c>
      <c r="AH108" s="3"/>
      <c r="AI108" s="3"/>
      <c r="AJ108" s="3"/>
      <c r="AK108" s="3"/>
      <c r="AL108" s="2">
        <v>0.72499999999999998</v>
      </c>
      <c r="AM108" s="3"/>
      <c r="AN108" s="3"/>
      <c r="AO108" s="3"/>
      <c r="AQ108" s="2">
        <v>0.73599999999999999</v>
      </c>
      <c r="AR108" s="2">
        <v>0.72099999999999997</v>
      </c>
      <c r="AT108" s="2">
        <v>0.72499999999999998</v>
      </c>
    </row>
    <row r="109" spans="1:46" x14ac:dyDescent="0.45">
      <c r="A109" s="2">
        <v>265</v>
      </c>
      <c r="B109" s="2" t="s">
        <v>292</v>
      </c>
      <c r="C109" s="2">
        <v>2022</v>
      </c>
      <c r="D109" s="2" t="s">
        <v>241</v>
      </c>
      <c r="E109" s="2" t="s">
        <v>276</v>
      </c>
      <c r="F109" s="2" t="s">
        <v>12</v>
      </c>
      <c r="G109" s="2" t="s">
        <v>14</v>
      </c>
      <c r="H109" s="2">
        <v>61</v>
      </c>
      <c r="I109" s="2">
        <v>72</v>
      </c>
      <c r="L109" s="2">
        <v>2.9039999999999999</v>
      </c>
      <c r="N109" s="2">
        <v>2.742</v>
      </c>
      <c r="P109" s="2" t="s">
        <v>185</v>
      </c>
      <c r="Q109" s="2" t="s">
        <v>290</v>
      </c>
      <c r="R109" s="2">
        <v>2</v>
      </c>
      <c r="S109" s="2" t="s">
        <v>360</v>
      </c>
      <c r="T109" s="2">
        <v>0</v>
      </c>
      <c r="U109" s="6" t="s">
        <v>348</v>
      </c>
      <c r="V109" s="2" t="s">
        <v>319</v>
      </c>
      <c r="W109" s="2" t="s">
        <v>277</v>
      </c>
      <c r="X109" s="2" t="s">
        <v>189</v>
      </c>
      <c r="AA109" s="2" t="s">
        <v>181</v>
      </c>
      <c r="AC109" s="2" t="s">
        <v>25</v>
      </c>
      <c r="AD109" s="2" t="s">
        <v>14</v>
      </c>
      <c r="AE109" s="2" t="s">
        <v>269</v>
      </c>
      <c r="AF109" s="2" t="s">
        <v>269</v>
      </c>
      <c r="AL109" s="2">
        <v>0.82499999999999996</v>
      </c>
      <c r="AM109" s="3"/>
      <c r="AN109" s="3"/>
      <c r="AO109" s="3"/>
      <c r="AQ109" s="2">
        <v>0.84299999999999997</v>
      </c>
      <c r="AR109" s="2">
        <v>0.82499999999999996</v>
      </c>
      <c r="AT109" s="2">
        <v>0.82499999999999996</v>
      </c>
    </row>
    <row r="110" spans="1:46" x14ac:dyDescent="0.45">
      <c r="A110" s="2">
        <v>265</v>
      </c>
      <c r="B110" s="2" t="s">
        <v>292</v>
      </c>
      <c r="C110" s="2">
        <v>2022</v>
      </c>
      <c r="D110" s="2" t="s">
        <v>241</v>
      </c>
      <c r="E110" s="2" t="s">
        <v>276</v>
      </c>
      <c r="F110" s="2" t="s">
        <v>12</v>
      </c>
      <c r="G110" s="2" t="s">
        <v>14</v>
      </c>
      <c r="H110" s="2">
        <v>61</v>
      </c>
      <c r="I110" s="2">
        <v>72</v>
      </c>
      <c r="L110" s="2">
        <v>2.9039999999999999</v>
      </c>
      <c r="N110" s="2">
        <v>2.742</v>
      </c>
      <c r="P110" s="2" t="s">
        <v>185</v>
      </c>
      <c r="Q110" s="2" t="s">
        <v>290</v>
      </c>
      <c r="R110" s="2">
        <v>2</v>
      </c>
      <c r="S110" s="2" t="s">
        <v>360</v>
      </c>
      <c r="T110" s="2">
        <v>0</v>
      </c>
      <c r="U110" s="6" t="s">
        <v>348</v>
      </c>
      <c r="V110" s="2" t="s">
        <v>319</v>
      </c>
      <c r="W110" s="2" t="s">
        <v>277</v>
      </c>
      <c r="X110" s="2" t="s">
        <v>189</v>
      </c>
      <c r="AA110" s="2" t="s">
        <v>181</v>
      </c>
      <c r="AC110" s="2" t="s">
        <v>25</v>
      </c>
      <c r="AD110" s="2" t="s">
        <v>14</v>
      </c>
      <c r="AE110" s="2" t="s">
        <v>42</v>
      </c>
      <c r="AF110" s="2" t="s">
        <v>42</v>
      </c>
      <c r="AL110" s="2">
        <v>0.72</v>
      </c>
      <c r="AM110" s="3"/>
      <c r="AN110" s="3"/>
      <c r="AO110" s="3"/>
      <c r="AQ110" s="2">
        <v>0.75900000000000001</v>
      </c>
      <c r="AR110" s="2">
        <v>0.71599999999999997</v>
      </c>
      <c r="AT110" s="2">
        <v>0.72</v>
      </c>
    </row>
    <row r="111" spans="1:46" x14ac:dyDescent="0.45">
      <c r="A111" s="2">
        <v>265</v>
      </c>
      <c r="B111" s="2" t="s">
        <v>292</v>
      </c>
      <c r="C111" s="2">
        <v>2022</v>
      </c>
      <c r="D111" s="2" t="s">
        <v>241</v>
      </c>
      <c r="E111" s="2" t="s">
        <v>276</v>
      </c>
      <c r="F111" s="2" t="s">
        <v>12</v>
      </c>
      <c r="G111" s="2" t="s">
        <v>14</v>
      </c>
      <c r="H111" s="2">
        <v>61</v>
      </c>
      <c r="I111" s="2">
        <v>72</v>
      </c>
      <c r="L111" s="2">
        <v>2.9039999999999999</v>
      </c>
      <c r="N111" s="2">
        <v>2.742</v>
      </c>
      <c r="P111" s="2" t="s">
        <v>185</v>
      </c>
      <c r="Q111" s="2" t="s">
        <v>290</v>
      </c>
      <c r="R111" s="2">
        <v>2</v>
      </c>
      <c r="S111" s="2" t="s">
        <v>360</v>
      </c>
      <c r="T111" s="2">
        <v>0</v>
      </c>
      <c r="U111" s="6" t="s">
        <v>348</v>
      </c>
      <c r="V111" s="2" t="s">
        <v>319</v>
      </c>
      <c r="W111" s="2" t="s">
        <v>277</v>
      </c>
      <c r="X111" s="2" t="s">
        <v>189</v>
      </c>
      <c r="AA111" s="2" t="s">
        <v>181</v>
      </c>
      <c r="AC111" s="2" t="s">
        <v>25</v>
      </c>
      <c r="AD111" s="2" t="s">
        <v>14</v>
      </c>
      <c r="AE111" s="2" t="s">
        <v>24</v>
      </c>
      <c r="AF111" s="2" t="s">
        <v>24</v>
      </c>
      <c r="AL111" s="2">
        <v>0.77500000000000002</v>
      </c>
      <c r="AM111" s="3"/>
      <c r="AN111" s="3"/>
      <c r="AO111" s="3"/>
      <c r="AQ111" s="2">
        <v>0.77500000000000002</v>
      </c>
      <c r="AR111" s="2">
        <v>0.76800000000000002</v>
      </c>
      <c r="AT111" s="2">
        <v>0.77500000000000002</v>
      </c>
    </row>
    <row r="112" spans="1:46" x14ac:dyDescent="0.45">
      <c r="A112" s="2">
        <v>265</v>
      </c>
      <c r="B112" s="2" t="s">
        <v>292</v>
      </c>
      <c r="C112" s="2">
        <v>2022</v>
      </c>
      <c r="D112" s="2" t="s">
        <v>241</v>
      </c>
      <c r="E112" s="2" t="s">
        <v>276</v>
      </c>
      <c r="F112" s="2" t="s">
        <v>12</v>
      </c>
      <c r="G112" s="2" t="s">
        <v>14</v>
      </c>
      <c r="H112" s="2">
        <v>61</v>
      </c>
      <c r="I112" s="2">
        <v>72</v>
      </c>
      <c r="L112" s="2">
        <v>2.9039999999999999</v>
      </c>
      <c r="N112" s="2">
        <v>2.742</v>
      </c>
      <c r="P112" s="2" t="s">
        <v>185</v>
      </c>
      <c r="Q112" s="2" t="s">
        <v>290</v>
      </c>
      <c r="R112" s="2">
        <v>2</v>
      </c>
      <c r="S112" s="2" t="s">
        <v>360</v>
      </c>
      <c r="T112" s="2">
        <v>0</v>
      </c>
      <c r="U112" s="6" t="s">
        <v>348</v>
      </c>
      <c r="V112" s="2" t="s">
        <v>319</v>
      </c>
      <c r="W112" s="2" t="s">
        <v>278</v>
      </c>
      <c r="X112" s="2" t="s">
        <v>189</v>
      </c>
      <c r="AA112" s="2" t="s">
        <v>181</v>
      </c>
      <c r="AC112" s="2" t="s">
        <v>25</v>
      </c>
      <c r="AD112" s="2" t="s">
        <v>14</v>
      </c>
      <c r="AE112" s="2" t="s">
        <v>143</v>
      </c>
      <c r="AF112" s="2" t="s">
        <v>143</v>
      </c>
      <c r="AL112" s="2">
        <v>0.72499999999999998</v>
      </c>
      <c r="AM112" s="3"/>
      <c r="AN112" s="3"/>
      <c r="AO112" s="3"/>
      <c r="AQ112" s="2">
        <v>0.73599999999999999</v>
      </c>
      <c r="AR112" s="2">
        <v>0.72099999999999997</v>
      </c>
      <c r="AT112" s="2">
        <v>0.72499999999999998</v>
      </c>
    </row>
    <row r="113" spans="1:46" x14ac:dyDescent="0.45">
      <c r="A113" s="2">
        <v>265</v>
      </c>
      <c r="B113" s="2" t="s">
        <v>292</v>
      </c>
      <c r="C113" s="2">
        <v>2022</v>
      </c>
      <c r="D113" s="2" t="s">
        <v>241</v>
      </c>
      <c r="E113" s="2" t="s">
        <v>276</v>
      </c>
      <c r="F113" s="2" t="s">
        <v>12</v>
      </c>
      <c r="G113" s="2" t="s">
        <v>14</v>
      </c>
      <c r="H113" s="2">
        <v>61</v>
      </c>
      <c r="I113" s="2">
        <v>72</v>
      </c>
      <c r="L113" s="2">
        <v>2.9039999999999999</v>
      </c>
      <c r="N113" s="2">
        <v>2.742</v>
      </c>
      <c r="P113" s="2" t="s">
        <v>185</v>
      </c>
      <c r="Q113" s="2" t="s">
        <v>290</v>
      </c>
      <c r="R113" s="2">
        <v>2</v>
      </c>
      <c r="S113" s="2" t="s">
        <v>360</v>
      </c>
      <c r="T113" s="2">
        <v>0</v>
      </c>
      <c r="U113" s="6" t="s">
        <v>348</v>
      </c>
      <c r="V113" s="2" t="s">
        <v>319</v>
      </c>
      <c r="W113" s="2" t="s">
        <v>278</v>
      </c>
      <c r="X113" s="2" t="s">
        <v>189</v>
      </c>
      <c r="AA113" s="2" t="s">
        <v>181</v>
      </c>
      <c r="AC113" s="2" t="s">
        <v>25</v>
      </c>
      <c r="AD113" s="2" t="s">
        <v>14</v>
      </c>
      <c r="AE113" s="2" t="s">
        <v>269</v>
      </c>
      <c r="AF113" s="2" t="s">
        <v>269</v>
      </c>
      <c r="AL113" s="2">
        <v>0.85</v>
      </c>
      <c r="AM113" s="3"/>
      <c r="AN113" s="3"/>
      <c r="AO113" s="3"/>
      <c r="AQ113" s="2">
        <v>0.84499999999999997</v>
      </c>
      <c r="AR113" s="2">
        <v>0.84799999999999998</v>
      </c>
      <c r="AT113" s="2">
        <v>0.85</v>
      </c>
    </row>
    <row r="114" spans="1:46" x14ac:dyDescent="0.45">
      <c r="A114" s="2">
        <v>265</v>
      </c>
      <c r="B114" s="2" t="s">
        <v>292</v>
      </c>
      <c r="C114" s="2">
        <v>2022</v>
      </c>
      <c r="D114" s="2" t="s">
        <v>241</v>
      </c>
      <c r="E114" s="2" t="s">
        <v>276</v>
      </c>
      <c r="F114" s="2" t="s">
        <v>12</v>
      </c>
      <c r="G114" s="2" t="s">
        <v>14</v>
      </c>
      <c r="H114" s="2">
        <v>61</v>
      </c>
      <c r="I114" s="2">
        <v>72</v>
      </c>
      <c r="L114" s="2">
        <v>2.9039999999999999</v>
      </c>
      <c r="N114" s="2">
        <v>2.742</v>
      </c>
      <c r="P114" s="2" t="s">
        <v>185</v>
      </c>
      <c r="Q114" s="2" t="s">
        <v>290</v>
      </c>
      <c r="R114" s="2">
        <v>2</v>
      </c>
      <c r="S114" s="2" t="s">
        <v>360</v>
      </c>
      <c r="T114" s="2">
        <v>0</v>
      </c>
      <c r="U114" s="6" t="s">
        <v>348</v>
      </c>
      <c r="V114" s="2" t="s">
        <v>319</v>
      </c>
      <c r="W114" s="2" t="s">
        <v>278</v>
      </c>
      <c r="X114" s="2" t="s">
        <v>189</v>
      </c>
      <c r="AA114" s="2" t="s">
        <v>181</v>
      </c>
      <c r="AC114" s="2" t="s">
        <v>25</v>
      </c>
      <c r="AD114" s="2" t="s">
        <v>14</v>
      </c>
      <c r="AE114" s="2" t="s">
        <v>42</v>
      </c>
      <c r="AF114" s="2" t="s">
        <v>42</v>
      </c>
      <c r="AL114" s="2">
        <v>0.72499999999999998</v>
      </c>
      <c r="AM114" s="3"/>
      <c r="AN114" s="3"/>
      <c r="AO114" s="3"/>
      <c r="AQ114" s="2">
        <v>0.82499999999999996</v>
      </c>
      <c r="AR114" s="2">
        <v>0.71</v>
      </c>
      <c r="AT114" s="2">
        <v>0.72499999999999998</v>
      </c>
    </row>
    <row r="115" spans="1:46" x14ac:dyDescent="0.45">
      <c r="A115" s="2">
        <v>265</v>
      </c>
      <c r="B115" s="2" t="s">
        <v>292</v>
      </c>
      <c r="C115" s="2">
        <v>2022</v>
      </c>
      <c r="D115" s="2" t="s">
        <v>241</v>
      </c>
      <c r="E115" s="2" t="s">
        <v>276</v>
      </c>
      <c r="F115" s="2" t="s">
        <v>12</v>
      </c>
      <c r="G115" s="2" t="s">
        <v>14</v>
      </c>
      <c r="H115" s="2">
        <v>61</v>
      </c>
      <c r="I115" s="2">
        <v>72</v>
      </c>
      <c r="L115" s="2">
        <v>2.9039999999999999</v>
      </c>
      <c r="N115" s="2">
        <v>2.742</v>
      </c>
      <c r="P115" s="2" t="s">
        <v>185</v>
      </c>
      <c r="Q115" s="2" t="s">
        <v>290</v>
      </c>
      <c r="R115" s="2">
        <v>2</v>
      </c>
      <c r="S115" s="2" t="s">
        <v>360</v>
      </c>
      <c r="T115" s="2">
        <v>0</v>
      </c>
      <c r="U115" s="6" t="s">
        <v>348</v>
      </c>
      <c r="V115" s="2" t="s">
        <v>319</v>
      </c>
      <c r="W115" s="2" t="s">
        <v>278</v>
      </c>
      <c r="X115" s="2" t="s">
        <v>189</v>
      </c>
      <c r="AA115" s="2" t="s">
        <v>181</v>
      </c>
      <c r="AC115" s="2" t="s">
        <v>25</v>
      </c>
      <c r="AD115" s="2" t="s">
        <v>14</v>
      </c>
      <c r="AE115" s="2" t="s">
        <v>24</v>
      </c>
      <c r="AF115" s="2" t="s">
        <v>24</v>
      </c>
      <c r="AL115" s="2">
        <v>0.82499999999999996</v>
      </c>
      <c r="AM115" s="3"/>
      <c r="AN115" s="3"/>
      <c r="AO115" s="3"/>
      <c r="AQ115" s="2">
        <v>0.82499999999999996</v>
      </c>
      <c r="AR115" s="2">
        <v>0.82199999999999995</v>
      </c>
      <c r="AT115" s="2">
        <v>0.82499999999999996</v>
      </c>
    </row>
    <row r="116" spans="1:46" x14ac:dyDescent="0.45">
      <c r="A116" s="2">
        <v>265</v>
      </c>
      <c r="B116" s="2" t="s">
        <v>292</v>
      </c>
      <c r="C116" s="2">
        <v>2022</v>
      </c>
      <c r="D116" s="2" t="s">
        <v>241</v>
      </c>
      <c r="E116" s="2" t="s">
        <v>276</v>
      </c>
      <c r="F116" s="2" t="s">
        <v>12</v>
      </c>
      <c r="G116" s="2" t="s">
        <v>14</v>
      </c>
      <c r="H116" s="2">
        <v>61</v>
      </c>
      <c r="I116" s="2">
        <v>72</v>
      </c>
      <c r="L116" s="2">
        <v>2.9039999999999999</v>
      </c>
      <c r="N116" s="2">
        <v>2.742</v>
      </c>
      <c r="P116" s="2" t="s">
        <v>185</v>
      </c>
      <c r="Q116" s="2" t="s">
        <v>290</v>
      </c>
      <c r="R116" s="2">
        <v>2</v>
      </c>
      <c r="S116" s="2" t="s">
        <v>360</v>
      </c>
      <c r="T116" s="2">
        <v>0</v>
      </c>
      <c r="U116" s="6" t="s">
        <v>348</v>
      </c>
      <c r="V116" s="2" t="s">
        <v>319</v>
      </c>
      <c r="W116" s="2" t="s">
        <v>279</v>
      </c>
      <c r="X116" s="2" t="s">
        <v>189</v>
      </c>
      <c r="AA116" s="2" t="s">
        <v>181</v>
      </c>
      <c r="AC116" s="2" t="s">
        <v>25</v>
      </c>
      <c r="AD116" s="2" t="s">
        <v>14</v>
      </c>
      <c r="AE116" s="2" t="s">
        <v>143</v>
      </c>
      <c r="AF116" s="2" t="s">
        <v>143</v>
      </c>
      <c r="AL116" s="2">
        <v>0.72499999999999998</v>
      </c>
      <c r="AM116" s="3"/>
      <c r="AN116" s="3"/>
      <c r="AO116" s="3"/>
      <c r="AQ116" s="2">
        <v>0.65900000000000003</v>
      </c>
      <c r="AR116" s="2">
        <v>0.71</v>
      </c>
      <c r="AT116" s="2">
        <v>0.72499999999999998</v>
      </c>
    </row>
    <row r="117" spans="1:46" x14ac:dyDescent="0.45">
      <c r="A117" s="2">
        <v>265</v>
      </c>
      <c r="B117" s="2" t="s">
        <v>292</v>
      </c>
      <c r="C117" s="2">
        <v>2022</v>
      </c>
      <c r="D117" s="2" t="s">
        <v>241</v>
      </c>
      <c r="E117" s="2" t="s">
        <v>276</v>
      </c>
      <c r="F117" s="2" t="s">
        <v>12</v>
      </c>
      <c r="G117" s="2" t="s">
        <v>14</v>
      </c>
      <c r="H117" s="2">
        <v>61</v>
      </c>
      <c r="I117" s="2">
        <v>72</v>
      </c>
      <c r="L117" s="2">
        <v>2.9039999999999999</v>
      </c>
      <c r="N117" s="2">
        <v>2.742</v>
      </c>
      <c r="P117" s="2" t="s">
        <v>185</v>
      </c>
      <c r="Q117" s="2" t="s">
        <v>290</v>
      </c>
      <c r="R117" s="2">
        <v>2</v>
      </c>
      <c r="S117" s="2" t="s">
        <v>360</v>
      </c>
      <c r="T117" s="2">
        <v>0</v>
      </c>
      <c r="U117" s="6" t="s">
        <v>348</v>
      </c>
      <c r="V117" s="2" t="s">
        <v>319</v>
      </c>
      <c r="W117" s="2" t="s">
        <v>279</v>
      </c>
      <c r="X117" s="2" t="s">
        <v>189</v>
      </c>
      <c r="AA117" s="2" t="s">
        <v>181</v>
      </c>
      <c r="AC117" s="2" t="s">
        <v>25</v>
      </c>
      <c r="AD117" s="2" t="s">
        <v>14</v>
      </c>
      <c r="AE117" s="2" t="s">
        <v>269</v>
      </c>
      <c r="AF117" s="2" t="s">
        <v>269</v>
      </c>
      <c r="AL117" s="2">
        <v>0.8</v>
      </c>
      <c r="AM117" s="3"/>
      <c r="AN117" s="3"/>
      <c r="AO117" s="3"/>
      <c r="AQ117" s="2">
        <v>0.83499999999999996</v>
      </c>
      <c r="AR117" s="2">
        <v>0.83599999999999997</v>
      </c>
      <c r="AT117" s="2">
        <v>0.8</v>
      </c>
    </row>
    <row r="118" spans="1:46" x14ac:dyDescent="0.45">
      <c r="A118" s="2">
        <v>265</v>
      </c>
      <c r="B118" s="2" t="s">
        <v>292</v>
      </c>
      <c r="C118" s="2">
        <v>2022</v>
      </c>
      <c r="D118" s="2" t="s">
        <v>241</v>
      </c>
      <c r="E118" s="2" t="s">
        <v>276</v>
      </c>
      <c r="F118" s="2" t="s">
        <v>12</v>
      </c>
      <c r="G118" s="2" t="s">
        <v>14</v>
      </c>
      <c r="H118" s="2">
        <v>61</v>
      </c>
      <c r="I118" s="2">
        <v>72</v>
      </c>
      <c r="L118" s="2">
        <v>2.9039999999999999</v>
      </c>
      <c r="N118" s="2">
        <v>2.742</v>
      </c>
      <c r="P118" s="2" t="s">
        <v>185</v>
      </c>
      <c r="Q118" s="2" t="s">
        <v>290</v>
      </c>
      <c r="R118" s="2">
        <v>2</v>
      </c>
      <c r="S118" s="2" t="s">
        <v>360</v>
      </c>
      <c r="T118" s="2">
        <v>0</v>
      </c>
      <c r="U118" s="6" t="s">
        <v>348</v>
      </c>
      <c r="V118" s="2" t="s">
        <v>319</v>
      </c>
      <c r="W118" s="2" t="s">
        <v>279</v>
      </c>
      <c r="X118" s="2" t="s">
        <v>189</v>
      </c>
      <c r="AA118" s="2" t="s">
        <v>181</v>
      </c>
      <c r="AC118" s="2" t="s">
        <v>25</v>
      </c>
      <c r="AD118" s="2" t="s">
        <v>14</v>
      </c>
      <c r="AE118" s="2" t="s">
        <v>42</v>
      </c>
      <c r="AF118" s="2" t="s">
        <v>42</v>
      </c>
      <c r="AL118" s="2">
        <v>0.8</v>
      </c>
      <c r="AM118" s="3"/>
      <c r="AN118" s="3"/>
      <c r="AO118" s="3"/>
      <c r="AQ118" s="2">
        <v>0.79400000000000004</v>
      </c>
      <c r="AR118" s="2">
        <v>0.79500000000000004</v>
      </c>
      <c r="AT118" s="2">
        <v>0.8</v>
      </c>
    </row>
    <row r="119" spans="1:46" x14ac:dyDescent="0.45">
      <c r="A119" s="2">
        <v>265</v>
      </c>
      <c r="B119" s="2" t="s">
        <v>292</v>
      </c>
      <c r="C119" s="2">
        <v>2022</v>
      </c>
      <c r="D119" s="2" t="s">
        <v>241</v>
      </c>
      <c r="E119" s="2" t="s">
        <v>276</v>
      </c>
      <c r="F119" s="2" t="s">
        <v>12</v>
      </c>
      <c r="G119" s="2" t="s">
        <v>14</v>
      </c>
      <c r="H119" s="2">
        <v>61</v>
      </c>
      <c r="I119" s="2">
        <v>72</v>
      </c>
      <c r="L119" s="2">
        <v>2.9039999999999999</v>
      </c>
      <c r="N119" s="2">
        <v>2.742</v>
      </c>
      <c r="P119" s="2" t="s">
        <v>185</v>
      </c>
      <c r="Q119" s="2" t="s">
        <v>290</v>
      </c>
      <c r="R119" s="2">
        <v>2</v>
      </c>
      <c r="S119" s="2" t="s">
        <v>360</v>
      </c>
      <c r="T119" s="2">
        <v>0</v>
      </c>
      <c r="U119" s="6" t="s">
        <v>348</v>
      </c>
      <c r="V119" s="2" t="s">
        <v>319</v>
      </c>
      <c r="W119" s="2" t="s">
        <v>279</v>
      </c>
      <c r="X119" s="2" t="s">
        <v>189</v>
      </c>
      <c r="AA119" s="2" t="s">
        <v>181</v>
      </c>
      <c r="AC119" s="2" t="s">
        <v>25</v>
      </c>
      <c r="AD119" s="2" t="s">
        <v>14</v>
      </c>
      <c r="AE119" s="2" t="s">
        <v>24</v>
      </c>
      <c r="AF119" s="2" t="s">
        <v>24</v>
      </c>
      <c r="AL119" s="2">
        <v>0.75</v>
      </c>
      <c r="AM119" s="3"/>
      <c r="AN119" s="3"/>
      <c r="AO119" s="3"/>
      <c r="AQ119" s="2">
        <v>0.75</v>
      </c>
      <c r="AR119" s="2">
        <v>0.74399999999999999</v>
      </c>
      <c r="AT119" s="2">
        <v>0.75</v>
      </c>
    </row>
    <row r="120" spans="1:46" x14ac:dyDescent="0.45">
      <c r="A120" s="2">
        <v>265</v>
      </c>
      <c r="B120" s="2" t="s">
        <v>292</v>
      </c>
      <c r="C120" s="2">
        <v>2022</v>
      </c>
      <c r="D120" s="2" t="s">
        <v>241</v>
      </c>
      <c r="E120" s="2" t="s">
        <v>276</v>
      </c>
      <c r="F120" s="2" t="s">
        <v>12</v>
      </c>
      <c r="G120" s="2" t="s">
        <v>14</v>
      </c>
      <c r="H120" s="2">
        <v>61</v>
      </c>
      <c r="I120" s="2">
        <v>72</v>
      </c>
      <c r="L120" s="2">
        <v>2.9039999999999999</v>
      </c>
      <c r="N120" s="2">
        <v>2.742</v>
      </c>
      <c r="P120" s="2" t="s">
        <v>185</v>
      </c>
      <c r="Q120" s="2" t="s">
        <v>290</v>
      </c>
      <c r="R120" s="2">
        <v>2</v>
      </c>
      <c r="S120" s="2" t="s">
        <v>360</v>
      </c>
      <c r="T120" s="2">
        <v>0</v>
      </c>
      <c r="U120" s="6" t="s">
        <v>348</v>
      </c>
      <c r="V120" s="2" t="s">
        <v>319</v>
      </c>
      <c r="W120" s="2" t="s">
        <v>277</v>
      </c>
      <c r="X120" s="2" t="s">
        <v>189</v>
      </c>
      <c r="AA120" s="2" t="s">
        <v>181</v>
      </c>
      <c r="AC120" s="2" t="s">
        <v>25</v>
      </c>
      <c r="AD120" s="2" t="s">
        <v>14</v>
      </c>
      <c r="AE120" s="2" t="s">
        <v>143</v>
      </c>
      <c r="AF120" s="2" t="s">
        <v>143</v>
      </c>
      <c r="AL120" s="2">
        <v>0.8</v>
      </c>
      <c r="AM120" s="3"/>
      <c r="AN120" s="3"/>
      <c r="AO120" s="3"/>
      <c r="AQ120" s="2">
        <v>0.8</v>
      </c>
      <c r="AR120" s="2">
        <v>0.79200000000000004</v>
      </c>
      <c r="AT120" s="2">
        <v>0.8</v>
      </c>
    </row>
    <row r="121" spans="1:46" x14ac:dyDescent="0.45">
      <c r="A121" s="2">
        <v>265</v>
      </c>
      <c r="B121" s="2" t="s">
        <v>292</v>
      </c>
      <c r="C121" s="2">
        <v>2022</v>
      </c>
      <c r="D121" s="2" t="s">
        <v>241</v>
      </c>
      <c r="E121" s="2" t="s">
        <v>276</v>
      </c>
      <c r="F121" s="2" t="s">
        <v>12</v>
      </c>
      <c r="G121" s="2" t="s">
        <v>14</v>
      </c>
      <c r="H121" s="2">
        <v>61</v>
      </c>
      <c r="I121" s="2">
        <v>72</v>
      </c>
      <c r="L121" s="2">
        <v>2.9039999999999999</v>
      </c>
      <c r="N121" s="2">
        <v>2.742</v>
      </c>
      <c r="P121" s="2" t="s">
        <v>185</v>
      </c>
      <c r="Q121" s="2" t="s">
        <v>290</v>
      </c>
      <c r="R121" s="2">
        <v>2</v>
      </c>
      <c r="S121" s="2" t="s">
        <v>360</v>
      </c>
      <c r="T121" s="2">
        <v>0</v>
      </c>
      <c r="U121" s="6" t="s">
        <v>348</v>
      </c>
      <c r="V121" s="2" t="s">
        <v>319</v>
      </c>
      <c r="W121" s="2" t="s">
        <v>277</v>
      </c>
      <c r="X121" s="2" t="s">
        <v>189</v>
      </c>
      <c r="AA121" s="2" t="s">
        <v>181</v>
      </c>
      <c r="AC121" s="2" t="s">
        <v>25</v>
      </c>
      <c r="AD121" s="2" t="s">
        <v>14</v>
      </c>
      <c r="AE121" s="2" t="s">
        <v>269</v>
      </c>
      <c r="AF121" s="2" t="s">
        <v>269</v>
      </c>
      <c r="AL121" s="2">
        <v>0.82499999999999996</v>
      </c>
      <c r="AM121" s="3"/>
      <c r="AN121" s="3"/>
      <c r="AO121" s="3"/>
      <c r="AQ121" s="2">
        <v>0.82</v>
      </c>
      <c r="AR121" s="2">
        <v>0.82499999999999996</v>
      </c>
      <c r="AT121" s="2">
        <v>0.82499999999999996</v>
      </c>
    </row>
    <row r="122" spans="1:46" x14ac:dyDescent="0.45">
      <c r="A122" s="2">
        <v>265</v>
      </c>
      <c r="B122" s="2" t="s">
        <v>292</v>
      </c>
      <c r="C122" s="2">
        <v>2022</v>
      </c>
      <c r="D122" s="2" t="s">
        <v>241</v>
      </c>
      <c r="E122" s="2" t="s">
        <v>276</v>
      </c>
      <c r="F122" s="2" t="s">
        <v>12</v>
      </c>
      <c r="G122" s="2" t="s">
        <v>14</v>
      </c>
      <c r="H122" s="2">
        <v>61</v>
      </c>
      <c r="I122" s="2">
        <v>72</v>
      </c>
      <c r="L122" s="2">
        <v>2.9039999999999999</v>
      </c>
      <c r="N122" s="2">
        <v>2.742</v>
      </c>
      <c r="P122" s="2" t="s">
        <v>185</v>
      </c>
      <c r="Q122" s="2" t="s">
        <v>290</v>
      </c>
      <c r="R122" s="2">
        <v>2</v>
      </c>
      <c r="S122" s="2" t="s">
        <v>360</v>
      </c>
      <c r="T122" s="2">
        <v>0</v>
      </c>
      <c r="U122" s="6" t="s">
        <v>348</v>
      </c>
      <c r="V122" s="2" t="s">
        <v>319</v>
      </c>
      <c r="W122" s="2" t="s">
        <v>277</v>
      </c>
      <c r="X122" s="2" t="s">
        <v>189</v>
      </c>
      <c r="AA122" s="2" t="s">
        <v>181</v>
      </c>
      <c r="AC122" s="2" t="s">
        <v>25</v>
      </c>
      <c r="AD122" s="2" t="s">
        <v>14</v>
      </c>
      <c r="AE122" s="2" t="s">
        <v>42</v>
      </c>
      <c r="AF122" s="2" t="s">
        <v>42</v>
      </c>
      <c r="AL122" s="2">
        <v>0.875</v>
      </c>
      <c r="AM122" s="3"/>
      <c r="AN122" s="3"/>
      <c r="AO122" s="3"/>
      <c r="AQ122" s="2">
        <v>0.88800000000000001</v>
      </c>
      <c r="AR122" s="2">
        <v>0.874</v>
      </c>
      <c r="AT122" s="2">
        <v>0.875</v>
      </c>
    </row>
    <row r="123" spans="1:46" x14ac:dyDescent="0.45">
      <c r="A123" s="2">
        <v>265</v>
      </c>
      <c r="B123" s="2" t="s">
        <v>292</v>
      </c>
      <c r="C123" s="2">
        <v>2022</v>
      </c>
      <c r="D123" s="2" t="s">
        <v>241</v>
      </c>
      <c r="E123" s="2" t="s">
        <v>276</v>
      </c>
      <c r="F123" s="2" t="s">
        <v>12</v>
      </c>
      <c r="G123" s="2" t="s">
        <v>14</v>
      </c>
      <c r="H123" s="2">
        <v>61</v>
      </c>
      <c r="I123" s="2">
        <v>72</v>
      </c>
      <c r="L123" s="2">
        <v>2.9039999999999999</v>
      </c>
      <c r="N123" s="2">
        <v>2.742</v>
      </c>
      <c r="P123" s="2" t="s">
        <v>185</v>
      </c>
      <c r="Q123" s="2" t="s">
        <v>290</v>
      </c>
      <c r="R123" s="2">
        <v>2</v>
      </c>
      <c r="S123" s="2" t="s">
        <v>360</v>
      </c>
      <c r="T123" s="2">
        <v>0</v>
      </c>
      <c r="U123" s="6" t="s">
        <v>348</v>
      </c>
      <c r="V123" s="2" t="s">
        <v>319</v>
      </c>
      <c r="W123" s="2" t="s">
        <v>277</v>
      </c>
      <c r="X123" s="2" t="s">
        <v>189</v>
      </c>
      <c r="AA123" s="2" t="s">
        <v>181</v>
      </c>
      <c r="AC123" s="2" t="s">
        <v>25</v>
      </c>
      <c r="AD123" s="2" t="s">
        <v>14</v>
      </c>
      <c r="AE123" s="2" t="s">
        <v>24</v>
      </c>
      <c r="AF123" s="2" t="s">
        <v>24</v>
      </c>
      <c r="AL123" s="2">
        <v>0.875</v>
      </c>
      <c r="AM123" s="3"/>
      <c r="AN123" s="3"/>
      <c r="AO123" s="3"/>
      <c r="AQ123" s="2">
        <v>0.875</v>
      </c>
      <c r="AR123" s="2">
        <v>0.874</v>
      </c>
      <c r="AT123" s="2">
        <v>0.875</v>
      </c>
    </row>
    <row r="124" spans="1:46" x14ac:dyDescent="0.45">
      <c r="A124" s="2">
        <v>265</v>
      </c>
      <c r="B124" s="2" t="s">
        <v>292</v>
      </c>
      <c r="C124" s="2">
        <v>2022</v>
      </c>
      <c r="D124" s="2" t="s">
        <v>241</v>
      </c>
      <c r="E124" s="2" t="s">
        <v>276</v>
      </c>
      <c r="F124" s="2" t="s">
        <v>12</v>
      </c>
      <c r="G124" s="2" t="s">
        <v>14</v>
      </c>
      <c r="H124" s="2">
        <v>61</v>
      </c>
      <c r="I124" s="2">
        <v>72</v>
      </c>
      <c r="L124" s="2">
        <v>2.9039999999999999</v>
      </c>
      <c r="N124" s="2">
        <v>2.742</v>
      </c>
      <c r="P124" s="2" t="s">
        <v>185</v>
      </c>
      <c r="Q124" s="2" t="s">
        <v>290</v>
      </c>
      <c r="R124" s="2">
        <v>2</v>
      </c>
      <c r="S124" s="2" t="s">
        <v>360</v>
      </c>
      <c r="T124" s="2">
        <v>0</v>
      </c>
      <c r="U124" s="6" t="s">
        <v>348</v>
      </c>
      <c r="V124" s="2" t="s">
        <v>319</v>
      </c>
      <c r="W124" s="2" t="s">
        <v>278</v>
      </c>
      <c r="X124" s="2" t="s">
        <v>189</v>
      </c>
      <c r="AA124" s="2" t="s">
        <v>181</v>
      </c>
      <c r="AC124" s="2" t="s">
        <v>25</v>
      </c>
      <c r="AD124" s="2" t="s">
        <v>14</v>
      </c>
      <c r="AE124" s="2" t="s">
        <v>143</v>
      </c>
      <c r="AF124" s="2" t="s">
        <v>143</v>
      </c>
      <c r="AL124" s="2">
        <v>0.67500000000000004</v>
      </c>
      <c r="AM124" s="3"/>
      <c r="AN124" s="3"/>
      <c r="AO124" s="3"/>
      <c r="AQ124" s="2">
        <v>0.67800000000000005</v>
      </c>
      <c r="AR124" s="2">
        <v>0.67500000000000004</v>
      </c>
      <c r="AT124" s="2">
        <v>0.67500000000000004</v>
      </c>
    </row>
    <row r="125" spans="1:46" x14ac:dyDescent="0.45">
      <c r="A125" s="2">
        <v>265</v>
      </c>
      <c r="B125" s="2" t="s">
        <v>292</v>
      </c>
      <c r="C125" s="2">
        <v>2022</v>
      </c>
      <c r="D125" s="2" t="s">
        <v>241</v>
      </c>
      <c r="E125" s="2" t="s">
        <v>276</v>
      </c>
      <c r="F125" s="2" t="s">
        <v>12</v>
      </c>
      <c r="G125" s="2" t="s">
        <v>14</v>
      </c>
      <c r="H125" s="2">
        <v>61</v>
      </c>
      <c r="I125" s="2">
        <v>72</v>
      </c>
      <c r="L125" s="2">
        <v>2.9039999999999999</v>
      </c>
      <c r="N125" s="2">
        <v>2.742</v>
      </c>
      <c r="P125" s="2" t="s">
        <v>185</v>
      </c>
      <c r="Q125" s="2" t="s">
        <v>290</v>
      </c>
      <c r="R125" s="2">
        <v>2</v>
      </c>
      <c r="S125" s="2" t="s">
        <v>360</v>
      </c>
      <c r="T125" s="2">
        <v>0</v>
      </c>
      <c r="U125" s="6" t="s">
        <v>348</v>
      </c>
      <c r="V125" s="2" t="s">
        <v>319</v>
      </c>
      <c r="W125" s="2" t="s">
        <v>278</v>
      </c>
      <c r="X125" s="2" t="s">
        <v>189</v>
      </c>
      <c r="AA125" s="2" t="s">
        <v>181</v>
      </c>
      <c r="AC125" s="2" t="s">
        <v>25</v>
      </c>
      <c r="AD125" s="2" t="s">
        <v>14</v>
      </c>
      <c r="AE125" s="2" t="s">
        <v>269</v>
      </c>
      <c r="AF125" s="2" t="s">
        <v>269</v>
      </c>
      <c r="AL125" s="2">
        <v>0.8</v>
      </c>
      <c r="AM125" s="3"/>
      <c r="AN125" s="3"/>
      <c r="AO125" s="3"/>
      <c r="AQ125" s="2">
        <v>0.81499999999999995</v>
      </c>
      <c r="AR125" s="2">
        <v>0.81499999999999995</v>
      </c>
      <c r="AT125" s="2">
        <v>0.8</v>
      </c>
    </row>
    <row r="126" spans="1:46" x14ac:dyDescent="0.45">
      <c r="A126" s="2">
        <v>265</v>
      </c>
      <c r="B126" s="2" t="s">
        <v>292</v>
      </c>
      <c r="C126" s="2">
        <v>2022</v>
      </c>
      <c r="D126" s="2" t="s">
        <v>241</v>
      </c>
      <c r="E126" s="2" t="s">
        <v>276</v>
      </c>
      <c r="F126" s="2" t="s">
        <v>12</v>
      </c>
      <c r="G126" s="2" t="s">
        <v>14</v>
      </c>
      <c r="H126" s="2">
        <v>61</v>
      </c>
      <c r="I126" s="2">
        <v>72</v>
      </c>
      <c r="L126" s="2">
        <v>2.9039999999999999</v>
      </c>
      <c r="N126" s="2">
        <v>2.742</v>
      </c>
      <c r="P126" s="2" t="s">
        <v>185</v>
      </c>
      <c r="Q126" s="2" t="s">
        <v>290</v>
      </c>
      <c r="R126" s="2">
        <v>2</v>
      </c>
      <c r="S126" s="2" t="s">
        <v>360</v>
      </c>
      <c r="T126" s="2">
        <v>0</v>
      </c>
      <c r="U126" s="6" t="s">
        <v>348</v>
      </c>
      <c r="V126" s="2" t="s">
        <v>319</v>
      </c>
      <c r="W126" s="2" t="s">
        <v>278</v>
      </c>
      <c r="X126" s="2" t="s">
        <v>189</v>
      </c>
      <c r="AA126" s="2" t="s">
        <v>181</v>
      </c>
      <c r="AC126" s="2" t="s">
        <v>25</v>
      </c>
      <c r="AD126" s="2" t="s">
        <v>14</v>
      </c>
      <c r="AE126" s="2" t="s">
        <v>42</v>
      </c>
      <c r="AF126" s="2" t="s">
        <v>42</v>
      </c>
      <c r="AL126" s="2">
        <v>0.85</v>
      </c>
      <c r="AM126" s="3"/>
      <c r="AN126" s="3"/>
      <c r="AO126" s="3"/>
      <c r="AQ126" s="2">
        <v>0.874</v>
      </c>
      <c r="AR126" s="2">
        <v>0.84799999999999998</v>
      </c>
      <c r="AT126" s="2">
        <v>0.85</v>
      </c>
    </row>
    <row r="127" spans="1:46" x14ac:dyDescent="0.45">
      <c r="A127" s="2">
        <v>265</v>
      </c>
      <c r="B127" s="2" t="s">
        <v>292</v>
      </c>
      <c r="C127" s="2">
        <v>2022</v>
      </c>
      <c r="D127" s="2" t="s">
        <v>241</v>
      </c>
      <c r="E127" s="2" t="s">
        <v>276</v>
      </c>
      <c r="F127" s="2" t="s">
        <v>12</v>
      </c>
      <c r="G127" s="2" t="s">
        <v>14</v>
      </c>
      <c r="H127" s="2">
        <v>61</v>
      </c>
      <c r="I127" s="2">
        <v>72</v>
      </c>
      <c r="L127" s="2">
        <v>2.9039999999999999</v>
      </c>
      <c r="N127" s="2">
        <v>2.742</v>
      </c>
      <c r="P127" s="2" t="s">
        <v>185</v>
      </c>
      <c r="Q127" s="2" t="s">
        <v>290</v>
      </c>
      <c r="R127" s="2">
        <v>2</v>
      </c>
      <c r="S127" s="2" t="s">
        <v>360</v>
      </c>
      <c r="T127" s="2">
        <v>0</v>
      </c>
      <c r="U127" s="6" t="s">
        <v>348</v>
      </c>
      <c r="V127" s="2" t="s">
        <v>319</v>
      </c>
      <c r="W127" s="2" t="s">
        <v>278</v>
      </c>
      <c r="X127" s="2" t="s">
        <v>189</v>
      </c>
      <c r="AA127" s="2" t="s">
        <v>181</v>
      </c>
      <c r="AC127" s="2" t="s">
        <v>25</v>
      </c>
      <c r="AD127" s="2" t="s">
        <v>14</v>
      </c>
      <c r="AE127" s="2" t="s">
        <v>24</v>
      </c>
      <c r="AF127" s="2" t="s">
        <v>24</v>
      </c>
      <c r="AL127" s="2">
        <v>0.8</v>
      </c>
      <c r="AM127" s="3"/>
      <c r="AN127" s="3"/>
      <c r="AO127" s="3"/>
      <c r="AQ127" s="2">
        <v>0.8</v>
      </c>
      <c r="AR127" s="2">
        <v>0.79800000000000004</v>
      </c>
      <c r="AT127" s="2">
        <v>0.8</v>
      </c>
    </row>
    <row r="128" spans="1:46" x14ac:dyDescent="0.45">
      <c r="A128" s="2">
        <v>265</v>
      </c>
      <c r="B128" s="2" t="s">
        <v>292</v>
      </c>
      <c r="C128" s="2">
        <v>2022</v>
      </c>
      <c r="D128" s="2" t="s">
        <v>241</v>
      </c>
      <c r="E128" s="2" t="s">
        <v>276</v>
      </c>
      <c r="F128" s="2" t="s">
        <v>12</v>
      </c>
      <c r="G128" s="2" t="s">
        <v>14</v>
      </c>
      <c r="H128" s="2">
        <v>61</v>
      </c>
      <c r="I128" s="2">
        <v>72</v>
      </c>
      <c r="L128" s="2">
        <v>2.9039999999999999</v>
      </c>
      <c r="N128" s="2">
        <v>2.742</v>
      </c>
      <c r="P128" s="2" t="s">
        <v>185</v>
      </c>
      <c r="Q128" s="2" t="s">
        <v>290</v>
      </c>
      <c r="R128" s="2">
        <v>2</v>
      </c>
      <c r="S128" s="2" t="s">
        <v>360</v>
      </c>
      <c r="T128" s="2">
        <v>0</v>
      </c>
      <c r="U128" s="6" t="s">
        <v>348</v>
      </c>
      <c r="V128" s="2" t="s">
        <v>319</v>
      </c>
      <c r="W128" s="2" t="s">
        <v>279</v>
      </c>
      <c r="X128" s="2" t="s">
        <v>189</v>
      </c>
      <c r="AA128" s="2" t="s">
        <v>181</v>
      </c>
      <c r="AC128" s="2" t="s">
        <v>25</v>
      </c>
      <c r="AD128" s="2" t="s">
        <v>14</v>
      </c>
      <c r="AE128" s="2" t="s">
        <v>143</v>
      </c>
      <c r="AF128" s="2" t="s">
        <v>143</v>
      </c>
      <c r="AL128" s="2">
        <v>0.82499999999999996</v>
      </c>
      <c r="AM128" s="3"/>
      <c r="AN128" s="3"/>
      <c r="AO128" s="3"/>
      <c r="AQ128" s="2">
        <v>0.82499999999999996</v>
      </c>
      <c r="AR128" s="2">
        <v>0.81899999999999995</v>
      </c>
      <c r="AT128" s="2">
        <v>0.82499999999999996</v>
      </c>
    </row>
    <row r="129" spans="1:46" x14ac:dyDescent="0.45">
      <c r="A129" s="2">
        <v>265</v>
      </c>
      <c r="B129" s="2" t="s">
        <v>292</v>
      </c>
      <c r="C129" s="2">
        <v>2022</v>
      </c>
      <c r="D129" s="2" t="s">
        <v>241</v>
      </c>
      <c r="E129" s="2" t="s">
        <v>276</v>
      </c>
      <c r="F129" s="2" t="s">
        <v>12</v>
      </c>
      <c r="G129" s="2" t="s">
        <v>14</v>
      </c>
      <c r="H129" s="2">
        <v>61</v>
      </c>
      <c r="I129" s="2">
        <v>72</v>
      </c>
      <c r="L129" s="2">
        <v>2.9039999999999999</v>
      </c>
      <c r="N129" s="2">
        <v>2.742</v>
      </c>
      <c r="P129" s="2" t="s">
        <v>185</v>
      </c>
      <c r="Q129" s="2" t="s">
        <v>290</v>
      </c>
      <c r="R129" s="2">
        <v>2</v>
      </c>
      <c r="S129" s="2" t="s">
        <v>360</v>
      </c>
      <c r="T129" s="2">
        <v>0</v>
      </c>
      <c r="U129" s="6" t="s">
        <v>348</v>
      </c>
      <c r="V129" s="2" t="s">
        <v>319</v>
      </c>
      <c r="W129" s="2" t="s">
        <v>279</v>
      </c>
      <c r="X129" s="2" t="s">
        <v>189</v>
      </c>
      <c r="AA129" s="2" t="s">
        <v>181</v>
      </c>
      <c r="AC129" s="2" t="s">
        <v>25</v>
      </c>
      <c r="AD129" s="2" t="s">
        <v>14</v>
      </c>
      <c r="AE129" s="2" t="s">
        <v>269</v>
      </c>
      <c r="AF129" s="2" t="s">
        <v>269</v>
      </c>
      <c r="AL129" s="2">
        <v>0.82499999999999996</v>
      </c>
      <c r="AM129" s="3"/>
      <c r="AN129" s="3"/>
      <c r="AO129" s="3"/>
      <c r="AQ129" s="2">
        <v>0.85799999999999998</v>
      </c>
      <c r="AR129" s="2">
        <v>0.82399999999999995</v>
      </c>
      <c r="AT129" s="2">
        <v>0.82499999999999996</v>
      </c>
    </row>
    <row r="130" spans="1:46" x14ac:dyDescent="0.45">
      <c r="A130" s="2">
        <v>265</v>
      </c>
      <c r="B130" s="2" t="s">
        <v>292</v>
      </c>
      <c r="C130" s="2">
        <v>2022</v>
      </c>
      <c r="D130" s="2" t="s">
        <v>241</v>
      </c>
      <c r="E130" s="2" t="s">
        <v>276</v>
      </c>
      <c r="F130" s="2" t="s">
        <v>12</v>
      </c>
      <c r="G130" s="2" t="s">
        <v>14</v>
      </c>
      <c r="H130" s="2">
        <v>61</v>
      </c>
      <c r="I130" s="2">
        <v>72</v>
      </c>
      <c r="L130" s="2">
        <v>2.9039999999999999</v>
      </c>
      <c r="N130" s="2">
        <v>2.742</v>
      </c>
      <c r="P130" s="2" t="s">
        <v>185</v>
      </c>
      <c r="Q130" s="2" t="s">
        <v>290</v>
      </c>
      <c r="R130" s="2">
        <v>2</v>
      </c>
      <c r="S130" s="2" t="s">
        <v>360</v>
      </c>
      <c r="T130" s="2">
        <v>0</v>
      </c>
      <c r="U130" s="6" t="s">
        <v>348</v>
      </c>
      <c r="V130" s="2" t="s">
        <v>319</v>
      </c>
      <c r="W130" s="2" t="s">
        <v>279</v>
      </c>
      <c r="X130" s="2" t="s">
        <v>189</v>
      </c>
      <c r="AA130" s="2" t="s">
        <v>181</v>
      </c>
      <c r="AC130" s="2" t="s">
        <v>25</v>
      </c>
      <c r="AD130" s="2" t="s">
        <v>14</v>
      </c>
      <c r="AE130" s="2" t="s">
        <v>42</v>
      </c>
      <c r="AF130" s="2" t="s">
        <v>42</v>
      </c>
      <c r="AL130" s="2">
        <v>0.8</v>
      </c>
      <c r="AM130" s="3"/>
      <c r="AN130" s="3"/>
      <c r="AO130" s="3"/>
      <c r="AQ130" s="2">
        <v>0.82299999999999995</v>
      </c>
      <c r="AR130" s="2">
        <v>0.79500000000000004</v>
      </c>
      <c r="AT130" s="2">
        <v>0.8</v>
      </c>
    </row>
    <row r="131" spans="1:46" x14ac:dyDescent="0.45">
      <c r="A131" s="2">
        <v>265</v>
      </c>
      <c r="B131" s="2" t="s">
        <v>292</v>
      </c>
      <c r="C131" s="2">
        <v>2022</v>
      </c>
      <c r="D131" s="2" t="s">
        <v>241</v>
      </c>
      <c r="E131" s="2" t="s">
        <v>276</v>
      </c>
      <c r="F131" s="2" t="s">
        <v>12</v>
      </c>
      <c r="G131" s="2" t="s">
        <v>14</v>
      </c>
      <c r="H131" s="2">
        <v>61</v>
      </c>
      <c r="I131" s="2">
        <v>72</v>
      </c>
      <c r="L131" s="2">
        <v>2.9039999999999999</v>
      </c>
      <c r="N131" s="2">
        <v>2.742</v>
      </c>
      <c r="P131" s="2" t="s">
        <v>185</v>
      </c>
      <c r="Q131" s="2" t="s">
        <v>290</v>
      </c>
      <c r="R131" s="2">
        <v>2</v>
      </c>
      <c r="S131" s="2" t="s">
        <v>360</v>
      </c>
      <c r="T131" s="2">
        <v>0</v>
      </c>
      <c r="U131" s="6" t="s">
        <v>348</v>
      </c>
      <c r="V131" s="2" t="s">
        <v>319</v>
      </c>
      <c r="W131" s="2" t="s">
        <v>279</v>
      </c>
      <c r="X131" s="2" t="s">
        <v>189</v>
      </c>
      <c r="AA131" s="2" t="s">
        <v>181</v>
      </c>
      <c r="AC131" s="2" t="s">
        <v>25</v>
      </c>
      <c r="AD131" s="2" t="s">
        <v>14</v>
      </c>
      <c r="AE131" s="2" t="s">
        <v>24</v>
      </c>
      <c r="AF131" s="2" t="s">
        <v>24</v>
      </c>
      <c r="AL131" s="2">
        <v>0.8</v>
      </c>
      <c r="AM131" s="3"/>
      <c r="AN131" s="3"/>
      <c r="AO131" s="3"/>
      <c r="AQ131" s="2">
        <v>0.8</v>
      </c>
      <c r="AR131" s="2">
        <v>0.79500000000000004</v>
      </c>
      <c r="AT131" s="2">
        <v>0.8</v>
      </c>
    </row>
    <row r="132" spans="1:46" x14ac:dyDescent="0.45">
      <c r="A132" s="2">
        <v>266</v>
      </c>
      <c r="B132" s="2" t="s">
        <v>375</v>
      </c>
      <c r="C132" s="2">
        <v>2022</v>
      </c>
      <c r="D132" s="2" t="s">
        <v>242</v>
      </c>
      <c r="E132" s="2" t="s">
        <v>376</v>
      </c>
      <c r="F132" s="2" t="s">
        <v>12</v>
      </c>
      <c r="G132" s="2" t="s">
        <v>14</v>
      </c>
      <c r="H132" s="2">
        <v>54</v>
      </c>
      <c r="I132" s="2">
        <v>32</v>
      </c>
      <c r="J132" s="2">
        <v>44</v>
      </c>
      <c r="K132" s="2">
        <v>15</v>
      </c>
      <c r="Q132" s="2" t="s">
        <v>290</v>
      </c>
      <c r="R132" s="2">
        <v>2</v>
      </c>
      <c r="S132" s="2" t="s">
        <v>320</v>
      </c>
      <c r="T132" s="2">
        <v>0</v>
      </c>
      <c r="U132" s="2" t="s">
        <v>346</v>
      </c>
      <c r="W132" s="2" t="s">
        <v>365</v>
      </c>
      <c r="X132" s="2" t="s">
        <v>189</v>
      </c>
      <c r="Y132" s="4">
        <v>0.7</v>
      </c>
      <c r="Z132" s="4">
        <v>0.3</v>
      </c>
      <c r="AC132" s="2" t="s">
        <v>25</v>
      </c>
      <c r="AD132" s="2" t="s">
        <v>14</v>
      </c>
      <c r="AE132" s="2" t="s">
        <v>364</v>
      </c>
      <c r="AF132" s="2" t="s">
        <v>364</v>
      </c>
      <c r="AG132" s="2" t="s">
        <v>413</v>
      </c>
      <c r="AL132" s="2">
        <v>0.74399999999999999</v>
      </c>
      <c r="AQ132" s="2">
        <v>0.68279999999999996</v>
      </c>
      <c r="AT132" s="2">
        <v>0.74399999999999999</v>
      </c>
    </row>
    <row r="133" spans="1:46" x14ac:dyDescent="0.45">
      <c r="A133" s="2">
        <v>266</v>
      </c>
      <c r="B133" s="2" t="s">
        <v>375</v>
      </c>
      <c r="C133" s="2">
        <v>2022</v>
      </c>
      <c r="D133" s="2" t="s">
        <v>242</v>
      </c>
      <c r="E133" s="2" t="s">
        <v>376</v>
      </c>
      <c r="F133" s="2" t="s">
        <v>12</v>
      </c>
      <c r="G133" s="2" t="s">
        <v>14</v>
      </c>
      <c r="H133" s="2">
        <v>54</v>
      </c>
      <c r="I133" s="2">
        <v>32</v>
      </c>
      <c r="J133" s="2">
        <v>44</v>
      </c>
      <c r="K133" s="2">
        <v>15</v>
      </c>
      <c r="Q133" s="2" t="s">
        <v>290</v>
      </c>
      <c r="R133" s="2">
        <v>2</v>
      </c>
      <c r="S133" s="2" t="s">
        <v>320</v>
      </c>
      <c r="T133" s="2">
        <v>0</v>
      </c>
      <c r="U133" s="2" t="s">
        <v>346</v>
      </c>
      <c r="W133" s="2" t="s">
        <v>365</v>
      </c>
      <c r="X133" s="2" t="s">
        <v>189</v>
      </c>
      <c r="Y133" s="4">
        <v>0.7</v>
      </c>
      <c r="Z133" s="4">
        <v>0.3</v>
      </c>
      <c r="AC133" s="2" t="s">
        <v>25</v>
      </c>
      <c r="AD133" s="2" t="s">
        <v>14</v>
      </c>
      <c r="AE133" s="2" t="s">
        <v>81</v>
      </c>
      <c r="AF133" s="2" t="s">
        <v>81</v>
      </c>
      <c r="AG133" s="2" t="s">
        <v>413</v>
      </c>
      <c r="AL133" s="2">
        <v>0.72489999999999999</v>
      </c>
      <c r="AQ133" s="2">
        <v>0.72070000000000001</v>
      </c>
      <c r="AT133" s="2">
        <v>0.72489999999999999</v>
      </c>
    </row>
    <row r="134" spans="1:46" x14ac:dyDescent="0.45">
      <c r="A134" s="2">
        <v>266</v>
      </c>
      <c r="B134" s="2" t="s">
        <v>375</v>
      </c>
      <c r="C134" s="2">
        <v>2022</v>
      </c>
      <c r="D134" s="2" t="s">
        <v>242</v>
      </c>
      <c r="E134" s="2" t="s">
        <v>376</v>
      </c>
      <c r="F134" s="2" t="s">
        <v>12</v>
      </c>
      <c r="G134" s="2" t="s">
        <v>14</v>
      </c>
      <c r="H134" s="2">
        <v>54</v>
      </c>
      <c r="I134" s="2">
        <v>32</v>
      </c>
      <c r="J134" s="2">
        <v>44</v>
      </c>
      <c r="K134" s="2">
        <v>15</v>
      </c>
      <c r="Q134" s="2" t="s">
        <v>290</v>
      </c>
      <c r="R134" s="2">
        <v>2</v>
      </c>
      <c r="S134" s="2" t="s">
        <v>320</v>
      </c>
      <c r="T134" s="2">
        <v>0</v>
      </c>
      <c r="U134" s="2" t="s">
        <v>346</v>
      </c>
      <c r="W134" s="2" t="s">
        <v>366</v>
      </c>
      <c r="X134" s="2" t="s">
        <v>189</v>
      </c>
      <c r="Y134" s="4">
        <v>0.7</v>
      </c>
      <c r="Z134" s="4">
        <v>0.3</v>
      </c>
      <c r="AC134" s="2" t="s">
        <v>25</v>
      </c>
      <c r="AD134" s="2" t="s">
        <v>14</v>
      </c>
      <c r="AE134" s="2" t="s">
        <v>81</v>
      </c>
      <c r="AF134" s="2" t="s">
        <v>81</v>
      </c>
      <c r="AG134" s="2" t="s">
        <v>413</v>
      </c>
      <c r="AL134" s="2">
        <v>0.76339999999999997</v>
      </c>
      <c r="AQ134" s="2">
        <v>0.81759999999999999</v>
      </c>
      <c r="AT134" s="2">
        <v>0.76339999999999997</v>
      </c>
    </row>
    <row r="135" spans="1:46" x14ac:dyDescent="0.45">
      <c r="A135" s="2">
        <v>266</v>
      </c>
      <c r="B135" s="2" t="s">
        <v>375</v>
      </c>
      <c r="C135" s="2">
        <v>2022</v>
      </c>
      <c r="D135" s="2" t="s">
        <v>242</v>
      </c>
      <c r="E135" s="2" t="s">
        <v>376</v>
      </c>
      <c r="F135" s="2" t="s">
        <v>12</v>
      </c>
      <c r="G135" s="2" t="s">
        <v>14</v>
      </c>
      <c r="H135" s="2">
        <v>54</v>
      </c>
      <c r="I135" s="2">
        <v>32</v>
      </c>
      <c r="J135" s="2">
        <v>44</v>
      </c>
      <c r="K135" s="2">
        <v>15</v>
      </c>
      <c r="Q135" s="2" t="s">
        <v>290</v>
      </c>
      <c r="R135" s="2">
        <v>2</v>
      </c>
      <c r="S135" s="2" t="s">
        <v>320</v>
      </c>
      <c r="T135" s="2">
        <v>0</v>
      </c>
      <c r="U135" s="2" t="s">
        <v>346</v>
      </c>
      <c r="W135" s="2" t="s">
        <v>367</v>
      </c>
      <c r="X135" s="2" t="s">
        <v>189</v>
      </c>
      <c r="Y135" s="4">
        <v>0.7</v>
      </c>
      <c r="Z135" s="4">
        <v>0.3</v>
      </c>
      <c r="AC135" s="2" t="s">
        <v>25</v>
      </c>
      <c r="AD135" s="2" t="s">
        <v>14</v>
      </c>
      <c r="AE135" s="2" t="s">
        <v>81</v>
      </c>
      <c r="AF135" s="2" t="s">
        <v>81</v>
      </c>
      <c r="AG135" s="2" t="s">
        <v>413</v>
      </c>
      <c r="AL135" s="2">
        <v>0.80249999999999999</v>
      </c>
      <c r="AQ135" s="2">
        <v>0.83860000000000001</v>
      </c>
      <c r="AT135" s="2">
        <v>0.80249999999999999</v>
      </c>
    </row>
    <row r="136" spans="1:46" x14ac:dyDescent="0.45">
      <c r="A136" s="2">
        <v>267</v>
      </c>
      <c r="B136" s="2" t="s">
        <v>294</v>
      </c>
      <c r="C136" s="2">
        <v>2021</v>
      </c>
      <c r="D136" s="2" t="s">
        <v>243</v>
      </c>
      <c r="E136" s="2" t="s">
        <v>262</v>
      </c>
      <c r="F136" s="2" t="s">
        <v>12</v>
      </c>
      <c r="G136" s="2" t="s">
        <v>14</v>
      </c>
      <c r="H136" s="2">
        <v>19</v>
      </c>
      <c r="I136" s="2">
        <v>20</v>
      </c>
      <c r="Q136" s="2" t="s">
        <v>115</v>
      </c>
      <c r="R136" s="2">
        <v>1</v>
      </c>
      <c r="S136" s="2" t="s">
        <v>362</v>
      </c>
      <c r="T136" s="2">
        <v>1</v>
      </c>
      <c r="U136" s="3" t="s">
        <v>348</v>
      </c>
      <c r="W136" s="2" t="s">
        <v>257</v>
      </c>
      <c r="X136" s="2" t="s">
        <v>189</v>
      </c>
      <c r="AA136" s="2" t="s">
        <v>295</v>
      </c>
      <c r="AC136" s="2" t="s">
        <v>25</v>
      </c>
      <c r="AD136" s="2" t="s">
        <v>14</v>
      </c>
      <c r="AE136" s="2" t="s">
        <v>24</v>
      </c>
      <c r="AF136" s="2" t="s">
        <v>24</v>
      </c>
      <c r="AG136" s="2" t="s">
        <v>415</v>
      </c>
      <c r="AH136" s="6">
        <v>16</v>
      </c>
      <c r="AI136" s="6">
        <v>0</v>
      </c>
      <c r="AJ136" s="6">
        <v>20</v>
      </c>
      <c r="AK136" s="6">
        <v>3</v>
      </c>
      <c r="AL136" s="2">
        <v>0.92310000000000003</v>
      </c>
      <c r="AM136" s="2">
        <v>1</v>
      </c>
      <c r="AN136" s="2">
        <v>0.84209999999999996</v>
      </c>
      <c r="AO136" s="2">
        <v>1</v>
      </c>
      <c r="AQ136" s="2">
        <v>0.92</v>
      </c>
      <c r="AR136" s="5">
        <f>(2*(AM136*AN136)/(AM136+AN136))</f>
        <v>0.91428261223603502</v>
      </c>
      <c r="AT136" s="2">
        <v>0.92310000000000003</v>
      </c>
    </row>
    <row r="137" spans="1:46" x14ac:dyDescent="0.45">
      <c r="A137" s="2">
        <v>267</v>
      </c>
      <c r="B137" s="2" t="s">
        <v>294</v>
      </c>
      <c r="C137" s="2">
        <v>2021</v>
      </c>
      <c r="D137" s="2" t="s">
        <v>243</v>
      </c>
      <c r="E137" s="2" t="s">
        <v>262</v>
      </c>
      <c r="F137" s="2" t="s">
        <v>12</v>
      </c>
      <c r="G137" s="2" t="s">
        <v>14</v>
      </c>
      <c r="H137" s="2">
        <v>19</v>
      </c>
      <c r="I137" s="2">
        <v>20</v>
      </c>
      <c r="Q137" s="2" t="s">
        <v>115</v>
      </c>
      <c r="R137" s="2">
        <v>1</v>
      </c>
      <c r="S137" s="2" t="s">
        <v>362</v>
      </c>
      <c r="T137" s="2">
        <v>1</v>
      </c>
      <c r="U137" s="3" t="s">
        <v>348</v>
      </c>
      <c r="W137" s="2" t="s">
        <v>259</v>
      </c>
      <c r="X137" s="2" t="s">
        <v>189</v>
      </c>
      <c r="AA137" s="2" t="s">
        <v>295</v>
      </c>
      <c r="AC137" s="2" t="s">
        <v>25</v>
      </c>
      <c r="AD137" s="2" t="s">
        <v>14</v>
      </c>
      <c r="AE137" s="2" t="s">
        <v>258</v>
      </c>
      <c r="AF137" s="2" t="s">
        <v>258</v>
      </c>
      <c r="AG137" s="2" t="s">
        <v>413</v>
      </c>
      <c r="AL137" s="2">
        <v>0.89739999999999998</v>
      </c>
      <c r="AM137" s="3"/>
      <c r="AN137" s="2">
        <v>0.89470000000000005</v>
      </c>
      <c r="AO137" s="2">
        <v>0.9</v>
      </c>
      <c r="AQ137" s="2">
        <v>0.92</v>
      </c>
      <c r="AR137" s="5"/>
      <c r="AT137" s="2">
        <v>0.89739999999999998</v>
      </c>
    </row>
    <row r="138" spans="1:46" x14ac:dyDescent="0.45">
      <c r="A138" s="2">
        <v>267</v>
      </c>
      <c r="B138" s="2" t="s">
        <v>294</v>
      </c>
      <c r="C138" s="2">
        <v>2021</v>
      </c>
      <c r="D138" s="2" t="s">
        <v>243</v>
      </c>
      <c r="E138" s="2" t="s">
        <v>262</v>
      </c>
      <c r="F138" s="2" t="s">
        <v>12</v>
      </c>
      <c r="G138" s="2" t="s">
        <v>14</v>
      </c>
      <c r="H138" s="2">
        <v>19</v>
      </c>
      <c r="I138" s="2">
        <v>20</v>
      </c>
      <c r="Q138" s="2" t="s">
        <v>115</v>
      </c>
      <c r="R138" s="2">
        <v>1</v>
      </c>
      <c r="S138" s="2" t="s">
        <v>362</v>
      </c>
      <c r="T138" s="2">
        <v>1</v>
      </c>
      <c r="U138" s="3" t="s">
        <v>348</v>
      </c>
      <c r="W138" s="2" t="s">
        <v>260</v>
      </c>
      <c r="X138" s="2" t="s">
        <v>189</v>
      </c>
      <c r="AA138" s="2" t="s">
        <v>295</v>
      </c>
      <c r="AC138" s="2" t="s">
        <v>25</v>
      </c>
      <c r="AD138" s="2" t="s">
        <v>14</v>
      </c>
      <c r="AE138" s="2" t="s">
        <v>143</v>
      </c>
      <c r="AF138" s="2" t="s">
        <v>143</v>
      </c>
      <c r="AG138" s="2" t="s">
        <v>415</v>
      </c>
      <c r="AL138" s="2">
        <v>0.84619999999999995</v>
      </c>
      <c r="AM138" s="3"/>
      <c r="AN138" s="2">
        <v>0.89470000000000005</v>
      </c>
      <c r="AO138" s="2">
        <v>0.8</v>
      </c>
      <c r="AQ138" s="2">
        <v>0.86</v>
      </c>
      <c r="AR138" s="5"/>
      <c r="AT138" s="2">
        <v>0.84619999999999995</v>
      </c>
    </row>
    <row r="139" spans="1:46" x14ac:dyDescent="0.45">
      <c r="A139" s="2">
        <v>267</v>
      </c>
      <c r="B139" s="2" t="s">
        <v>294</v>
      </c>
      <c r="C139" s="2">
        <v>2021</v>
      </c>
      <c r="D139" s="2" t="s">
        <v>243</v>
      </c>
      <c r="E139" s="2" t="s">
        <v>262</v>
      </c>
      <c r="F139" s="2" t="s">
        <v>12</v>
      </c>
      <c r="G139" s="2" t="s">
        <v>14</v>
      </c>
      <c r="H139" s="2">
        <v>19</v>
      </c>
      <c r="I139" s="2">
        <v>20</v>
      </c>
      <c r="Q139" s="2" t="s">
        <v>115</v>
      </c>
      <c r="R139" s="2">
        <v>1</v>
      </c>
      <c r="S139" s="2" t="s">
        <v>362</v>
      </c>
      <c r="T139" s="2">
        <v>1</v>
      </c>
      <c r="U139" s="3" t="s">
        <v>348</v>
      </c>
      <c r="W139" s="2" t="s">
        <v>261</v>
      </c>
      <c r="X139" s="2" t="s">
        <v>189</v>
      </c>
      <c r="AA139" s="2" t="s">
        <v>295</v>
      </c>
      <c r="AC139" s="2" t="s">
        <v>25</v>
      </c>
      <c r="AD139" s="2" t="s">
        <v>14</v>
      </c>
      <c r="AE139" s="2" t="s">
        <v>42</v>
      </c>
      <c r="AF139" s="2" t="s">
        <v>42</v>
      </c>
      <c r="AG139" s="2" t="s">
        <v>415</v>
      </c>
      <c r="AL139" s="2">
        <v>0.84619999999999995</v>
      </c>
      <c r="AM139" s="3"/>
      <c r="AN139" s="2">
        <v>0.84209999999999996</v>
      </c>
      <c r="AO139" s="2">
        <v>0.85</v>
      </c>
      <c r="AQ139" s="2">
        <v>0.86</v>
      </c>
      <c r="AR139" s="5"/>
      <c r="AT139" s="2">
        <v>0.84619999999999995</v>
      </c>
    </row>
    <row r="140" spans="1:46" x14ac:dyDescent="0.45">
      <c r="A140" s="2">
        <v>268</v>
      </c>
      <c r="B140" s="2" t="s">
        <v>399</v>
      </c>
      <c r="C140" s="2">
        <v>2021</v>
      </c>
      <c r="D140" s="2" t="s">
        <v>244</v>
      </c>
      <c r="E140" s="2" t="s">
        <v>373</v>
      </c>
      <c r="F140" s="2" t="s">
        <v>25</v>
      </c>
      <c r="H140" s="2">
        <v>10</v>
      </c>
      <c r="J140" s="2">
        <v>7</v>
      </c>
      <c r="Q140" s="2" t="s">
        <v>115</v>
      </c>
      <c r="R140" s="2">
        <v>1</v>
      </c>
      <c r="S140" s="2" t="s">
        <v>280</v>
      </c>
      <c r="T140" s="2">
        <v>1</v>
      </c>
      <c r="U140" s="2" t="s">
        <v>344</v>
      </c>
      <c r="V140" s="2" t="s">
        <v>321</v>
      </c>
      <c r="W140" s="2" t="s">
        <v>371</v>
      </c>
      <c r="X140" s="2" t="s">
        <v>400</v>
      </c>
      <c r="AC140" s="2" t="s">
        <v>328</v>
      </c>
      <c r="AE140" s="2" t="s">
        <v>281</v>
      </c>
      <c r="AF140" s="2" t="s">
        <v>81</v>
      </c>
      <c r="AG140" s="2" t="s">
        <v>416</v>
      </c>
    </row>
    <row r="141" spans="1:46" x14ac:dyDescent="0.45">
      <c r="A141" s="2">
        <v>270</v>
      </c>
      <c r="B141" s="2" t="s">
        <v>342</v>
      </c>
      <c r="C141" s="2">
        <v>2021</v>
      </c>
      <c r="D141" s="2" t="s">
        <v>245</v>
      </c>
      <c r="E141" s="2" t="s">
        <v>370</v>
      </c>
      <c r="F141" s="2" t="s">
        <v>369</v>
      </c>
      <c r="H141" s="2">
        <v>133</v>
      </c>
      <c r="Q141" s="2" t="s">
        <v>115</v>
      </c>
      <c r="R141" s="2">
        <v>1</v>
      </c>
      <c r="S141" s="2" t="s">
        <v>395</v>
      </c>
      <c r="T141" s="2">
        <v>1</v>
      </c>
      <c r="U141" s="2" t="s">
        <v>348</v>
      </c>
      <c r="V141" s="2" t="s">
        <v>322</v>
      </c>
      <c r="W141" s="2" t="s">
        <v>386</v>
      </c>
      <c r="X141" s="2" t="s">
        <v>26</v>
      </c>
      <c r="Y141" s="13">
        <v>0.73599999999999999</v>
      </c>
      <c r="Z141" s="2" t="s">
        <v>396</v>
      </c>
      <c r="AB141" s="2" t="s">
        <v>397</v>
      </c>
      <c r="AC141" s="2" t="s">
        <v>398</v>
      </c>
      <c r="AE141" s="2" t="s">
        <v>363</v>
      </c>
      <c r="AF141" s="2" t="s">
        <v>390</v>
      </c>
      <c r="AL141" s="2">
        <v>0.64500000000000002</v>
      </c>
      <c r="AR141" s="2">
        <v>0.64500000000000002</v>
      </c>
      <c r="AT141" s="2">
        <v>0.64500000000000002</v>
      </c>
    </row>
    <row r="142" spans="1:46" x14ac:dyDescent="0.45">
      <c r="A142" s="2">
        <v>281</v>
      </c>
      <c r="B142" s="2" t="s">
        <v>391</v>
      </c>
      <c r="C142" s="2">
        <v>2021</v>
      </c>
      <c r="D142" s="2" t="s">
        <v>246</v>
      </c>
      <c r="E142" s="2" t="s">
        <v>282</v>
      </c>
      <c r="F142" s="2" t="s">
        <v>25</v>
      </c>
      <c r="H142" s="2">
        <v>6</v>
      </c>
      <c r="Q142" s="2" t="s">
        <v>115</v>
      </c>
      <c r="R142" s="2">
        <v>1</v>
      </c>
      <c r="S142" s="2" t="s">
        <v>323</v>
      </c>
      <c r="T142" s="2">
        <v>1</v>
      </c>
      <c r="U142" s="2" t="s">
        <v>344</v>
      </c>
      <c r="W142" s="2" t="s">
        <v>385</v>
      </c>
      <c r="X142" s="2" t="s">
        <v>392</v>
      </c>
      <c r="AA142" s="2" t="s">
        <v>173</v>
      </c>
      <c r="AB142" s="2" t="s">
        <v>393</v>
      </c>
      <c r="AC142" s="2" t="s">
        <v>394</v>
      </c>
      <c r="AE142" s="2" t="s">
        <v>363</v>
      </c>
      <c r="AF142" s="2" t="s">
        <v>390</v>
      </c>
      <c r="AG142" s="2">
        <v>0.5</v>
      </c>
      <c r="AL142" s="2">
        <v>0.72399999999999998</v>
      </c>
      <c r="AR142" s="2">
        <v>0.75</v>
      </c>
      <c r="AT142" s="2">
        <v>0.72399999999999998</v>
      </c>
    </row>
    <row r="143" spans="1:46" x14ac:dyDescent="0.45">
      <c r="A143" s="2">
        <v>282</v>
      </c>
      <c r="B143" s="2" t="s">
        <v>334</v>
      </c>
      <c r="C143" s="2">
        <v>2021</v>
      </c>
      <c r="D143" s="2" t="s">
        <v>335</v>
      </c>
      <c r="E143" s="2" t="s">
        <v>336</v>
      </c>
      <c r="F143" s="2" t="s">
        <v>12</v>
      </c>
      <c r="G143" s="2" t="s">
        <v>14</v>
      </c>
      <c r="H143" s="2">
        <v>40</v>
      </c>
      <c r="I143" s="2">
        <v>396</v>
      </c>
      <c r="Q143" s="2" t="s">
        <v>290</v>
      </c>
      <c r="R143" s="2">
        <v>2</v>
      </c>
      <c r="S143" s="2" t="s">
        <v>360</v>
      </c>
      <c r="T143" s="2">
        <v>0</v>
      </c>
      <c r="U143" s="2" t="s">
        <v>325</v>
      </c>
      <c r="V143" s="2" t="s">
        <v>324</v>
      </c>
      <c r="W143" s="2" t="s">
        <v>301</v>
      </c>
      <c r="X143" s="2" t="s">
        <v>26</v>
      </c>
      <c r="AA143" s="2" t="s">
        <v>295</v>
      </c>
      <c r="AC143" s="2" t="s">
        <v>25</v>
      </c>
      <c r="AD143" s="2" t="s">
        <v>14</v>
      </c>
      <c r="AE143" s="2" t="s">
        <v>143</v>
      </c>
      <c r="AF143" s="2" t="s">
        <v>143</v>
      </c>
      <c r="AL143" s="2">
        <v>0.78300000000000003</v>
      </c>
      <c r="AM143" s="2">
        <v>0.72399999999999998</v>
      </c>
      <c r="AN143" s="2">
        <v>0.93500000000000005</v>
      </c>
      <c r="AR143" s="5">
        <f t="shared" ref="AR143:AR154" si="25">(2*(AM143*AN143)/(AM143+AN143))</f>
        <v>0.81608197709463526</v>
      </c>
      <c r="AT143" s="2">
        <v>0.78300000000000003</v>
      </c>
    </row>
    <row r="144" spans="1:46" x14ac:dyDescent="0.45">
      <c r="A144" s="2">
        <v>282</v>
      </c>
      <c r="B144" s="2" t="s">
        <v>334</v>
      </c>
      <c r="C144" s="2">
        <v>2021</v>
      </c>
      <c r="D144" s="2" t="s">
        <v>335</v>
      </c>
      <c r="E144" s="2" t="s">
        <v>336</v>
      </c>
      <c r="F144" s="2" t="s">
        <v>12</v>
      </c>
      <c r="G144" s="2" t="s">
        <v>14</v>
      </c>
      <c r="H144" s="2">
        <v>40</v>
      </c>
      <c r="I144" s="2">
        <v>396</v>
      </c>
      <c r="Q144" s="2" t="s">
        <v>290</v>
      </c>
      <c r="R144" s="2">
        <v>2</v>
      </c>
      <c r="S144" s="2" t="s">
        <v>360</v>
      </c>
      <c r="T144" s="2">
        <v>0</v>
      </c>
      <c r="U144" s="2" t="s">
        <v>325</v>
      </c>
      <c r="V144" s="2" t="s">
        <v>324</v>
      </c>
      <c r="W144" s="2" t="s">
        <v>301</v>
      </c>
      <c r="X144" s="2" t="s">
        <v>26</v>
      </c>
      <c r="AA144" s="2" t="s">
        <v>295</v>
      </c>
      <c r="AC144" s="2" t="s">
        <v>25</v>
      </c>
      <c r="AD144" s="2" t="s">
        <v>14</v>
      </c>
      <c r="AE144" s="2" t="s">
        <v>143</v>
      </c>
      <c r="AF144" s="2" t="s">
        <v>143</v>
      </c>
      <c r="AL144" s="2">
        <v>0.78300000000000003</v>
      </c>
      <c r="AM144" s="2">
        <v>0.70499999999999996</v>
      </c>
      <c r="AN144" s="2">
        <v>0.88800000000000001</v>
      </c>
      <c r="AR144" s="5">
        <f t="shared" si="25"/>
        <v>0.78598870056497172</v>
      </c>
      <c r="AT144" s="2">
        <v>0.78300000000000003</v>
      </c>
    </row>
    <row r="145" spans="1:46" x14ac:dyDescent="0.45">
      <c r="A145" s="2">
        <v>282</v>
      </c>
      <c r="B145" s="2" t="s">
        <v>334</v>
      </c>
      <c r="C145" s="2">
        <v>2021</v>
      </c>
      <c r="D145" s="2" t="s">
        <v>335</v>
      </c>
      <c r="E145" s="2" t="s">
        <v>336</v>
      </c>
      <c r="F145" s="2" t="s">
        <v>12</v>
      </c>
      <c r="G145" s="2" t="s">
        <v>14</v>
      </c>
      <c r="H145" s="2">
        <v>40</v>
      </c>
      <c r="I145" s="2">
        <v>396</v>
      </c>
      <c r="Q145" s="2" t="s">
        <v>290</v>
      </c>
      <c r="R145" s="2">
        <v>2</v>
      </c>
      <c r="S145" s="2" t="s">
        <v>360</v>
      </c>
      <c r="T145" s="2">
        <v>0</v>
      </c>
      <c r="U145" s="2" t="s">
        <v>325</v>
      </c>
      <c r="V145" s="2" t="s">
        <v>324</v>
      </c>
      <c r="W145" s="2" t="s">
        <v>301</v>
      </c>
      <c r="X145" s="2" t="s">
        <v>26</v>
      </c>
      <c r="AA145" s="2" t="s">
        <v>295</v>
      </c>
      <c r="AC145" s="2" t="s">
        <v>25</v>
      </c>
      <c r="AD145" s="2" t="s">
        <v>14</v>
      </c>
      <c r="AE145" s="2" t="s">
        <v>143</v>
      </c>
      <c r="AF145" s="2" t="s">
        <v>143</v>
      </c>
      <c r="AL145" s="2">
        <v>0.76600000000000001</v>
      </c>
      <c r="AM145" s="2">
        <v>0.7</v>
      </c>
      <c r="AN145" s="2">
        <v>0.89300000000000002</v>
      </c>
      <c r="AR145" s="5">
        <f t="shared" si="25"/>
        <v>0.78480853735091027</v>
      </c>
      <c r="AT145" s="2">
        <v>0.76600000000000001</v>
      </c>
    </row>
    <row r="146" spans="1:46" x14ac:dyDescent="0.45">
      <c r="A146" s="2">
        <v>282</v>
      </c>
      <c r="B146" s="2" t="s">
        <v>334</v>
      </c>
      <c r="C146" s="2">
        <v>2021</v>
      </c>
      <c r="D146" s="2" t="s">
        <v>335</v>
      </c>
      <c r="E146" s="2" t="s">
        <v>336</v>
      </c>
      <c r="F146" s="2" t="s">
        <v>12</v>
      </c>
      <c r="G146" s="2" t="s">
        <v>14</v>
      </c>
      <c r="H146" s="2">
        <v>40</v>
      </c>
      <c r="I146" s="2">
        <v>396</v>
      </c>
      <c r="Q146" s="2" t="s">
        <v>290</v>
      </c>
      <c r="R146" s="2">
        <v>2</v>
      </c>
      <c r="S146" s="2" t="s">
        <v>360</v>
      </c>
      <c r="T146" s="2">
        <v>0</v>
      </c>
      <c r="U146" s="2" t="s">
        <v>325</v>
      </c>
      <c r="V146" s="2" t="s">
        <v>324</v>
      </c>
      <c r="W146" s="2" t="s">
        <v>301</v>
      </c>
      <c r="X146" s="2" t="s">
        <v>26</v>
      </c>
      <c r="AA146" s="2" t="s">
        <v>295</v>
      </c>
      <c r="AC146" s="2" t="s">
        <v>25</v>
      </c>
      <c r="AD146" s="2" t="s">
        <v>14</v>
      </c>
      <c r="AE146" s="2" t="s">
        <v>143</v>
      </c>
      <c r="AF146" s="2" t="s">
        <v>143</v>
      </c>
      <c r="AL146" s="2">
        <v>0.76700000000000002</v>
      </c>
      <c r="AM146" s="2">
        <v>0.70299999999999996</v>
      </c>
      <c r="AN146" s="2">
        <v>0.89600000000000002</v>
      </c>
      <c r="AR146" s="5">
        <f t="shared" si="25"/>
        <v>0.78785240775484677</v>
      </c>
      <c r="AT146" s="2">
        <v>0.76700000000000002</v>
      </c>
    </row>
    <row r="147" spans="1:46" x14ac:dyDescent="0.45">
      <c r="A147" s="2">
        <v>282</v>
      </c>
      <c r="B147" s="2" t="s">
        <v>334</v>
      </c>
      <c r="C147" s="2">
        <v>2021</v>
      </c>
      <c r="D147" s="2" t="s">
        <v>335</v>
      </c>
      <c r="E147" s="2" t="s">
        <v>336</v>
      </c>
      <c r="F147" s="2" t="s">
        <v>12</v>
      </c>
      <c r="G147" s="2" t="s">
        <v>14</v>
      </c>
      <c r="H147" s="2">
        <v>40</v>
      </c>
      <c r="I147" s="2">
        <v>396</v>
      </c>
      <c r="Q147" s="2" t="s">
        <v>290</v>
      </c>
      <c r="R147" s="2">
        <v>2</v>
      </c>
      <c r="S147" s="2" t="s">
        <v>360</v>
      </c>
      <c r="T147" s="2">
        <v>0</v>
      </c>
      <c r="U147" s="2" t="s">
        <v>325</v>
      </c>
      <c r="V147" s="2" t="s">
        <v>324</v>
      </c>
      <c r="W147" s="2" t="s">
        <v>302</v>
      </c>
      <c r="X147" s="2" t="s">
        <v>26</v>
      </c>
      <c r="AA147" s="2" t="s">
        <v>295</v>
      </c>
      <c r="AC147" s="2" t="s">
        <v>25</v>
      </c>
      <c r="AD147" s="2" t="s">
        <v>14</v>
      </c>
      <c r="AE147" s="2" t="s">
        <v>143</v>
      </c>
      <c r="AF147" s="2" t="s">
        <v>143</v>
      </c>
      <c r="AL147" s="2">
        <v>0.75</v>
      </c>
      <c r="AM147" s="2">
        <v>0.75</v>
      </c>
      <c r="AN147" s="2">
        <v>0.77</v>
      </c>
      <c r="AR147" s="5">
        <f t="shared" si="25"/>
        <v>0.75986842105263164</v>
      </c>
      <c r="AT147" s="2">
        <v>0.75</v>
      </c>
    </row>
    <row r="148" spans="1:46" x14ac:dyDescent="0.45">
      <c r="A148" s="2">
        <v>282</v>
      </c>
      <c r="B148" s="2" t="s">
        <v>334</v>
      </c>
      <c r="C148" s="2">
        <v>2021</v>
      </c>
      <c r="D148" s="2" t="s">
        <v>335</v>
      </c>
      <c r="E148" s="2" t="s">
        <v>336</v>
      </c>
      <c r="F148" s="2" t="s">
        <v>12</v>
      </c>
      <c r="G148" s="2" t="s">
        <v>14</v>
      </c>
      <c r="H148" s="2">
        <v>40</v>
      </c>
      <c r="I148" s="2">
        <v>396</v>
      </c>
      <c r="Q148" s="2" t="s">
        <v>290</v>
      </c>
      <c r="R148" s="2">
        <v>2</v>
      </c>
      <c r="S148" s="2" t="s">
        <v>360</v>
      </c>
      <c r="T148" s="2">
        <v>0</v>
      </c>
      <c r="U148" s="2" t="s">
        <v>325</v>
      </c>
      <c r="V148" s="2" t="s">
        <v>324</v>
      </c>
      <c r="W148" s="2" t="s">
        <v>302</v>
      </c>
      <c r="X148" s="2" t="s">
        <v>26</v>
      </c>
      <c r="AA148" s="2" t="s">
        <v>295</v>
      </c>
      <c r="AC148" s="2" t="s">
        <v>25</v>
      </c>
      <c r="AD148" s="2" t="s">
        <v>14</v>
      </c>
      <c r="AE148" s="2" t="s">
        <v>143</v>
      </c>
      <c r="AF148" s="2" t="s">
        <v>143</v>
      </c>
      <c r="AL148" s="2">
        <v>0.65</v>
      </c>
      <c r="AM148" s="2">
        <v>0.751</v>
      </c>
      <c r="AN148" s="2">
        <v>0.82499999999999996</v>
      </c>
      <c r="AR148" s="5">
        <f t="shared" si="25"/>
        <v>0.78626269035532992</v>
      </c>
      <c r="AT148" s="2">
        <v>0.65</v>
      </c>
    </row>
    <row r="149" spans="1:46" x14ac:dyDescent="0.45">
      <c r="A149" s="2">
        <v>282</v>
      </c>
      <c r="B149" s="2" t="s">
        <v>334</v>
      </c>
      <c r="C149" s="2">
        <v>2021</v>
      </c>
      <c r="D149" s="2" t="s">
        <v>335</v>
      </c>
      <c r="E149" s="2" t="s">
        <v>336</v>
      </c>
      <c r="F149" s="2" t="s">
        <v>12</v>
      </c>
      <c r="G149" s="2" t="s">
        <v>14</v>
      </c>
      <c r="H149" s="2">
        <v>40</v>
      </c>
      <c r="I149" s="2">
        <v>396</v>
      </c>
      <c r="Q149" s="2" t="s">
        <v>290</v>
      </c>
      <c r="R149" s="2">
        <v>2</v>
      </c>
      <c r="S149" s="2" t="s">
        <v>360</v>
      </c>
      <c r="T149" s="2">
        <v>0</v>
      </c>
      <c r="U149" s="2" t="s">
        <v>325</v>
      </c>
      <c r="V149" s="2" t="s">
        <v>324</v>
      </c>
      <c r="W149" s="2" t="s">
        <v>302</v>
      </c>
      <c r="X149" s="2" t="s">
        <v>26</v>
      </c>
      <c r="AA149" s="2" t="s">
        <v>295</v>
      </c>
      <c r="AC149" s="2" t="s">
        <v>25</v>
      </c>
      <c r="AD149" s="2" t="s">
        <v>14</v>
      </c>
      <c r="AE149" s="2" t="s">
        <v>143</v>
      </c>
      <c r="AF149" s="2" t="s">
        <v>143</v>
      </c>
      <c r="AL149" s="2">
        <v>0.7</v>
      </c>
      <c r="AM149" s="2">
        <v>0.69099999999999995</v>
      </c>
      <c r="AN149" s="2">
        <v>0.82099999999999995</v>
      </c>
      <c r="AR149" s="5">
        <f t="shared" si="25"/>
        <v>0.7504113756613755</v>
      </c>
      <c r="AT149" s="2">
        <v>0.7</v>
      </c>
    </row>
    <row r="150" spans="1:46" x14ac:dyDescent="0.45">
      <c r="A150" s="2">
        <v>282</v>
      </c>
      <c r="B150" s="2" t="s">
        <v>334</v>
      </c>
      <c r="C150" s="2">
        <v>2021</v>
      </c>
      <c r="D150" s="2" t="s">
        <v>335</v>
      </c>
      <c r="E150" s="2" t="s">
        <v>336</v>
      </c>
      <c r="F150" s="2" t="s">
        <v>12</v>
      </c>
      <c r="G150" s="2" t="s">
        <v>14</v>
      </c>
      <c r="H150" s="2">
        <v>40</v>
      </c>
      <c r="I150" s="2">
        <v>396</v>
      </c>
      <c r="Q150" s="2" t="s">
        <v>290</v>
      </c>
      <c r="R150" s="2">
        <v>2</v>
      </c>
      <c r="S150" s="2" t="s">
        <v>360</v>
      </c>
      <c r="T150" s="2">
        <v>0</v>
      </c>
      <c r="U150" s="2" t="s">
        <v>325</v>
      </c>
      <c r="V150" s="2" t="s">
        <v>324</v>
      </c>
      <c r="W150" s="2" t="s">
        <v>302</v>
      </c>
      <c r="X150" s="2" t="s">
        <v>26</v>
      </c>
      <c r="AA150" s="2" t="s">
        <v>295</v>
      </c>
      <c r="AC150" s="2" t="s">
        <v>25</v>
      </c>
      <c r="AD150" s="2" t="s">
        <v>14</v>
      </c>
      <c r="AE150" s="2" t="s">
        <v>143</v>
      </c>
      <c r="AF150" s="2" t="s">
        <v>143</v>
      </c>
      <c r="AL150" s="2">
        <v>0.61599999999999999</v>
      </c>
      <c r="AM150" s="2">
        <v>0.625</v>
      </c>
      <c r="AN150" s="2">
        <v>0.51700000000000002</v>
      </c>
      <c r="AR150" s="5">
        <f t="shared" si="25"/>
        <v>0.56589316987740812</v>
      </c>
      <c r="AT150" s="2">
        <v>0.61599999999999999</v>
      </c>
    </row>
    <row r="151" spans="1:46" x14ac:dyDescent="0.45">
      <c r="A151" s="2">
        <v>282</v>
      </c>
      <c r="B151" s="2" t="s">
        <v>334</v>
      </c>
      <c r="C151" s="2">
        <v>2021</v>
      </c>
      <c r="D151" s="2" t="s">
        <v>335</v>
      </c>
      <c r="E151" s="2" t="s">
        <v>336</v>
      </c>
      <c r="F151" s="2" t="s">
        <v>12</v>
      </c>
      <c r="G151" s="2" t="s">
        <v>14</v>
      </c>
      <c r="H151" s="2">
        <v>40</v>
      </c>
      <c r="I151" s="2">
        <v>396</v>
      </c>
      <c r="Q151" s="2" t="s">
        <v>290</v>
      </c>
      <c r="R151" s="2">
        <v>2</v>
      </c>
      <c r="S151" s="2" t="s">
        <v>360</v>
      </c>
      <c r="T151" s="2">
        <v>0</v>
      </c>
      <c r="U151" s="2" t="s">
        <v>325</v>
      </c>
      <c r="V151" s="2" t="s">
        <v>324</v>
      </c>
      <c r="W151" s="2" t="s">
        <v>303</v>
      </c>
      <c r="X151" s="2" t="s">
        <v>26</v>
      </c>
      <c r="AA151" s="2" t="s">
        <v>295</v>
      </c>
      <c r="AC151" s="2" t="s">
        <v>25</v>
      </c>
      <c r="AD151" s="2" t="s">
        <v>14</v>
      </c>
      <c r="AE151" s="2" t="s">
        <v>143</v>
      </c>
      <c r="AF151" s="2" t="s">
        <v>143</v>
      </c>
      <c r="AL151" s="2">
        <v>0.79100000000000004</v>
      </c>
      <c r="AM151" s="2">
        <v>0.75700000000000001</v>
      </c>
      <c r="AN151" s="2">
        <v>0.77400000000000002</v>
      </c>
      <c r="AR151" s="5">
        <f t="shared" si="25"/>
        <v>0.76540561724363165</v>
      </c>
      <c r="AT151" s="2">
        <v>0.79100000000000004</v>
      </c>
    </row>
    <row r="152" spans="1:46" x14ac:dyDescent="0.45">
      <c r="A152" s="2">
        <v>282</v>
      </c>
      <c r="B152" s="2" t="s">
        <v>334</v>
      </c>
      <c r="C152" s="2">
        <v>2021</v>
      </c>
      <c r="D152" s="2" t="s">
        <v>335</v>
      </c>
      <c r="E152" s="2" t="s">
        <v>336</v>
      </c>
      <c r="F152" s="2" t="s">
        <v>12</v>
      </c>
      <c r="G152" s="2" t="s">
        <v>14</v>
      </c>
      <c r="H152" s="2">
        <v>40</v>
      </c>
      <c r="I152" s="2">
        <v>396</v>
      </c>
      <c r="Q152" s="2" t="s">
        <v>290</v>
      </c>
      <c r="R152" s="2">
        <v>2</v>
      </c>
      <c r="S152" s="2" t="s">
        <v>360</v>
      </c>
      <c r="T152" s="2">
        <v>0</v>
      </c>
      <c r="U152" s="2" t="s">
        <v>325</v>
      </c>
      <c r="V152" s="2" t="s">
        <v>324</v>
      </c>
      <c r="W152" s="2" t="s">
        <v>303</v>
      </c>
      <c r="X152" s="2" t="s">
        <v>26</v>
      </c>
      <c r="AA152" s="2" t="s">
        <v>295</v>
      </c>
      <c r="AC152" s="2" t="s">
        <v>25</v>
      </c>
      <c r="AD152" s="2" t="s">
        <v>14</v>
      </c>
      <c r="AE152" s="2" t="s">
        <v>143</v>
      </c>
      <c r="AF152" s="2" t="s">
        <v>143</v>
      </c>
      <c r="AL152" s="2">
        <v>0.79500000000000004</v>
      </c>
      <c r="AM152" s="2">
        <v>0.751</v>
      </c>
      <c r="AN152" s="2">
        <v>0.85099999999999998</v>
      </c>
      <c r="AR152" s="5">
        <f t="shared" si="25"/>
        <v>0.79787890137328354</v>
      </c>
      <c r="AT152" s="2">
        <v>0.79500000000000004</v>
      </c>
    </row>
    <row r="153" spans="1:46" x14ac:dyDescent="0.45">
      <c r="A153" s="2">
        <v>282</v>
      </c>
      <c r="B153" s="2" t="s">
        <v>334</v>
      </c>
      <c r="C153" s="2">
        <v>2021</v>
      </c>
      <c r="D153" s="2" t="s">
        <v>335</v>
      </c>
      <c r="E153" s="2" t="s">
        <v>336</v>
      </c>
      <c r="F153" s="2" t="s">
        <v>12</v>
      </c>
      <c r="G153" s="2" t="s">
        <v>14</v>
      </c>
      <c r="H153" s="2">
        <v>40</v>
      </c>
      <c r="I153" s="2">
        <v>396</v>
      </c>
      <c r="Q153" s="2" t="s">
        <v>290</v>
      </c>
      <c r="R153" s="2">
        <v>2</v>
      </c>
      <c r="S153" s="2" t="s">
        <v>360</v>
      </c>
      <c r="T153" s="2">
        <v>0</v>
      </c>
      <c r="U153" s="2" t="s">
        <v>325</v>
      </c>
      <c r="V153" s="2" t="s">
        <v>324</v>
      </c>
      <c r="W153" s="2" t="s">
        <v>303</v>
      </c>
      <c r="X153" s="2" t="s">
        <v>26</v>
      </c>
      <c r="AA153" s="2" t="s">
        <v>295</v>
      </c>
      <c r="AC153" s="2" t="s">
        <v>25</v>
      </c>
      <c r="AD153" s="2" t="s">
        <v>14</v>
      </c>
      <c r="AE153" s="2" t="s">
        <v>143</v>
      </c>
      <c r="AF153" s="2" t="s">
        <v>143</v>
      </c>
      <c r="AL153" s="2">
        <v>0.75</v>
      </c>
      <c r="AM153" s="2">
        <v>0.72399999999999998</v>
      </c>
      <c r="AN153" s="2">
        <v>0.75</v>
      </c>
      <c r="AR153" s="5">
        <f t="shared" si="25"/>
        <v>0.73677069199457246</v>
      </c>
      <c r="AT153" s="2">
        <v>0.75</v>
      </c>
    </row>
    <row r="154" spans="1:46" x14ac:dyDescent="0.45">
      <c r="A154" s="2">
        <v>282</v>
      </c>
      <c r="B154" s="2" t="s">
        <v>334</v>
      </c>
      <c r="C154" s="2">
        <v>2021</v>
      </c>
      <c r="D154" s="2" t="s">
        <v>335</v>
      </c>
      <c r="E154" s="2" t="s">
        <v>336</v>
      </c>
      <c r="F154" s="2" t="s">
        <v>12</v>
      </c>
      <c r="G154" s="2" t="s">
        <v>14</v>
      </c>
      <c r="H154" s="2">
        <v>40</v>
      </c>
      <c r="I154" s="2">
        <v>396</v>
      </c>
      <c r="Q154" s="2" t="s">
        <v>290</v>
      </c>
      <c r="R154" s="2">
        <v>2</v>
      </c>
      <c r="S154" s="2" t="s">
        <v>360</v>
      </c>
      <c r="T154" s="2">
        <v>0</v>
      </c>
      <c r="U154" s="2" t="s">
        <v>325</v>
      </c>
      <c r="V154" s="2" t="s">
        <v>324</v>
      </c>
      <c r="W154" s="2" t="s">
        <v>303</v>
      </c>
      <c r="X154" s="2" t="s">
        <v>26</v>
      </c>
      <c r="AA154" s="2" t="s">
        <v>295</v>
      </c>
      <c r="AC154" s="2" t="s">
        <v>25</v>
      </c>
      <c r="AD154" s="2" t="s">
        <v>14</v>
      </c>
      <c r="AE154" s="2" t="s">
        <v>143</v>
      </c>
      <c r="AF154" s="2" t="s">
        <v>143</v>
      </c>
      <c r="AL154" s="2">
        <v>0.63300000000000001</v>
      </c>
      <c r="AM154" s="2">
        <v>0.61299999999999999</v>
      </c>
      <c r="AN154" s="2">
        <v>0.65500000000000003</v>
      </c>
      <c r="AO154" s="3"/>
      <c r="AR154" s="5">
        <f t="shared" si="25"/>
        <v>0.63330441640378554</v>
      </c>
      <c r="AT154" s="2">
        <v>0.63300000000000001</v>
      </c>
    </row>
    <row r="155" spans="1:46" x14ac:dyDescent="0.45">
      <c r="A155" s="2">
        <v>283</v>
      </c>
      <c r="B155" s="2" t="s">
        <v>300</v>
      </c>
      <c r="C155" s="2">
        <v>2021</v>
      </c>
      <c r="D155" s="2" t="s">
        <v>247</v>
      </c>
      <c r="E155" s="2" t="s">
        <v>254</v>
      </c>
      <c r="F155" s="2" t="s">
        <v>12</v>
      </c>
      <c r="G155" s="2" t="s">
        <v>14</v>
      </c>
      <c r="H155" s="2">
        <v>34</v>
      </c>
      <c r="I155" s="2">
        <v>34</v>
      </c>
      <c r="Q155" s="2" t="s">
        <v>115</v>
      </c>
      <c r="R155" s="2">
        <v>1</v>
      </c>
      <c r="S155" s="2" t="s">
        <v>11</v>
      </c>
      <c r="T155" s="2">
        <v>1</v>
      </c>
      <c r="U155" s="2" t="s">
        <v>346</v>
      </c>
      <c r="V155" s="2" t="s">
        <v>313</v>
      </c>
      <c r="W155" s="2" t="s">
        <v>297</v>
      </c>
      <c r="X155" s="2" t="s">
        <v>298</v>
      </c>
      <c r="Y155" s="4">
        <v>0.8</v>
      </c>
      <c r="Z155" s="4">
        <v>0.2</v>
      </c>
      <c r="AC155" s="2" t="s">
        <v>25</v>
      </c>
      <c r="AD155" s="2" t="s">
        <v>14</v>
      </c>
      <c r="AE155" s="2" t="s">
        <v>299</v>
      </c>
      <c r="AF155" s="2" t="s">
        <v>81</v>
      </c>
      <c r="AH155" s="3">
        <v>29</v>
      </c>
      <c r="AI155" s="3">
        <v>8</v>
      </c>
      <c r="AJ155" s="3">
        <v>26</v>
      </c>
      <c r="AK155" s="3">
        <v>5</v>
      </c>
      <c r="AL155" s="2">
        <v>0.80900000000000005</v>
      </c>
      <c r="AM155" s="2">
        <v>0.78400000000000003</v>
      </c>
      <c r="AN155" s="2">
        <v>0.85399999999999998</v>
      </c>
      <c r="AO155" s="2">
        <v>0.76500000000000001</v>
      </c>
      <c r="AR155" s="2">
        <v>0.81799999999999995</v>
      </c>
      <c r="AT155" s="2">
        <v>0.80900000000000005</v>
      </c>
    </row>
    <row r="156" spans="1:46" x14ac:dyDescent="0.45">
      <c r="A156" s="2">
        <v>293</v>
      </c>
      <c r="B156" s="2" t="s">
        <v>343</v>
      </c>
      <c r="C156" s="2">
        <v>2021</v>
      </c>
      <c r="D156" s="2" t="s">
        <v>248</v>
      </c>
      <c r="E156" s="2" t="s">
        <v>256</v>
      </c>
      <c r="F156" s="2" t="s">
        <v>12</v>
      </c>
      <c r="G156" s="2" t="s">
        <v>14</v>
      </c>
      <c r="H156" s="2">
        <v>7</v>
      </c>
      <c r="I156" s="2">
        <v>25</v>
      </c>
      <c r="J156" s="2">
        <v>5</v>
      </c>
      <c r="L156" s="2">
        <v>10.6</v>
      </c>
      <c r="N156" s="2">
        <v>8.6</v>
      </c>
      <c r="Q156" s="2" t="s">
        <v>113</v>
      </c>
      <c r="R156" s="2">
        <v>2</v>
      </c>
      <c r="S156" s="2" t="s">
        <v>255</v>
      </c>
      <c r="T156" s="2">
        <v>2</v>
      </c>
      <c r="U156" s="2" t="s">
        <v>344</v>
      </c>
      <c r="V156" s="2" t="s">
        <v>326</v>
      </c>
      <c r="W156" s="2" t="s">
        <v>381</v>
      </c>
      <c r="X156" s="2" t="s">
        <v>196</v>
      </c>
      <c r="AB156" s="2" t="s">
        <v>389</v>
      </c>
      <c r="AC156" s="2" t="s">
        <v>368</v>
      </c>
      <c r="AE156" s="2" t="s">
        <v>377</v>
      </c>
      <c r="AF156" s="2" t="s">
        <v>81</v>
      </c>
      <c r="AL156" s="2">
        <v>0.7298</v>
      </c>
      <c r="AM156" s="2">
        <v>0.56320000000000003</v>
      </c>
      <c r="AR156" s="2">
        <v>0.60150000000000003</v>
      </c>
      <c r="AT156" s="2">
        <v>0.7298</v>
      </c>
    </row>
    <row r="157" spans="1:46" x14ac:dyDescent="0.45">
      <c r="A157" s="2">
        <v>293</v>
      </c>
      <c r="B157" s="2" t="s">
        <v>343</v>
      </c>
      <c r="C157" s="2">
        <v>2021</v>
      </c>
      <c r="D157" s="2" t="s">
        <v>248</v>
      </c>
      <c r="E157" s="2" t="s">
        <v>256</v>
      </c>
      <c r="F157" s="2" t="s">
        <v>12</v>
      </c>
      <c r="G157" s="2" t="s">
        <v>14</v>
      </c>
      <c r="H157" s="2">
        <v>7</v>
      </c>
      <c r="I157" s="2">
        <v>25</v>
      </c>
      <c r="J157" s="2">
        <v>5</v>
      </c>
      <c r="L157" s="2">
        <v>10.6</v>
      </c>
      <c r="N157" s="2">
        <v>8.6</v>
      </c>
      <c r="Q157" s="2" t="s">
        <v>113</v>
      </c>
      <c r="R157" s="2">
        <v>2</v>
      </c>
      <c r="S157" s="2" t="s">
        <v>255</v>
      </c>
      <c r="T157" s="2">
        <v>2</v>
      </c>
      <c r="U157" s="2" t="s">
        <v>344</v>
      </c>
      <c r="V157" s="2" t="s">
        <v>326</v>
      </c>
      <c r="W157" s="2" t="s">
        <v>381</v>
      </c>
      <c r="X157" s="2" t="s">
        <v>196</v>
      </c>
      <c r="AB157" s="2" t="s">
        <v>389</v>
      </c>
      <c r="AC157" s="2" t="s">
        <v>368</v>
      </c>
      <c r="AE157" s="2" t="s">
        <v>378</v>
      </c>
      <c r="AF157" s="2" t="s">
        <v>390</v>
      </c>
      <c r="AL157" s="2">
        <v>0.74519999999999997</v>
      </c>
      <c r="AM157" s="2">
        <v>0.63285000000000002</v>
      </c>
      <c r="AR157" s="2">
        <v>0.6452</v>
      </c>
      <c r="AT157" s="2">
        <v>0.74519999999999997</v>
      </c>
    </row>
    <row r="158" spans="1:46" x14ac:dyDescent="0.45">
      <c r="A158" s="2">
        <v>293</v>
      </c>
      <c r="B158" s="2" t="s">
        <v>343</v>
      </c>
      <c r="C158" s="2">
        <v>2021</v>
      </c>
      <c r="D158" s="2" t="s">
        <v>248</v>
      </c>
      <c r="E158" s="2" t="s">
        <v>256</v>
      </c>
      <c r="F158" s="2" t="s">
        <v>12</v>
      </c>
      <c r="G158" s="2" t="s">
        <v>14</v>
      </c>
      <c r="H158" s="2">
        <v>7</v>
      </c>
      <c r="I158" s="2">
        <v>25</v>
      </c>
      <c r="J158" s="2">
        <v>5</v>
      </c>
      <c r="L158" s="2">
        <v>10.6</v>
      </c>
      <c r="N158" s="2">
        <v>8.6</v>
      </c>
      <c r="Q158" s="2" t="s">
        <v>113</v>
      </c>
      <c r="R158" s="2">
        <v>2</v>
      </c>
      <c r="S158" s="2" t="s">
        <v>255</v>
      </c>
      <c r="T158" s="2">
        <v>2</v>
      </c>
      <c r="U158" s="2" t="s">
        <v>344</v>
      </c>
      <c r="V158" s="2" t="s">
        <v>326</v>
      </c>
      <c r="W158" s="2" t="s">
        <v>381</v>
      </c>
      <c r="X158" s="2" t="s">
        <v>196</v>
      </c>
      <c r="AB158" s="2" t="s">
        <v>389</v>
      </c>
      <c r="AC158" s="2" t="s">
        <v>368</v>
      </c>
      <c r="AE158" s="2" t="s">
        <v>379</v>
      </c>
      <c r="AF158" s="2" t="s">
        <v>104</v>
      </c>
      <c r="AL158" s="2">
        <v>0.76229999999999998</v>
      </c>
      <c r="AM158" s="2">
        <v>0.74350000000000005</v>
      </c>
      <c r="AR158" s="2">
        <v>0.74150000000000005</v>
      </c>
      <c r="AT158" s="2">
        <v>0.76229999999999998</v>
      </c>
    </row>
    <row r="159" spans="1:46" x14ac:dyDescent="0.45">
      <c r="A159" s="2">
        <v>293</v>
      </c>
      <c r="B159" s="2" t="s">
        <v>343</v>
      </c>
      <c r="C159" s="2">
        <v>2021</v>
      </c>
      <c r="D159" s="2" t="s">
        <v>248</v>
      </c>
      <c r="E159" s="2" t="s">
        <v>256</v>
      </c>
      <c r="F159" s="2" t="s">
        <v>12</v>
      </c>
      <c r="G159" s="2" t="s">
        <v>14</v>
      </c>
      <c r="H159" s="2">
        <v>7</v>
      </c>
      <c r="I159" s="2">
        <v>25</v>
      </c>
      <c r="J159" s="2">
        <v>5</v>
      </c>
      <c r="L159" s="2">
        <v>10.6</v>
      </c>
      <c r="N159" s="2">
        <v>8.6</v>
      </c>
      <c r="Q159" s="2" t="s">
        <v>113</v>
      </c>
      <c r="R159" s="2">
        <v>2</v>
      </c>
      <c r="S159" s="2" t="s">
        <v>255</v>
      </c>
      <c r="T159" s="2">
        <v>2</v>
      </c>
      <c r="U159" s="2" t="s">
        <v>344</v>
      </c>
      <c r="V159" s="2" t="s">
        <v>326</v>
      </c>
      <c r="W159" s="2" t="s">
        <v>381</v>
      </c>
      <c r="X159" s="2" t="s">
        <v>196</v>
      </c>
      <c r="AB159" s="2" t="s">
        <v>389</v>
      </c>
      <c r="AC159" s="2" t="s">
        <v>368</v>
      </c>
      <c r="AE159" s="2" t="s">
        <v>377</v>
      </c>
      <c r="AF159" s="2" t="s">
        <v>81</v>
      </c>
      <c r="AL159" s="2">
        <v>0.77439999999999998</v>
      </c>
      <c r="AM159" s="2">
        <v>0.76300000000000001</v>
      </c>
      <c r="AR159" s="2">
        <v>0.75149999999999995</v>
      </c>
      <c r="AT159" s="2">
        <v>0.77439999999999998</v>
      </c>
    </row>
    <row r="160" spans="1:46" x14ac:dyDescent="0.45">
      <c r="A160" s="2">
        <v>293</v>
      </c>
      <c r="B160" s="2" t="s">
        <v>343</v>
      </c>
      <c r="C160" s="2">
        <v>2021</v>
      </c>
      <c r="D160" s="2" t="s">
        <v>248</v>
      </c>
      <c r="E160" s="2" t="s">
        <v>256</v>
      </c>
      <c r="F160" s="2" t="s">
        <v>12</v>
      </c>
      <c r="G160" s="2" t="s">
        <v>14</v>
      </c>
      <c r="H160" s="2">
        <v>7</v>
      </c>
      <c r="I160" s="2">
        <v>25</v>
      </c>
      <c r="J160" s="2">
        <v>5</v>
      </c>
      <c r="L160" s="2">
        <v>10.6</v>
      </c>
      <c r="N160" s="2">
        <v>8.6</v>
      </c>
      <c r="Q160" s="2" t="s">
        <v>113</v>
      </c>
      <c r="R160" s="2">
        <v>2</v>
      </c>
      <c r="S160" s="2" t="s">
        <v>255</v>
      </c>
      <c r="T160" s="2">
        <v>2</v>
      </c>
      <c r="U160" s="2" t="s">
        <v>344</v>
      </c>
      <c r="V160" s="2" t="s">
        <v>326</v>
      </c>
      <c r="W160" s="2" t="s">
        <v>381</v>
      </c>
      <c r="X160" s="2" t="s">
        <v>196</v>
      </c>
      <c r="AB160" s="2" t="s">
        <v>389</v>
      </c>
      <c r="AC160" s="2" t="s">
        <v>368</v>
      </c>
      <c r="AE160" s="2" t="s">
        <v>380</v>
      </c>
      <c r="AF160" s="2" t="s">
        <v>81</v>
      </c>
      <c r="AL160" s="2">
        <v>0.7893</v>
      </c>
      <c r="AM160" s="2">
        <v>0.77429999999999999</v>
      </c>
      <c r="AR160" s="2">
        <v>0.76459999999999995</v>
      </c>
      <c r="AT160" s="2">
        <v>0.7893</v>
      </c>
    </row>
    <row r="161" spans="1:46" x14ac:dyDescent="0.45">
      <c r="A161" s="2">
        <v>293</v>
      </c>
      <c r="B161" s="2" t="s">
        <v>343</v>
      </c>
      <c r="C161" s="2">
        <v>2021</v>
      </c>
      <c r="D161" s="2" t="s">
        <v>248</v>
      </c>
      <c r="E161" s="2" t="s">
        <v>256</v>
      </c>
      <c r="F161" s="2" t="s">
        <v>12</v>
      </c>
      <c r="G161" s="2" t="s">
        <v>14</v>
      </c>
      <c r="H161" s="2">
        <v>7</v>
      </c>
      <c r="I161" s="2">
        <v>25</v>
      </c>
      <c r="J161" s="2">
        <v>5</v>
      </c>
      <c r="L161" s="2">
        <v>10.6</v>
      </c>
      <c r="N161" s="2">
        <v>8.6</v>
      </c>
      <c r="Q161" s="2" t="s">
        <v>113</v>
      </c>
      <c r="R161" s="2">
        <v>2</v>
      </c>
      <c r="S161" s="2" t="s">
        <v>255</v>
      </c>
      <c r="T161" s="2">
        <v>2</v>
      </c>
      <c r="U161" s="2" t="s">
        <v>344</v>
      </c>
      <c r="V161" s="2" t="s">
        <v>326</v>
      </c>
      <c r="W161" s="2" t="s">
        <v>381</v>
      </c>
      <c r="X161" s="2" t="s">
        <v>196</v>
      </c>
      <c r="AB161" s="2" t="s">
        <v>389</v>
      </c>
      <c r="AC161" s="2" t="s">
        <v>368</v>
      </c>
      <c r="AE161" s="2" t="s">
        <v>104</v>
      </c>
      <c r="AF161" s="2" t="s">
        <v>104</v>
      </c>
      <c r="AL161" s="2">
        <v>0.79469999999999996</v>
      </c>
      <c r="AM161" s="2">
        <v>0.78039999999999998</v>
      </c>
      <c r="AR161" s="2">
        <v>0.76880000000000004</v>
      </c>
      <c r="AT161" s="2">
        <v>0.79469999999999996</v>
      </c>
    </row>
    <row r="162" spans="1:46" x14ac:dyDescent="0.45">
      <c r="A162" s="2">
        <v>293</v>
      </c>
      <c r="B162" s="2" t="s">
        <v>343</v>
      </c>
      <c r="C162" s="2">
        <v>2021</v>
      </c>
      <c r="D162" s="2" t="s">
        <v>248</v>
      </c>
      <c r="E162" s="2" t="s">
        <v>256</v>
      </c>
      <c r="F162" s="2" t="s">
        <v>12</v>
      </c>
      <c r="G162" s="2" t="s">
        <v>14</v>
      </c>
      <c r="H162" s="2">
        <v>7</v>
      </c>
      <c r="I162" s="2">
        <v>25</v>
      </c>
      <c r="J162" s="2">
        <v>5</v>
      </c>
      <c r="L162" s="2">
        <v>10.6</v>
      </c>
      <c r="N162" s="2">
        <v>8.6</v>
      </c>
      <c r="Q162" s="2" t="s">
        <v>113</v>
      </c>
      <c r="R162" s="2">
        <v>2</v>
      </c>
      <c r="S162" s="2" t="s">
        <v>255</v>
      </c>
      <c r="T162" s="2">
        <v>2</v>
      </c>
      <c r="U162" s="2" t="s">
        <v>344</v>
      </c>
      <c r="V162" s="2" t="s">
        <v>326</v>
      </c>
      <c r="W162" s="2" t="s">
        <v>381</v>
      </c>
      <c r="X162" s="2" t="s">
        <v>196</v>
      </c>
      <c r="AB162" s="2" t="s">
        <v>389</v>
      </c>
      <c r="AC162" s="2" t="s">
        <v>368</v>
      </c>
      <c r="AE162" s="2" t="s">
        <v>32</v>
      </c>
      <c r="AF162" s="2" t="s">
        <v>32</v>
      </c>
      <c r="AL162" s="2">
        <v>0.80359999999999998</v>
      </c>
      <c r="AM162" s="2">
        <v>0.80710000000000004</v>
      </c>
      <c r="AR162" s="2">
        <v>0.80479999999999996</v>
      </c>
      <c r="AT162" s="2">
        <v>0.80359999999999998</v>
      </c>
    </row>
    <row r="163" spans="1:46" x14ac:dyDescent="0.45">
      <c r="A163" s="2">
        <v>293</v>
      </c>
      <c r="B163" s="2" t="s">
        <v>343</v>
      </c>
      <c r="C163" s="2">
        <v>2021</v>
      </c>
      <c r="D163" s="2" t="s">
        <v>248</v>
      </c>
      <c r="E163" s="2" t="s">
        <v>256</v>
      </c>
      <c r="F163" s="2" t="s">
        <v>12</v>
      </c>
      <c r="G163" s="2" t="s">
        <v>14</v>
      </c>
      <c r="H163" s="2">
        <v>7</v>
      </c>
      <c r="I163" s="2">
        <v>25</v>
      </c>
      <c r="J163" s="2">
        <v>5</v>
      </c>
      <c r="L163" s="2">
        <v>10.6</v>
      </c>
      <c r="N163" s="2">
        <v>8.6</v>
      </c>
      <c r="Q163" s="2" t="s">
        <v>113</v>
      </c>
      <c r="R163" s="2">
        <v>2</v>
      </c>
      <c r="S163" s="2" t="s">
        <v>255</v>
      </c>
      <c r="T163" s="2">
        <v>2</v>
      </c>
      <c r="U163" s="2" t="s">
        <v>344</v>
      </c>
      <c r="V163" s="2" t="s">
        <v>326</v>
      </c>
      <c r="W163" s="2" t="s">
        <v>382</v>
      </c>
      <c r="X163" s="2" t="s">
        <v>196</v>
      </c>
      <c r="AB163" s="2" t="s">
        <v>389</v>
      </c>
      <c r="AC163" s="2" t="s">
        <v>368</v>
      </c>
      <c r="AE163" s="2" t="s">
        <v>377</v>
      </c>
      <c r="AF163" s="2" t="s">
        <v>81</v>
      </c>
      <c r="AL163" s="2">
        <v>0.67910000000000004</v>
      </c>
      <c r="AM163" s="2">
        <v>0.68100000000000005</v>
      </c>
      <c r="AR163" s="2">
        <v>0.67979999999999996</v>
      </c>
      <c r="AT163" s="2">
        <v>0.67910000000000004</v>
      </c>
    </row>
    <row r="164" spans="1:46" x14ac:dyDescent="0.45">
      <c r="A164" s="2">
        <v>293</v>
      </c>
      <c r="B164" s="2" t="s">
        <v>343</v>
      </c>
      <c r="C164" s="2">
        <v>2021</v>
      </c>
      <c r="D164" s="2" t="s">
        <v>248</v>
      </c>
      <c r="E164" s="2" t="s">
        <v>256</v>
      </c>
      <c r="F164" s="2" t="s">
        <v>12</v>
      </c>
      <c r="G164" s="2" t="s">
        <v>14</v>
      </c>
      <c r="H164" s="2">
        <v>7</v>
      </c>
      <c r="I164" s="2">
        <v>25</v>
      </c>
      <c r="J164" s="2">
        <v>5</v>
      </c>
      <c r="L164" s="2">
        <v>10.6</v>
      </c>
      <c r="N164" s="2">
        <v>8.6</v>
      </c>
      <c r="Q164" s="2" t="s">
        <v>113</v>
      </c>
      <c r="R164" s="2">
        <v>2</v>
      </c>
      <c r="S164" s="2" t="s">
        <v>255</v>
      </c>
      <c r="T164" s="2">
        <v>2</v>
      </c>
      <c r="U164" s="2" t="s">
        <v>344</v>
      </c>
      <c r="V164" s="2" t="s">
        <v>326</v>
      </c>
      <c r="W164" s="2" t="s">
        <v>382</v>
      </c>
      <c r="X164" s="2" t="s">
        <v>196</v>
      </c>
      <c r="AB164" s="2" t="s">
        <v>389</v>
      </c>
      <c r="AC164" s="2" t="s">
        <v>368</v>
      </c>
      <c r="AE164" s="2" t="s">
        <v>380</v>
      </c>
      <c r="AF164" s="2" t="s">
        <v>81</v>
      </c>
      <c r="AL164" s="2">
        <v>0.70879999999999999</v>
      </c>
      <c r="AM164" s="2">
        <v>0.73629999999999995</v>
      </c>
      <c r="AR164" s="2">
        <v>0.71319999999999995</v>
      </c>
      <c r="AT164" s="2">
        <v>0.70879999999999999</v>
      </c>
    </row>
    <row r="165" spans="1:46" x14ac:dyDescent="0.45">
      <c r="A165" s="2">
        <v>293</v>
      </c>
      <c r="B165" s="2" t="s">
        <v>343</v>
      </c>
      <c r="C165" s="2">
        <v>2021</v>
      </c>
      <c r="D165" s="2" t="s">
        <v>248</v>
      </c>
      <c r="E165" s="2" t="s">
        <v>256</v>
      </c>
      <c r="F165" s="2" t="s">
        <v>12</v>
      </c>
      <c r="G165" s="2" t="s">
        <v>14</v>
      </c>
      <c r="H165" s="2">
        <v>7</v>
      </c>
      <c r="I165" s="2">
        <v>25</v>
      </c>
      <c r="J165" s="2">
        <v>5</v>
      </c>
      <c r="L165" s="2">
        <v>10.6</v>
      </c>
      <c r="N165" s="2">
        <v>8.6</v>
      </c>
      <c r="Q165" s="2" t="s">
        <v>113</v>
      </c>
      <c r="R165" s="2">
        <v>2</v>
      </c>
      <c r="S165" s="2" t="s">
        <v>255</v>
      </c>
      <c r="T165" s="2">
        <v>2</v>
      </c>
      <c r="U165" s="2" t="s">
        <v>344</v>
      </c>
      <c r="V165" s="2" t="s">
        <v>326</v>
      </c>
      <c r="W165" s="2" t="s">
        <v>382</v>
      </c>
      <c r="X165" s="2" t="s">
        <v>196</v>
      </c>
      <c r="AB165" s="2" t="s">
        <v>389</v>
      </c>
      <c r="AC165" s="2" t="s">
        <v>368</v>
      </c>
      <c r="AE165" s="2" t="s">
        <v>104</v>
      </c>
      <c r="AF165" s="2" t="s">
        <v>104</v>
      </c>
      <c r="AL165" s="2">
        <v>0.71760000000000002</v>
      </c>
      <c r="AM165" s="2">
        <v>0.71489999999999998</v>
      </c>
      <c r="AR165" s="2">
        <v>0.71550000000000002</v>
      </c>
      <c r="AT165" s="2">
        <v>0.71760000000000002</v>
      </c>
    </row>
    <row r="166" spans="1:46" x14ac:dyDescent="0.45">
      <c r="A166" s="2">
        <v>293</v>
      </c>
      <c r="B166" s="2" t="s">
        <v>343</v>
      </c>
      <c r="C166" s="2">
        <v>2021</v>
      </c>
      <c r="D166" s="2" t="s">
        <v>248</v>
      </c>
      <c r="E166" s="2" t="s">
        <v>256</v>
      </c>
      <c r="F166" s="2" t="s">
        <v>12</v>
      </c>
      <c r="G166" s="2" t="s">
        <v>14</v>
      </c>
      <c r="H166" s="2">
        <v>7</v>
      </c>
      <c r="I166" s="2">
        <v>25</v>
      </c>
      <c r="J166" s="2">
        <v>5</v>
      </c>
      <c r="L166" s="2">
        <v>10.6</v>
      </c>
      <c r="N166" s="2">
        <v>8.6</v>
      </c>
      <c r="Q166" s="2" t="s">
        <v>113</v>
      </c>
      <c r="R166" s="2">
        <v>2</v>
      </c>
      <c r="S166" s="2" t="s">
        <v>255</v>
      </c>
      <c r="T166" s="2">
        <v>2</v>
      </c>
      <c r="U166" s="2" t="s">
        <v>344</v>
      </c>
      <c r="V166" s="2" t="s">
        <v>326</v>
      </c>
      <c r="W166" s="2" t="s">
        <v>382</v>
      </c>
      <c r="X166" s="2" t="s">
        <v>196</v>
      </c>
      <c r="AB166" s="2" t="s">
        <v>389</v>
      </c>
      <c r="AC166" s="2" t="s">
        <v>368</v>
      </c>
      <c r="AE166" s="2" t="s">
        <v>32</v>
      </c>
      <c r="AF166" s="2" t="s">
        <v>32</v>
      </c>
      <c r="AL166" s="2">
        <v>0.7873</v>
      </c>
      <c r="AM166" s="2">
        <v>0.82379999999999998</v>
      </c>
      <c r="AR166" s="2">
        <v>0.7339</v>
      </c>
      <c r="AT166" s="2">
        <v>0.7873</v>
      </c>
    </row>
    <row r="167" spans="1:46" x14ac:dyDescent="0.45">
      <c r="A167" s="2">
        <v>293</v>
      </c>
      <c r="B167" s="2" t="s">
        <v>343</v>
      </c>
      <c r="C167" s="2">
        <v>2021</v>
      </c>
      <c r="D167" s="2" t="s">
        <v>248</v>
      </c>
      <c r="E167" s="2" t="s">
        <v>256</v>
      </c>
      <c r="F167" s="2" t="s">
        <v>12</v>
      </c>
      <c r="G167" s="2" t="s">
        <v>14</v>
      </c>
      <c r="H167" s="2">
        <v>7</v>
      </c>
      <c r="I167" s="2">
        <v>25</v>
      </c>
      <c r="J167" s="2">
        <v>5</v>
      </c>
      <c r="L167" s="2">
        <v>10.6</v>
      </c>
      <c r="N167" s="2">
        <v>8.6</v>
      </c>
      <c r="Q167" s="2" t="s">
        <v>113</v>
      </c>
      <c r="R167" s="2">
        <v>2</v>
      </c>
      <c r="S167" s="2" t="s">
        <v>255</v>
      </c>
      <c r="T167" s="2">
        <v>2</v>
      </c>
      <c r="U167" s="2" t="s">
        <v>344</v>
      </c>
      <c r="V167" s="2" t="s">
        <v>326</v>
      </c>
      <c r="W167" s="2" t="s">
        <v>383</v>
      </c>
      <c r="X167" s="2" t="s">
        <v>196</v>
      </c>
      <c r="AB167" s="2" t="s">
        <v>389</v>
      </c>
      <c r="AC167" s="2" t="s">
        <v>368</v>
      </c>
      <c r="AE167" s="2" t="s">
        <v>380</v>
      </c>
      <c r="AF167" s="2" t="s">
        <v>81</v>
      </c>
      <c r="AL167" s="2">
        <v>0.75819999999999999</v>
      </c>
      <c r="AM167" s="2">
        <v>0.76959999999999995</v>
      </c>
      <c r="AR167" s="2">
        <v>0.75390000000000001</v>
      </c>
      <c r="AT167" s="2">
        <v>0.75819999999999999</v>
      </c>
    </row>
    <row r="168" spans="1:46" x14ac:dyDescent="0.45">
      <c r="A168" s="2">
        <v>293</v>
      </c>
      <c r="B168" s="2" t="s">
        <v>343</v>
      </c>
      <c r="C168" s="2">
        <v>2021</v>
      </c>
      <c r="D168" s="2" t="s">
        <v>248</v>
      </c>
      <c r="E168" s="2" t="s">
        <v>256</v>
      </c>
      <c r="F168" s="2" t="s">
        <v>12</v>
      </c>
      <c r="G168" s="2" t="s">
        <v>14</v>
      </c>
      <c r="H168" s="2">
        <v>7</v>
      </c>
      <c r="I168" s="2">
        <v>25</v>
      </c>
      <c r="J168" s="2">
        <v>5</v>
      </c>
      <c r="L168" s="2">
        <v>10.6</v>
      </c>
      <c r="N168" s="2">
        <v>8.6</v>
      </c>
      <c r="Q168" s="2" t="s">
        <v>113</v>
      </c>
      <c r="R168" s="2">
        <v>2</v>
      </c>
      <c r="S168" s="2" t="s">
        <v>255</v>
      </c>
      <c r="T168" s="2">
        <v>2</v>
      </c>
      <c r="U168" s="2" t="s">
        <v>344</v>
      </c>
      <c r="V168" s="2" t="s">
        <v>326</v>
      </c>
      <c r="W168" s="2" t="s">
        <v>384</v>
      </c>
      <c r="X168" s="2" t="s">
        <v>196</v>
      </c>
      <c r="AB168" s="2" t="s">
        <v>389</v>
      </c>
      <c r="AC168" s="2" t="s">
        <v>368</v>
      </c>
      <c r="AE168" s="2" t="s">
        <v>380</v>
      </c>
      <c r="AF168" s="2" t="s">
        <v>81</v>
      </c>
      <c r="AL168" s="2">
        <v>0.70879999999999999</v>
      </c>
      <c r="AM168" s="2">
        <v>0.73629999999999995</v>
      </c>
      <c r="AR168" s="2">
        <v>0.71319999999999995</v>
      </c>
      <c r="AT168" s="2">
        <v>0.70879999999999999</v>
      </c>
    </row>
    <row r="169" spans="1:46" x14ac:dyDescent="0.45">
      <c r="A169" s="2">
        <v>293</v>
      </c>
      <c r="B169" s="2" t="s">
        <v>343</v>
      </c>
      <c r="C169" s="2">
        <v>2021</v>
      </c>
      <c r="D169" s="2" t="s">
        <v>248</v>
      </c>
      <c r="E169" s="2" t="s">
        <v>256</v>
      </c>
      <c r="F169" s="2" t="s">
        <v>12</v>
      </c>
      <c r="G169" s="2" t="s">
        <v>14</v>
      </c>
      <c r="H169" s="2">
        <v>7</v>
      </c>
      <c r="I169" s="2">
        <v>25</v>
      </c>
      <c r="J169" s="2">
        <v>5</v>
      </c>
      <c r="L169" s="2">
        <v>10.6</v>
      </c>
      <c r="N169" s="2">
        <v>8.6</v>
      </c>
      <c r="Q169" s="2" t="s">
        <v>113</v>
      </c>
      <c r="R169" s="2">
        <v>2</v>
      </c>
      <c r="S169" s="2" t="s">
        <v>255</v>
      </c>
      <c r="T169" s="2">
        <v>2</v>
      </c>
      <c r="U169" s="2" t="s">
        <v>344</v>
      </c>
      <c r="V169" s="2" t="s">
        <v>326</v>
      </c>
      <c r="W169" s="2" t="s">
        <v>383</v>
      </c>
      <c r="X169" s="2" t="s">
        <v>196</v>
      </c>
      <c r="AB169" s="2" t="s">
        <v>389</v>
      </c>
      <c r="AC169" s="2" t="s">
        <v>368</v>
      </c>
      <c r="AE169" s="2" t="s">
        <v>104</v>
      </c>
      <c r="AF169" s="2" t="s">
        <v>104</v>
      </c>
      <c r="AL169" s="2">
        <v>0.61529999999999996</v>
      </c>
      <c r="AM169" s="2">
        <v>0.62050000000000005</v>
      </c>
      <c r="AR169" s="2">
        <v>0.6048</v>
      </c>
      <c r="AT169" s="2">
        <v>0.61529999999999996</v>
      </c>
    </row>
    <row r="170" spans="1:46" x14ac:dyDescent="0.45">
      <c r="A170" s="2">
        <v>293</v>
      </c>
      <c r="B170" s="2" t="s">
        <v>343</v>
      </c>
      <c r="C170" s="2">
        <v>2021</v>
      </c>
      <c r="D170" s="2" t="s">
        <v>248</v>
      </c>
      <c r="E170" s="2" t="s">
        <v>256</v>
      </c>
      <c r="F170" s="2" t="s">
        <v>12</v>
      </c>
      <c r="G170" s="2" t="s">
        <v>14</v>
      </c>
      <c r="H170" s="2">
        <v>7</v>
      </c>
      <c r="I170" s="2">
        <v>25</v>
      </c>
      <c r="J170" s="2">
        <v>5</v>
      </c>
      <c r="L170" s="2">
        <v>10.6</v>
      </c>
      <c r="N170" s="2">
        <v>8.6</v>
      </c>
      <c r="Q170" s="2" t="s">
        <v>113</v>
      </c>
      <c r="R170" s="2">
        <v>2</v>
      </c>
      <c r="S170" s="2" t="s">
        <v>255</v>
      </c>
      <c r="T170" s="2">
        <v>2</v>
      </c>
      <c r="U170" s="2" t="s">
        <v>344</v>
      </c>
      <c r="V170" s="2" t="s">
        <v>326</v>
      </c>
      <c r="W170" s="2" t="s">
        <v>384</v>
      </c>
      <c r="X170" s="2" t="s">
        <v>196</v>
      </c>
      <c r="AB170" s="2" t="s">
        <v>389</v>
      </c>
      <c r="AC170" s="2" t="s">
        <v>368</v>
      </c>
      <c r="AE170" s="2" t="s">
        <v>104</v>
      </c>
      <c r="AF170" s="2" t="s">
        <v>104</v>
      </c>
      <c r="AL170" s="2">
        <v>0.71760000000000002</v>
      </c>
      <c r="AM170" s="2">
        <v>0.71489999999999998</v>
      </c>
      <c r="AR170" s="2">
        <v>0.71550000000000002</v>
      </c>
      <c r="AT170" s="2">
        <v>0.71760000000000002</v>
      </c>
    </row>
    <row r="171" spans="1:46" x14ac:dyDescent="0.45">
      <c r="A171" s="2">
        <v>293</v>
      </c>
      <c r="B171" s="2" t="s">
        <v>343</v>
      </c>
      <c r="C171" s="2">
        <v>2021</v>
      </c>
      <c r="D171" s="2" t="s">
        <v>248</v>
      </c>
      <c r="E171" s="2" t="s">
        <v>256</v>
      </c>
      <c r="F171" s="2" t="s">
        <v>12</v>
      </c>
      <c r="G171" s="2" t="s">
        <v>14</v>
      </c>
      <c r="H171" s="2">
        <v>7</v>
      </c>
      <c r="I171" s="2">
        <v>25</v>
      </c>
      <c r="J171" s="2">
        <v>5</v>
      </c>
      <c r="L171" s="2">
        <v>10.6</v>
      </c>
      <c r="N171" s="2">
        <v>8.6</v>
      </c>
      <c r="Q171" s="2" t="s">
        <v>113</v>
      </c>
      <c r="R171" s="2">
        <v>2</v>
      </c>
      <c r="S171" s="2" t="s">
        <v>255</v>
      </c>
      <c r="T171" s="2">
        <v>2</v>
      </c>
      <c r="U171" s="2" t="s">
        <v>344</v>
      </c>
      <c r="V171" s="2" t="s">
        <v>326</v>
      </c>
      <c r="W171" s="2" t="s">
        <v>383</v>
      </c>
      <c r="X171" s="2" t="s">
        <v>196</v>
      </c>
      <c r="AB171" s="2" t="s">
        <v>389</v>
      </c>
      <c r="AC171" s="2" t="s">
        <v>368</v>
      </c>
      <c r="AE171" s="2" t="s">
        <v>32</v>
      </c>
      <c r="AF171" s="2" t="s">
        <v>32</v>
      </c>
      <c r="AL171" s="2">
        <v>0.67179999999999995</v>
      </c>
      <c r="AM171" s="2">
        <v>0.67830000000000001</v>
      </c>
      <c r="AR171" s="2">
        <v>0.64259999999999995</v>
      </c>
      <c r="AT171" s="2">
        <v>0.67179999999999995</v>
      </c>
    </row>
    <row r="172" spans="1:46" x14ac:dyDescent="0.45">
      <c r="A172" s="2">
        <v>293</v>
      </c>
      <c r="B172" s="2" t="s">
        <v>343</v>
      </c>
      <c r="C172" s="2">
        <v>2021</v>
      </c>
      <c r="D172" s="2" t="s">
        <v>248</v>
      </c>
      <c r="E172" s="2" t="s">
        <v>256</v>
      </c>
      <c r="F172" s="2" t="s">
        <v>12</v>
      </c>
      <c r="G172" s="2" t="s">
        <v>14</v>
      </c>
      <c r="H172" s="2">
        <v>7</v>
      </c>
      <c r="I172" s="2">
        <v>25</v>
      </c>
      <c r="J172" s="2">
        <v>5</v>
      </c>
      <c r="L172" s="2">
        <v>10.6</v>
      </c>
      <c r="N172" s="2">
        <v>8.6</v>
      </c>
      <c r="Q172" s="2" t="s">
        <v>113</v>
      </c>
      <c r="R172" s="2">
        <v>2</v>
      </c>
      <c r="S172" s="2" t="s">
        <v>255</v>
      </c>
      <c r="T172" s="2">
        <v>2</v>
      </c>
      <c r="U172" s="2" t="s">
        <v>344</v>
      </c>
      <c r="V172" s="2" t="s">
        <v>326</v>
      </c>
      <c r="W172" s="2" t="s">
        <v>384</v>
      </c>
      <c r="X172" s="2" t="s">
        <v>196</v>
      </c>
      <c r="AB172" s="2" t="s">
        <v>389</v>
      </c>
      <c r="AC172" s="2" t="s">
        <v>368</v>
      </c>
      <c r="AE172" s="2" t="s">
        <v>32</v>
      </c>
      <c r="AF172" s="2" t="s">
        <v>32</v>
      </c>
      <c r="AL172" s="2">
        <v>0.7873</v>
      </c>
      <c r="AM172" s="2">
        <v>0.82379999999999998</v>
      </c>
      <c r="AR172" s="2">
        <v>0.7339</v>
      </c>
      <c r="AT172" s="2">
        <v>0.7873</v>
      </c>
    </row>
    <row r="173" spans="1:46" x14ac:dyDescent="0.45">
      <c r="A173" s="2">
        <v>313</v>
      </c>
      <c r="B173" s="2" t="s">
        <v>428</v>
      </c>
      <c r="C173" s="2">
        <v>2023</v>
      </c>
      <c r="D173" s="2" t="s">
        <v>420</v>
      </c>
      <c r="E173" s="2" t="s">
        <v>424</v>
      </c>
      <c r="F173" s="2" t="s">
        <v>12</v>
      </c>
      <c r="G173" s="2" t="s">
        <v>14</v>
      </c>
      <c r="H173" s="2">
        <v>45</v>
      </c>
      <c r="I173" s="2">
        <v>50</v>
      </c>
      <c r="J173" s="2">
        <v>24</v>
      </c>
      <c r="K173" s="2">
        <v>27</v>
      </c>
      <c r="L173" s="2">
        <f>48/12</f>
        <v>4</v>
      </c>
      <c r="M173" s="2">
        <f>13.4/12</f>
        <v>1.1166666666666667</v>
      </c>
      <c r="N173" s="2">
        <f>47.9/12</f>
        <v>3.9916666666666667</v>
      </c>
      <c r="O173" s="2">
        <f>12.5/12</f>
        <v>1.0416666666666667</v>
      </c>
      <c r="P173" s="2" t="s">
        <v>185</v>
      </c>
      <c r="Q173" s="2" t="s">
        <v>115</v>
      </c>
      <c r="R173" s="2">
        <v>1</v>
      </c>
      <c r="S173" s="2" t="s">
        <v>427</v>
      </c>
      <c r="T173" s="2">
        <v>1</v>
      </c>
      <c r="U173" s="2" t="s">
        <v>346</v>
      </c>
      <c r="V173" s="2" t="s">
        <v>426</v>
      </c>
      <c r="W173" s="2" t="s">
        <v>434</v>
      </c>
      <c r="X173" s="2" t="s">
        <v>194</v>
      </c>
      <c r="AA173" s="2" t="s">
        <v>435</v>
      </c>
      <c r="AC173" s="2" t="s">
        <v>25</v>
      </c>
      <c r="AD173" s="2" t="s">
        <v>14</v>
      </c>
      <c r="AE173" s="2" t="s">
        <v>436</v>
      </c>
      <c r="AF173" s="2" t="s">
        <v>436</v>
      </c>
      <c r="AG173" s="2">
        <v>0.5</v>
      </c>
      <c r="AL173" s="2">
        <v>0.97599999999999998</v>
      </c>
      <c r="AM173" s="2">
        <v>0.95499999999999996</v>
      </c>
      <c r="AN173" s="2">
        <v>0.99199999999999999</v>
      </c>
      <c r="AQ173" s="2">
        <v>0.996</v>
      </c>
      <c r="AT173" s="2">
        <v>0.97599999999999998</v>
      </c>
    </row>
    <row r="174" spans="1:46" x14ac:dyDescent="0.45">
      <c r="A174" s="2">
        <v>313</v>
      </c>
      <c r="B174" s="2" t="s">
        <v>428</v>
      </c>
      <c r="C174" s="2">
        <v>2023</v>
      </c>
      <c r="D174" s="2" t="s">
        <v>420</v>
      </c>
      <c r="E174" s="2" t="s">
        <v>424</v>
      </c>
      <c r="F174" s="2" t="s">
        <v>12</v>
      </c>
      <c r="G174" s="2" t="s">
        <v>14</v>
      </c>
      <c r="H174" s="2">
        <v>45</v>
      </c>
      <c r="I174" s="2">
        <v>50</v>
      </c>
      <c r="J174" s="2">
        <v>24</v>
      </c>
      <c r="K174" s="2">
        <v>27</v>
      </c>
      <c r="L174" s="2">
        <f>48/12</f>
        <v>4</v>
      </c>
      <c r="M174" s="2">
        <f>13.4/12</f>
        <v>1.1166666666666667</v>
      </c>
      <c r="N174" s="2">
        <f>47.9/12</f>
        <v>3.9916666666666667</v>
      </c>
      <c r="O174" s="2">
        <f>12.5/12</f>
        <v>1.0416666666666667</v>
      </c>
      <c r="P174" s="2" t="s">
        <v>185</v>
      </c>
      <c r="Q174" s="2" t="s">
        <v>115</v>
      </c>
      <c r="R174" s="2">
        <v>1</v>
      </c>
      <c r="S174" s="2" t="s">
        <v>427</v>
      </c>
      <c r="T174" s="2">
        <v>1</v>
      </c>
      <c r="U174" s="2" t="s">
        <v>346</v>
      </c>
      <c r="V174" s="2" t="s">
        <v>426</v>
      </c>
      <c r="W174" s="2" t="s">
        <v>437</v>
      </c>
      <c r="X174" s="2" t="s">
        <v>194</v>
      </c>
      <c r="AA174" s="2" t="s">
        <v>435</v>
      </c>
      <c r="AC174" s="2" t="s">
        <v>25</v>
      </c>
      <c r="AD174" s="2" t="s">
        <v>14</v>
      </c>
      <c r="AE174" s="2" t="s">
        <v>436</v>
      </c>
      <c r="AF174" s="2" t="s">
        <v>436</v>
      </c>
      <c r="AG174" s="2">
        <v>0.5</v>
      </c>
      <c r="AL174" s="2">
        <v>0.78400000000000003</v>
      </c>
      <c r="AM174" s="2">
        <v>0.747</v>
      </c>
      <c r="AN174" s="2">
        <v>0.78400000000000003</v>
      </c>
      <c r="AQ174" s="2">
        <v>0.84399999999999997</v>
      </c>
      <c r="AT174" s="2">
        <v>0.78400000000000003</v>
      </c>
    </row>
    <row r="175" spans="1:46" x14ac:dyDescent="0.45">
      <c r="A175" s="2">
        <v>313</v>
      </c>
      <c r="B175" s="2" t="s">
        <v>428</v>
      </c>
      <c r="C175" s="2">
        <v>2023</v>
      </c>
      <c r="D175" s="2" t="s">
        <v>420</v>
      </c>
      <c r="E175" s="2" t="s">
        <v>424</v>
      </c>
      <c r="F175" s="2" t="s">
        <v>12</v>
      </c>
      <c r="G175" s="2" t="s">
        <v>14</v>
      </c>
      <c r="H175" s="2">
        <v>45</v>
      </c>
      <c r="I175" s="2">
        <v>50</v>
      </c>
      <c r="J175" s="2">
        <v>24</v>
      </c>
      <c r="K175" s="2">
        <v>27</v>
      </c>
      <c r="L175" s="2">
        <f>48/12</f>
        <v>4</v>
      </c>
      <c r="M175" s="2">
        <f>13.4/12</f>
        <v>1.1166666666666667</v>
      </c>
      <c r="N175" s="2">
        <f>47.9/12</f>
        <v>3.9916666666666667</v>
      </c>
      <c r="O175" s="2">
        <f>12.5/12</f>
        <v>1.0416666666666667</v>
      </c>
      <c r="P175" s="2" t="s">
        <v>185</v>
      </c>
      <c r="Q175" s="2" t="s">
        <v>115</v>
      </c>
      <c r="R175" s="2">
        <v>1</v>
      </c>
      <c r="S175" s="2" t="s">
        <v>427</v>
      </c>
      <c r="T175" s="2">
        <v>1</v>
      </c>
      <c r="U175" s="2" t="s">
        <v>346</v>
      </c>
      <c r="V175" s="2" t="s">
        <v>426</v>
      </c>
      <c r="W175" s="2" t="s">
        <v>438</v>
      </c>
      <c r="X175" s="2" t="s">
        <v>194</v>
      </c>
      <c r="AA175" s="2" t="s">
        <v>435</v>
      </c>
      <c r="AC175" s="2" t="s">
        <v>25</v>
      </c>
      <c r="AD175" s="2" t="s">
        <v>14</v>
      </c>
      <c r="AE175" s="2" t="s">
        <v>436</v>
      </c>
      <c r="AF175" s="2" t="s">
        <v>436</v>
      </c>
      <c r="AG175" s="2">
        <v>0.5</v>
      </c>
      <c r="AL175" s="2">
        <v>0.81</v>
      </c>
      <c r="AM175" s="2">
        <v>0.68600000000000005</v>
      </c>
      <c r="AN175" s="2">
        <v>0.81</v>
      </c>
      <c r="AQ175" s="2">
        <v>0.84299999999999997</v>
      </c>
      <c r="AT175" s="2">
        <v>0.81</v>
      </c>
    </row>
    <row r="176" spans="1:46" x14ac:dyDescent="0.45">
      <c r="A176" s="2">
        <v>385</v>
      </c>
      <c r="B176" s="2" t="s">
        <v>440</v>
      </c>
      <c r="C176" s="2">
        <v>2023</v>
      </c>
      <c r="D176" s="2" t="s">
        <v>421</v>
      </c>
      <c r="E176" s="2" t="s">
        <v>423</v>
      </c>
      <c r="F176" s="2" t="s">
        <v>12</v>
      </c>
      <c r="G176" s="2" t="s">
        <v>14</v>
      </c>
      <c r="H176" s="2">
        <v>41</v>
      </c>
      <c r="I176" s="2">
        <v>416</v>
      </c>
      <c r="Q176" s="2" t="s">
        <v>290</v>
      </c>
      <c r="R176" s="2">
        <v>2</v>
      </c>
      <c r="S176" s="2" t="s">
        <v>422</v>
      </c>
      <c r="T176" s="2">
        <v>0</v>
      </c>
      <c r="U176" s="2" t="s">
        <v>346</v>
      </c>
      <c r="W176" s="2" t="s">
        <v>41</v>
      </c>
      <c r="X176" s="2" t="s">
        <v>187</v>
      </c>
      <c r="AC176" s="2" t="s">
        <v>25</v>
      </c>
      <c r="AD176" s="2" t="s">
        <v>14</v>
      </c>
      <c r="AE176" s="2" t="s">
        <v>24</v>
      </c>
      <c r="AF176" s="2" t="s">
        <v>24</v>
      </c>
      <c r="AQ176" s="2">
        <v>0.85</v>
      </c>
      <c r="AT176" s="2">
        <v>0.85</v>
      </c>
    </row>
    <row r="177" spans="1:46" x14ac:dyDescent="0.45">
      <c r="A177" s="2">
        <v>385</v>
      </c>
      <c r="B177" s="2" t="s">
        <v>440</v>
      </c>
      <c r="C177" s="2">
        <v>2023</v>
      </c>
      <c r="D177" s="2" t="s">
        <v>421</v>
      </c>
      <c r="E177" s="2" t="s">
        <v>423</v>
      </c>
      <c r="F177" s="2" t="s">
        <v>12</v>
      </c>
      <c r="G177" s="2" t="s">
        <v>14</v>
      </c>
      <c r="H177" s="2">
        <v>41</v>
      </c>
      <c r="I177" s="2">
        <v>416</v>
      </c>
      <c r="Q177" s="2" t="s">
        <v>290</v>
      </c>
      <c r="R177" s="2">
        <v>2</v>
      </c>
      <c r="S177" s="2" t="s">
        <v>422</v>
      </c>
      <c r="T177" s="2">
        <v>0</v>
      </c>
      <c r="U177" s="2" t="s">
        <v>346</v>
      </c>
      <c r="W177" s="2" t="s">
        <v>41</v>
      </c>
      <c r="X177" s="2" t="s">
        <v>187</v>
      </c>
      <c r="AC177" s="2" t="s">
        <v>25</v>
      </c>
      <c r="AD177" s="2" t="s">
        <v>14</v>
      </c>
      <c r="AE177" s="2" t="s">
        <v>24</v>
      </c>
      <c r="AF177" s="2" t="s">
        <v>24</v>
      </c>
      <c r="AQ177" s="2">
        <v>0.8</v>
      </c>
      <c r="AT177" s="2">
        <v>0.8</v>
      </c>
    </row>
    <row r="178" spans="1:46" x14ac:dyDescent="0.45">
      <c r="A178" s="2">
        <v>385</v>
      </c>
      <c r="B178" s="2" t="s">
        <v>440</v>
      </c>
      <c r="C178" s="2">
        <v>2023</v>
      </c>
      <c r="D178" s="2" t="s">
        <v>421</v>
      </c>
      <c r="E178" s="2" t="s">
        <v>423</v>
      </c>
      <c r="F178" s="2" t="s">
        <v>12</v>
      </c>
      <c r="G178" s="2" t="s">
        <v>14</v>
      </c>
      <c r="H178" s="2">
        <v>41</v>
      </c>
      <c r="I178" s="2">
        <v>416</v>
      </c>
      <c r="Q178" s="2" t="s">
        <v>290</v>
      </c>
      <c r="R178" s="2">
        <v>2</v>
      </c>
      <c r="S178" s="2" t="s">
        <v>422</v>
      </c>
      <c r="T178" s="2">
        <v>0</v>
      </c>
      <c r="U178" s="2" t="s">
        <v>346</v>
      </c>
      <c r="W178" s="2" t="s">
        <v>41</v>
      </c>
      <c r="X178" s="2" t="s">
        <v>187</v>
      </c>
      <c r="AC178" s="2" t="s">
        <v>25</v>
      </c>
      <c r="AD178" s="2" t="s">
        <v>14</v>
      </c>
      <c r="AE178" s="2" t="s">
        <v>24</v>
      </c>
      <c r="AF178" s="2" t="s">
        <v>24</v>
      </c>
      <c r="AQ178" s="2">
        <v>0.73</v>
      </c>
      <c r="AT178" s="2">
        <v>0.73</v>
      </c>
    </row>
  </sheetData>
  <autoFilter ref="A1:AT172" xr:uid="{33AC2369-0B66-4ED5-8F3B-7BF6900AE59E}">
    <sortState xmlns:xlrd2="http://schemas.microsoft.com/office/spreadsheetml/2017/richdata2" ref="A2:AT172">
      <sortCondition ref="A1:A172"/>
    </sortState>
  </autoFilter>
  <phoneticPr fontId="2" type="noConversion"/>
  <pageMargins left="0.25" right="0.25" top="0.75" bottom="0.75" header="0.3" footer="0.3"/>
  <pageSetup paperSize="9" scale="14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3A2A-457A-4786-9DE3-F2B7EA06D2BB}">
  <dimension ref="A1:BG30"/>
  <sheetViews>
    <sheetView workbookViewId="0">
      <pane xSplit="2" ySplit="1" topLeftCell="Z17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" defaultRowHeight="14.25" x14ac:dyDescent="0.45"/>
  <cols>
    <col min="1" max="1" width="6.3984375" style="2" customWidth="1"/>
    <col min="2" max="2" width="31.3984375" style="2" customWidth="1"/>
    <col min="3" max="3" width="6" style="2" customWidth="1"/>
    <col min="4" max="4" width="9.59765625" style="2" customWidth="1"/>
    <col min="5" max="5" width="15.73046875" style="2" customWidth="1"/>
    <col min="6" max="6" width="16.59765625" style="2" customWidth="1"/>
    <col min="7" max="7" width="19" style="2" bestFit="1" customWidth="1"/>
    <col min="8" max="8" width="22.1328125" style="2" customWidth="1"/>
    <col min="9" max="9" width="22.59765625" style="2" bestFit="1" customWidth="1"/>
    <col min="10" max="15" width="22.59765625" style="2" customWidth="1"/>
    <col min="16" max="16" width="23.1328125" style="2" bestFit="1" customWidth="1"/>
    <col min="17" max="20" width="23.1328125" style="2" customWidth="1"/>
    <col min="21" max="21" width="20.3984375" style="2" customWidth="1"/>
    <col min="22" max="22" width="51.59765625" style="2" bestFit="1" customWidth="1"/>
    <col min="23" max="23" width="51.59765625" style="2" customWidth="1"/>
    <col min="24" max="24" width="52.3984375" style="2" bestFit="1" customWidth="1"/>
    <col min="25" max="25" width="34.86328125" style="2" bestFit="1" customWidth="1"/>
    <col min="26" max="26" width="30.86328125" style="2" bestFit="1" customWidth="1"/>
    <col min="27" max="27" width="18.1328125" style="2" bestFit="1" customWidth="1"/>
    <col min="28" max="28" width="31.73046875" style="2" bestFit="1" customWidth="1"/>
    <col min="29" max="29" width="32.86328125" style="2" bestFit="1" customWidth="1"/>
    <col min="30" max="31" width="41" style="2" bestFit="1" customWidth="1"/>
    <col min="32" max="32" width="62" style="2" bestFit="1" customWidth="1"/>
    <col min="33" max="36" width="20.86328125" style="2" customWidth="1"/>
    <col min="37" max="37" width="14" style="2" bestFit="1" customWidth="1"/>
    <col min="38" max="38" width="11.73046875" style="2" bestFit="1" customWidth="1"/>
    <col min="39" max="39" width="15.59765625" style="2" bestFit="1" customWidth="1"/>
    <col min="40" max="40" width="11.73046875" style="2" bestFit="1" customWidth="1"/>
    <col min="41" max="41" width="18" style="2" bestFit="1" customWidth="1"/>
    <col min="42" max="42" width="6.73046875" style="2" bestFit="1" customWidth="1"/>
    <col min="43" max="43" width="5.73046875" style="2" bestFit="1" customWidth="1"/>
    <col min="44" max="44" width="29.86328125" style="2" bestFit="1" customWidth="1"/>
    <col min="45" max="45" width="20.86328125" style="2" customWidth="1"/>
    <col min="46" max="16384" width="9" style="2"/>
  </cols>
  <sheetData>
    <row r="1" spans="1:59" x14ac:dyDescent="0.45">
      <c r="A1" s="1" t="s">
        <v>10</v>
      </c>
      <c r="B1" s="1" t="s">
        <v>197</v>
      </c>
      <c r="C1" s="1" t="s">
        <v>6</v>
      </c>
      <c r="D1" s="1" t="s">
        <v>211</v>
      </c>
      <c r="E1" s="1" t="s">
        <v>212</v>
      </c>
      <c r="F1" s="1" t="s">
        <v>210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350</v>
      </c>
      <c r="Q1" s="1" t="s">
        <v>351</v>
      </c>
      <c r="R1" s="1" t="s">
        <v>419</v>
      </c>
      <c r="S1" s="1" t="s">
        <v>418</v>
      </c>
      <c r="T1" s="1" t="s">
        <v>13</v>
      </c>
      <c r="U1" s="1" t="s">
        <v>347</v>
      </c>
      <c r="V1" s="1" t="s">
        <v>224</v>
      </c>
      <c r="W1" s="1" t="s">
        <v>186</v>
      </c>
      <c r="X1" s="1" t="s">
        <v>226</v>
      </c>
      <c r="Y1" s="1" t="s">
        <v>225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38</v>
      </c>
      <c r="AE1" s="1" t="s">
        <v>417</v>
      </c>
      <c r="AF1" s="1" t="s">
        <v>168</v>
      </c>
      <c r="AG1" s="1" t="s">
        <v>99</v>
      </c>
      <c r="AH1" s="1" t="s">
        <v>100</v>
      </c>
      <c r="AI1" s="1" t="s">
        <v>102</v>
      </c>
      <c r="AJ1" s="1" t="s">
        <v>101</v>
      </c>
      <c r="AK1" s="1" t="s">
        <v>20</v>
      </c>
      <c r="AL1" s="1" t="s">
        <v>21</v>
      </c>
      <c r="AM1" s="1" t="s">
        <v>232</v>
      </c>
      <c r="AN1" s="1" t="s">
        <v>22</v>
      </c>
      <c r="AO1" s="1" t="s">
        <v>231</v>
      </c>
      <c r="AP1" s="1" t="s">
        <v>36</v>
      </c>
      <c r="AQ1" s="1" t="s">
        <v>31</v>
      </c>
      <c r="AR1" s="1" t="s">
        <v>233</v>
      </c>
      <c r="AS1" s="1" t="s">
        <v>374</v>
      </c>
      <c r="AT1" s="1"/>
      <c r="AU1" s="1"/>
      <c r="AV1" s="1"/>
      <c r="AW1" s="1"/>
      <c r="AX1" s="1"/>
      <c r="AY1" s="1"/>
      <c r="AZ1" s="1"/>
      <c r="BA1" s="1"/>
      <c r="BB1" s="1"/>
      <c r="BD1" s="1"/>
      <c r="BE1" s="1"/>
      <c r="BF1" s="1"/>
      <c r="BG1" s="1"/>
    </row>
    <row r="2" spans="1:59" x14ac:dyDescent="0.45">
      <c r="A2" s="2">
        <v>2</v>
      </c>
      <c r="B2" s="2" t="s">
        <v>198</v>
      </c>
      <c r="C2" s="2">
        <v>2018</v>
      </c>
      <c r="D2" s="2" t="s">
        <v>1</v>
      </c>
      <c r="E2" s="2" t="s">
        <v>15</v>
      </c>
      <c r="F2" s="2" t="s">
        <v>23</v>
      </c>
      <c r="H2" s="2">
        <v>6</v>
      </c>
      <c r="P2" s="2" t="s">
        <v>113</v>
      </c>
      <c r="Q2" s="2">
        <v>0</v>
      </c>
      <c r="R2" s="2" t="s">
        <v>112</v>
      </c>
      <c r="S2" s="2">
        <v>1</v>
      </c>
      <c r="T2" s="2" t="s">
        <v>344</v>
      </c>
      <c r="U2" s="2" t="s">
        <v>304</v>
      </c>
      <c r="V2" s="2" t="s">
        <v>114</v>
      </c>
      <c r="W2" s="2" t="s">
        <v>26</v>
      </c>
      <c r="X2" s="2" t="s">
        <v>178</v>
      </c>
      <c r="Y2" s="2" t="s">
        <v>177</v>
      </c>
      <c r="Z2" s="2" t="s">
        <v>181</v>
      </c>
      <c r="AB2" s="2" t="s">
        <v>175</v>
      </c>
      <c r="AC2" s="2" t="s">
        <v>176</v>
      </c>
      <c r="AD2" s="2" t="s">
        <v>16</v>
      </c>
      <c r="AE2" s="2" t="s">
        <v>352</v>
      </c>
      <c r="AK2" s="2">
        <v>0.88200000000000001</v>
      </c>
      <c r="AL2" s="2">
        <v>0.83299999999999996</v>
      </c>
      <c r="AM2" s="2">
        <v>0.83</v>
      </c>
      <c r="AN2" s="2">
        <v>0.873</v>
      </c>
      <c r="AO2" s="2">
        <v>0.81799999999999995</v>
      </c>
      <c r="AP2" s="2">
        <v>0.91279999999999994</v>
      </c>
      <c r="AQ2" s="3">
        <f>(2*(AL2*AM2)/(AL2+AM2))</f>
        <v>0.8314972940469032</v>
      </c>
      <c r="AS2" s="2">
        <v>0.88200000000000001</v>
      </c>
    </row>
    <row r="3" spans="1:59" x14ac:dyDescent="0.45">
      <c r="A3" s="2">
        <v>5</v>
      </c>
      <c r="B3" s="2" t="s">
        <v>199</v>
      </c>
      <c r="C3" s="2">
        <v>2017</v>
      </c>
      <c r="D3" s="2" t="s">
        <v>329</v>
      </c>
      <c r="E3" s="2" t="s">
        <v>27</v>
      </c>
      <c r="F3" s="2" t="s">
        <v>12</v>
      </c>
      <c r="G3" s="2" t="s">
        <v>14</v>
      </c>
      <c r="H3" s="2">
        <v>50</v>
      </c>
      <c r="I3" s="2">
        <v>50</v>
      </c>
      <c r="P3" s="2" t="s">
        <v>115</v>
      </c>
      <c r="Q3" s="2">
        <v>1</v>
      </c>
      <c r="R3" s="2" t="s">
        <v>355</v>
      </c>
      <c r="S3" s="2">
        <v>1</v>
      </c>
      <c r="T3" s="2" t="s">
        <v>345</v>
      </c>
      <c r="U3" s="2" t="s">
        <v>305</v>
      </c>
      <c r="V3" s="2" t="s">
        <v>29</v>
      </c>
      <c r="W3" s="2" t="s">
        <v>150</v>
      </c>
      <c r="X3" s="4">
        <v>0.8</v>
      </c>
      <c r="Y3" s="4">
        <v>0.2</v>
      </c>
      <c r="Z3" s="2" t="s">
        <v>173</v>
      </c>
      <c r="AA3" s="2" t="s">
        <v>174</v>
      </c>
      <c r="AB3" s="2" t="s">
        <v>150</v>
      </c>
      <c r="AC3" s="2" t="s">
        <v>151</v>
      </c>
      <c r="AD3" s="2" t="s">
        <v>30</v>
      </c>
      <c r="AE3" s="2" t="s">
        <v>30</v>
      </c>
      <c r="AF3" s="2" t="s">
        <v>409</v>
      </c>
      <c r="AG3" s="3"/>
      <c r="AH3" s="3"/>
      <c r="AI3" s="3"/>
      <c r="AJ3" s="3"/>
      <c r="AK3" s="3"/>
      <c r="AL3" s="2">
        <v>0.75</v>
      </c>
      <c r="AM3" s="2">
        <v>0.8</v>
      </c>
      <c r="AN3" s="3"/>
      <c r="AP3" s="2">
        <v>0.79</v>
      </c>
      <c r="AQ3" s="2">
        <v>0.78</v>
      </c>
      <c r="AR3" s="2">
        <v>0.77</v>
      </c>
      <c r="AS3" s="2">
        <v>0.79</v>
      </c>
    </row>
    <row r="4" spans="1:59" x14ac:dyDescent="0.45">
      <c r="A4" s="2">
        <v>6</v>
      </c>
      <c r="B4" s="2" t="s">
        <v>200</v>
      </c>
      <c r="C4" s="2">
        <v>2020</v>
      </c>
      <c r="D4" s="2" t="s">
        <v>5</v>
      </c>
      <c r="E4" s="2" t="s">
        <v>39</v>
      </c>
      <c r="F4" s="2" t="s">
        <v>12</v>
      </c>
      <c r="G4" s="2" t="s">
        <v>14</v>
      </c>
      <c r="H4" s="2">
        <v>40</v>
      </c>
      <c r="I4" s="2">
        <v>43</v>
      </c>
      <c r="J4" s="2">
        <v>36</v>
      </c>
      <c r="K4" s="2">
        <v>32</v>
      </c>
      <c r="L4" s="2">
        <f>19.65/12</f>
        <v>1.6375</v>
      </c>
      <c r="M4" s="2">
        <f>3.81/12</f>
        <v>0.3175</v>
      </c>
      <c r="N4" s="2">
        <f>16.4/12</f>
        <v>1.3666666666666665</v>
      </c>
      <c r="O4" s="2">
        <f>4.7/12</f>
        <v>0.39166666666666666</v>
      </c>
      <c r="P4" s="2" t="s">
        <v>115</v>
      </c>
      <c r="Q4" s="2">
        <v>1</v>
      </c>
      <c r="R4" s="2" t="s">
        <v>234</v>
      </c>
      <c r="S4" s="2">
        <v>0</v>
      </c>
      <c r="T4" s="2" t="s">
        <v>346</v>
      </c>
      <c r="U4" s="2" t="s">
        <v>306</v>
      </c>
      <c r="V4" s="2" t="s">
        <v>124</v>
      </c>
      <c r="W4" s="2" t="s">
        <v>192</v>
      </c>
      <c r="X4" s="2" t="s">
        <v>179</v>
      </c>
      <c r="Y4" s="2" t="s">
        <v>180</v>
      </c>
      <c r="Z4" s="2" t="s">
        <v>182</v>
      </c>
      <c r="AB4" s="2" t="s">
        <v>25</v>
      </c>
      <c r="AC4" s="2" t="s">
        <v>14</v>
      </c>
      <c r="AD4" s="2" t="s">
        <v>24</v>
      </c>
      <c r="AE4" s="2" t="s">
        <v>24</v>
      </c>
      <c r="AF4" s="2" t="s">
        <v>209</v>
      </c>
      <c r="AG4" s="6">
        <f>H4*AM4</f>
        <v>38</v>
      </c>
      <c r="AH4" s="2">
        <f>I4-AI4</f>
        <v>1</v>
      </c>
      <c r="AI4" s="6">
        <f>ROUND(I4*AN4,0)</f>
        <v>42</v>
      </c>
      <c r="AJ4" s="6">
        <f>H4-AG4</f>
        <v>2</v>
      </c>
      <c r="AK4" s="2">
        <v>0.96389999999999998</v>
      </c>
      <c r="AL4" s="2">
        <v>0.97440000000000004</v>
      </c>
      <c r="AM4" s="2">
        <v>0.95</v>
      </c>
      <c r="AN4" s="2">
        <v>0.97670000000000001</v>
      </c>
      <c r="AP4" s="2">
        <v>0.94589999999999996</v>
      </c>
      <c r="AQ4" s="5">
        <f>(2*(AL4*AM4)/(AL4+AM4))</f>
        <v>0.96204531282477657</v>
      </c>
      <c r="AS4" s="2">
        <v>0.96389999999999998</v>
      </c>
    </row>
    <row r="5" spans="1:59" x14ac:dyDescent="0.45">
      <c r="A5" s="2">
        <v>8</v>
      </c>
      <c r="B5" s="2" t="s">
        <v>201</v>
      </c>
      <c r="C5" s="2">
        <v>2017</v>
      </c>
      <c r="D5" s="2" t="s">
        <v>0</v>
      </c>
      <c r="E5" s="2" t="s">
        <v>44</v>
      </c>
      <c r="F5" s="2" t="s">
        <v>12</v>
      </c>
      <c r="G5" s="2" t="s">
        <v>14</v>
      </c>
      <c r="H5" s="2">
        <v>8</v>
      </c>
      <c r="I5" s="2">
        <v>8</v>
      </c>
      <c r="J5" s="2">
        <v>4</v>
      </c>
      <c r="K5" s="2">
        <v>5</v>
      </c>
      <c r="L5" s="2">
        <f>43.8/12</f>
        <v>3.65</v>
      </c>
      <c r="N5" s="2">
        <f>30.8/12</f>
        <v>2.5666666666666669</v>
      </c>
      <c r="P5" s="2" t="s">
        <v>115</v>
      </c>
      <c r="Q5" s="2">
        <v>1</v>
      </c>
      <c r="R5" s="2" t="s">
        <v>355</v>
      </c>
      <c r="S5" s="2">
        <v>1</v>
      </c>
      <c r="T5" s="2" t="s">
        <v>346</v>
      </c>
      <c r="U5" s="2" t="s">
        <v>307</v>
      </c>
      <c r="V5" s="2" t="s">
        <v>126</v>
      </c>
      <c r="W5" s="2" t="s">
        <v>189</v>
      </c>
      <c r="X5" s="2" t="s">
        <v>171</v>
      </c>
      <c r="AB5" s="2" t="s">
        <v>157</v>
      </c>
      <c r="AC5" s="2" t="s">
        <v>158</v>
      </c>
      <c r="AD5" s="2" t="s">
        <v>24</v>
      </c>
      <c r="AE5" s="2" t="s">
        <v>24</v>
      </c>
      <c r="AP5" s="2">
        <v>0.8</v>
      </c>
      <c r="AS5" s="2">
        <v>0.8</v>
      </c>
    </row>
    <row r="6" spans="1:59" x14ac:dyDescent="0.45">
      <c r="A6" s="2">
        <v>10</v>
      </c>
      <c r="B6" s="2" t="s">
        <v>338</v>
      </c>
      <c r="C6" s="2">
        <v>2018</v>
      </c>
      <c r="D6" s="2" t="s">
        <v>3</v>
      </c>
      <c r="E6" s="2" t="s">
        <v>45</v>
      </c>
      <c r="F6" s="2" t="s">
        <v>25</v>
      </c>
      <c r="H6" s="2">
        <v>34</v>
      </c>
      <c r="L6" s="2">
        <v>2.66</v>
      </c>
      <c r="M6" s="2">
        <v>0.54</v>
      </c>
      <c r="P6" s="2" t="s">
        <v>113</v>
      </c>
      <c r="Q6" s="2">
        <v>2</v>
      </c>
      <c r="R6" s="2" t="s">
        <v>127</v>
      </c>
      <c r="S6" s="2">
        <v>1</v>
      </c>
      <c r="T6" s="2" t="s">
        <v>388</v>
      </c>
      <c r="U6" s="2" t="s">
        <v>308</v>
      </c>
      <c r="V6" s="2" t="s">
        <v>72</v>
      </c>
      <c r="W6" s="2" t="s">
        <v>187</v>
      </c>
      <c r="AB6" s="2" t="s">
        <v>131</v>
      </c>
      <c r="AD6" s="2" t="s">
        <v>48</v>
      </c>
      <c r="AE6" s="2" t="s">
        <v>24</v>
      </c>
      <c r="AF6" s="2" t="s">
        <v>410</v>
      </c>
      <c r="AK6" s="2">
        <v>0.73499999999999999</v>
      </c>
      <c r="AS6" s="2">
        <v>0.73499999999999999</v>
      </c>
    </row>
    <row r="7" spans="1:59" x14ac:dyDescent="0.45">
      <c r="A7" s="2">
        <v>11</v>
      </c>
      <c r="B7" s="2" t="s">
        <v>202</v>
      </c>
      <c r="C7" s="2">
        <v>2019</v>
      </c>
      <c r="D7" s="2" t="s">
        <v>330</v>
      </c>
      <c r="E7" s="2" t="s">
        <v>75</v>
      </c>
      <c r="F7" s="2" t="s">
        <v>12</v>
      </c>
      <c r="G7" s="2" t="s">
        <v>14</v>
      </c>
      <c r="H7" s="2">
        <v>36</v>
      </c>
      <c r="I7" s="2">
        <v>41</v>
      </c>
      <c r="J7" s="2">
        <f>37-18</f>
        <v>19</v>
      </c>
      <c r="K7" s="2">
        <f>43-22</f>
        <v>21</v>
      </c>
      <c r="L7" s="2">
        <v>36.89</v>
      </c>
      <c r="N7" s="2">
        <v>33.14</v>
      </c>
      <c r="P7" s="2" t="s">
        <v>115</v>
      </c>
      <c r="Q7" s="2">
        <v>1</v>
      </c>
      <c r="R7" s="2" t="s">
        <v>129</v>
      </c>
      <c r="S7" s="2">
        <v>1</v>
      </c>
      <c r="T7" s="2" t="s">
        <v>348</v>
      </c>
      <c r="U7" s="2" t="s">
        <v>309</v>
      </c>
      <c r="V7" s="2" t="s">
        <v>128</v>
      </c>
      <c r="W7" s="2" t="s">
        <v>193</v>
      </c>
      <c r="Z7" s="2" t="s">
        <v>183</v>
      </c>
      <c r="AB7" s="2" t="s">
        <v>25</v>
      </c>
      <c r="AC7" s="2" t="s">
        <v>14</v>
      </c>
      <c r="AD7" s="2" t="s">
        <v>42</v>
      </c>
      <c r="AE7" s="2" t="s">
        <v>42</v>
      </c>
      <c r="AF7" s="2">
        <v>0.5</v>
      </c>
      <c r="AG7" s="7">
        <v>24</v>
      </c>
      <c r="AH7" s="7">
        <v>7</v>
      </c>
      <c r="AI7" s="7">
        <v>34</v>
      </c>
      <c r="AJ7" s="7">
        <v>12</v>
      </c>
      <c r="AK7" s="8">
        <f>(AG7+AI7)/(AG7+AH7+AI7+AJ7)</f>
        <v>0.75324675324675328</v>
      </c>
      <c r="AL7" s="8">
        <f>(AG7/(AG7+AH7))</f>
        <v>0.77419354838709675</v>
      </c>
      <c r="AM7" s="8">
        <f>((AG7)/(AG7+AJ7))</f>
        <v>0.66666666666666663</v>
      </c>
      <c r="AN7" s="8">
        <f>((AI7)/(AI7+AH7))</f>
        <v>0.82926829268292679</v>
      </c>
      <c r="AP7" s="2">
        <v>0.84</v>
      </c>
      <c r="AQ7" s="5">
        <f>(2*(AL7*AM7)/(AL7+AM7))</f>
        <v>0.71641791044776115</v>
      </c>
      <c r="AS7" s="8">
        <v>0.75324675324675328</v>
      </c>
    </row>
    <row r="8" spans="1:59" x14ac:dyDescent="0.45">
      <c r="A8" s="2">
        <v>12</v>
      </c>
      <c r="B8" s="2" t="s">
        <v>203</v>
      </c>
      <c r="C8" s="2">
        <v>2020</v>
      </c>
      <c r="D8" s="2" t="s">
        <v>2</v>
      </c>
      <c r="E8" s="2" t="s">
        <v>75</v>
      </c>
      <c r="F8" s="2" t="s">
        <v>12</v>
      </c>
      <c r="G8" s="2" t="s">
        <v>14</v>
      </c>
      <c r="H8" s="2">
        <v>36</v>
      </c>
      <c r="I8" s="2">
        <v>43</v>
      </c>
      <c r="J8" s="2">
        <f>37-18</f>
        <v>19</v>
      </c>
      <c r="K8" s="2">
        <f>43-22</f>
        <v>21</v>
      </c>
      <c r="L8" s="2">
        <v>36.89</v>
      </c>
      <c r="N8" s="2">
        <v>33.14</v>
      </c>
      <c r="P8" s="2" t="s">
        <v>115</v>
      </c>
      <c r="Q8" s="2">
        <v>1</v>
      </c>
      <c r="R8" s="2" t="s">
        <v>129</v>
      </c>
      <c r="S8" s="2">
        <v>1</v>
      </c>
      <c r="T8" s="2" t="s">
        <v>348</v>
      </c>
      <c r="U8" s="2" t="s">
        <v>309</v>
      </c>
      <c r="V8" s="2" t="s">
        <v>79</v>
      </c>
      <c r="W8" s="2" t="s">
        <v>188</v>
      </c>
      <c r="Z8" s="2" t="s">
        <v>183</v>
      </c>
      <c r="AB8" s="2" t="s">
        <v>25</v>
      </c>
      <c r="AC8" s="2" t="s">
        <v>14</v>
      </c>
      <c r="AD8" s="2" t="s">
        <v>42</v>
      </c>
      <c r="AE8" s="2" t="s">
        <v>42</v>
      </c>
      <c r="AF8" s="2">
        <v>0.5</v>
      </c>
      <c r="AG8" s="2">
        <v>26</v>
      </c>
      <c r="AH8" s="2">
        <v>10</v>
      </c>
      <c r="AI8" s="2">
        <v>33</v>
      </c>
      <c r="AJ8" s="2">
        <v>10</v>
      </c>
      <c r="AK8" s="5">
        <f>(AG8+AI8)/(AG8+AH8+AI8+AJ8)</f>
        <v>0.74683544303797467</v>
      </c>
      <c r="AL8" s="5">
        <f>(AG8/(AG8+AH8))</f>
        <v>0.72222222222222221</v>
      </c>
      <c r="AM8" s="5">
        <f>((AG8)/(AG8+AJ8))</f>
        <v>0.72222222222222221</v>
      </c>
      <c r="AN8" s="5">
        <f>((AI8)/(AI8+AH8))</f>
        <v>0.76744186046511631</v>
      </c>
      <c r="AP8" s="2">
        <v>0.77</v>
      </c>
      <c r="AQ8" s="5">
        <f>(2*(AL8*AM8)/(AL8+AM8))</f>
        <v>0.72222222222222221</v>
      </c>
      <c r="AS8" s="5">
        <v>0.74683544303797467</v>
      </c>
    </row>
    <row r="9" spans="1:59" x14ac:dyDescent="0.45">
      <c r="A9" s="2">
        <v>33</v>
      </c>
      <c r="B9" s="2" t="s">
        <v>204</v>
      </c>
      <c r="C9" s="2">
        <v>2020</v>
      </c>
      <c r="D9" s="2" t="s">
        <v>331</v>
      </c>
      <c r="E9" s="2" t="s">
        <v>82</v>
      </c>
      <c r="F9" s="2" t="s">
        <v>12</v>
      </c>
      <c r="G9" s="2" t="s">
        <v>14</v>
      </c>
      <c r="H9" s="2">
        <v>5</v>
      </c>
      <c r="I9" s="2">
        <v>13</v>
      </c>
      <c r="J9" s="2">
        <v>5</v>
      </c>
      <c r="K9" s="2">
        <v>8</v>
      </c>
      <c r="L9" s="2">
        <v>8.1999999999999993</v>
      </c>
      <c r="M9" s="2">
        <v>1.1000000000000001</v>
      </c>
      <c r="N9" s="2">
        <v>7.07</v>
      </c>
      <c r="O9" s="2">
        <v>2.56</v>
      </c>
      <c r="P9" s="2" t="s">
        <v>113</v>
      </c>
      <c r="Q9" s="2">
        <v>0</v>
      </c>
      <c r="R9" s="2" t="s">
        <v>356</v>
      </c>
      <c r="S9" s="2">
        <v>1</v>
      </c>
      <c r="T9" s="2" t="s">
        <v>349</v>
      </c>
      <c r="U9" s="2" t="s">
        <v>310</v>
      </c>
      <c r="V9" s="2" t="s">
        <v>83</v>
      </c>
      <c r="W9" s="2" t="s">
        <v>195</v>
      </c>
      <c r="X9" s="4">
        <v>0.8</v>
      </c>
      <c r="Y9" s="4">
        <v>0.2</v>
      </c>
      <c r="Z9" s="2" t="s">
        <v>181</v>
      </c>
      <c r="AB9" s="2" t="s">
        <v>163</v>
      </c>
      <c r="AC9" s="2" t="s">
        <v>164</v>
      </c>
      <c r="AD9" s="2" t="s">
        <v>91</v>
      </c>
      <c r="AE9" s="2" t="s">
        <v>42</v>
      </c>
      <c r="AK9" s="2">
        <v>0.77</v>
      </c>
      <c r="AQ9" s="2">
        <v>0.76</v>
      </c>
      <c r="AS9" s="2">
        <v>0.77</v>
      </c>
    </row>
    <row r="10" spans="1:59" x14ac:dyDescent="0.45">
      <c r="A10" s="2">
        <v>38</v>
      </c>
      <c r="B10" s="2" t="s">
        <v>205</v>
      </c>
      <c r="C10" s="2">
        <v>2018</v>
      </c>
      <c r="D10" s="2" t="s">
        <v>8</v>
      </c>
      <c r="E10" s="2" t="s">
        <v>106</v>
      </c>
      <c r="F10" s="2" t="s">
        <v>12</v>
      </c>
      <c r="G10" s="2" t="s">
        <v>14</v>
      </c>
      <c r="H10" s="2">
        <v>24</v>
      </c>
      <c r="I10" s="2">
        <v>29</v>
      </c>
      <c r="J10" s="3"/>
      <c r="K10" s="3"/>
      <c r="L10" s="2">
        <f>128.63/12</f>
        <v>10.719166666666666</v>
      </c>
      <c r="M10" s="2">
        <f>21.23/12</f>
        <v>1.7691666666666668</v>
      </c>
      <c r="N10" s="2">
        <f>126.38/12</f>
        <v>10.531666666666666</v>
      </c>
      <c r="O10" s="2">
        <f>13.61/12</f>
        <v>1.1341666666666665</v>
      </c>
      <c r="P10" s="2" t="s">
        <v>113</v>
      </c>
      <c r="Q10" s="2">
        <v>0</v>
      </c>
      <c r="R10" s="2" t="s">
        <v>357</v>
      </c>
      <c r="S10" s="2">
        <v>0</v>
      </c>
      <c r="T10" s="2" t="s">
        <v>349</v>
      </c>
      <c r="V10" s="2" t="s">
        <v>103</v>
      </c>
      <c r="W10" s="2" t="s">
        <v>189</v>
      </c>
      <c r="Z10" s="2" t="s">
        <v>184</v>
      </c>
      <c r="AB10" s="2" t="s">
        <v>25</v>
      </c>
      <c r="AC10" s="2" t="s">
        <v>14</v>
      </c>
      <c r="AD10" s="2" t="s">
        <v>104</v>
      </c>
      <c r="AE10" s="2" t="s">
        <v>104</v>
      </c>
      <c r="AK10" s="2">
        <v>0.79759999999999998</v>
      </c>
      <c r="AQ10" s="5"/>
      <c r="AS10" s="2">
        <v>0.79759999999999998</v>
      </c>
    </row>
    <row r="11" spans="1:59" x14ac:dyDescent="0.45">
      <c r="A11" s="2">
        <v>41</v>
      </c>
      <c r="B11" s="2" t="s">
        <v>206</v>
      </c>
      <c r="C11" s="2">
        <v>2020</v>
      </c>
      <c r="D11" s="2" t="s">
        <v>7</v>
      </c>
      <c r="E11" s="2" t="s">
        <v>107</v>
      </c>
      <c r="F11" s="2" t="s">
        <v>12</v>
      </c>
      <c r="G11" s="2" t="s">
        <v>14</v>
      </c>
      <c r="H11" s="2">
        <v>66</v>
      </c>
      <c r="I11" s="2">
        <v>55</v>
      </c>
      <c r="J11" s="2">
        <v>55</v>
      </c>
      <c r="K11" s="2">
        <v>36</v>
      </c>
      <c r="P11" s="2" t="s">
        <v>115</v>
      </c>
      <c r="Q11" s="2">
        <v>1</v>
      </c>
      <c r="R11" s="2" t="s">
        <v>355</v>
      </c>
      <c r="S11" s="2">
        <v>1</v>
      </c>
      <c r="T11" s="2" t="s">
        <v>346</v>
      </c>
      <c r="U11" s="2" t="s">
        <v>311</v>
      </c>
      <c r="V11" s="2" t="s">
        <v>132</v>
      </c>
      <c r="W11" s="2" t="s">
        <v>26</v>
      </c>
      <c r="X11" s="2" t="s">
        <v>169</v>
      </c>
      <c r="Y11" s="2" t="s">
        <v>170</v>
      </c>
      <c r="AB11" s="2" t="s">
        <v>150</v>
      </c>
      <c r="AC11" s="2" t="s">
        <v>151</v>
      </c>
      <c r="AD11" s="2" t="s">
        <v>407</v>
      </c>
      <c r="AE11" s="2" t="s">
        <v>390</v>
      </c>
      <c r="AF11" s="2">
        <v>0.9</v>
      </c>
      <c r="AL11" s="2">
        <v>0.93600000000000005</v>
      </c>
      <c r="AM11" s="2">
        <v>0.94299999999999995</v>
      </c>
      <c r="AQ11" s="2">
        <v>0.94</v>
      </c>
      <c r="AS11" s="2">
        <v>0.94</v>
      </c>
    </row>
    <row r="12" spans="1:59" x14ac:dyDescent="0.45">
      <c r="A12" s="2">
        <v>43</v>
      </c>
      <c r="B12" s="2" t="s">
        <v>207</v>
      </c>
      <c r="C12" s="2">
        <v>2011</v>
      </c>
      <c r="D12" s="2" t="s">
        <v>332</v>
      </c>
      <c r="E12" s="2" t="s">
        <v>109</v>
      </c>
      <c r="F12" s="2" t="s">
        <v>12</v>
      </c>
      <c r="G12" s="2" t="s">
        <v>14</v>
      </c>
      <c r="H12" s="2">
        <v>6</v>
      </c>
      <c r="I12" s="2">
        <v>26</v>
      </c>
      <c r="P12" s="2" t="s">
        <v>115</v>
      </c>
      <c r="Q12" s="2">
        <v>1</v>
      </c>
      <c r="R12" s="2" t="s">
        <v>358</v>
      </c>
      <c r="S12" s="2">
        <v>1</v>
      </c>
      <c r="T12" s="2" t="s">
        <v>349</v>
      </c>
      <c r="U12" s="2" t="s">
        <v>312</v>
      </c>
      <c r="V12" s="2" t="s">
        <v>43</v>
      </c>
      <c r="W12" s="2" t="s">
        <v>189</v>
      </c>
      <c r="Z12" s="2" t="s">
        <v>165</v>
      </c>
      <c r="AB12" s="2" t="s">
        <v>25</v>
      </c>
      <c r="AC12" s="2" t="s">
        <v>14</v>
      </c>
      <c r="AD12" s="2" t="s">
        <v>110</v>
      </c>
      <c r="AE12" s="2" t="s">
        <v>110</v>
      </c>
      <c r="AG12" s="2">
        <v>6</v>
      </c>
      <c r="AH12" s="2">
        <v>2</v>
      </c>
      <c r="AI12" s="2">
        <v>24</v>
      </c>
      <c r="AJ12" s="2">
        <v>0</v>
      </c>
      <c r="AK12" s="3">
        <v>0.9375</v>
      </c>
      <c r="AL12" s="3">
        <v>0.75</v>
      </c>
      <c r="AM12" s="2">
        <v>1</v>
      </c>
      <c r="AN12" s="2">
        <v>0.92300000000000004</v>
      </c>
      <c r="AQ12" s="5">
        <f>(2*(AL12*AM12)/(AL12+AM12))</f>
        <v>0.8571428571428571</v>
      </c>
      <c r="AS12" s="3">
        <v>0.9375</v>
      </c>
    </row>
    <row r="13" spans="1:59" x14ac:dyDescent="0.45">
      <c r="A13" s="2">
        <v>55</v>
      </c>
      <c r="B13" s="2" t="s">
        <v>208</v>
      </c>
      <c r="C13" s="2">
        <v>2020</v>
      </c>
      <c r="D13" s="2" t="s">
        <v>4</v>
      </c>
      <c r="E13" s="2" t="s">
        <v>138</v>
      </c>
      <c r="F13" s="2" t="s">
        <v>12</v>
      </c>
      <c r="G13" s="2" t="s">
        <v>14</v>
      </c>
      <c r="H13" s="2">
        <v>40</v>
      </c>
      <c r="I13" s="2">
        <v>43</v>
      </c>
      <c r="J13" s="2">
        <v>36</v>
      </c>
      <c r="K13" s="2">
        <v>32</v>
      </c>
      <c r="L13" s="2">
        <f>19.71/12</f>
        <v>1.6425000000000001</v>
      </c>
      <c r="M13" s="2">
        <f>3.43/12</f>
        <v>0.28583333333333333</v>
      </c>
      <c r="N13" s="2">
        <f>16.4/12</f>
        <v>1.3666666666666665</v>
      </c>
      <c r="O13" s="2">
        <f>4.7/12</f>
        <v>0.39166666666666666</v>
      </c>
      <c r="P13" s="2" t="s">
        <v>115</v>
      </c>
      <c r="Q13" s="2">
        <v>1</v>
      </c>
      <c r="R13" s="2" t="s">
        <v>234</v>
      </c>
      <c r="S13" s="2">
        <v>0</v>
      </c>
      <c r="T13" s="2" t="s">
        <v>348</v>
      </c>
      <c r="V13" s="2" t="s">
        <v>167</v>
      </c>
      <c r="W13" s="2" t="s">
        <v>196</v>
      </c>
      <c r="X13" s="10">
        <v>0.98795180722891562</v>
      </c>
      <c r="Y13" s="10">
        <v>1.2048192771084338E-2</v>
      </c>
      <c r="AB13" s="2" t="s">
        <v>25</v>
      </c>
      <c r="AC13" s="2" t="s">
        <v>14</v>
      </c>
      <c r="AD13" s="2" t="s">
        <v>137</v>
      </c>
      <c r="AE13" s="2" t="s">
        <v>24</v>
      </c>
      <c r="AG13" s="6">
        <v>34</v>
      </c>
      <c r="AH13" s="6">
        <v>7</v>
      </c>
      <c r="AI13" s="6">
        <v>36</v>
      </c>
      <c r="AJ13" s="6">
        <v>6</v>
      </c>
      <c r="AK13" s="2">
        <v>0.83350000000000002</v>
      </c>
      <c r="AL13" s="3">
        <f>AG13/(AG13+AH13)</f>
        <v>0.82926829268292679</v>
      </c>
      <c r="AM13" s="3">
        <f>AG13/(AG13+AJ13)</f>
        <v>0.85</v>
      </c>
      <c r="AN13" s="3">
        <f>AI13/(AI13+AH13)</f>
        <v>0.83720930232558144</v>
      </c>
      <c r="AQ13" s="5">
        <f>(2*(AL13*AM13)/(AL13+AM13))</f>
        <v>0.83950617283950613</v>
      </c>
      <c r="AS13" s="2">
        <v>0.83350000000000002</v>
      </c>
    </row>
    <row r="14" spans="1:59" x14ac:dyDescent="0.45">
      <c r="A14" s="2">
        <v>65</v>
      </c>
      <c r="B14" s="2" t="s">
        <v>339</v>
      </c>
      <c r="C14" s="2">
        <v>2017</v>
      </c>
      <c r="D14" s="2" t="s">
        <v>9</v>
      </c>
      <c r="E14" s="2" t="s">
        <v>142</v>
      </c>
      <c r="F14" s="2" t="s">
        <v>12</v>
      </c>
      <c r="G14" s="2" t="s">
        <v>14</v>
      </c>
      <c r="H14" s="2">
        <v>22</v>
      </c>
      <c r="I14" s="2">
        <v>21</v>
      </c>
      <c r="J14" s="2">
        <v>16</v>
      </c>
      <c r="K14" s="2">
        <v>19</v>
      </c>
      <c r="L14" s="2">
        <v>2.33</v>
      </c>
      <c r="M14" s="2">
        <v>2.5</v>
      </c>
      <c r="P14" s="2" t="s">
        <v>115</v>
      </c>
      <c r="Q14" s="2">
        <v>1</v>
      </c>
      <c r="R14" s="2" t="s">
        <v>141</v>
      </c>
      <c r="S14" s="2">
        <v>1</v>
      </c>
      <c r="T14" s="2" t="s">
        <v>346</v>
      </c>
      <c r="V14" s="2" t="s">
        <v>146</v>
      </c>
      <c r="W14" s="2" t="s">
        <v>146</v>
      </c>
      <c r="AB14" s="2" t="s">
        <v>387</v>
      </c>
      <c r="AD14" s="2" t="s">
        <v>143</v>
      </c>
      <c r="AE14" s="2" t="s">
        <v>143</v>
      </c>
      <c r="AK14" s="2">
        <v>0.93</v>
      </c>
      <c r="AS14" s="2">
        <v>0.93</v>
      </c>
    </row>
    <row r="15" spans="1:59" x14ac:dyDescent="0.45">
      <c r="A15" s="2">
        <v>247</v>
      </c>
      <c r="B15" s="2" t="s">
        <v>340</v>
      </c>
      <c r="C15" s="2">
        <v>2022</v>
      </c>
      <c r="D15" s="2" t="s">
        <v>236</v>
      </c>
      <c r="E15" s="2" t="s">
        <v>372</v>
      </c>
      <c r="F15" s="2" t="s">
        <v>25</v>
      </c>
      <c r="H15" s="2">
        <v>33</v>
      </c>
      <c r="J15" s="2">
        <v>26</v>
      </c>
      <c r="L15" s="2">
        <v>24.05</v>
      </c>
      <c r="M15" s="2">
        <v>5.14</v>
      </c>
      <c r="P15" s="2" t="s">
        <v>115</v>
      </c>
      <c r="Q15" s="2">
        <v>1</v>
      </c>
      <c r="R15" s="2" t="s">
        <v>263</v>
      </c>
      <c r="S15" s="2">
        <v>1</v>
      </c>
      <c r="T15" s="2" t="s">
        <v>346</v>
      </c>
      <c r="U15" s="2" t="s">
        <v>313</v>
      </c>
      <c r="V15" s="2" t="s">
        <v>401</v>
      </c>
      <c r="W15" s="2" t="s">
        <v>194</v>
      </c>
      <c r="Z15" s="2" t="s">
        <v>181</v>
      </c>
      <c r="AB15" s="2" t="s">
        <v>402</v>
      </c>
      <c r="AD15" s="2" t="s">
        <v>24</v>
      </c>
      <c r="AE15" s="2" t="s">
        <v>24</v>
      </c>
      <c r="AF15" s="2">
        <v>0.75</v>
      </c>
      <c r="AK15" s="2">
        <v>0.91720000000000002</v>
      </c>
      <c r="AQ15" s="2">
        <v>0.90110000000000001</v>
      </c>
      <c r="AS15" s="2">
        <v>0.91720000000000002</v>
      </c>
    </row>
    <row r="16" spans="1:59" x14ac:dyDescent="0.45">
      <c r="A16" s="2">
        <v>249</v>
      </c>
      <c r="B16" s="2" t="s">
        <v>283</v>
      </c>
      <c r="C16" s="2">
        <v>2022</v>
      </c>
      <c r="D16" s="2" t="s">
        <v>237</v>
      </c>
      <c r="E16" s="2" t="s">
        <v>284</v>
      </c>
      <c r="F16" s="2" t="s">
        <v>12</v>
      </c>
      <c r="G16" s="2" t="s">
        <v>14</v>
      </c>
      <c r="H16" s="2">
        <v>143</v>
      </c>
      <c r="I16" s="2">
        <v>113</v>
      </c>
      <c r="J16" s="2">
        <v>126</v>
      </c>
      <c r="K16" s="2">
        <v>91</v>
      </c>
      <c r="L16" s="2">
        <v>5.4</v>
      </c>
      <c r="M16" s="2">
        <v>0.74</v>
      </c>
      <c r="N16" s="2">
        <v>5.5</v>
      </c>
      <c r="O16" s="2">
        <v>0.74171299999999996</v>
      </c>
      <c r="P16" s="2" t="s">
        <v>290</v>
      </c>
      <c r="Q16" s="2">
        <v>2</v>
      </c>
      <c r="R16" s="2" t="s">
        <v>360</v>
      </c>
      <c r="S16" s="2">
        <v>0</v>
      </c>
      <c r="T16" s="2" t="s">
        <v>346</v>
      </c>
      <c r="U16" s="2" t="s">
        <v>314</v>
      </c>
      <c r="V16" s="2" t="s">
        <v>251</v>
      </c>
      <c r="W16" s="2" t="s">
        <v>189</v>
      </c>
      <c r="X16" s="4">
        <v>0.8</v>
      </c>
      <c r="Y16" s="4">
        <v>0.2</v>
      </c>
      <c r="Z16" s="2" t="s">
        <v>181</v>
      </c>
      <c r="AB16" s="2" t="s">
        <v>25</v>
      </c>
      <c r="AC16" s="2" t="s">
        <v>14</v>
      </c>
      <c r="AD16" s="2" t="s">
        <v>250</v>
      </c>
      <c r="AE16" s="2" t="s">
        <v>250</v>
      </c>
      <c r="AK16" s="2">
        <v>0.76</v>
      </c>
      <c r="AP16" s="2">
        <v>0.81799999999999995</v>
      </c>
      <c r="AQ16" s="5"/>
      <c r="AS16" s="2">
        <v>0.76</v>
      </c>
    </row>
    <row r="17" spans="1:45" x14ac:dyDescent="0.45">
      <c r="A17" s="2">
        <v>250</v>
      </c>
      <c r="B17" s="2" t="s">
        <v>285</v>
      </c>
      <c r="C17" s="2">
        <v>2022</v>
      </c>
      <c r="D17" s="2" t="s">
        <v>238</v>
      </c>
      <c r="E17" s="2" t="s">
        <v>253</v>
      </c>
      <c r="F17" s="2" t="s">
        <v>12</v>
      </c>
      <c r="G17" s="2" t="s">
        <v>14</v>
      </c>
      <c r="H17" s="2">
        <v>68</v>
      </c>
      <c r="I17" s="2">
        <v>27</v>
      </c>
      <c r="J17" s="2">
        <v>53</v>
      </c>
      <c r="K17" s="2">
        <v>18</v>
      </c>
      <c r="P17" s="2" t="s">
        <v>115</v>
      </c>
      <c r="Q17" s="2">
        <v>1</v>
      </c>
      <c r="R17" s="2" t="s">
        <v>359</v>
      </c>
      <c r="S17" s="2">
        <v>1</v>
      </c>
      <c r="T17" s="3" t="s">
        <v>346</v>
      </c>
      <c r="U17" s="2" t="s">
        <v>315</v>
      </c>
      <c r="V17" s="2" t="s">
        <v>287</v>
      </c>
      <c r="W17" s="2" t="s">
        <v>189</v>
      </c>
      <c r="X17" s="2" t="s">
        <v>288</v>
      </c>
      <c r="Z17" s="2" t="s">
        <v>252</v>
      </c>
      <c r="AB17" s="2" t="s">
        <v>25</v>
      </c>
      <c r="AC17" s="2" t="s">
        <v>14</v>
      </c>
      <c r="AD17" s="2" t="s">
        <v>289</v>
      </c>
      <c r="AE17" s="2" t="s">
        <v>104</v>
      </c>
      <c r="AF17" s="2" t="s">
        <v>411</v>
      </c>
      <c r="AL17" s="2">
        <v>0.59499999999999997</v>
      </c>
      <c r="AM17" s="2">
        <v>0.59799999999999998</v>
      </c>
      <c r="AN17" s="3"/>
      <c r="AQ17" s="12">
        <f>(2*(AL17*AM17)/(AL17+AM17))</f>
        <v>0.59649622799664703</v>
      </c>
      <c r="AS17" s="3">
        <v>0.59649622799664703</v>
      </c>
    </row>
    <row r="18" spans="1:45" x14ac:dyDescent="0.45">
      <c r="A18" s="2">
        <v>253</v>
      </c>
      <c r="B18" s="2" t="s">
        <v>341</v>
      </c>
      <c r="C18" s="2">
        <v>2022</v>
      </c>
      <c r="D18" s="2" t="s">
        <v>239</v>
      </c>
      <c r="E18" s="2" t="s">
        <v>316</v>
      </c>
      <c r="F18" s="2" t="s">
        <v>403</v>
      </c>
      <c r="G18" s="2" t="s">
        <v>14</v>
      </c>
      <c r="H18" s="2">
        <v>122</v>
      </c>
      <c r="I18" s="2">
        <v>40</v>
      </c>
      <c r="P18" s="2" t="s">
        <v>115</v>
      </c>
      <c r="Q18" s="2">
        <v>1</v>
      </c>
      <c r="R18" s="2" t="s">
        <v>317</v>
      </c>
      <c r="S18" s="2">
        <v>1</v>
      </c>
      <c r="T18" s="2" t="s">
        <v>348</v>
      </c>
      <c r="U18" s="2" t="s">
        <v>312</v>
      </c>
      <c r="V18" s="2" t="s">
        <v>404</v>
      </c>
      <c r="W18" s="2" t="s">
        <v>405</v>
      </c>
      <c r="AB18" s="2" t="s">
        <v>327</v>
      </c>
      <c r="AD18" s="2" t="s">
        <v>406</v>
      </c>
      <c r="AE18" s="2" t="s">
        <v>143</v>
      </c>
      <c r="AF18" s="2" t="s">
        <v>412</v>
      </c>
      <c r="AM18" s="2">
        <v>0.98399999999999999</v>
      </c>
      <c r="AN18" s="2">
        <v>0.78900000000000003</v>
      </c>
    </row>
    <row r="19" spans="1:45" x14ac:dyDescent="0.45">
      <c r="A19" s="2">
        <v>264</v>
      </c>
      <c r="B19" s="2" t="s">
        <v>293</v>
      </c>
      <c r="C19" s="2">
        <v>2022</v>
      </c>
      <c r="D19" s="2" t="s">
        <v>240</v>
      </c>
      <c r="E19" s="2" t="s">
        <v>264</v>
      </c>
      <c r="F19" s="2" t="s">
        <v>12</v>
      </c>
      <c r="G19" s="2" t="s">
        <v>14</v>
      </c>
      <c r="H19" s="2">
        <v>35</v>
      </c>
      <c r="I19" s="2">
        <v>20</v>
      </c>
      <c r="L19" s="2">
        <v>5.26</v>
      </c>
      <c r="M19" s="2">
        <v>0.51</v>
      </c>
      <c r="N19" s="2">
        <v>4.75</v>
      </c>
      <c r="O19" s="2">
        <v>0.77</v>
      </c>
      <c r="P19" s="2" t="s">
        <v>290</v>
      </c>
      <c r="Q19" s="2">
        <v>2</v>
      </c>
      <c r="R19" s="2" t="s">
        <v>361</v>
      </c>
      <c r="S19" s="2">
        <v>0</v>
      </c>
      <c r="T19" s="6" t="s">
        <v>346</v>
      </c>
      <c r="U19" s="2" t="s">
        <v>318</v>
      </c>
      <c r="V19" s="2" t="s">
        <v>265</v>
      </c>
      <c r="W19" s="2" t="s">
        <v>189</v>
      </c>
      <c r="Z19" s="2" t="s">
        <v>173</v>
      </c>
      <c r="AB19" s="2" t="s">
        <v>25</v>
      </c>
      <c r="AC19" s="2" t="s">
        <v>14</v>
      </c>
      <c r="AD19" s="2" t="s">
        <v>24</v>
      </c>
      <c r="AE19" s="2" t="s">
        <v>24</v>
      </c>
      <c r="AK19" s="2">
        <v>0.86</v>
      </c>
      <c r="AL19" s="3"/>
      <c r="AM19" s="2">
        <v>0.91</v>
      </c>
      <c r="AN19" s="2">
        <v>0.82</v>
      </c>
      <c r="AP19" s="2">
        <v>0.91</v>
      </c>
      <c r="AQ19" s="2">
        <v>0.87</v>
      </c>
      <c r="AS19" s="2">
        <v>0.86</v>
      </c>
    </row>
    <row r="20" spans="1:45" x14ac:dyDescent="0.45">
      <c r="A20" s="2">
        <v>265</v>
      </c>
      <c r="B20" s="2" t="s">
        <v>292</v>
      </c>
      <c r="C20" s="2">
        <v>2022</v>
      </c>
      <c r="D20" s="2" t="s">
        <v>241</v>
      </c>
      <c r="E20" s="2" t="s">
        <v>276</v>
      </c>
      <c r="F20" s="2" t="s">
        <v>12</v>
      </c>
      <c r="G20" s="2" t="s">
        <v>14</v>
      </c>
      <c r="H20" s="2">
        <v>61</v>
      </c>
      <c r="I20" s="2">
        <v>72</v>
      </c>
      <c r="L20" s="2">
        <v>2.9039999999999999</v>
      </c>
      <c r="N20" s="2">
        <v>2.742</v>
      </c>
      <c r="P20" s="2" t="s">
        <v>290</v>
      </c>
      <c r="Q20" s="2">
        <v>2</v>
      </c>
      <c r="R20" s="2" t="s">
        <v>360</v>
      </c>
      <c r="S20" s="2">
        <v>0</v>
      </c>
      <c r="T20" s="6" t="s">
        <v>348</v>
      </c>
      <c r="U20" s="2" t="s">
        <v>319</v>
      </c>
      <c r="V20" s="2" t="s">
        <v>277</v>
      </c>
      <c r="W20" s="2" t="s">
        <v>189</v>
      </c>
      <c r="Z20" s="2" t="s">
        <v>181</v>
      </c>
      <c r="AB20" s="2" t="s">
        <v>25</v>
      </c>
      <c r="AC20" s="2" t="s">
        <v>14</v>
      </c>
      <c r="AD20" s="2" t="s">
        <v>42</v>
      </c>
      <c r="AE20" s="2" t="s">
        <v>42</v>
      </c>
      <c r="AK20" s="2">
        <v>0.875</v>
      </c>
      <c r="AL20" s="3"/>
      <c r="AM20" s="3"/>
      <c r="AN20" s="3"/>
      <c r="AP20" s="2">
        <v>0.88800000000000001</v>
      </c>
      <c r="AQ20" s="2">
        <v>0.874</v>
      </c>
      <c r="AS20" s="2">
        <v>0.875</v>
      </c>
    </row>
    <row r="21" spans="1:45" x14ac:dyDescent="0.45">
      <c r="A21" s="2">
        <v>266</v>
      </c>
      <c r="B21" s="2" t="s">
        <v>375</v>
      </c>
      <c r="C21" s="2">
        <v>2022</v>
      </c>
      <c r="D21" s="2" t="s">
        <v>242</v>
      </c>
      <c r="E21" s="2" t="s">
        <v>376</v>
      </c>
      <c r="F21" s="2" t="s">
        <v>12</v>
      </c>
      <c r="G21" s="2" t="s">
        <v>14</v>
      </c>
      <c r="H21" s="2">
        <v>54</v>
      </c>
      <c r="I21" s="2">
        <v>32</v>
      </c>
      <c r="J21" s="2">
        <v>44</v>
      </c>
      <c r="K21" s="2">
        <v>15</v>
      </c>
      <c r="P21" s="2" t="s">
        <v>290</v>
      </c>
      <c r="Q21" s="2">
        <v>2</v>
      </c>
      <c r="R21" s="2" t="s">
        <v>320</v>
      </c>
      <c r="S21" s="2">
        <v>0</v>
      </c>
      <c r="T21" s="2" t="s">
        <v>346</v>
      </c>
      <c r="V21" s="2" t="s">
        <v>367</v>
      </c>
      <c r="W21" s="2" t="s">
        <v>189</v>
      </c>
      <c r="X21" s="4">
        <v>0.7</v>
      </c>
      <c r="Y21" s="4">
        <v>0.3</v>
      </c>
      <c r="AB21" s="2" t="s">
        <v>25</v>
      </c>
      <c r="AC21" s="2" t="s">
        <v>14</v>
      </c>
      <c r="AD21" s="2" t="s">
        <v>81</v>
      </c>
      <c r="AE21" s="2" t="s">
        <v>81</v>
      </c>
      <c r="AF21" s="2" t="s">
        <v>414</v>
      </c>
      <c r="AK21" s="2">
        <v>0.80249999999999999</v>
      </c>
      <c r="AP21" s="2">
        <v>0.83860000000000001</v>
      </c>
      <c r="AS21" s="2">
        <v>0.80249999999999999</v>
      </c>
    </row>
    <row r="22" spans="1:45" x14ac:dyDescent="0.45">
      <c r="A22" s="2">
        <v>267</v>
      </c>
      <c r="B22" s="2" t="s">
        <v>294</v>
      </c>
      <c r="C22" s="2">
        <v>2021</v>
      </c>
      <c r="D22" s="2" t="s">
        <v>243</v>
      </c>
      <c r="E22" s="2" t="s">
        <v>262</v>
      </c>
      <c r="F22" s="2" t="s">
        <v>12</v>
      </c>
      <c r="G22" s="2" t="s">
        <v>14</v>
      </c>
      <c r="H22" s="2">
        <v>19</v>
      </c>
      <c r="I22" s="2">
        <v>20</v>
      </c>
      <c r="P22" s="2" t="s">
        <v>115</v>
      </c>
      <c r="Q22" s="2">
        <v>1</v>
      </c>
      <c r="R22" s="2" t="s">
        <v>362</v>
      </c>
      <c r="S22" s="2">
        <v>1</v>
      </c>
      <c r="T22" s="3" t="s">
        <v>348</v>
      </c>
      <c r="V22" s="2" t="s">
        <v>257</v>
      </c>
      <c r="W22" s="2" t="s">
        <v>189</v>
      </c>
      <c r="Z22" s="2" t="s">
        <v>295</v>
      </c>
      <c r="AB22" s="2" t="s">
        <v>25</v>
      </c>
      <c r="AC22" s="2" t="s">
        <v>14</v>
      </c>
      <c r="AD22" s="2" t="s">
        <v>24</v>
      </c>
      <c r="AE22" s="2" t="s">
        <v>24</v>
      </c>
      <c r="AF22" s="2" t="s">
        <v>415</v>
      </c>
      <c r="AG22" s="6">
        <v>16</v>
      </c>
      <c r="AH22" s="6">
        <v>0</v>
      </c>
      <c r="AI22" s="6">
        <v>20</v>
      </c>
      <c r="AJ22" s="6">
        <v>3</v>
      </c>
      <c r="AK22" s="2">
        <v>0.92310000000000003</v>
      </c>
      <c r="AL22" s="2">
        <v>1</v>
      </c>
      <c r="AM22" s="2">
        <v>0.84209999999999996</v>
      </c>
      <c r="AN22" s="2">
        <v>1</v>
      </c>
      <c r="AP22" s="2">
        <v>0.92</v>
      </c>
      <c r="AQ22" s="5">
        <f>(2*(AL22*AM22)/(AL22+AM22))</f>
        <v>0.91428261223603502</v>
      </c>
      <c r="AS22" s="2">
        <v>0.92310000000000003</v>
      </c>
    </row>
    <row r="23" spans="1:45" x14ac:dyDescent="0.45">
      <c r="A23" s="2">
        <v>268</v>
      </c>
      <c r="B23" s="2" t="s">
        <v>399</v>
      </c>
      <c r="C23" s="2">
        <v>2021</v>
      </c>
      <c r="D23" s="2" t="s">
        <v>244</v>
      </c>
      <c r="E23" s="2" t="s">
        <v>373</v>
      </c>
      <c r="F23" s="2" t="s">
        <v>25</v>
      </c>
      <c r="H23" s="2">
        <v>10</v>
      </c>
      <c r="J23" s="2">
        <v>7</v>
      </c>
      <c r="P23" s="2" t="s">
        <v>115</v>
      </c>
      <c r="Q23" s="2">
        <v>1</v>
      </c>
      <c r="R23" s="2" t="s">
        <v>280</v>
      </c>
      <c r="S23" s="2">
        <v>1</v>
      </c>
      <c r="T23" s="2" t="s">
        <v>344</v>
      </c>
      <c r="U23" s="2" t="s">
        <v>321</v>
      </c>
      <c r="V23" s="2" t="s">
        <v>371</v>
      </c>
      <c r="W23" s="2" t="s">
        <v>400</v>
      </c>
      <c r="AB23" s="2" t="s">
        <v>328</v>
      </c>
      <c r="AD23" s="2" t="s">
        <v>281</v>
      </c>
      <c r="AE23" s="2" t="s">
        <v>81</v>
      </c>
    </row>
    <row r="24" spans="1:45" x14ac:dyDescent="0.45">
      <c r="A24" s="2">
        <v>270</v>
      </c>
      <c r="B24" s="2" t="s">
        <v>342</v>
      </c>
      <c r="C24" s="2">
        <v>2021</v>
      </c>
      <c r="D24" s="2" t="s">
        <v>245</v>
      </c>
      <c r="E24" s="2" t="s">
        <v>370</v>
      </c>
      <c r="F24" s="2" t="s">
        <v>369</v>
      </c>
      <c r="H24" s="2">
        <v>133</v>
      </c>
      <c r="P24" s="2" t="s">
        <v>115</v>
      </c>
      <c r="Q24" s="2">
        <v>1</v>
      </c>
      <c r="R24" s="2" t="s">
        <v>395</v>
      </c>
      <c r="S24" s="2">
        <v>1</v>
      </c>
      <c r="T24" s="2" t="s">
        <v>348</v>
      </c>
      <c r="U24" s="2" t="s">
        <v>322</v>
      </c>
      <c r="V24" s="2" t="s">
        <v>386</v>
      </c>
      <c r="W24" s="2" t="s">
        <v>26</v>
      </c>
      <c r="X24" s="13">
        <v>0.73599999999999999</v>
      </c>
      <c r="Y24" s="2" t="s">
        <v>396</v>
      </c>
      <c r="AA24" s="2" t="s">
        <v>397</v>
      </c>
      <c r="AB24" s="2" t="s">
        <v>398</v>
      </c>
      <c r="AD24" s="2" t="s">
        <v>363</v>
      </c>
      <c r="AE24" s="2" t="s">
        <v>390</v>
      </c>
      <c r="AK24" s="2">
        <v>0.64500000000000002</v>
      </c>
      <c r="AQ24" s="2">
        <v>0.64500000000000002</v>
      </c>
      <c r="AS24" s="2">
        <v>0.64500000000000002</v>
      </c>
    </row>
    <row r="25" spans="1:45" x14ac:dyDescent="0.45">
      <c r="A25" s="2">
        <v>281</v>
      </c>
      <c r="B25" s="2" t="s">
        <v>391</v>
      </c>
      <c r="C25" s="2">
        <v>2021</v>
      </c>
      <c r="D25" s="2" t="s">
        <v>246</v>
      </c>
      <c r="E25" s="2" t="s">
        <v>282</v>
      </c>
      <c r="F25" s="2" t="s">
        <v>25</v>
      </c>
      <c r="H25" s="2">
        <v>6</v>
      </c>
      <c r="P25" s="2" t="s">
        <v>115</v>
      </c>
      <c r="Q25" s="2">
        <v>1</v>
      </c>
      <c r="R25" s="2" t="s">
        <v>323</v>
      </c>
      <c r="S25" s="2">
        <v>1</v>
      </c>
      <c r="T25" s="2" t="s">
        <v>344</v>
      </c>
      <c r="V25" s="2" t="s">
        <v>385</v>
      </c>
      <c r="W25" s="2" t="s">
        <v>392</v>
      </c>
      <c r="Z25" s="2" t="s">
        <v>173</v>
      </c>
      <c r="AA25" s="2" t="s">
        <v>393</v>
      </c>
      <c r="AB25" s="2" t="s">
        <v>394</v>
      </c>
      <c r="AD25" s="2" t="s">
        <v>363</v>
      </c>
      <c r="AE25" s="2" t="s">
        <v>390</v>
      </c>
      <c r="AF25" s="2">
        <v>0.5</v>
      </c>
      <c r="AK25" s="2">
        <v>0.72399999999999998</v>
      </c>
      <c r="AQ25" s="2">
        <v>0.75</v>
      </c>
      <c r="AS25" s="2">
        <v>0.72399999999999998</v>
      </c>
    </row>
    <row r="26" spans="1:45" x14ac:dyDescent="0.45">
      <c r="A26" s="2">
        <v>282</v>
      </c>
      <c r="B26" s="2" t="s">
        <v>334</v>
      </c>
      <c r="C26" s="2">
        <v>2021</v>
      </c>
      <c r="D26" s="2" t="s">
        <v>335</v>
      </c>
      <c r="E26" s="2" t="s">
        <v>336</v>
      </c>
      <c r="F26" s="2" t="s">
        <v>12</v>
      </c>
      <c r="G26" s="2" t="s">
        <v>14</v>
      </c>
      <c r="H26" s="2">
        <v>40</v>
      </c>
      <c r="I26" s="2">
        <v>396</v>
      </c>
      <c r="P26" s="2" t="s">
        <v>290</v>
      </c>
      <c r="Q26" s="2">
        <v>2</v>
      </c>
      <c r="R26" s="2" t="s">
        <v>360</v>
      </c>
      <c r="S26" s="2">
        <v>0</v>
      </c>
      <c r="T26" s="2" t="s">
        <v>325</v>
      </c>
      <c r="U26" s="2" t="s">
        <v>324</v>
      </c>
      <c r="V26" s="2" t="s">
        <v>303</v>
      </c>
      <c r="W26" s="2" t="s">
        <v>26</v>
      </c>
      <c r="Z26" s="2" t="s">
        <v>295</v>
      </c>
      <c r="AB26" s="2" t="s">
        <v>25</v>
      </c>
      <c r="AC26" s="2" t="s">
        <v>14</v>
      </c>
      <c r="AD26" s="2" t="s">
        <v>143</v>
      </c>
      <c r="AE26" s="2" t="s">
        <v>143</v>
      </c>
      <c r="AK26" s="2">
        <v>0.79500000000000004</v>
      </c>
      <c r="AL26" s="2">
        <v>0.751</v>
      </c>
      <c r="AM26" s="2">
        <v>0.85099999999999998</v>
      </c>
      <c r="AQ26" s="5">
        <f>(2*(AL26*AM26)/(AL26+AM26))</f>
        <v>0.79787890137328354</v>
      </c>
      <c r="AS26" s="2">
        <v>0.79500000000000004</v>
      </c>
    </row>
    <row r="27" spans="1:45" x14ac:dyDescent="0.45">
      <c r="A27" s="2">
        <v>283</v>
      </c>
      <c r="B27" s="2" t="s">
        <v>300</v>
      </c>
      <c r="C27" s="2">
        <v>2021</v>
      </c>
      <c r="D27" s="2" t="s">
        <v>247</v>
      </c>
      <c r="E27" s="2" t="s">
        <v>254</v>
      </c>
      <c r="F27" s="2" t="s">
        <v>12</v>
      </c>
      <c r="G27" s="2" t="s">
        <v>14</v>
      </c>
      <c r="H27" s="2">
        <v>34</v>
      </c>
      <c r="I27" s="2">
        <v>34</v>
      </c>
      <c r="P27" s="2" t="s">
        <v>115</v>
      </c>
      <c r="Q27" s="2">
        <v>1</v>
      </c>
      <c r="R27" s="2" t="s">
        <v>11</v>
      </c>
      <c r="S27" s="2">
        <v>1</v>
      </c>
      <c r="T27" s="2" t="s">
        <v>346</v>
      </c>
      <c r="U27" s="2" t="s">
        <v>313</v>
      </c>
      <c r="V27" s="2" t="s">
        <v>297</v>
      </c>
      <c r="W27" s="2" t="s">
        <v>298</v>
      </c>
      <c r="X27" s="4">
        <v>0.8</v>
      </c>
      <c r="Y27" s="4">
        <v>0.2</v>
      </c>
      <c r="AB27" s="2" t="s">
        <v>25</v>
      </c>
      <c r="AC27" s="2" t="s">
        <v>14</v>
      </c>
      <c r="AD27" s="2" t="s">
        <v>299</v>
      </c>
      <c r="AE27" s="2" t="s">
        <v>81</v>
      </c>
      <c r="AG27" s="3">
        <v>29</v>
      </c>
      <c r="AH27" s="3">
        <v>8</v>
      </c>
      <c r="AI27" s="3">
        <v>26</v>
      </c>
      <c r="AJ27" s="3">
        <v>5</v>
      </c>
      <c r="AK27" s="2">
        <v>0.80900000000000005</v>
      </c>
      <c r="AL27" s="2">
        <v>0.78400000000000003</v>
      </c>
      <c r="AM27" s="2">
        <v>0.85399999999999998</v>
      </c>
      <c r="AN27" s="2">
        <v>0.76500000000000001</v>
      </c>
      <c r="AQ27" s="2">
        <v>0.81799999999999995</v>
      </c>
      <c r="AS27" s="2">
        <v>0.80900000000000005</v>
      </c>
    </row>
    <row r="28" spans="1:45" x14ac:dyDescent="0.45">
      <c r="A28" s="2">
        <v>293</v>
      </c>
      <c r="B28" s="2" t="s">
        <v>343</v>
      </c>
      <c r="C28" s="2">
        <v>2021</v>
      </c>
      <c r="D28" s="2" t="s">
        <v>248</v>
      </c>
      <c r="E28" s="2" t="s">
        <v>256</v>
      </c>
      <c r="F28" s="2" t="s">
        <v>12</v>
      </c>
      <c r="G28" s="2" t="s">
        <v>14</v>
      </c>
      <c r="H28" s="2">
        <v>7</v>
      </c>
      <c r="I28" s="2">
        <v>25</v>
      </c>
      <c r="J28" s="2">
        <v>5</v>
      </c>
      <c r="L28" s="2">
        <v>10.6</v>
      </c>
      <c r="N28" s="2">
        <v>8.6</v>
      </c>
      <c r="P28" s="2" t="s">
        <v>113</v>
      </c>
      <c r="Q28" s="2">
        <v>2</v>
      </c>
      <c r="R28" s="2" t="s">
        <v>255</v>
      </c>
      <c r="S28" s="2">
        <v>2</v>
      </c>
      <c r="T28" s="2" t="s">
        <v>344</v>
      </c>
      <c r="U28" s="2" t="s">
        <v>326</v>
      </c>
      <c r="V28" s="2" t="s">
        <v>381</v>
      </c>
      <c r="W28" s="2" t="s">
        <v>196</v>
      </c>
      <c r="AA28" s="2" t="s">
        <v>389</v>
      </c>
      <c r="AB28" s="2" t="s">
        <v>368</v>
      </c>
      <c r="AD28" s="2" t="s">
        <v>32</v>
      </c>
      <c r="AE28" s="2" t="s">
        <v>32</v>
      </c>
      <c r="AK28" s="2">
        <v>0.80359999999999998</v>
      </c>
      <c r="AL28" s="2">
        <v>0.80710000000000004</v>
      </c>
      <c r="AQ28" s="2">
        <v>0.80479999999999996</v>
      </c>
      <c r="AS28" s="2">
        <v>0.80359999999999998</v>
      </c>
    </row>
    <row r="29" spans="1:45" x14ac:dyDescent="0.45">
      <c r="A29" s="2">
        <v>385</v>
      </c>
      <c r="B29" s="2" t="s">
        <v>433</v>
      </c>
      <c r="C29" s="2">
        <v>2023</v>
      </c>
      <c r="D29" s="2" t="s">
        <v>421</v>
      </c>
      <c r="E29" s="2" t="s">
        <v>423</v>
      </c>
      <c r="F29" s="2" t="s">
        <v>12</v>
      </c>
      <c r="G29" s="2" t="s">
        <v>14</v>
      </c>
      <c r="H29" s="2">
        <v>41</v>
      </c>
      <c r="I29" s="2">
        <v>416</v>
      </c>
      <c r="P29" s="2" t="s">
        <v>290</v>
      </c>
      <c r="Q29" s="2">
        <v>2</v>
      </c>
      <c r="R29" s="2" t="s">
        <v>422</v>
      </c>
      <c r="S29" s="2">
        <v>0</v>
      </c>
      <c r="T29" s="2" t="s">
        <v>346</v>
      </c>
      <c r="V29" s="2" t="s">
        <v>117</v>
      </c>
      <c r="W29" s="2" t="s">
        <v>187</v>
      </c>
      <c r="Z29" s="2" t="s">
        <v>295</v>
      </c>
      <c r="AB29" s="2" t="s">
        <v>25</v>
      </c>
      <c r="AC29" s="2" t="s">
        <v>14</v>
      </c>
      <c r="AD29" s="2" t="s">
        <v>24</v>
      </c>
      <c r="AE29" s="2" t="s">
        <v>24</v>
      </c>
      <c r="AP29" s="2">
        <v>0.85</v>
      </c>
      <c r="AS29" s="2">
        <v>0.85</v>
      </c>
    </row>
    <row r="30" spans="1:45" x14ac:dyDescent="0.45">
      <c r="A30" s="2">
        <v>313</v>
      </c>
      <c r="B30" s="2" t="s">
        <v>429</v>
      </c>
      <c r="C30" s="2">
        <v>2023</v>
      </c>
      <c r="D30" s="2" t="s">
        <v>420</v>
      </c>
      <c r="E30" s="2" t="s">
        <v>424</v>
      </c>
      <c r="F30" s="2" t="s">
        <v>12</v>
      </c>
      <c r="G30" s="2" t="s">
        <v>14</v>
      </c>
      <c r="H30" s="2">
        <v>45</v>
      </c>
      <c r="I30" s="2">
        <v>50</v>
      </c>
      <c r="J30" s="2">
        <v>24</v>
      </c>
      <c r="K30" s="2">
        <v>27</v>
      </c>
      <c r="L30" s="2">
        <v>4</v>
      </c>
      <c r="M30" s="2">
        <v>1.1200000000000001</v>
      </c>
      <c r="N30" s="2">
        <v>3.99</v>
      </c>
      <c r="O30" s="2">
        <v>1.04</v>
      </c>
      <c r="P30" s="2" t="s">
        <v>115</v>
      </c>
      <c r="Q30" s="2">
        <v>1</v>
      </c>
      <c r="R30" s="2" t="s">
        <v>127</v>
      </c>
      <c r="S30" s="2">
        <v>1</v>
      </c>
      <c r="T30" s="2" t="s">
        <v>346</v>
      </c>
      <c r="U30" s="2" t="s">
        <v>426</v>
      </c>
      <c r="V30" s="2" t="s">
        <v>160</v>
      </c>
      <c r="W30" s="2" t="s">
        <v>194</v>
      </c>
      <c r="X30" s="4">
        <v>0.8</v>
      </c>
      <c r="Y30" s="4">
        <v>0.2</v>
      </c>
      <c r="Z30" s="2" t="s">
        <v>431</v>
      </c>
      <c r="AB30" s="2" t="s">
        <v>25</v>
      </c>
      <c r="AC30" s="2" t="s">
        <v>14</v>
      </c>
      <c r="AD30" s="2" t="s">
        <v>439</v>
      </c>
      <c r="AE30" s="2" t="s">
        <v>439</v>
      </c>
      <c r="AF30" s="2">
        <v>0.5</v>
      </c>
      <c r="AK30" s="2">
        <v>0.97599999999999998</v>
      </c>
      <c r="AL30" s="2">
        <v>0.95499999999999996</v>
      </c>
      <c r="AM30" s="2">
        <v>0.99199999999999999</v>
      </c>
      <c r="AP30" s="2">
        <v>0.996</v>
      </c>
      <c r="AS30" s="2">
        <v>0.97599999999999998</v>
      </c>
    </row>
  </sheetData>
  <sortState xmlns:xlrd2="http://schemas.microsoft.com/office/spreadsheetml/2017/richdata2" ref="A2:AS30">
    <sortCondition ref="A1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CDEA-B946-4A22-9FA4-E9E569C28044}">
  <sheetPr>
    <pageSetUpPr fitToPage="1"/>
  </sheetPr>
  <dimension ref="A1:BI120"/>
  <sheetViews>
    <sheetView zoomScaleNormal="100" workbookViewId="0">
      <pane xSplit="5" ySplit="1" topLeftCell="AA60" activePane="bottomRight" state="frozen"/>
      <selection activeCell="E132" sqref="E132"/>
      <selection pane="topRight" activeCell="E132" sqref="E132"/>
      <selection pane="bottomLeft" activeCell="E132" sqref="E132"/>
      <selection pane="bottomRight" sqref="A1:XFD1048576"/>
    </sheetView>
  </sheetViews>
  <sheetFormatPr defaultColWidth="9" defaultRowHeight="14.25" x14ac:dyDescent="0.45"/>
  <cols>
    <col min="1" max="1" width="6.3984375" style="2" customWidth="1"/>
    <col min="2" max="2" width="31.3984375" style="2" customWidth="1"/>
    <col min="3" max="3" width="6" style="2" customWidth="1"/>
    <col min="4" max="4" width="9.59765625" style="2" customWidth="1"/>
    <col min="5" max="5" width="15.73046875" style="2" customWidth="1"/>
    <col min="6" max="6" width="16.59765625" style="2" customWidth="1"/>
    <col min="7" max="7" width="19" style="2" bestFit="1" customWidth="1"/>
    <col min="8" max="8" width="22.1328125" style="2" customWidth="1"/>
    <col min="9" max="9" width="22.59765625" style="2" bestFit="1" customWidth="1"/>
    <col min="10" max="16" width="22.59765625" style="2" customWidth="1"/>
    <col min="17" max="17" width="23.1328125" style="2" bestFit="1" customWidth="1"/>
    <col min="18" max="21" width="23.1328125" style="2" customWidth="1"/>
    <col min="22" max="22" width="20.3984375" style="2" customWidth="1"/>
    <col min="23" max="23" width="21" style="2" customWidth="1"/>
    <col min="24" max="24" width="51.59765625" style="2" bestFit="1" customWidth="1"/>
    <col min="25" max="25" width="51.59765625" style="2" customWidth="1"/>
    <col min="26" max="26" width="52.3984375" style="2" bestFit="1" customWidth="1"/>
    <col min="27" max="27" width="34.86328125" style="2" bestFit="1" customWidth="1"/>
    <col min="28" max="28" width="30.86328125" style="2" bestFit="1" customWidth="1"/>
    <col min="29" max="29" width="18.1328125" style="2" bestFit="1" customWidth="1"/>
    <col min="30" max="30" width="31.73046875" style="2" bestFit="1" customWidth="1"/>
    <col min="31" max="31" width="32.86328125" style="2" bestFit="1" customWidth="1"/>
    <col min="32" max="33" width="41" style="2" bestFit="1" customWidth="1"/>
    <col min="34" max="34" width="62" style="2" bestFit="1" customWidth="1"/>
    <col min="35" max="38" width="20.86328125" style="2" customWidth="1"/>
    <col min="39" max="39" width="14" style="2" bestFit="1" customWidth="1"/>
    <col min="40" max="40" width="11.73046875" style="2" bestFit="1" customWidth="1"/>
    <col min="41" max="41" width="15.59765625" style="2" bestFit="1" customWidth="1"/>
    <col min="42" max="42" width="11.73046875" style="2" bestFit="1" customWidth="1"/>
    <col min="43" max="43" width="18" style="2" bestFit="1" customWidth="1"/>
    <col min="44" max="44" width="6.73046875" style="2" bestFit="1" customWidth="1"/>
    <col min="45" max="45" width="5.73046875" style="2" bestFit="1" customWidth="1"/>
    <col min="46" max="46" width="29.86328125" style="2" bestFit="1" customWidth="1"/>
    <col min="47" max="16384" width="9" style="2"/>
  </cols>
  <sheetData>
    <row r="1" spans="1:61" x14ac:dyDescent="0.45">
      <c r="A1" s="1" t="s">
        <v>10</v>
      </c>
      <c r="B1" s="1" t="s">
        <v>197</v>
      </c>
      <c r="C1" s="1" t="s">
        <v>6</v>
      </c>
      <c r="D1" s="1" t="s">
        <v>211</v>
      </c>
      <c r="E1" s="1" t="s">
        <v>212</v>
      </c>
      <c r="F1" s="1" t="s">
        <v>210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350</v>
      </c>
      <c r="R1" s="1" t="s">
        <v>351</v>
      </c>
      <c r="S1" s="1" t="s">
        <v>419</v>
      </c>
      <c r="T1" s="1" t="s">
        <v>418</v>
      </c>
      <c r="U1" s="1" t="s">
        <v>13</v>
      </c>
      <c r="V1" s="1" t="s">
        <v>347</v>
      </c>
      <c r="W1" s="1" t="s">
        <v>223</v>
      </c>
      <c r="X1" s="1" t="s">
        <v>224</v>
      </c>
      <c r="Y1" s="1" t="s">
        <v>186</v>
      </c>
      <c r="Z1" s="1" t="s">
        <v>226</v>
      </c>
      <c r="AA1" s="1" t="s">
        <v>225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38</v>
      </c>
      <c r="AG1" s="1" t="s">
        <v>417</v>
      </c>
      <c r="AH1" s="1" t="s">
        <v>168</v>
      </c>
      <c r="AI1" s="1" t="s">
        <v>99</v>
      </c>
      <c r="AJ1" s="1" t="s">
        <v>100</v>
      </c>
      <c r="AK1" s="1" t="s">
        <v>102</v>
      </c>
      <c r="AL1" s="1" t="s">
        <v>101</v>
      </c>
      <c r="AM1" s="1" t="s">
        <v>20</v>
      </c>
      <c r="AN1" s="1" t="s">
        <v>21</v>
      </c>
      <c r="AO1" s="1" t="s">
        <v>232</v>
      </c>
      <c r="AP1" s="1" t="s">
        <v>22</v>
      </c>
      <c r="AQ1" s="1" t="s">
        <v>231</v>
      </c>
      <c r="AR1" s="1" t="s">
        <v>36</v>
      </c>
      <c r="AS1" s="1" t="s">
        <v>31</v>
      </c>
      <c r="AT1" s="1" t="s">
        <v>233</v>
      </c>
      <c r="AU1" s="1"/>
      <c r="AV1" s="1"/>
      <c r="AW1" s="1"/>
      <c r="AX1" s="1"/>
      <c r="AY1" s="1"/>
      <c r="AZ1" s="1"/>
      <c r="BA1" s="1"/>
      <c r="BB1" s="1"/>
      <c r="BC1" s="1"/>
      <c r="BD1" s="1"/>
      <c r="BF1" s="1"/>
      <c r="BG1" s="1"/>
      <c r="BH1" s="1"/>
      <c r="BI1" s="1"/>
    </row>
    <row r="2" spans="1:61" x14ac:dyDescent="0.45">
      <c r="A2" s="2">
        <v>2</v>
      </c>
      <c r="B2" s="2" t="s">
        <v>198</v>
      </c>
      <c r="C2" s="2">
        <v>2018</v>
      </c>
      <c r="D2" s="2" t="s">
        <v>1</v>
      </c>
      <c r="E2" s="2" t="s">
        <v>15</v>
      </c>
      <c r="F2" s="2" t="s">
        <v>23</v>
      </c>
      <c r="H2" s="2">
        <v>6</v>
      </c>
      <c r="Q2" s="2" t="s">
        <v>113</v>
      </c>
      <c r="R2" s="2">
        <v>0</v>
      </c>
      <c r="S2" s="2" t="s">
        <v>112</v>
      </c>
      <c r="T2" s="2">
        <v>1</v>
      </c>
      <c r="U2" s="2" t="s">
        <v>344</v>
      </c>
      <c r="V2" s="2" t="s">
        <v>304</v>
      </c>
      <c r="W2" s="2" t="s">
        <v>17</v>
      </c>
      <c r="X2" s="2" t="s">
        <v>37</v>
      </c>
      <c r="Y2" s="2" t="s">
        <v>26</v>
      </c>
      <c r="Z2" s="2" t="s">
        <v>178</v>
      </c>
      <c r="AA2" s="2" t="s">
        <v>177</v>
      </c>
      <c r="AB2" s="2" t="s">
        <v>181</v>
      </c>
      <c r="AD2" s="2" t="s">
        <v>175</v>
      </c>
      <c r="AE2" s="2" t="s">
        <v>176</v>
      </c>
      <c r="AF2" s="2" t="s">
        <v>19</v>
      </c>
      <c r="AG2" s="2" t="s">
        <v>269</v>
      </c>
      <c r="AM2" s="2">
        <v>0.73399999999999999</v>
      </c>
      <c r="AN2" s="2">
        <v>0.70599999999999996</v>
      </c>
      <c r="AO2" s="2">
        <v>0.67800000000000005</v>
      </c>
      <c r="AP2" s="2">
        <v>0.77600000000000002</v>
      </c>
      <c r="AQ2" s="2">
        <v>0.69599999999999995</v>
      </c>
      <c r="AR2" s="2">
        <v>0.73819999999999997</v>
      </c>
      <c r="AS2" s="3">
        <f>(2*(AN2*AO2)/(AN2+AO2))</f>
        <v>0.69171676300578033</v>
      </c>
    </row>
    <row r="3" spans="1:61" x14ac:dyDescent="0.45">
      <c r="A3" s="2">
        <v>2</v>
      </c>
      <c r="B3" s="2" t="s">
        <v>198</v>
      </c>
      <c r="C3" s="2">
        <v>2018</v>
      </c>
      <c r="D3" s="2" t="s">
        <v>1</v>
      </c>
      <c r="E3" s="2" t="s">
        <v>15</v>
      </c>
      <c r="F3" s="2" t="s">
        <v>23</v>
      </c>
      <c r="H3" s="2">
        <v>6</v>
      </c>
      <c r="Q3" s="2" t="s">
        <v>113</v>
      </c>
      <c r="R3" s="2">
        <v>0</v>
      </c>
      <c r="S3" s="2" t="s">
        <v>112</v>
      </c>
      <c r="T3" s="2">
        <v>1</v>
      </c>
      <c r="U3" s="2" t="s">
        <v>344</v>
      </c>
      <c r="V3" s="2" t="s">
        <v>304</v>
      </c>
      <c r="W3" s="2" t="s">
        <v>147</v>
      </c>
      <c r="X3" s="2" t="s">
        <v>37</v>
      </c>
      <c r="Y3" s="2" t="s">
        <v>26</v>
      </c>
      <c r="Z3" s="2" t="s">
        <v>178</v>
      </c>
      <c r="AA3" s="2" t="s">
        <v>177</v>
      </c>
      <c r="AB3" s="2" t="s">
        <v>181</v>
      </c>
      <c r="AD3" s="2" t="s">
        <v>175</v>
      </c>
      <c r="AE3" s="2" t="s">
        <v>176</v>
      </c>
      <c r="AF3" s="2" t="s">
        <v>16</v>
      </c>
      <c r="AG3" s="2" t="s">
        <v>352</v>
      </c>
      <c r="AM3" s="2">
        <v>0.754</v>
      </c>
      <c r="AN3" s="2">
        <v>0.72899999999999998</v>
      </c>
      <c r="AO3" s="2">
        <v>0.65100000000000002</v>
      </c>
      <c r="AP3" s="2">
        <v>0.81200000000000006</v>
      </c>
      <c r="AQ3" s="2">
        <v>0.70599999999999996</v>
      </c>
      <c r="AR3" s="2">
        <v>0.79259999999999997</v>
      </c>
      <c r="AS3" s="3">
        <f t="shared" ref="AS3:AS7" si="0">(2*(AN3*AO3)/(AN3+AO3))</f>
        <v>0.68779565217391314</v>
      </c>
    </row>
    <row r="4" spans="1:61" x14ac:dyDescent="0.45">
      <c r="A4" s="2">
        <v>2</v>
      </c>
      <c r="B4" s="2" t="s">
        <v>198</v>
      </c>
      <c r="C4" s="2">
        <v>2018</v>
      </c>
      <c r="D4" s="2" t="s">
        <v>1</v>
      </c>
      <c r="E4" s="2" t="s">
        <v>15</v>
      </c>
      <c r="F4" s="2" t="s">
        <v>23</v>
      </c>
      <c r="H4" s="2">
        <v>6</v>
      </c>
      <c r="Q4" s="2" t="s">
        <v>113</v>
      </c>
      <c r="R4" s="2">
        <v>0</v>
      </c>
      <c r="S4" s="2" t="s">
        <v>112</v>
      </c>
      <c r="T4" s="2">
        <v>1</v>
      </c>
      <c r="U4" s="2" t="s">
        <v>344</v>
      </c>
      <c r="V4" s="2" t="s">
        <v>304</v>
      </c>
      <c r="W4" s="2" t="s">
        <v>28</v>
      </c>
      <c r="X4" s="2" t="s">
        <v>37</v>
      </c>
      <c r="Y4" s="2" t="s">
        <v>26</v>
      </c>
      <c r="Z4" s="2" t="s">
        <v>178</v>
      </c>
      <c r="AA4" s="2" t="s">
        <v>177</v>
      </c>
      <c r="AB4" s="2" t="s">
        <v>181</v>
      </c>
      <c r="AD4" s="2" t="s">
        <v>175</v>
      </c>
      <c r="AE4" s="2" t="s">
        <v>176</v>
      </c>
      <c r="AF4" s="2" t="s">
        <v>19</v>
      </c>
      <c r="AG4" s="2" t="s">
        <v>269</v>
      </c>
      <c r="AM4" s="2">
        <v>0.69599999999999995</v>
      </c>
      <c r="AN4" s="2">
        <v>0.66300000000000003</v>
      </c>
      <c r="AO4" s="2">
        <v>0.75900000000000001</v>
      </c>
      <c r="AP4" s="2">
        <v>0.64200000000000002</v>
      </c>
      <c r="AQ4" s="2">
        <v>0.58299999999999996</v>
      </c>
      <c r="AR4" s="2">
        <v>0.86809999999999998</v>
      </c>
      <c r="AS4" s="3">
        <f t="shared" si="0"/>
        <v>0.70775949367088609</v>
      </c>
    </row>
    <row r="5" spans="1:61" x14ac:dyDescent="0.45">
      <c r="A5" s="2">
        <v>2</v>
      </c>
      <c r="B5" s="2" t="s">
        <v>198</v>
      </c>
      <c r="C5" s="2">
        <v>2018</v>
      </c>
      <c r="D5" s="2" t="s">
        <v>1</v>
      </c>
      <c r="E5" s="2" t="s">
        <v>15</v>
      </c>
      <c r="F5" s="2" t="s">
        <v>23</v>
      </c>
      <c r="H5" s="2">
        <v>6</v>
      </c>
      <c r="Q5" s="2" t="s">
        <v>113</v>
      </c>
      <c r="R5" s="2">
        <v>0</v>
      </c>
      <c r="S5" s="2" t="s">
        <v>112</v>
      </c>
      <c r="T5" s="2">
        <v>1</v>
      </c>
      <c r="U5" s="2" t="s">
        <v>344</v>
      </c>
      <c r="V5" s="2" t="s">
        <v>304</v>
      </c>
      <c r="W5" s="2" t="s">
        <v>148</v>
      </c>
      <c r="X5" s="2" t="s">
        <v>37</v>
      </c>
      <c r="Y5" s="2" t="s">
        <v>26</v>
      </c>
      <c r="Z5" s="2" t="s">
        <v>178</v>
      </c>
      <c r="AA5" s="2" t="s">
        <v>177</v>
      </c>
      <c r="AB5" s="2" t="s">
        <v>181</v>
      </c>
      <c r="AD5" s="2" t="s">
        <v>175</v>
      </c>
      <c r="AE5" s="2" t="s">
        <v>176</v>
      </c>
      <c r="AF5" s="2" t="s">
        <v>16</v>
      </c>
      <c r="AG5" s="2" t="s">
        <v>352</v>
      </c>
      <c r="AM5" s="2">
        <v>0.84599999999999997</v>
      </c>
      <c r="AN5" s="2">
        <v>0.745</v>
      </c>
      <c r="AO5" s="2">
        <v>0.85799999999999998</v>
      </c>
      <c r="AP5" s="2">
        <v>0.76700000000000002</v>
      </c>
      <c r="AQ5" s="2">
        <v>0.78200000000000003</v>
      </c>
      <c r="AR5" s="2">
        <v>0.93140000000000001</v>
      </c>
      <c r="AS5" s="3">
        <f t="shared" si="0"/>
        <v>0.79751715533374912</v>
      </c>
    </row>
    <row r="6" spans="1:61" x14ac:dyDescent="0.45">
      <c r="A6" s="2">
        <v>2</v>
      </c>
      <c r="B6" s="2" t="s">
        <v>198</v>
      </c>
      <c r="C6" s="2">
        <v>2018</v>
      </c>
      <c r="D6" s="2" t="s">
        <v>1</v>
      </c>
      <c r="E6" s="2" t="s">
        <v>15</v>
      </c>
      <c r="F6" s="2" t="s">
        <v>23</v>
      </c>
      <c r="H6" s="2">
        <v>6</v>
      </c>
      <c r="Q6" s="2" t="s">
        <v>113</v>
      </c>
      <c r="R6" s="2">
        <v>0</v>
      </c>
      <c r="S6" s="2" t="s">
        <v>112</v>
      </c>
      <c r="T6" s="2">
        <v>1</v>
      </c>
      <c r="U6" s="2" t="s">
        <v>344</v>
      </c>
      <c r="V6" s="2" t="s">
        <v>304</v>
      </c>
      <c r="W6" s="2" t="s">
        <v>18</v>
      </c>
      <c r="X6" s="2" t="s">
        <v>114</v>
      </c>
      <c r="Y6" s="2" t="s">
        <v>26</v>
      </c>
      <c r="Z6" s="2" t="s">
        <v>178</v>
      </c>
      <c r="AA6" s="2" t="s">
        <v>177</v>
      </c>
      <c r="AB6" s="2" t="s">
        <v>181</v>
      </c>
      <c r="AD6" s="2" t="s">
        <v>175</v>
      </c>
      <c r="AE6" s="2" t="s">
        <v>176</v>
      </c>
      <c r="AF6" s="2" t="s">
        <v>16</v>
      </c>
      <c r="AG6" s="2" t="s">
        <v>352</v>
      </c>
      <c r="AM6" s="2">
        <v>0.70899999999999996</v>
      </c>
      <c r="AN6" s="2">
        <v>0.61899999999999999</v>
      </c>
      <c r="AO6" s="2">
        <v>0.95299999999999996</v>
      </c>
      <c r="AP6" s="2">
        <v>0.48299999999999998</v>
      </c>
      <c r="AQ6" s="2">
        <v>0.90200000000000002</v>
      </c>
      <c r="AR6" s="2">
        <v>0.61919999999999997</v>
      </c>
      <c r="AS6" s="3">
        <f t="shared" si="0"/>
        <v>0.75051781170483456</v>
      </c>
    </row>
    <row r="7" spans="1:61" x14ac:dyDescent="0.45">
      <c r="A7" s="2">
        <v>2</v>
      </c>
      <c r="B7" s="2" t="s">
        <v>198</v>
      </c>
      <c r="C7" s="2">
        <v>2018</v>
      </c>
      <c r="D7" s="2" t="s">
        <v>1</v>
      </c>
      <c r="E7" s="2" t="s">
        <v>15</v>
      </c>
      <c r="F7" s="2" t="s">
        <v>23</v>
      </c>
      <c r="H7" s="2">
        <v>6</v>
      </c>
      <c r="Q7" s="2" t="s">
        <v>113</v>
      </c>
      <c r="R7" s="2">
        <v>0</v>
      </c>
      <c r="S7" s="2" t="s">
        <v>112</v>
      </c>
      <c r="T7" s="2">
        <v>1</v>
      </c>
      <c r="U7" s="2" t="s">
        <v>344</v>
      </c>
      <c r="V7" s="2" t="s">
        <v>304</v>
      </c>
      <c r="W7" s="2" t="s">
        <v>149</v>
      </c>
      <c r="X7" s="2" t="s">
        <v>114</v>
      </c>
      <c r="Y7" s="2" t="s">
        <v>26</v>
      </c>
      <c r="Z7" s="2" t="s">
        <v>178</v>
      </c>
      <c r="AA7" s="2" t="s">
        <v>177</v>
      </c>
      <c r="AB7" s="2" t="s">
        <v>181</v>
      </c>
      <c r="AD7" s="2" t="s">
        <v>175</v>
      </c>
      <c r="AE7" s="2" t="s">
        <v>176</v>
      </c>
      <c r="AF7" s="2" t="s">
        <v>16</v>
      </c>
      <c r="AG7" s="2" t="s">
        <v>352</v>
      </c>
      <c r="AM7" s="2">
        <v>0.88200000000000001</v>
      </c>
      <c r="AN7" s="2">
        <v>0.83299999999999996</v>
      </c>
      <c r="AO7" s="2">
        <v>0.83</v>
      </c>
      <c r="AP7" s="2">
        <v>0.873</v>
      </c>
      <c r="AQ7" s="2">
        <v>0.81799999999999995</v>
      </c>
      <c r="AR7" s="2">
        <v>0.91279999999999994</v>
      </c>
      <c r="AS7" s="3">
        <f t="shared" si="0"/>
        <v>0.8314972940469032</v>
      </c>
    </row>
    <row r="8" spans="1:61" x14ac:dyDescent="0.45">
      <c r="A8" s="2">
        <v>5</v>
      </c>
      <c r="B8" s="2" t="s">
        <v>199</v>
      </c>
      <c r="C8" s="2">
        <v>2017</v>
      </c>
      <c r="D8" s="2" t="s">
        <v>329</v>
      </c>
      <c r="E8" s="2" t="s">
        <v>27</v>
      </c>
      <c r="F8" s="2" t="s">
        <v>12</v>
      </c>
      <c r="G8" s="2" t="s">
        <v>14</v>
      </c>
      <c r="H8" s="2">
        <v>50</v>
      </c>
      <c r="I8" s="2">
        <v>50</v>
      </c>
      <c r="Q8" s="2" t="s">
        <v>115</v>
      </c>
      <c r="R8" s="2">
        <v>1</v>
      </c>
      <c r="S8" s="2" t="s">
        <v>355</v>
      </c>
      <c r="T8" s="2">
        <v>1</v>
      </c>
      <c r="U8" s="2" t="s">
        <v>345</v>
      </c>
      <c r="V8" s="2" t="s">
        <v>305</v>
      </c>
      <c r="W8" s="2" t="s">
        <v>30</v>
      </c>
      <c r="X8" s="2" t="s">
        <v>29</v>
      </c>
      <c r="Y8" s="2" t="s">
        <v>150</v>
      </c>
      <c r="Z8" s="4">
        <v>0.8</v>
      </c>
      <c r="AA8" s="4">
        <v>0.2</v>
      </c>
      <c r="AB8" s="2" t="s">
        <v>173</v>
      </c>
      <c r="AC8" s="2" t="s">
        <v>174</v>
      </c>
      <c r="AD8" s="2" t="s">
        <v>150</v>
      </c>
      <c r="AE8" s="2" t="s">
        <v>151</v>
      </c>
      <c r="AF8" s="2" t="s">
        <v>30</v>
      </c>
      <c r="AG8" s="2" t="s">
        <v>30</v>
      </c>
      <c r="AI8" s="3"/>
      <c r="AJ8" s="3"/>
      <c r="AK8" s="3"/>
      <c r="AL8" s="3"/>
      <c r="AM8" s="3"/>
      <c r="AN8" s="2">
        <v>0.75</v>
      </c>
      <c r="AO8" s="2">
        <v>0.8</v>
      </c>
      <c r="AP8" s="3"/>
      <c r="AR8" s="2">
        <v>0.79</v>
      </c>
      <c r="AS8" s="2">
        <v>0.78</v>
      </c>
      <c r="AT8" s="2">
        <v>0.77</v>
      </c>
    </row>
    <row r="9" spans="1:61" x14ac:dyDescent="0.45">
      <c r="A9" s="2">
        <v>5</v>
      </c>
      <c r="B9" s="2" t="s">
        <v>199</v>
      </c>
      <c r="C9" s="2">
        <v>2017</v>
      </c>
      <c r="D9" s="2" t="s">
        <v>329</v>
      </c>
      <c r="E9" s="2" t="s">
        <v>27</v>
      </c>
      <c r="F9" s="2" t="s">
        <v>12</v>
      </c>
      <c r="G9" s="2" t="s">
        <v>14</v>
      </c>
      <c r="H9" s="2">
        <v>50</v>
      </c>
      <c r="I9" s="2">
        <v>50</v>
      </c>
      <c r="Q9" s="2" t="s">
        <v>115</v>
      </c>
      <c r="R9" s="2">
        <v>1</v>
      </c>
      <c r="S9" s="2" t="s">
        <v>355</v>
      </c>
      <c r="T9" s="2">
        <v>1</v>
      </c>
      <c r="U9" s="2" t="s">
        <v>345</v>
      </c>
      <c r="V9" s="2" t="s">
        <v>305</v>
      </c>
      <c r="W9" s="2" t="s">
        <v>172</v>
      </c>
      <c r="X9" s="2" t="s">
        <v>29</v>
      </c>
      <c r="Y9" s="2" t="s">
        <v>150</v>
      </c>
      <c r="Z9" s="4">
        <v>0.8</v>
      </c>
      <c r="AA9" s="4">
        <v>0.2</v>
      </c>
      <c r="AB9" s="2" t="s">
        <v>173</v>
      </c>
      <c r="AC9" s="2" t="s">
        <v>174</v>
      </c>
      <c r="AD9" s="2" t="s">
        <v>150</v>
      </c>
      <c r="AE9" s="2" t="s">
        <v>151</v>
      </c>
      <c r="AF9" s="2" t="s">
        <v>32</v>
      </c>
      <c r="AG9" s="2" t="s">
        <v>32</v>
      </c>
      <c r="AI9" s="3"/>
      <c r="AJ9" s="3"/>
      <c r="AK9" s="3"/>
      <c r="AL9" s="3"/>
      <c r="AM9" s="3"/>
      <c r="AN9" s="2">
        <v>0.71</v>
      </c>
      <c r="AO9" s="2">
        <v>0.77</v>
      </c>
      <c r="AP9" s="3"/>
      <c r="AR9" s="2">
        <v>0.75</v>
      </c>
      <c r="AS9" s="2">
        <v>0.73</v>
      </c>
      <c r="AT9" s="2">
        <v>0.72</v>
      </c>
    </row>
    <row r="10" spans="1:61" x14ac:dyDescent="0.45">
      <c r="A10" s="2">
        <v>5</v>
      </c>
      <c r="B10" s="2" t="s">
        <v>199</v>
      </c>
      <c r="C10" s="2">
        <v>2017</v>
      </c>
      <c r="D10" s="2" t="s">
        <v>329</v>
      </c>
      <c r="E10" s="2" t="s">
        <v>27</v>
      </c>
      <c r="F10" s="2" t="s">
        <v>12</v>
      </c>
      <c r="G10" s="2" t="s">
        <v>14</v>
      </c>
      <c r="H10" s="2">
        <v>50</v>
      </c>
      <c r="I10" s="2">
        <v>50</v>
      </c>
      <c r="Q10" s="2" t="s">
        <v>115</v>
      </c>
      <c r="R10" s="2">
        <v>1</v>
      </c>
      <c r="S10" s="2" t="s">
        <v>355</v>
      </c>
      <c r="T10" s="2">
        <v>1</v>
      </c>
      <c r="U10" s="2" t="s">
        <v>345</v>
      </c>
      <c r="V10" s="2" t="s">
        <v>305</v>
      </c>
      <c r="W10" s="2" t="s">
        <v>33</v>
      </c>
      <c r="X10" s="2" t="s">
        <v>29</v>
      </c>
      <c r="Y10" s="2" t="s">
        <v>150</v>
      </c>
      <c r="Z10" s="4">
        <v>0.8</v>
      </c>
      <c r="AA10" s="4">
        <v>0.2</v>
      </c>
      <c r="AB10" s="2" t="s">
        <v>173</v>
      </c>
      <c r="AC10" s="2" t="s">
        <v>174</v>
      </c>
      <c r="AD10" s="2" t="s">
        <v>150</v>
      </c>
      <c r="AE10" s="2" t="s">
        <v>151</v>
      </c>
      <c r="AF10" s="2" t="s">
        <v>33</v>
      </c>
      <c r="AG10" s="2" t="s">
        <v>33</v>
      </c>
      <c r="AI10" s="3"/>
      <c r="AJ10" s="3"/>
      <c r="AK10" s="3"/>
      <c r="AL10" s="3"/>
      <c r="AM10" s="3"/>
      <c r="AN10" s="2">
        <v>0.67</v>
      </c>
      <c r="AO10" s="2">
        <v>0.59</v>
      </c>
      <c r="AP10" s="3"/>
      <c r="AR10" s="2">
        <v>0.56999999999999995</v>
      </c>
      <c r="AS10" s="2">
        <v>0.63</v>
      </c>
      <c r="AT10" s="2">
        <v>0.62</v>
      </c>
    </row>
    <row r="11" spans="1:61" x14ac:dyDescent="0.45">
      <c r="A11" s="2">
        <v>5</v>
      </c>
      <c r="B11" s="2" t="s">
        <v>199</v>
      </c>
      <c r="C11" s="2">
        <v>2017</v>
      </c>
      <c r="D11" s="2" t="s">
        <v>329</v>
      </c>
      <c r="E11" s="2" t="s">
        <v>27</v>
      </c>
      <c r="F11" s="2" t="s">
        <v>12</v>
      </c>
      <c r="G11" s="2" t="s">
        <v>14</v>
      </c>
      <c r="H11" s="2">
        <v>50</v>
      </c>
      <c r="I11" s="2">
        <v>50</v>
      </c>
      <c r="Q11" s="2" t="s">
        <v>115</v>
      </c>
      <c r="R11" s="2">
        <v>1</v>
      </c>
      <c r="S11" s="2" t="s">
        <v>355</v>
      </c>
      <c r="T11" s="2">
        <v>1</v>
      </c>
      <c r="U11" s="2" t="s">
        <v>345</v>
      </c>
      <c r="V11" s="2" t="s">
        <v>305</v>
      </c>
      <c r="W11" s="2" t="s">
        <v>34</v>
      </c>
      <c r="X11" s="2" t="s">
        <v>29</v>
      </c>
      <c r="Y11" s="2" t="s">
        <v>150</v>
      </c>
      <c r="Z11" s="4">
        <v>0.8</v>
      </c>
      <c r="AA11" s="4">
        <v>0.2</v>
      </c>
      <c r="AB11" s="2" t="s">
        <v>173</v>
      </c>
      <c r="AC11" s="2" t="s">
        <v>174</v>
      </c>
      <c r="AD11" s="2" t="s">
        <v>150</v>
      </c>
      <c r="AE11" s="2" t="s">
        <v>151</v>
      </c>
      <c r="AF11" s="2" t="s">
        <v>34</v>
      </c>
      <c r="AG11" s="2" t="s">
        <v>34</v>
      </c>
      <c r="AN11" s="2">
        <v>0.52</v>
      </c>
      <c r="AO11" s="2">
        <v>0.52</v>
      </c>
      <c r="AR11" s="2">
        <v>0.48</v>
      </c>
      <c r="AS11" s="2">
        <v>0.52</v>
      </c>
      <c r="AT11" s="2">
        <v>0.5</v>
      </c>
    </row>
    <row r="12" spans="1:61" x14ac:dyDescent="0.45">
      <c r="A12" s="2">
        <v>6</v>
      </c>
      <c r="B12" s="2" t="s">
        <v>200</v>
      </c>
      <c r="C12" s="2">
        <v>2020</v>
      </c>
      <c r="D12" s="2" t="s">
        <v>5</v>
      </c>
      <c r="E12" s="2" t="s">
        <v>39</v>
      </c>
      <c r="F12" s="2" t="s">
        <v>12</v>
      </c>
      <c r="G12" s="2" t="s">
        <v>14</v>
      </c>
      <c r="H12" s="2">
        <v>40</v>
      </c>
      <c r="I12" s="2">
        <v>43</v>
      </c>
      <c r="J12" s="2">
        <v>36</v>
      </c>
      <c r="K12" s="2">
        <v>32</v>
      </c>
      <c r="L12" s="2">
        <f t="shared" ref="L12:L25" si="1">19.65/12</f>
        <v>1.6375</v>
      </c>
      <c r="M12" s="2">
        <f t="shared" ref="M12:M25" si="2">3.81/12</f>
        <v>0.3175</v>
      </c>
      <c r="N12" s="2">
        <f t="shared" ref="N12:N25" si="3">16.4/12</f>
        <v>1.3666666666666665</v>
      </c>
      <c r="O12" s="2">
        <f t="shared" ref="O12:O25" si="4">4.7/12</f>
        <v>0.39166666666666666</v>
      </c>
      <c r="P12" s="2" t="s">
        <v>185</v>
      </c>
      <c r="Q12" s="2" t="s">
        <v>115</v>
      </c>
      <c r="R12" s="2">
        <v>1</v>
      </c>
      <c r="S12" s="2" t="s">
        <v>234</v>
      </c>
      <c r="T12" s="2">
        <v>0</v>
      </c>
      <c r="U12" s="2" t="s">
        <v>346</v>
      </c>
      <c r="V12" s="2" t="s">
        <v>306</v>
      </c>
      <c r="W12" s="2" t="s">
        <v>40</v>
      </c>
      <c r="X12" s="2" t="s">
        <v>117</v>
      </c>
      <c r="Y12" s="2" t="s">
        <v>187</v>
      </c>
      <c r="Z12" s="2" t="s">
        <v>179</v>
      </c>
      <c r="AA12" s="2" t="s">
        <v>180</v>
      </c>
      <c r="AB12" s="2" t="s">
        <v>182</v>
      </c>
      <c r="AD12" s="2" t="s">
        <v>25</v>
      </c>
      <c r="AE12" s="2" t="s">
        <v>14</v>
      </c>
      <c r="AF12" s="2" t="s">
        <v>24</v>
      </c>
      <c r="AG12" s="2" t="s">
        <v>24</v>
      </c>
      <c r="AH12" s="2" t="s">
        <v>209</v>
      </c>
      <c r="AI12" s="3">
        <v>36</v>
      </c>
      <c r="AJ12" s="3">
        <v>30</v>
      </c>
      <c r="AK12" s="3">
        <v>13</v>
      </c>
      <c r="AL12" s="3">
        <v>4</v>
      </c>
      <c r="AM12" s="2">
        <v>0.59040000000000004</v>
      </c>
      <c r="AN12" s="2">
        <v>0.54549999999999998</v>
      </c>
      <c r="AO12" s="2">
        <v>0.9</v>
      </c>
      <c r="AP12" s="2">
        <v>0.30230000000000001</v>
      </c>
      <c r="AR12" s="2">
        <v>0.57730000000000004</v>
      </c>
      <c r="AS12" s="5">
        <f t="shared" ref="AS12:AS25" si="5">(2*(AN12*AO12)/(AN12+AO12))</f>
        <v>0.67928052576962983</v>
      </c>
    </row>
    <row r="13" spans="1:61" x14ac:dyDescent="0.45">
      <c r="A13" s="2">
        <v>6</v>
      </c>
      <c r="B13" s="2" t="s">
        <v>200</v>
      </c>
      <c r="C13" s="2">
        <v>2020</v>
      </c>
      <c r="D13" s="2" t="s">
        <v>5</v>
      </c>
      <c r="E13" s="2" t="s">
        <v>39</v>
      </c>
      <c r="F13" s="2" t="s">
        <v>12</v>
      </c>
      <c r="G13" s="2" t="s">
        <v>14</v>
      </c>
      <c r="H13" s="2">
        <v>40</v>
      </c>
      <c r="I13" s="2">
        <v>43</v>
      </c>
      <c r="J13" s="2">
        <v>36</v>
      </c>
      <c r="K13" s="2">
        <v>32</v>
      </c>
      <c r="L13" s="2">
        <f t="shared" si="1"/>
        <v>1.6375</v>
      </c>
      <c r="M13" s="2">
        <f t="shared" si="2"/>
        <v>0.3175</v>
      </c>
      <c r="N13" s="2">
        <f t="shared" si="3"/>
        <v>1.3666666666666665</v>
      </c>
      <c r="O13" s="2">
        <f t="shared" si="4"/>
        <v>0.39166666666666666</v>
      </c>
      <c r="P13" s="2" t="s">
        <v>185</v>
      </c>
      <c r="Q13" s="2" t="s">
        <v>115</v>
      </c>
      <c r="R13" s="2">
        <v>1</v>
      </c>
      <c r="S13" s="2" t="s">
        <v>234</v>
      </c>
      <c r="T13" s="2">
        <v>0</v>
      </c>
      <c r="U13" s="2" t="s">
        <v>346</v>
      </c>
      <c r="V13" s="2" t="s">
        <v>306</v>
      </c>
      <c r="W13" s="2" t="s">
        <v>18</v>
      </c>
      <c r="X13" s="2" t="s">
        <v>116</v>
      </c>
      <c r="Y13" s="2" t="s">
        <v>26</v>
      </c>
      <c r="Z13" s="2" t="s">
        <v>179</v>
      </c>
      <c r="AA13" s="2" t="s">
        <v>180</v>
      </c>
      <c r="AB13" s="2" t="s">
        <v>182</v>
      </c>
      <c r="AD13" s="2" t="s">
        <v>25</v>
      </c>
      <c r="AE13" s="2" t="s">
        <v>14</v>
      </c>
      <c r="AF13" s="2" t="s">
        <v>24</v>
      </c>
      <c r="AG13" s="2" t="s">
        <v>24</v>
      </c>
      <c r="AH13" s="2" t="s">
        <v>209</v>
      </c>
      <c r="AI13" s="3">
        <v>34</v>
      </c>
      <c r="AJ13" s="3">
        <v>3</v>
      </c>
      <c r="AK13" s="3">
        <v>40</v>
      </c>
      <c r="AL13" s="3">
        <v>6</v>
      </c>
      <c r="AM13" s="2">
        <v>0.89159999999999995</v>
      </c>
      <c r="AN13" s="2">
        <v>0.91890000000000005</v>
      </c>
      <c r="AO13" s="2">
        <v>0.85</v>
      </c>
      <c r="AP13" s="2">
        <v>0.93020000000000003</v>
      </c>
      <c r="AR13" s="2">
        <v>0.89239999999999997</v>
      </c>
      <c r="AS13" s="5">
        <f t="shared" si="5"/>
        <v>0.88310814630561374</v>
      </c>
    </row>
    <row r="14" spans="1:61" x14ac:dyDescent="0.45">
      <c r="A14" s="2">
        <v>6</v>
      </c>
      <c r="B14" s="2" t="s">
        <v>200</v>
      </c>
      <c r="C14" s="2">
        <v>2020</v>
      </c>
      <c r="D14" s="2" t="s">
        <v>5</v>
      </c>
      <c r="E14" s="2" t="s">
        <v>39</v>
      </c>
      <c r="F14" s="2" t="s">
        <v>12</v>
      </c>
      <c r="G14" s="2" t="s">
        <v>14</v>
      </c>
      <c r="H14" s="2">
        <v>40</v>
      </c>
      <c r="I14" s="2">
        <v>43</v>
      </c>
      <c r="J14" s="2">
        <v>36</v>
      </c>
      <c r="K14" s="2">
        <v>32</v>
      </c>
      <c r="L14" s="2">
        <f t="shared" si="1"/>
        <v>1.6375</v>
      </c>
      <c r="M14" s="2">
        <f t="shared" si="2"/>
        <v>0.3175</v>
      </c>
      <c r="N14" s="2">
        <f t="shared" si="3"/>
        <v>1.3666666666666665</v>
      </c>
      <c r="O14" s="2">
        <f t="shared" si="4"/>
        <v>0.39166666666666666</v>
      </c>
      <c r="P14" s="2" t="s">
        <v>185</v>
      </c>
      <c r="Q14" s="2" t="s">
        <v>115</v>
      </c>
      <c r="R14" s="2">
        <v>1</v>
      </c>
      <c r="S14" s="2" t="s">
        <v>234</v>
      </c>
      <c r="T14" s="2">
        <v>0</v>
      </c>
      <c r="U14" s="2" t="s">
        <v>346</v>
      </c>
      <c r="V14" s="2" t="s">
        <v>306</v>
      </c>
      <c r="W14" s="2" t="s">
        <v>119</v>
      </c>
      <c r="X14" s="2" t="s">
        <v>118</v>
      </c>
      <c r="Y14" s="2" t="s">
        <v>188</v>
      </c>
      <c r="Z14" s="2" t="s">
        <v>179</v>
      </c>
      <c r="AA14" s="2" t="s">
        <v>180</v>
      </c>
      <c r="AB14" s="2" t="s">
        <v>182</v>
      </c>
      <c r="AD14" s="2" t="s">
        <v>25</v>
      </c>
      <c r="AE14" s="2" t="s">
        <v>14</v>
      </c>
      <c r="AF14" s="2" t="s">
        <v>24</v>
      </c>
      <c r="AG14" s="2" t="s">
        <v>24</v>
      </c>
      <c r="AH14" s="2" t="s">
        <v>209</v>
      </c>
      <c r="AI14" s="3">
        <v>36</v>
      </c>
      <c r="AJ14" s="3">
        <v>6</v>
      </c>
      <c r="AK14" s="3">
        <v>37</v>
      </c>
      <c r="AL14" s="3">
        <v>4</v>
      </c>
      <c r="AM14" s="2">
        <v>0.87949999999999995</v>
      </c>
      <c r="AN14" s="2">
        <v>0.85709999999999997</v>
      </c>
      <c r="AO14" s="2">
        <v>0.9</v>
      </c>
      <c r="AP14" s="2">
        <v>0.86050000000000004</v>
      </c>
      <c r="AR14" s="2">
        <v>0.84770000000000001</v>
      </c>
      <c r="AS14" s="5">
        <f t="shared" si="5"/>
        <v>0.87802629332422755</v>
      </c>
    </row>
    <row r="15" spans="1:61" x14ac:dyDescent="0.45">
      <c r="A15" s="2">
        <v>6</v>
      </c>
      <c r="B15" s="2" t="s">
        <v>200</v>
      </c>
      <c r="C15" s="2">
        <v>2020</v>
      </c>
      <c r="D15" s="2" t="s">
        <v>5</v>
      </c>
      <c r="E15" s="2" t="s">
        <v>39</v>
      </c>
      <c r="F15" s="2" t="s">
        <v>12</v>
      </c>
      <c r="G15" s="2" t="s">
        <v>14</v>
      </c>
      <c r="H15" s="2">
        <v>40</v>
      </c>
      <c r="I15" s="2">
        <v>43</v>
      </c>
      <c r="J15" s="2">
        <v>36</v>
      </c>
      <c r="K15" s="2">
        <v>32</v>
      </c>
      <c r="L15" s="2">
        <f t="shared" si="1"/>
        <v>1.6375</v>
      </c>
      <c r="M15" s="2">
        <f t="shared" si="2"/>
        <v>0.3175</v>
      </c>
      <c r="N15" s="2">
        <f t="shared" si="3"/>
        <v>1.3666666666666665</v>
      </c>
      <c r="O15" s="2">
        <f t="shared" si="4"/>
        <v>0.39166666666666666</v>
      </c>
      <c r="P15" s="2" t="s">
        <v>185</v>
      </c>
      <c r="Q15" s="2" t="s">
        <v>115</v>
      </c>
      <c r="R15" s="2">
        <v>1</v>
      </c>
      <c r="S15" s="2" t="s">
        <v>234</v>
      </c>
      <c r="T15" s="2">
        <v>0</v>
      </c>
      <c r="U15" s="2" t="s">
        <v>346</v>
      </c>
      <c r="V15" s="2" t="s">
        <v>306</v>
      </c>
      <c r="W15" s="2" t="s">
        <v>152</v>
      </c>
      <c r="X15" s="2" t="s">
        <v>120</v>
      </c>
      <c r="Y15" s="2" t="s">
        <v>190</v>
      </c>
      <c r="Z15" s="2" t="s">
        <v>179</v>
      </c>
      <c r="AA15" s="2" t="s">
        <v>180</v>
      </c>
      <c r="AB15" s="2" t="s">
        <v>182</v>
      </c>
      <c r="AD15" s="2" t="s">
        <v>25</v>
      </c>
      <c r="AE15" s="2" t="s">
        <v>14</v>
      </c>
      <c r="AF15" s="2" t="s">
        <v>24</v>
      </c>
      <c r="AG15" s="2" t="s">
        <v>24</v>
      </c>
      <c r="AH15" s="2" t="s">
        <v>209</v>
      </c>
      <c r="AI15" s="3">
        <v>36</v>
      </c>
      <c r="AJ15" s="3">
        <v>7</v>
      </c>
      <c r="AK15" s="3">
        <v>36</v>
      </c>
      <c r="AL15" s="3">
        <v>4</v>
      </c>
      <c r="AM15" s="2">
        <v>0.86750000000000005</v>
      </c>
      <c r="AN15" s="2">
        <v>0.83720000000000006</v>
      </c>
      <c r="AO15" s="2">
        <v>0.9</v>
      </c>
      <c r="AP15" s="2">
        <v>0.83720000000000006</v>
      </c>
      <c r="AR15" s="2">
        <v>0.83140000000000003</v>
      </c>
      <c r="AS15" s="5">
        <f t="shared" si="5"/>
        <v>0.86746488602348604</v>
      </c>
    </row>
    <row r="16" spans="1:61" x14ac:dyDescent="0.45">
      <c r="A16" s="2">
        <v>6</v>
      </c>
      <c r="B16" s="2" t="s">
        <v>200</v>
      </c>
      <c r="C16" s="2">
        <v>2020</v>
      </c>
      <c r="D16" s="2" t="s">
        <v>5</v>
      </c>
      <c r="E16" s="2" t="s">
        <v>39</v>
      </c>
      <c r="F16" s="2" t="s">
        <v>12</v>
      </c>
      <c r="G16" s="2" t="s">
        <v>14</v>
      </c>
      <c r="H16" s="2">
        <v>40</v>
      </c>
      <c r="I16" s="2">
        <v>43</v>
      </c>
      <c r="J16" s="2">
        <v>36</v>
      </c>
      <c r="K16" s="2">
        <v>32</v>
      </c>
      <c r="L16" s="2">
        <f t="shared" si="1"/>
        <v>1.6375</v>
      </c>
      <c r="M16" s="2">
        <f t="shared" si="2"/>
        <v>0.3175</v>
      </c>
      <c r="N16" s="2">
        <f t="shared" si="3"/>
        <v>1.3666666666666665</v>
      </c>
      <c r="O16" s="2">
        <f t="shared" si="4"/>
        <v>0.39166666666666666</v>
      </c>
      <c r="P16" s="2" t="s">
        <v>185</v>
      </c>
      <c r="Q16" s="2" t="s">
        <v>115</v>
      </c>
      <c r="R16" s="2">
        <v>1</v>
      </c>
      <c r="S16" s="2" t="s">
        <v>234</v>
      </c>
      <c r="T16" s="2">
        <v>0</v>
      </c>
      <c r="U16" s="2" t="s">
        <v>346</v>
      </c>
      <c r="V16" s="2" t="s">
        <v>306</v>
      </c>
      <c r="W16" s="2" t="s">
        <v>122</v>
      </c>
      <c r="X16" s="2" t="s">
        <v>121</v>
      </c>
      <c r="Y16" s="2" t="s">
        <v>191</v>
      </c>
      <c r="Z16" s="2" t="s">
        <v>179</v>
      </c>
      <c r="AA16" s="2" t="s">
        <v>180</v>
      </c>
      <c r="AB16" s="2" t="s">
        <v>182</v>
      </c>
      <c r="AD16" s="2" t="s">
        <v>25</v>
      </c>
      <c r="AE16" s="2" t="s">
        <v>14</v>
      </c>
      <c r="AF16" s="2" t="s">
        <v>24</v>
      </c>
      <c r="AG16" s="2" t="s">
        <v>24</v>
      </c>
      <c r="AH16" s="2" t="s">
        <v>209</v>
      </c>
      <c r="AI16" s="3">
        <f t="shared" ref="AI16:AI25" si="6">H16*AO16</f>
        <v>34</v>
      </c>
      <c r="AJ16" s="3">
        <f t="shared" ref="AJ16:AJ25" si="7">I16-AK16</f>
        <v>2</v>
      </c>
      <c r="AK16" s="3">
        <f t="shared" ref="AK16:AK25" si="8">ROUND(I16*AP16,0)</f>
        <v>41</v>
      </c>
      <c r="AL16" s="3">
        <f t="shared" ref="AL16:AL25" si="9">H16-AI16</f>
        <v>6</v>
      </c>
      <c r="AM16" s="2">
        <v>0.90359999999999996</v>
      </c>
      <c r="AN16" s="2">
        <v>0.94440000000000002</v>
      </c>
      <c r="AO16" s="2">
        <v>0.85</v>
      </c>
      <c r="AP16" s="2">
        <v>0.95350000000000001</v>
      </c>
      <c r="AR16" s="2">
        <v>0.89829999999999999</v>
      </c>
      <c r="AS16" s="5">
        <f t="shared" si="5"/>
        <v>0.89471689701292911</v>
      </c>
    </row>
    <row r="17" spans="1:45" x14ac:dyDescent="0.45">
      <c r="A17" s="2">
        <v>6</v>
      </c>
      <c r="B17" s="2" t="s">
        <v>200</v>
      </c>
      <c r="C17" s="2">
        <v>2020</v>
      </c>
      <c r="D17" s="2" t="s">
        <v>5</v>
      </c>
      <c r="E17" s="2" t="s">
        <v>39</v>
      </c>
      <c r="F17" s="2" t="s">
        <v>12</v>
      </c>
      <c r="G17" s="2" t="s">
        <v>14</v>
      </c>
      <c r="H17" s="2">
        <v>40</v>
      </c>
      <c r="I17" s="2">
        <v>43</v>
      </c>
      <c r="J17" s="2">
        <v>36</v>
      </c>
      <c r="K17" s="2">
        <v>32</v>
      </c>
      <c r="L17" s="2">
        <f t="shared" si="1"/>
        <v>1.6375</v>
      </c>
      <c r="M17" s="2">
        <f t="shared" si="2"/>
        <v>0.3175</v>
      </c>
      <c r="N17" s="2">
        <f t="shared" si="3"/>
        <v>1.3666666666666665</v>
      </c>
      <c r="O17" s="2">
        <f t="shared" si="4"/>
        <v>0.39166666666666666</v>
      </c>
      <c r="P17" s="2" t="s">
        <v>185</v>
      </c>
      <c r="Q17" s="2" t="s">
        <v>115</v>
      </c>
      <c r="R17" s="2">
        <v>1</v>
      </c>
      <c r="S17" s="2" t="s">
        <v>234</v>
      </c>
      <c r="T17" s="2">
        <v>0</v>
      </c>
      <c r="U17" s="2" t="s">
        <v>346</v>
      </c>
      <c r="V17" s="2" t="s">
        <v>306</v>
      </c>
      <c r="W17" s="2" t="s">
        <v>153</v>
      </c>
      <c r="X17" s="2" t="s">
        <v>123</v>
      </c>
      <c r="Y17" s="2" t="s">
        <v>235</v>
      </c>
      <c r="Z17" s="2" t="s">
        <v>179</v>
      </c>
      <c r="AA17" s="2" t="s">
        <v>180</v>
      </c>
      <c r="AB17" s="2" t="s">
        <v>182</v>
      </c>
      <c r="AD17" s="2" t="s">
        <v>25</v>
      </c>
      <c r="AE17" s="2" t="s">
        <v>14</v>
      </c>
      <c r="AF17" s="2" t="s">
        <v>24</v>
      </c>
      <c r="AG17" s="2" t="s">
        <v>24</v>
      </c>
      <c r="AH17" s="2" t="s">
        <v>209</v>
      </c>
      <c r="AI17" s="3">
        <f t="shared" si="6"/>
        <v>38</v>
      </c>
      <c r="AJ17" s="3">
        <f t="shared" si="7"/>
        <v>1</v>
      </c>
      <c r="AK17" s="3">
        <f t="shared" si="8"/>
        <v>42</v>
      </c>
      <c r="AL17" s="3">
        <f t="shared" si="9"/>
        <v>2</v>
      </c>
      <c r="AM17" s="2">
        <v>0.96389999999999998</v>
      </c>
      <c r="AN17" s="2">
        <v>0.97440000000000004</v>
      </c>
      <c r="AO17" s="2">
        <v>0.95</v>
      </c>
      <c r="AP17" s="2">
        <v>0.97670000000000001</v>
      </c>
      <c r="AR17" s="2">
        <v>0.94589999999999996</v>
      </c>
      <c r="AS17" s="5">
        <f t="shared" si="5"/>
        <v>0.96204531282477657</v>
      </c>
    </row>
    <row r="18" spans="1:45" x14ac:dyDescent="0.45">
      <c r="A18" s="2">
        <v>6</v>
      </c>
      <c r="B18" s="2" t="s">
        <v>200</v>
      </c>
      <c r="C18" s="2">
        <v>2020</v>
      </c>
      <c r="D18" s="2" t="s">
        <v>5</v>
      </c>
      <c r="E18" s="2" t="s">
        <v>39</v>
      </c>
      <c r="F18" s="2" t="s">
        <v>12</v>
      </c>
      <c r="G18" s="2" t="s">
        <v>14</v>
      </c>
      <c r="H18" s="2">
        <v>40</v>
      </c>
      <c r="I18" s="2">
        <v>43</v>
      </c>
      <c r="J18" s="2">
        <v>36</v>
      </c>
      <c r="K18" s="2">
        <v>32</v>
      </c>
      <c r="L18" s="2">
        <f t="shared" si="1"/>
        <v>1.6375</v>
      </c>
      <c r="M18" s="2">
        <f t="shared" si="2"/>
        <v>0.3175</v>
      </c>
      <c r="N18" s="2">
        <f t="shared" si="3"/>
        <v>1.3666666666666665</v>
      </c>
      <c r="O18" s="2">
        <f t="shared" si="4"/>
        <v>0.39166666666666666</v>
      </c>
      <c r="P18" s="2" t="s">
        <v>185</v>
      </c>
      <c r="Q18" s="2" t="s">
        <v>115</v>
      </c>
      <c r="R18" s="2">
        <v>1</v>
      </c>
      <c r="S18" s="2" t="s">
        <v>234</v>
      </c>
      <c r="T18" s="2">
        <v>0</v>
      </c>
      <c r="U18" s="2" t="s">
        <v>346</v>
      </c>
      <c r="V18" s="2" t="s">
        <v>306</v>
      </c>
      <c r="W18" s="2" t="s">
        <v>154</v>
      </c>
      <c r="X18" s="2" t="s">
        <v>124</v>
      </c>
      <c r="Y18" s="2" t="s">
        <v>192</v>
      </c>
      <c r="Z18" s="2" t="s">
        <v>179</v>
      </c>
      <c r="AA18" s="2" t="s">
        <v>180</v>
      </c>
      <c r="AB18" s="2" t="s">
        <v>182</v>
      </c>
      <c r="AD18" s="2" t="s">
        <v>25</v>
      </c>
      <c r="AE18" s="2" t="s">
        <v>14</v>
      </c>
      <c r="AF18" s="2" t="s">
        <v>24</v>
      </c>
      <c r="AG18" s="2" t="s">
        <v>24</v>
      </c>
      <c r="AH18" s="2" t="s">
        <v>209</v>
      </c>
      <c r="AI18" s="6">
        <f t="shared" si="6"/>
        <v>38</v>
      </c>
      <c r="AJ18" s="2">
        <f t="shared" si="7"/>
        <v>1</v>
      </c>
      <c r="AK18" s="6">
        <f t="shared" si="8"/>
        <v>42</v>
      </c>
      <c r="AL18" s="6">
        <f t="shared" si="9"/>
        <v>2</v>
      </c>
      <c r="AM18" s="2">
        <v>0.96389999999999998</v>
      </c>
      <c r="AN18" s="2">
        <v>0.97440000000000004</v>
      </c>
      <c r="AO18" s="2">
        <v>0.95</v>
      </c>
      <c r="AP18" s="2">
        <v>0.97670000000000001</v>
      </c>
      <c r="AR18" s="2">
        <v>0.94589999999999996</v>
      </c>
      <c r="AS18" s="5">
        <f t="shared" si="5"/>
        <v>0.96204531282477657</v>
      </c>
    </row>
    <row r="19" spans="1:45" x14ac:dyDescent="0.45">
      <c r="A19" s="2">
        <v>6</v>
      </c>
      <c r="B19" s="2" t="s">
        <v>200</v>
      </c>
      <c r="C19" s="2">
        <v>2020</v>
      </c>
      <c r="D19" s="2" t="s">
        <v>5</v>
      </c>
      <c r="E19" s="2" t="s">
        <v>39</v>
      </c>
      <c r="F19" s="2" t="s">
        <v>12</v>
      </c>
      <c r="G19" s="2" t="s">
        <v>14</v>
      </c>
      <c r="H19" s="2">
        <v>40</v>
      </c>
      <c r="I19" s="2">
        <v>43</v>
      </c>
      <c r="J19" s="2">
        <v>36</v>
      </c>
      <c r="K19" s="2">
        <v>32</v>
      </c>
      <c r="L19" s="2">
        <f t="shared" si="1"/>
        <v>1.6375</v>
      </c>
      <c r="M19" s="2">
        <f t="shared" si="2"/>
        <v>0.3175</v>
      </c>
      <c r="N19" s="2">
        <f t="shared" si="3"/>
        <v>1.3666666666666665</v>
      </c>
      <c r="O19" s="2">
        <f t="shared" si="4"/>
        <v>0.39166666666666666</v>
      </c>
      <c r="P19" s="2" t="s">
        <v>185</v>
      </c>
      <c r="Q19" s="2" t="s">
        <v>115</v>
      </c>
      <c r="R19" s="2">
        <v>1</v>
      </c>
      <c r="S19" s="2" t="s">
        <v>234</v>
      </c>
      <c r="T19" s="2">
        <v>0</v>
      </c>
      <c r="U19" s="2" t="s">
        <v>346</v>
      </c>
      <c r="V19" s="2" t="s">
        <v>306</v>
      </c>
      <c r="W19" s="2" t="s">
        <v>40</v>
      </c>
      <c r="X19" s="2" t="s">
        <v>117</v>
      </c>
      <c r="Y19" s="2" t="s">
        <v>187</v>
      </c>
      <c r="Z19" s="2" t="s">
        <v>179</v>
      </c>
      <c r="AA19" s="2" t="s">
        <v>180</v>
      </c>
      <c r="AB19" s="2" t="s">
        <v>182</v>
      </c>
      <c r="AD19" s="2" t="s">
        <v>25</v>
      </c>
      <c r="AE19" s="2" t="s">
        <v>14</v>
      </c>
      <c r="AF19" s="2" t="s">
        <v>16</v>
      </c>
      <c r="AG19" s="2" t="s">
        <v>352</v>
      </c>
      <c r="AH19" s="2" t="s">
        <v>209</v>
      </c>
      <c r="AI19" s="3">
        <f t="shared" si="6"/>
        <v>17</v>
      </c>
      <c r="AJ19" s="3">
        <f t="shared" si="7"/>
        <v>15</v>
      </c>
      <c r="AK19" s="3">
        <f t="shared" si="8"/>
        <v>28</v>
      </c>
      <c r="AL19" s="3">
        <f t="shared" si="9"/>
        <v>23</v>
      </c>
      <c r="AM19" s="2">
        <v>0.54220000000000002</v>
      </c>
      <c r="AN19" s="2">
        <v>0.53129999999999999</v>
      </c>
      <c r="AO19" s="2">
        <v>0.42499999999999999</v>
      </c>
      <c r="AP19" s="2">
        <v>0.6512</v>
      </c>
      <c r="AR19" s="2">
        <v>0.54069999999999996</v>
      </c>
      <c r="AS19" s="5">
        <f t="shared" si="5"/>
        <v>0.47224197427585485</v>
      </c>
    </row>
    <row r="20" spans="1:45" x14ac:dyDescent="0.45">
      <c r="A20" s="2">
        <v>6</v>
      </c>
      <c r="B20" s="2" t="s">
        <v>200</v>
      </c>
      <c r="C20" s="2">
        <v>2020</v>
      </c>
      <c r="D20" s="2" t="s">
        <v>5</v>
      </c>
      <c r="E20" s="2" t="s">
        <v>39</v>
      </c>
      <c r="F20" s="2" t="s">
        <v>12</v>
      </c>
      <c r="G20" s="2" t="s">
        <v>14</v>
      </c>
      <c r="H20" s="2">
        <v>40</v>
      </c>
      <c r="I20" s="2">
        <v>43</v>
      </c>
      <c r="J20" s="2">
        <v>36</v>
      </c>
      <c r="K20" s="2">
        <v>32</v>
      </c>
      <c r="L20" s="2">
        <f t="shared" si="1"/>
        <v>1.6375</v>
      </c>
      <c r="M20" s="2">
        <f t="shared" si="2"/>
        <v>0.3175</v>
      </c>
      <c r="N20" s="2">
        <f t="shared" si="3"/>
        <v>1.3666666666666665</v>
      </c>
      <c r="O20" s="2">
        <f t="shared" si="4"/>
        <v>0.39166666666666666</v>
      </c>
      <c r="P20" s="2" t="s">
        <v>185</v>
      </c>
      <c r="Q20" s="2" t="s">
        <v>115</v>
      </c>
      <c r="R20" s="2">
        <v>1</v>
      </c>
      <c r="S20" s="2" t="s">
        <v>234</v>
      </c>
      <c r="T20" s="2">
        <v>0</v>
      </c>
      <c r="U20" s="2" t="s">
        <v>346</v>
      </c>
      <c r="V20" s="2" t="s">
        <v>306</v>
      </c>
      <c r="W20" s="2" t="s">
        <v>18</v>
      </c>
      <c r="X20" s="2" t="s">
        <v>116</v>
      </c>
      <c r="Y20" s="2" t="s">
        <v>26</v>
      </c>
      <c r="Z20" s="2" t="s">
        <v>179</v>
      </c>
      <c r="AA20" s="2" t="s">
        <v>180</v>
      </c>
      <c r="AB20" s="2" t="s">
        <v>182</v>
      </c>
      <c r="AD20" s="2" t="s">
        <v>25</v>
      </c>
      <c r="AE20" s="2" t="s">
        <v>14</v>
      </c>
      <c r="AF20" s="2" t="s">
        <v>16</v>
      </c>
      <c r="AG20" s="2" t="s">
        <v>352</v>
      </c>
      <c r="AH20" s="2" t="s">
        <v>209</v>
      </c>
      <c r="AI20" s="3">
        <f t="shared" si="6"/>
        <v>26</v>
      </c>
      <c r="AJ20" s="3">
        <f t="shared" si="7"/>
        <v>2</v>
      </c>
      <c r="AK20" s="3">
        <f t="shared" si="8"/>
        <v>41</v>
      </c>
      <c r="AL20" s="3">
        <f t="shared" si="9"/>
        <v>14</v>
      </c>
      <c r="AM20" s="2">
        <v>0.80720000000000003</v>
      </c>
      <c r="AN20" s="2">
        <v>0.92859999999999998</v>
      </c>
      <c r="AO20" s="2">
        <v>0.65</v>
      </c>
      <c r="AP20" s="2">
        <v>0.95250000000000001</v>
      </c>
      <c r="AR20" s="2">
        <v>0.77910000000000001</v>
      </c>
      <c r="AS20" s="5">
        <f t="shared" si="5"/>
        <v>0.76471557075890029</v>
      </c>
    </row>
    <row r="21" spans="1:45" x14ac:dyDescent="0.45">
      <c r="A21" s="2">
        <v>6</v>
      </c>
      <c r="B21" s="2" t="s">
        <v>200</v>
      </c>
      <c r="C21" s="2">
        <v>2020</v>
      </c>
      <c r="D21" s="2" t="s">
        <v>5</v>
      </c>
      <c r="E21" s="2" t="s">
        <v>39</v>
      </c>
      <c r="F21" s="2" t="s">
        <v>12</v>
      </c>
      <c r="G21" s="2" t="s">
        <v>14</v>
      </c>
      <c r="H21" s="2">
        <v>40</v>
      </c>
      <c r="I21" s="2">
        <v>43</v>
      </c>
      <c r="J21" s="2">
        <v>36</v>
      </c>
      <c r="K21" s="2">
        <v>32</v>
      </c>
      <c r="L21" s="2">
        <f t="shared" si="1"/>
        <v>1.6375</v>
      </c>
      <c r="M21" s="2">
        <f t="shared" si="2"/>
        <v>0.3175</v>
      </c>
      <c r="N21" s="2">
        <f t="shared" si="3"/>
        <v>1.3666666666666665</v>
      </c>
      <c r="O21" s="2">
        <f t="shared" si="4"/>
        <v>0.39166666666666666</v>
      </c>
      <c r="P21" s="2" t="s">
        <v>185</v>
      </c>
      <c r="Q21" s="2" t="s">
        <v>115</v>
      </c>
      <c r="R21" s="2">
        <v>1</v>
      </c>
      <c r="S21" s="2" t="s">
        <v>234</v>
      </c>
      <c r="T21" s="2">
        <v>0</v>
      </c>
      <c r="U21" s="2" t="s">
        <v>346</v>
      </c>
      <c r="V21" s="2" t="s">
        <v>306</v>
      </c>
      <c r="W21" s="2" t="s">
        <v>119</v>
      </c>
      <c r="X21" s="2" t="s">
        <v>118</v>
      </c>
      <c r="Y21" s="2" t="s">
        <v>188</v>
      </c>
      <c r="Z21" s="2" t="s">
        <v>179</v>
      </c>
      <c r="AA21" s="2" t="s">
        <v>180</v>
      </c>
      <c r="AB21" s="2" t="s">
        <v>182</v>
      </c>
      <c r="AD21" s="2" t="s">
        <v>25</v>
      </c>
      <c r="AE21" s="2" t="s">
        <v>14</v>
      </c>
      <c r="AF21" s="2" t="s">
        <v>16</v>
      </c>
      <c r="AG21" s="2" t="s">
        <v>352</v>
      </c>
      <c r="AH21" s="2" t="s">
        <v>209</v>
      </c>
      <c r="AI21" s="3">
        <f t="shared" si="6"/>
        <v>36</v>
      </c>
      <c r="AJ21" s="3">
        <f t="shared" si="7"/>
        <v>7</v>
      </c>
      <c r="AK21" s="3">
        <f t="shared" si="8"/>
        <v>36</v>
      </c>
      <c r="AL21" s="3">
        <f t="shared" si="9"/>
        <v>4</v>
      </c>
      <c r="AM21" s="2">
        <v>0.86750000000000005</v>
      </c>
      <c r="AN21" s="2">
        <v>0.83720000000000006</v>
      </c>
      <c r="AO21" s="2">
        <v>0.9</v>
      </c>
      <c r="AP21" s="2">
        <v>0.83720000000000006</v>
      </c>
      <c r="AR21" s="2">
        <v>0.85170000000000001</v>
      </c>
      <c r="AS21" s="5">
        <f t="shared" si="5"/>
        <v>0.86746488602348604</v>
      </c>
    </row>
    <row r="22" spans="1:45" x14ac:dyDescent="0.45">
      <c r="A22" s="2">
        <v>6</v>
      </c>
      <c r="B22" s="2" t="s">
        <v>200</v>
      </c>
      <c r="C22" s="2">
        <v>2020</v>
      </c>
      <c r="D22" s="2" t="s">
        <v>5</v>
      </c>
      <c r="E22" s="2" t="s">
        <v>39</v>
      </c>
      <c r="F22" s="2" t="s">
        <v>12</v>
      </c>
      <c r="G22" s="2" t="s">
        <v>14</v>
      </c>
      <c r="H22" s="2">
        <v>40</v>
      </c>
      <c r="I22" s="2">
        <v>43</v>
      </c>
      <c r="J22" s="2">
        <v>36</v>
      </c>
      <c r="K22" s="2">
        <v>32</v>
      </c>
      <c r="L22" s="2">
        <f t="shared" si="1"/>
        <v>1.6375</v>
      </c>
      <c r="M22" s="2">
        <f t="shared" si="2"/>
        <v>0.3175</v>
      </c>
      <c r="N22" s="2">
        <f t="shared" si="3"/>
        <v>1.3666666666666665</v>
      </c>
      <c r="O22" s="2">
        <f t="shared" si="4"/>
        <v>0.39166666666666666</v>
      </c>
      <c r="P22" s="2" t="s">
        <v>185</v>
      </c>
      <c r="Q22" s="2" t="s">
        <v>115</v>
      </c>
      <c r="R22" s="2">
        <v>1</v>
      </c>
      <c r="S22" s="2" t="s">
        <v>234</v>
      </c>
      <c r="T22" s="2">
        <v>0</v>
      </c>
      <c r="U22" s="2" t="s">
        <v>346</v>
      </c>
      <c r="V22" s="2" t="s">
        <v>306</v>
      </c>
      <c r="W22" s="2" t="s">
        <v>152</v>
      </c>
      <c r="X22" s="2" t="s">
        <v>120</v>
      </c>
      <c r="Y22" s="2" t="s">
        <v>190</v>
      </c>
      <c r="Z22" s="2" t="s">
        <v>179</v>
      </c>
      <c r="AA22" s="2" t="s">
        <v>180</v>
      </c>
      <c r="AB22" s="2" t="s">
        <v>182</v>
      </c>
      <c r="AD22" s="2" t="s">
        <v>25</v>
      </c>
      <c r="AE22" s="2" t="s">
        <v>14</v>
      </c>
      <c r="AF22" s="2" t="s">
        <v>16</v>
      </c>
      <c r="AG22" s="2" t="s">
        <v>352</v>
      </c>
      <c r="AH22" s="2" t="s">
        <v>209</v>
      </c>
      <c r="AI22" s="3">
        <f t="shared" si="6"/>
        <v>36</v>
      </c>
      <c r="AJ22" s="3">
        <f t="shared" si="7"/>
        <v>6</v>
      </c>
      <c r="AK22" s="3">
        <f t="shared" si="8"/>
        <v>37</v>
      </c>
      <c r="AL22" s="3">
        <f t="shared" si="9"/>
        <v>4</v>
      </c>
      <c r="AM22" s="2">
        <v>0.87949999999999995</v>
      </c>
      <c r="AN22" s="2">
        <v>0.85709999999999997</v>
      </c>
      <c r="AO22" s="2">
        <v>0.9</v>
      </c>
      <c r="AP22" s="2">
        <v>0.86050000000000004</v>
      </c>
      <c r="AR22" s="2">
        <v>0.85760000000000003</v>
      </c>
      <c r="AS22" s="5">
        <f t="shared" si="5"/>
        <v>0.87802629332422755</v>
      </c>
    </row>
    <row r="23" spans="1:45" x14ac:dyDescent="0.45">
      <c r="A23" s="2">
        <v>6</v>
      </c>
      <c r="B23" s="2" t="s">
        <v>200</v>
      </c>
      <c r="C23" s="2">
        <v>2020</v>
      </c>
      <c r="D23" s="2" t="s">
        <v>5</v>
      </c>
      <c r="E23" s="2" t="s">
        <v>39</v>
      </c>
      <c r="F23" s="2" t="s">
        <v>12</v>
      </c>
      <c r="G23" s="2" t="s">
        <v>14</v>
      </c>
      <c r="H23" s="2">
        <v>40</v>
      </c>
      <c r="I23" s="2">
        <v>43</v>
      </c>
      <c r="J23" s="2">
        <v>36</v>
      </c>
      <c r="K23" s="2">
        <v>32</v>
      </c>
      <c r="L23" s="2">
        <f t="shared" si="1"/>
        <v>1.6375</v>
      </c>
      <c r="M23" s="2">
        <f t="shared" si="2"/>
        <v>0.3175</v>
      </c>
      <c r="N23" s="2">
        <f t="shared" si="3"/>
        <v>1.3666666666666665</v>
      </c>
      <c r="O23" s="2">
        <f t="shared" si="4"/>
        <v>0.39166666666666666</v>
      </c>
      <c r="P23" s="2" t="s">
        <v>185</v>
      </c>
      <c r="Q23" s="2" t="s">
        <v>115</v>
      </c>
      <c r="R23" s="2">
        <v>1</v>
      </c>
      <c r="S23" s="2" t="s">
        <v>234</v>
      </c>
      <c r="T23" s="2">
        <v>0</v>
      </c>
      <c r="U23" s="2" t="s">
        <v>346</v>
      </c>
      <c r="V23" s="2" t="s">
        <v>306</v>
      </c>
      <c r="W23" s="2" t="s">
        <v>122</v>
      </c>
      <c r="X23" s="2" t="s">
        <v>121</v>
      </c>
      <c r="Y23" s="2" t="s">
        <v>191</v>
      </c>
      <c r="Z23" s="2" t="s">
        <v>179</v>
      </c>
      <c r="AA23" s="2" t="s">
        <v>180</v>
      </c>
      <c r="AB23" s="2" t="s">
        <v>182</v>
      </c>
      <c r="AD23" s="2" t="s">
        <v>25</v>
      </c>
      <c r="AE23" s="2" t="s">
        <v>14</v>
      </c>
      <c r="AF23" s="2" t="s">
        <v>16</v>
      </c>
      <c r="AG23" s="2" t="s">
        <v>352</v>
      </c>
      <c r="AH23" s="2" t="s">
        <v>209</v>
      </c>
      <c r="AI23" s="3">
        <f t="shared" si="6"/>
        <v>26</v>
      </c>
      <c r="AJ23" s="3">
        <f t="shared" si="7"/>
        <v>2</v>
      </c>
      <c r="AK23" s="3">
        <f t="shared" si="8"/>
        <v>41</v>
      </c>
      <c r="AL23" s="3">
        <f t="shared" si="9"/>
        <v>14</v>
      </c>
      <c r="AM23" s="2">
        <v>0.80720000000000003</v>
      </c>
      <c r="AN23" s="2">
        <v>0.92859999999999998</v>
      </c>
      <c r="AO23" s="2">
        <v>0.65</v>
      </c>
      <c r="AP23" s="2">
        <v>0.95350000000000001</v>
      </c>
      <c r="AR23" s="2">
        <v>0.77910000000000001</v>
      </c>
      <c r="AS23" s="5">
        <f t="shared" si="5"/>
        <v>0.76471557075890029</v>
      </c>
    </row>
    <row r="24" spans="1:45" x14ac:dyDescent="0.45">
      <c r="A24" s="2">
        <v>6</v>
      </c>
      <c r="B24" s="2" t="s">
        <v>200</v>
      </c>
      <c r="C24" s="2">
        <v>2020</v>
      </c>
      <c r="D24" s="2" t="s">
        <v>5</v>
      </c>
      <c r="E24" s="2" t="s">
        <v>39</v>
      </c>
      <c r="F24" s="2" t="s">
        <v>12</v>
      </c>
      <c r="G24" s="2" t="s">
        <v>14</v>
      </c>
      <c r="H24" s="2">
        <v>40</v>
      </c>
      <c r="I24" s="2">
        <v>43</v>
      </c>
      <c r="J24" s="2">
        <v>36</v>
      </c>
      <c r="K24" s="2">
        <v>32</v>
      </c>
      <c r="L24" s="2">
        <f t="shared" si="1"/>
        <v>1.6375</v>
      </c>
      <c r="M24" s="2">
        <f t="shared" si="2"/>
        <v>0.3175</v>
      </c>
      <c r="N24" s="2">
        <f t="shared" si="3"/>
        <v>1.3666666666666665</v>
      </c>
      <c r="O24" s="2">
        <f t="shared" si="4"/>
        <v>0.39166666666666666</v>
      </c>
      <c r="P24" s="2" t="s">
        <v>185</v>
      </c>
      <c r="Q24" s="2" t="s">
        <v>115</v>
      </c>
      <c r="R24" s="2">
        <v>1</v>
      </c>
      <c r="S24" s="2" t="s">
        <v>234</v>
      </c>
      <c r="T24" s="2">
        <v>0</v>
      </c>
      <c r="U24" s="2" t="s">
        <v>346</v>
      </c>
      <c r="V24" s="2" t="s">
        <v>306</v>
      </c>
      <c r="W24" s="2" t="s">
        <v>153</v>
      </c>
      <c r="X24" s="2" t="s">
        <v>123</v>
      </c>
      <c r="Y24" s="2" t="s">
        <v>235</v>
      </c>
      <c r="Z24" s="2" t="s">
        <v>179</v>
      </c>
      <c r="AA24" s="2" t="s">
        <v>180</v>
      </c>
      <c r="AB24" s="2" t="s">
        <v>182</v>
      </c>
      <c r="AD24" s="2" t="s">
        <v>25</v>
      </c>
      <c r="AE24" s="2" t="s">
        <v>14</v>
      </c>
      <c r="AF24" s="2" t="s">
        <v>16</v>
      </c>
      <c r="AG24" s="2" t="s">
        <v>352</v>
      </c>
      <c r="AH24" s="2" t="s">
        <v>209</v>
      </c>
      <c r="AI24" s="3">
        <f t="shared" si="6"/>
        <v>37</v>
      </c>
      <c r="AJ24" s="3">
        <f t="shared" si="7"/>
        <v>2</v>
      </c>
      <c r="AK24" s="3">
        <f t="shared" si="8"/>
        <v>41</v>
      </c>
      <c r="AL24" s="3">
        <f t="shared" si="9"/>
        <v>3</v>
      </c>
      <c r="AM24" s="2">
        <v>0.93979999999999997</v>
      </c>
      <c r="AN24" s="2">
        <v>0.94869999999999999</v>
      </c>
      <c r="AO24" s="2">
        <v>0.92500000000000004</v>
      </c>
      <c r="AP24" s="2">
        <v>0.95350000000000001</v>
      </c>
      <c r="AR24" s="2">
        <v>0.92500000000000004</v>
      </c>
      <c r="AS24" s="5">
        <f t="shared" si="5"/>
        <v>0.93670011207770731</v>
      </c>
    </row>
    <row r="25" spans="1:45" x14ac:dyDescent="0.45">
      <c r="A25" s="2">
        <v>6</v>
      </c>
      <c r="B25" s="2" t="s">
        <v>200</v>
      </c>
      <c r="C25" s="2">
        <v>2020</v>
      </c>
      <c r="D25" s="2" t="s">
        <v>5</v>
      </c>
      <c r="E25" s="2" t="s">
        <v>39</v>
      </c>
      <c r="F25" s="2" t="s">
        <v>12</v>
      </c>
      <c r="G25" s="2" t="s">
        <v>14</v>
      </c>
      <c r="H25" s="2">
        <v>40</v>
      </c>
      <c r="I25" s="2">
        <v>43</v>
      </c>
      <c r="J25" s="2">
        <v>36</v>
      </c>
      <c r="K25" s="2">
        <v>32</v>
      </c>
      <c r="L25" s="2">
        <f t="shared" si="1"/>
        <v>1.6375</v>
      </c>
      <c r="M25" s="2">
        <f t="shared" si="2"/>
        <v>0.3175</v>
      </c>
      <c r="N25" s="2">
        <f t="shared" si="3"/>
        <v>1.3666666666666665</v>
      </c>
      <c r="O25" s="2">
        <f t="shared" si="4"/>
        <v>0.39166666666666666</v>
      </c>
      <c r="P25" s="2" t="s">
        <v>185</v>
      </c>
      <c r="Q25" s="2" t="s">
        <v>115</v>
      </c>
      <c r="R25" s="2">
        <v>1</v>
      </c>
      <c r="S25" s="2" t="s">
        <v>234</v>
      </c>
      <c r="T25" s="2">
        <v>0</v>
      </c>
      <c r="U25" s="2" t="s">
        <v>346</v>
      </c>
      <c r="V25" s="2" t="s">
        <v>306</v>
      </c>
      <c r="W25" s="2" t="s">
        <v>154</v>
      </c>
      <c r="X25" s="2" t="s">
        <v>124</v>
      </c>
      <c r="Y25" s="2" t="s">
        <v>192</v>
      </c>
      <c r="Z25" s="2" t="s">
        <v>179</v>
      </c>
      <c r="AA25" s="2" t="s">
        <v>180</v>
      </c>
      <c r="AB25" s="2" t="s">
        <v>182</v>
      </c>
      <c r="AD25" s="2" t="s">
        <v>25</v>
      </c>
      <c r="AE25" s="2" t="s">
        <v>14</v>
      </c>
      <c r="AF25" s="2" t="s">
        <v>16</v>
      </c>
      <c r="AG25" s="2" t="s">
        <v>352</v>
      </c>
      <c r="AH25" s="2" t="s">
        <v>209</v>
      </c>
      <c r="AI25" s="3">
        <f t="shared" si="6"/>
        <v>36</v>
      </c>
      <c r="AJ25" s="3">
        <f t="shared" si="7"/>
        <v>2</v>
      </c>
      <c r="AK25" s="3">
        <f t="shared" si="8"/>
        <v>41</v>
      </c>
      <c r="AL25" s="3">
        <f t="shared" si="9"/>
        <v>4</v>
      </c>
      <c r="AM25" s="2">
        <v>0.92769999999999997</v>
      </c>
      <c r="AN25" s="2">
        <v>0.94740000000000002</v>
      </c>
      <c r="AO25" s="2">
        <v>0.9</v>
      </c>
      <c r="AP25" s="2">
        <v>0.95350000000000001</v>
      </c>
      <c r="AR25" s="2">
        <v>0.91400000000000003</v>
      </c>
      <c r="AS25" s="5">
        <f t="shared" si="5"/>
        <v>0.92309191295875292</v>
      </c>
    </row>
    <row r="26" spans="1:45" x14ac:dyDescent="0.45">
      <c r="A26" s="2">
        <v>8</v>
      </c>
      <c r="B26" s="2" t="s">
        <v>201</v>
      </c>
      <c r="C26" s="2">
        <v>2017</v>
      </c>
      <c r="D26" s="2" t="s">
        <v>0</v>
      </c>
      <c r="E26" s="2" t="s">
        <v>44</v>
      </c>
      <c r="F26" s="2" t="s">
        <v>12</v>
      </c>
      <c r="G26" s="2" t="s">
        <v>14</v>
      </c>
      <c r="H26" s="2">
        <v>8</v>
      </c>
      <c r="I26" s="2">
        <v>8</v>
      </c>
      <c r="J26" s="2">
        <v>4</v>
      </c>
      <c r="K26" s="2">
        <v>5</v>
      </c>
      <c r="L26" s="2">
        <f>43.8/12</f>
        <v>3.65</v>
      </c>
      <c r="N26" s="2">
        <f>30.8/12</f>
        <v>2.5666666666666669</v>
      </c>
      <c r="P26" s="2" t="s">
        <v>185</v>
      </c>
      <c r="Q26" s="2" t="s">
        <v>115</v>
      </c>
      <c r="R26" s="2">
        <v>1</v>
      </c>
      <c r="S26" s="2" t="s">
        <v>355</v>
      </c>
      <c r="T26" s="2">
        <v>1</v>
      </c>
      <c r="U26" s="2" t="s">
        <v>346</v>
      </c>
      <c r="V26" s="2" t="s">
        <v>307</v>
      </c>
      <c r="W26" s="2" t="s">
        <v>125</v>
      </c>
      <c r="X26" s="2" t="s">
        <v>126</v>
      </c>
      <c r="Y26" s="2" t="s">
        <v>189</v>
      </c>
      <c r="Z26" s="2" t="s">
        <v>171</v>
      </c>
      <c r="AD26" s="2" t="s">
        <v>155</v>
      </c>
      <c r="AE26" s="2" t="s">
        <v>156</v>
      </c>
      <c r="AF26" s="2" t="s">
        <v>24</v>
      </c>
      <c r="AG26" s="2" t="s">
        <v>24</v>
      </c>
      <c r="AR26" s="2">
        <v>0.78</v>
      </c>
    </row>
    <row r="27" spans="1:45" x14ac:dyDescent="0.45">
      <c r="A27" s="2">
        <v>8</v>
      </c>
      <c r="B27" s="2" t="s">
        <v>201</v>
      </c>
      <c r="C27" s="2">
        <v>2017</v>
      </c>
      <c r="D27" s="2" t="s">
        <v>0</v>
      </c>
      <c r="E27" s="2" t="s">
        <v>44</v>
      </c>
      <c r="F27" s="2" t="s">
        <v>12</v>
      </c>
      <c r="G27" s="2" t="s">
        <v>14</v>
      </c>
      <c r="H27" s="2">
        <v>8</v>
      </c>
      <c r="I27" s="2">
        <v>8</v>
      </c>
      <c r="J27" s="2">
        <v>4</v>
      </c>
      <c r="K27" s="2">
        <v>5</v>
      </c>
      <c r="L27" s="2">
        <f>43.8/12</f>
        <v>3.65</v>
      </c>
      <c r="N27" s="2">
        <f>30.8/12</f>
        <v>2.5666666666666669</v>
      </c>
      <c r="P27" s="2" t="s">
        <v>185</v>
      </c>
      <c r="Q27" s="2" t="s">
        <v>115</v>
      </c>
      <c r="R27" s="2">
        <v>1</v>
      </c>
      <c r="S27" s="2" t="s">
        <v>355</v>
      </c>
      <c r="T27" s="2">
        <v>1</v>
      </c>
      <c r="U27" s="2" t="s">
        <v>346</v>
      </c>
      <c r="V27" s="2" t="s">
        <v>307</v>
      </c>
      <c r="W27" s="2" t="s">
        <v>125</v>
      </c>
      <c r="X27" s="2" t="s">
        <v>126</v>
      </c>
      <c r="Y27" s="2" t="s">
        <v>189</v>
      </c>
      <c r="Z27" s="2" t="s">
        <v>171</v>
      </c>
      <c r="AD27" s="2" t="s">
        <v>157</v>
      </c>
      <c r="AE27" s="2" t="s">
        <v>158</v>
      </c>
      <c r="AF27" s="2" t="s">
        <v>24</v>
      </c>
      <c r="AG27" s="2" t="s">
        <v>24</v>
      </c>
      <c r="AR27" s="2">
        <v>0.8</v>
      </c>
    </row>
    <row r="28" spans="1:45" x14ac:dyDescent="0.45">
      <c r="A28" s="2">
        <v>11</v>
      </c>
      <c r="B28" s="2" t="s">
        <v>202</v>
      </c>
      <c r="C28" s="2">
        <v>2019</v>
      </c>
      <c r="D28" s="2" t="s">
        <v>330</v>
      </c>
      <c r="E28" s="2" t="s">
        <v>75</v>
      </c>
      <c r="F28" s="2" t="s">
        <v>12</v>
      </c>
      <c r="G28" s="2" t="s">
        <v>14</v>
      </c>
      <c r="H28" s="2">
        <v>36</v>
      </c>
      <c r="I28" s="2">
        <v>41</v>
      </c>
      <c r="J28" s="2">
        <f t="shared" ref="J28:J35" si="10">37-18</f>
        <v>19</v>
      </c>
      <c r="K28" s="2">
        <f t="shared" ref="K28:K35" si="11">43-22</f>
        <v>21</v>
      </c>
      <c r="L28" s="2">
        <v>36.89</v>
      </c>
      <c r="N28" s="2">
        <v>33.14</v>
      </c>
      <c r="P28" s="2" t="s">
        <v>185</v>
      </c>
      <c r="Q28" s="2" t="s">
        <v>115</v>
      </c>
      <c r="R28" s="2">
        <v>1</v>
      </c>
      <c r="S28" s="2" t="s">
        <v>129</v>
      </c>
      <c r="T28" s="2">
        <v>1</v>
      </c>
      <c r="U28" s="2" t="s">
        <v>348</v>
      </c>
      <c r="V28" s="2" t="s">
        <v>309</v>
      </c>
      <c r="W28" s="2" t="s">
        <v>159</v>
      </c>
      <c r="X28" s="2" t="s">
        <v>128</v>
      </c>
      <c r="Y28" s="2" t="s">
        <v>193</v>
      </c>
      <c r="AB28" s="2" t="s">
        <v>183</v>
      </c>
      <c r="AD28" s="2" t="s">
        <v>25</v>
      </c>
      <c r="AE28" s="2" t="s">
        <v>14</v>
      </c>
      <c r="AF28" s="2" t="s">
        <v>42</v>
      </c>
      <c r="AG28" s="2" t="s">
        <v>42</v>
      </c>
      <c r="AI28" s="7">
        <v>24</v>
      </c>
      <c r="AJ28" s="7">
        <v>7</v>
      </c>
      <c r="AK28" s="7">
        <v>34</v>
      </c>
      <c r="AL28" s="7">
        <v>12</v>
      </c>
      <c r="AM28" s="8">
        <f t="shared" ref="AM28:AM34" si="12">(AI28+AK28)/(AI28+AJ28+AK28+AL28)</f>
        <v>0.75324675324675328</v>
      </c>
      <c r="AN28" s="8">
        <f t="shared" ref="AN28:AN35" si="13">(AI28/(AI28+AJ28))</f>
        <v>0.77419354838709675</v>
      </c>
      <c r="AO28" s="8">
        <f t="shared" ref="AO28:AO35" si="14">((AI28)/(AI28+AL28))</f>
        <v>0.66666666666666663</v>
      </c>
      <c r="AP28" s="8">
        <f t="shared" ref="AP28:AP35" si="15">((AK28)/(AK28+AJ28))</f>
        <v>0.82926829268292679</v>
      </c>
      <c r="AR28" s="2">
        <v>0.84</v>
      </c>
      <c r="AS28" s="5">
        <f t="shared" ref="AS28:AS35" si="16">(2*(AN28*AO28)/(AN28+AO28))</f>
        <v>0.71641791044776115</v>
      </c>
    </row>
    <row r="29" spans="1:45" x14ac:dyDescent="0.45">
      <c r="A29" s="2">
        <v>11</v>
      </c>
      <c r="B29" s="2" t="s">
        <v>202</v>
      </c>
      <c r="C29" s="2">
        <v>2019</v>
      </c>
      <c r="D29" s="2" t="s">
        <v>330</v>
      </c>
      <c r="E29" s="2" t="s">
        <v>75</v>
      </c>
      <c r="F29" s="2" t="s">
        <v>12</v>
      </c>
      <c r="G29" s="2" t="s">
        <v>14</v>
      </c>
      <c r="H29" s="2">
        <v>36</v>
      </c>
      <c r="I29" s="2">
        <v>41</v>
      </c>
      <c r="J29" s="2">
        <f t="shared" si="10"/>
        <v>19</v>
      </c>
      <c r="K29" s="2">
        <f t="shared" si="11"/>
        <v>21</v>
      </c>
      <c r="L29" s="2">
        <v>36.89</v>
      </c>
      <c r="N29" s="2">
        <v>33.14</v>
      </c>
      <c r="P29" s="2" t="s">
        <v>185</v>
      </c>
      <c r="Q29" s="2" t="s">
        <v>115</v>
      </c>
      <c r="R29" s="2">
        <v>1</v>
      </c>
      <c r="S29" s="2" t="s">
        <v>129</v>
      </c>
      <c r="T29" s="2">
        <v>1</v>
      </c>
      <c r="U29" s="2" t="s">
        <v>348</v>
      </c>
      <c r="V29" s="2" t="s">
        <v>309</v>
      </c>
      <c r="W29" s="2" t="s">
        <v>159</v>
      </c>
      <c r="X29" s="2" t="s">
        <v>128</v>
      </c>
      <c r="Y29" s="2" t="s">
        <v>193</v>
      </c>
      <c r="AB29" s="2" t="s">
        <v>183</v>
      </c>
      <c r="AD29" s="2" t="s">
        <v>25</v>
      </c>
      <c r="AE29" s="2" t="s">
        <v>14</v>
      </c>
      <c r="AF29" s="2" t="s">
        <v>24</v>
      </c>
      <c r="AG29" s="2" t="s">
        <v>24</v>
      </c>
      <c r="AI29" s="7">
        <v>23</v>
      </c>
      <c r="AJ29" s="7">
        <v>9</v>
      </c>
      <c r="AK29" s="7">
        <v>32</v>
      </c>
      <c r="AL29" s="7">
        <v>13</v>
      </c>
      <c r="AM29" s="8">
        <f t="shared" si="12"/>
        <v>0.7142857142857143</v>
      </c>
      <c r="AN29" s="8">
        <f t="shared" si="13"/>
        <v>0.71875</v>
      </c>
      <c r="AO29" s="8">
        <f t="shared" si="14"/>
        <v>0.63888888888888884</v>
      </c>
      <c r="AP29" s="8">
        <f t="shared" si="15"/>
        <v>0.78048780487804881</v>
      </c>
      <c r="AR29" s="2">
        <v>0.81</v>
      </c>
      <c r="AS29" s="5">
        <f t="shared" si="16"/>
        <v>0.67647058823529405</v>
      </c>
    </row>
    <row r="30" spans="1:45" x14ac:dyDescent="0.45">
      <c r="A30" s="2">
        <v>11</v>
      </c>
      <c r="B30" s="2" t="s">
        <v>202</v>
      </c>
      <c r="C30" s="2">
        <v>2019</v>
      </c>
      <c r="D30" s="2" t="s">
        <v>330</v>
      </c>
      <c r="E30" s="2" t="s">
        <v>75</v>
      </c>
      <c r="F30" s="2" t="s">
        <v>12</v>
      </c>
      <c r="G30" s="2" t="s">
        <v>14</v>
      </c>
      <c r="H30" s="2">
        <v>36</v>
      </c>
      <c r="I30" s="2">
        <v>40</v>
      </c>
      <c r="J30" s="2">
        <f t="shared" si="10"/>
        <v>19</v>
      </c>
      <c r="K30" s="2">
        <f t="shared" si="11"/>
        <v>21</v>
      </c>
      <c r="L30" s="2">
        <v>36.89</v>
      </c>
      <c r="N30" s="2">
        <v>33.14</v>
      </c>
      <c r="P30" s="2" t="s">
        <v>185</v>
      </c>
      <c r="Q30" s="2" t="s">
        <v>115</v>
      </c>
      <c r="R30" s="2">
        <v>1</v>
      </c>
      <c r="S30" s="2" t="s">
        <v>129</v>
      </c>
      <c r="T30" s="2">
        <v>1</v>
      </c>
      <c r="U30" s="2" t="s">
        <v>348</v>
      </c>
      <c r="V30" s="2" t="s">
        <v>309</v>
      </c>
      <c r="W30" s="2" t="s">
        <v>159</v>
      </c>
      <c r="X30" s="2" t="s">
        <v>128</v>
      </c>
      <c r="Y30" s="2" t="s">
        <v>193</v>
      </c>
      <c r="AB30" s="2" t="s">
        <v>183</v>
      </c>
      <c r="AD30" s="2" t="s">
        <v>25</v>
      </c>
      <c r="AE30" s="2" t="s">
        <v>14</v>
      </c>
      <c r="AF30" s="2" t="s">
        <v>76</v>
      </c>
      <c r="AG30" s="2" t="s">
        <v>81</v>
      </c>
      <c r="AI30" s="7">
        <v>9</v>
      </c>
      <c r="AJ30" s="7">
        <v>14</v>
      </c>
      <c r="AK30" s="7">
        <v>26</v>
      </c>
      <c r="AL30" s="7">
        <v>27</v>
      </c>
      <c r="AM30" s="8">
        <f t="shared" si="12"/>
        <v>0.46052631578947367</v>
      </c>
      <c r="AN30" s="8">
        <f t="shared" si="13"/>
        <v>0.39130434782608697</v>
      </c>
      <c r="AO30" s="8">
        <f t="shared" si="14"/>
        <v>0.25</v>
      </c>
      <c r="AP30" s="8">
        <f t="shared" si="15"/>
        <v>0.65</v>
      </c>
      <c r="AR30" s="2">
        <v>0.53</v>
      </c>
      <c r="AS30" s="5">
        <f t="shared" si="16"/>
        <v>0.30508474576271188</v>
      </c>
    </row>
    <row r="31" spans="1:45" ht="14.65" customHeight="1" x14ac:dyDescent="0.45">
      <c r="A31" s="2">
        <v>11</v>
      </c>
      <c r="B31" s="2" t="s">
        <v>202</v>
      </c>
      <c r="C31" s="2">
        <v>2019</v>
      </c>
      <c r="D31" s="2" t="s">
        <v>330</v>
      </c>
      <c r="E31" s="2" t="s">
        <v>75</v>
      </c>
      <c r="F31" s="2" t="s">
        <v>12</v>
      </c>
      <c r="G31" s="2" t="s">
        <v>14</v>
      </c>
      <c r="H31" s="2">
        <v>36</v>
      </c>
      <c r="I31" s="2">
        <v>40</v>
      </c>
      <c r="J31" s="2">
        <f t="shared" si="10"/>
        <v>19</v>
      </c>
      <c r="K31" s="2">
        <f t="shared" si="11"/>
        <v>21</v>
      </c>
      <c r="L31" s="2">
        <v>36.89</v>
      </c>
      <c r="N31" s="2">
        <v>33.14</v>
      </c>
      <c r="P31" s="2" t="s">
        <v>185</v>
      </c>
      <c r="Q31" s="2" t="s">
        <v>115</v>
      </c>
      <c r="R31" s="2">
        <v>1</v>
      </c>
      <c r="S31" s="2" t="s">
        <v>129</v>
      </c>
      <c r="T31" s="2">
        <v>1</v>
      </c>
      <c r="U31" s="2" t="s">
        <v>348</v>
      </c>
      <c r="V31" s="2" t="s">
        <v>309</v>
      </c>
      <c r="W31" s="2" t="s">
        <v>159</v>
      </c>
      <c r="X31" s="2" t="s">
        <v>128</v>
      </c>
      <c r="Y31" s="2" t="s">
        <v>193</v>
      </c>
      <c r="AB31" s="2" t="s">
        <v>183</v>
      </c>
      <c r="AD31" s="2" t="s">
        <v>25</v>
      </c>
      <c r="AE31" s="2" t="s">
        <v>14</v>
      </c>
      <c r="AF31" s="2" t="s">
        <v>77</v>
      </c>
      <c r="AG31" s="2" t="s">
        <v>81</v>
      </c>
      <c r="AI31" s="7">
        <v>19</v>
      </c>
      <c r="AJ31" s="7">
        <v>13</v>
      </c>
      <c r="AK31" s="7">
        <v>27</v>
      </c>
      <c r="AL31" s="7">
        <v>17</v>
      </c>
      <c r="AM31" s="8">
        <f t="shared" si="12"/>
        <v>0.60526315789473684</v>
      </c>
      <c r="AN31" s="8">
        <f t="shared" si="13"/>
        <v>0.59375</v>
      </c>
      <c r="AO31" s="8">
        <f t="shared" si="14"/>
        <v>0.52777777777777779</v>
      </c>
      <c r="AP31" s="8">
        <f t="shared" si="15"/>
        <v>0.67500000000000004</v>
      </c>
      <c r="AR31" s="2">
        <v>0.64</v>
      </c>
      <c r="AS31" s="5">
        <f t="shared" si="16"/>
        <v>0.55882352941176483</v>
      </c>
    </row>
    <row r="32" spans="1:45" x14ac:dyDescent="0.45">
      <c r="A32" s="2">
        <v>12</v>
      </c>
      <c r="B32" s="2" t="s">
        <v>203</v>
      </c>
      <c r="C32" s="2">
        <v>2020</v>
      </c>
      <c r="D32" s="2" t="s">
        <v>2</v>
      </c>
      <c r="E32" s="2" t="s">
        <v>75</v>
      </c>
      <c r="F32" s="2" t="s">
        <v>12</v>
      </c>
      <c r="G32" s="2" t="s">
        <v>14</v>
      </c>
      <c r="H32" s="2">
        <v>36</v>
      </c>
      <c r="I32" s="2">
        <v>43</v>
      </c>
      <c r="J32" s="2">
        <f t="shared" si="10"/>
        <v>19</v>
      </c>
      <c r="K32" s="2">
        <f t="shared" si="11"/>
        <v>21</v>
      </c>
      <c r="L32" s="2">
        <v>36.89</v>
      </c>
      <c r="N32" s="2">
        <v>33.14</v>
      </c>
      <c r="P32" s="2" t="s">
        <v>185</v>
      </c>
      <c r="Q32" s="2" t="s">
        <v>115</v>
      </c>
      <c r="R32" s="2">
        <v>1</v>
      </c>
      <c r="S32" s="2" t="s">
        <v>129</v>
      </c>
      <c r="T32" s="2">
        <v>1</v>
      </c>
      <c r="U32" s="2" t="s">
        <v>348</v>
      </c>
      <c r="V32" s="2" t="s">
        <v>309</v>
      </c>
      <c r="W32" s="2" t="s">
        <v>35</v>
      </c>
      <c r="X32" s="2" t="s">
        <v>162</v>
      </c>
      <c r="Y32" s="2" t="s">
        <v>26</v>
      </c>
      <c r="AB32" s="2" t="s">
        <v>183</v>
      </c>
      <c r="AD32" s="2" t="s">
        <v>25</v>
      </c>
      <c r="AE32" s="2" t="s">
        <v>14</v>
      </c>
      <c r="AF32" s="2" t="s">
        <v>42</v>
      </c>
      <c r="AG32" s="2" t="s">
        <v>42</v>
      </c>
      <c r="AH32" s="2">
        <v>0.5</v>
      </c>
      <c r="AI32" s="2">
        <v>22</v>
      </c>
      <c r="AJ32" s="2">
        <v>12</v>
      </c>
      <c r="AK32" s="2">
        <v>31</v>
      </c>
      <c r="AL32" s="2">
        <v>14</v>
      </c>
      <c r="AM32" s="5">
        <f t="shared" si="12"/>
        <v>0.67088607594936711</v>
      </c>
      <c r="AN32" s="5">
        <f t="shared" si="13"/>
        <v>0.6470588235294118</v>
      </c>
      <c r="AO32" s="5">
        <f t="shared" si="14"/>
        <v>0.61111111111111116</v>
      </c>
      <c r="AP32" s="5">
        <f t="shared" si="15"/>
        <v>0.72093023255813948</v>
      </c>
      <c r="AR32" s="2">
        <v>0.74</v>
      </c>
      <c r="AS32" s="5">
        <f t="shared" si="16"/>
        <v>0.62857142857142867</v>
      </c>
    </row>
    <row r="33" spans="1:45" x14ac:dyDescent="0.45">
      <c r="A33" s="2">
        <v>12</v>
      </c>
      <c r="B33" s="2" t="s">
        <v>203</v>
      </c>
      <c r="C33" s="2">
        <v>2020</v>
      </c>
      <c r="D33" s="2" t="s">
        <v>2</v>
      </c>
      <c r="E33" s="2" t="s">
        <v>75</v>
      </c>
      <c r="F33" s="2" t="s">
        <v>12</v>
      </c>
      <c r="G33" s="2" t="s">
        <v>14</v>
      </c>
      <c r="H33" s="2">
        <v>36</v>
      </c>
      <c r="I33" s="2">
        <v>43</v>
      </c>
      <c r="J33" s="2">
        <f t="shared" si="10"/>
        <v>19</v>
      </c>
      <c r="K33" s="2">
        <f t="shared" si="11"/>
        <v>21</v>
      </c>
      <c r="L33" s="2">
        <v>36.89</v>
      </c>
      <c r="N33" s="2">
        <v>33.14</v>
      </c>
      <c r="P33" s="2" t="s">
        <v>185</v>
      </c>
      <c r="Q33" s="2" t="s">
        <v>115</v>
      </c>
      <c r="R33" s="2">
        <v>1</v>
      </c>
      <c r="S33" s="2" t="s">
        <v>129</v>
      </c>
      <c r="T33" s="2">
        <v>1</v>
      </c>
      <c r="U33" s="2" t="s">
        <v>348</v>
      </c>
      <c r="V33" s="2" t="s">
        <v>309</v>
      </c>
      <c r="W33" s="2" t="s">
        <v>35</v>
      </c>
      <c r="X33" s="2" t="s">
        <v>78</v>
      </c>
      <c r="Y33" s="2" t="s">
        <v>189</v>
      </c>
      <c r="AB33" s="2" t="s">
        <v>183</v>
      </c>
      <c r="AD33" s="2" t="s">
        <v>25</v>
      </c>
      <c r="AE33" s="2" t="s">
        <v>14</v>
      </c>
      <c r="AF33" s="2" t="s">
        <v>42</v>
      </c>
      <c r="AG33" s="2" t="s">
        <v>42</v>
      </c>
      <c r="AH33" s="2">
        <v>0.5</v>
      </c>
      <c r="AI33" s="2">
        <v>19</v>
      </c>
      <c r="AJ33" s="2">
        <v>17</v>
      </c>
      <c r="AK33" s="2">
        <v>26</v>
      </c>
      <c r="AL33" s="2">
        <v>17</v>
      </c>
      <c r="AM33" s="5">
        <f t="shared" si="12"/>
        <v>0.569620253164557</v>
      </c>
      <c r="AN33" s="5">
        <f t="shared" si="13"/>
        <v>0.52777777777777779</v>
      </c>
      <c r="AO33" s="5">
        <f t="shared" si="14"/>
        <v>0.52777777777777779</v>
      </c>
      <c r="AP33" s="5">
        <f t="shared" si="15"/>
        <v>0.60465116279069764</v>
      </c>
      <c r="AR33" s="2">
        <v>0.63</v>
      </c>
      <c r="AS33" s="5">
        <f t="shared" si="16"/>
        <v>0.52777777777777779</v>
      </c>
    </row>
    <row r="34" spans="1:45" x14ac:dyDescent="0.45">
      <c r="A34" s="2">
        <v>12</v>
      </c>
      <c r="B34" s="2" t="s">
        <v>203</v>
      </c>
      <c r="C34" s="2">
        <v>2020</v>
      </c>
      <c r="D34" s="2" t="s">
        <v>2</v>
      </c>
      <c r="E34" s="2" t="s">
        <v>75</v>
      </c>
      <c r="F34" s="2" t="s">
        <v>12</v>
      </c>
      <c r="G34" s="2" t="s">
        <v>14</v>
      </c>
      <c r="H34" s="2">
        <v>36</v>
      </c>
      <c r="I34" s="2">
        <v>43</v>
      </c>
      <c r="J34" s="2">
        <f t="shared" si="10"/>
        <v>19</v>
      </c>
      <c r="K34" s="2">
        <f t="shared" si="11"/>
        <v>21</v>
      </c>
      <c r="L34" s="2">
        <v>36.89</v>
      </c>
      <c r="N34" s="2">
        <v>33.14</v>
      </c>
      <c r="P34" s="2" t="s">
        <v>185</v>
      </c>
      <c r="Q34" s="2" t="s">
        <v>115</v>
      </c>
      <c r="R34" s="2">
        <v>1</v>
      </c>
      <c r="S34" s="2" t="s">
        <v>129</v>
      </c>
      <c r="T34" s="2">
        <v>1</v>
      </c>
      <c r="U34" s="2" t="s">
        <v>348</v>
      </c>
      <c r="V34" s="2" t="s">
        <v>309</v>
      </c>
      <c r="W34" s="2" t="s">
        <v>130</v>
      </c>
      <c r="X34" s="2" t="s">
        <v>79</v>
      </c>
      <c r="Y34" s="2" t="s">
        <v>188</v>
      </c>
      <c r="AB34" s="2" t="s">
        <v>183</v>
      </c>
      <c r="AD34" s="2" t="s">
        <v>25</v>
      </c>
      <c r="AE34" s="2" t="s">
        <v>14</v>
      </c>
      <c r="AF34" s="2" t="s">
        <v>42</v>
      </c>
      <c r="AG34" s="2" t="s">
        <v>42</v>
      </c>
      <c r="AH34" s="2">
        <v>0.5</v>
      </c>
      <c r="AI34" s="2">
        <v>26</v>
      </c>
      <c r="AJ34" s="2">
        <v>10</v>
      </c>
      <c r="AK34" s="2">
        <v>33</v>
      </c>
      <c r="AL34" s="2">
        <v>10</v>
      </c>
      <c r="AM34" s="5">
        <f t="shared" si="12"/>
        <v>0.74683544303797467</v>
      </c>
      <c r="AN34" s="5">
        <f t="shared" si="13"/>
        <v>0.72222222222222221</v>
      </c>
      <c r="AO34" s="5">
        <f t="shared" si="14"/>
        <v>0.72222222222222221</v>
      </c>
      <c r="AP34" s="5">
        <f t="shared" si="15"/>
        <v>0.76744186046511631</v>
      </c>
      <c r="AR34" s="2">
        <v>0.77</v>
      </c>
      <c r="AS34" s="5">
        <f t="shared" si="16"/>
        <v>0.72222222222222221</v>
      </c>
    </row>
    <row r="35" spans="1:45" x14ac:dyDescent="0.45">
      <c r="A35" s="2">
        <v>12</v>
      </c>
      <c r="B35" s="2" t="s">
        <v>203</v>
      </c>
      <c r="C35" s="2">
        <v>2020</v>
      </c>
      <c r="D35" s="2" t="s">
        <v>2</v>
      </c>
      <c r="E35" s="2" t="s">
        <v>75</v>
      </c>
      <c r="F35" s="2" t="s">
        <v>12</v>
      </c>
      <c r="G35" s="2" t="s">
        <v>14</v>
      </c>
      <c r="H35" s="2">
        <v>36</v>
      </c>
      <c r="I35" s="2">
        <v>43</v>
      </c>
      <c r="J35" s="2">
        <f t="shared" si="10"/>
        <v>19</v>
      </c>
      <c r="K35" s="2">
        <f t="shared" si="11"/>
        <v>21</v>
      </c>
      <c r="L35" s="2">
        <v>36.89</v>
      </c>
      <c r="N35" s="2">
        <v>33.14</v>
      </c>
      <c r="P35" s="2" t="s">
        <v>185</v>
      </c>
      <c r="Q35" s="2" t="s">
        <v>115</v>
      </c>
      <c r="R35" s="2">
        <v>1</v>
      </c>
      <c r="S35" s="2" t="s">
        <v>129</v>
      </c>
      <c r="T35" s="2">
        <v>1</v>
      </c>
      <c r="U35" s="2" t="s">
        <v>348</v>
      </c>
      <c r="V35" s="2" t="s">
        <v>309</v>
      </c>
      <c r="W35" s="2" t="s">
        <v>161</v>
      </c>
      <c r="X35" s="2" t="s">
        <v>80</v>
      </c>
      <c r="Y35" s="2" t="s">
        <v>193</v>
      </c>
      <c r="AB35" s="2" t="s">
        <v>183</v>
      </c>
      <c r="AD35" s="2" t="s">
        <v>25</v>
      </c>
      <c r="AE35" s="2" t="s">
        <v>14</v>
      </c>
      <c r="AF35" s="2" t="s">
        <v>42</v>
      </c>
      <c r="AG35" s="2" t="s">
        <v>42</v>
      </c>
      <c r="AH35" s="2">
        <v>0.5</v>
      </c>
      <c r="AI35" s="2">
        <v>24</v>
      </c>
      <c r="AJ35" s="2">
        <v>9</v>
      </c>
      <c r="AK35" s="2">
        <v>34</v>
      </c>
      <c r="AL35" s="2">
        <v>12</v>
      </c>
      <c r="AM35" s="2">
        <v>0.73</v>
      </c>
      <c r="AN35" s="5">
        <f t="shared" si="13"/>
        <v>0.72727272727272729</v>
      </c>
      <c r="AO35" s="9">
        <f t="shared" si="14"/>
        <v>0.66666666666666663</v>
      </c>
      <c r="AP35" s="9">
        <f t="shared" si="15"/>
        <v>0.79069767441860461</v>
      </c>
      <c r="AR35" s="2">
        <v>0.78</v>
      </c>
      <c r="AS35" s="5">
        <f t="shared" si="16"/>
        <v>0.69565217391304346</v>
      </c>
    </row>
    <row r="36" spans="1:45" x14ac:dyDescent="0.45">
      <c r="A36" s="2">
        <v>33</v>
      </c>
      <c r="B36" s="2" t="s">
        <v>204</v>
      </c>
      <c r="C36" s="2">
        <v>2020</v>
      </c>
      <c r="D36" s="2" t="s">
        <v>331</v>
      </c>
      <c r="E36" s="2" t="s">
        <v>82</v>
      </c>
      <c r="F36" s="2" t="s">
        <v>12</v>
      </c>
      <c r="G36" s="2" t="s">
        <v>14</v>
      </c>
      <c r="H36" s="2">
        <v>5</v>
      </c>
      <c r="I36" s="2">
        <v>13</v>
      </c>
      <c r="J36" s="2">
        <v>5</v>
      </c>
      <c r="K36" s="2">
        <v>8</v>
      </c>
      <c r="L36" s="2">
        <v>8.1999999999999993</v>
      </c>
      <c r="M36" s="2">
        <v>1.1000000000000001</v>
      </c>
      <c r="N36" s="2">
        <v>7.07</v>
      </c>
      <c r="O36" s="2">
        <v>2.56</v>
      </c>
      <c r="P36" s="2" t="s">
        <v>185</v>
      </c>
      <c r="Q36" s="2" t="s">
        <v>113</v>
      </c>
      <c r="R36" s="2">
        <v>0</v>
      </c>
      <c r="S36" s="2" t="s">
        <v>356</v>
      </c>
      <c r="T36" s="2">
        <v>1</v>
      </c>
      <c r="U36" s="2" t="s">
        <v>349</v>
      </c>
      <c r="V36" s="2" t="s">
        <v>310</v>
      </c>
      <c r="W36" s="2" t="s">
        <v>40</v>
      </c>
      <c r="X36" s="2" t="s">
        <v>83</v>
      </c>
      <c r="Y36" s="2" t="s">
        <v>195</v>
      </c>
      <c r="Z36" s="4">
        <v>0.8</v>
      </c>
      <c r="AA36" s="4">
        <v>0.2</v>
      </c>
      <c r="AB36" s="2" t="s">
        <v>181</v>
      </c>
      <c r="AD36" s="2" t="s">
        <v>163</v>
      </c>
      <c r="AE36" s="2" t="s">
        <v>164</v>
      </c>
      <c r="AF36" s="2" t="s">
        <v>84</v>
      </c>
      <c r="AG36" s="2" t="s">
        <v>81</v>
      </c>
      <c r="AM36" s="2">
        <v>0.68</v>
      </c>
      <c r="AS36" s="2">
        <v>0.65</v>
      </c>
    </row>
    <row r="37" spans="1:45" x14ac:dyDescent="0.45">
      <c r="A37" s="2">
        <v>33</v>
      </c>
      <c r="B37" s="2" t="s">
        <v>204</v>
      </c>
      <c r="C37" s="2">
        <v>2020</v>
      </c>
      <c r="D37" s="2" t="s">
        <v>331</v>
      </c>
      <c r="E37" s="2" t="s">
        <v>82</v>
      </c>
      <c r="F37" s="2" t="s">
        <v>12</v>
      </c>
      <c r="G37" s="2" t="s">
        <v>14</v>
      </c>
      <c r="H37" s="2">
        <v>5</v>
      </c>
      <c r="I37" s="2">
        <v>13</v>
      </c>
      <c r="J37" s="2">
        <v>5</v>
      </c>
      <c r="K37" s="2">
        <v>8</v>
      </c>
      <c r="L37" s="2">
        <v>8.1999999999999993</v>
      </c>
      <c r="M37" s="2">
        <v>1.1000000000000001</v>
      </c>
      <c r="N37" s="2">
        <v>7.07</v>
      </c>
      <c r="O37" s="2">
        <v>2.56</v>
      </c>
      <c r="P37" s="2" t="s">
        <v>185</v>
      </c>
      <c r="Q37" s="2" t="s">
        <v>113</v>
      </c>
      <c r="R37" s="2">
        <v>0</v>
      </c>
      <c r="S37" s="2" t="s">
        <v>356</v>
      </c>
      <c r="T37" s="2">
        <v>1</v>
      </c>
      <c r="U37" s="2" t="s">
        <v>349</v>
      </c>
      <c r="V37" s="2" t="s">
        <v>310</v>
      </c>
      <c r="W37" s="2" t="s">
        <v>40</v>
      </c>
      <c r="X37" s="2" t="s">
        <v>83</v>
      </c>
      <c r="Y37" s="2" t="s">
        <v>195</v>
      </c>
      <c r="Z37" s="4">
        <v>0.8</v>
      </c>
      <c r="AA37" s="4">
        <v>0.2</v>
      </c>
      <c r="AB37" s="2" t="s">
        <v>181</v>
      </c>
      <c r="AD37" s="2" t="s">
        <v>163</v>
      </c>
      <c r="AE37" s="2" t="s">
        <v>164</v>
      </c>
      <c r="AF37" s="2" t="s">
        <v>85</v>
      </c>
      <c r="AG37" s="2" t="s">
        <v>24</v>
      </c>
      <c r="AM37" s="2">
        <v>0.64</v>
      </c>
      <c r="AS37" s="2">
        <v>0.57999999999999996</v>
      </c>
    </row>
    <row r="38" spans="1:45" x14ac:dyDescent="0.45">
      <c r="A38" s="2">
        <v>33</v>
      </c>
      <c r="B38" s="2" t="s">
        <v>204</v>
      </c>
      <c r="C38" s="2">
        <v>2020</v>
      </c>
      <c r="D38" s="2" t="s">
        <v>331</v>
      </c>
      <c r="E38" s="2" t="s">
        <v>82</v>
      </c>
      <c r="F38" s="2" t="s">
        <v>12</v>
      </c>
      <c r="G38" s="2" t="s">
        <v>14</v>
      </c>
      <c r="H38" s="2">
        <v>5</v>
      </c>
      <c r="I38" s="2">
        <v>13</v>
      </c>
      <c r="J38" s="2">
        <v>5</v>
      </c>
      <c r="K38" s="2">
        <v>8</v>
      </c>
      <c r="L38" s="2">
        <v>8.1999999999999993</v>
      </c>
      <c r="M38" s="2">
        <v>1.1000000000000001</v>
      </c>
      <c r="N38" s="2">
        <v>7.07</v>
      </c>
      <c r="O38" s="2">
        <v>2.56</v>
      </c>
      <c r="P38" s="2" t="s">
        <v>185</v>
      </c>
      <c r="Q38" s="2" t="s">
        <v>113</v>
      </c>
      <c r="R38" s="2">
        <v>0</v>
      </c>
      <c r="S38" s="2" t="s">
        <v>356</v>
      </c>
      <c r="T38" s="2">
        <v>1</v>
      </c>
      <c r="U38" s="2" t="s">
        <v>349</v>
      </c>
      <c r="V38" s="2" t="s">
        <v>310</v>
      </c>
      <c r="W38" s="2" t="s">
        <v>40</v>
      </c>
      <c r="X38" s="2" t="s">
        <v>83</v>
      </c>
      <c r="Y38" s="2" t="s">
        <v>195</v>
      </c>
      <c r="Z38" s="4">
        <v>0.8</v>
      </c>
      <c r="AA38" s="4">
        <v>0.2</v>
      </c>
      <c r="AB38" s="2" t="s">
        <v>181</v>
      </c>
      <c r="AD38" s="2" t="s">
        <v>163</v>
      </c>
      <c r="AE38" s="2" t="s">
        <v>164</v>
      </c>
      <c r="AF38" s="2" t="s">
        <v>86</v>
      </c>
      <c r="AG38" s="2" t="s">
        <v>42</v>
      </c>
      <c r="AM38" s="2">
        <v>0.74</v>
      </c>
      <c r="AS38" s="2">
        <v>0.74</v>
      </c>
    </row>
    <row r="39" spans="1:45" x14ac:dyDescent="0.45">
      <c r="A39" s="2">
        <v>33</v>
      </c>
      <c r="B39" s="2" t="s">
        <v>204</v>
      </c>
      <c r="C39" s="2">
        <v>2020</v>
      </c>
      <c r="D39" s="2" t="s">
        <v>331</v>
      </c>
      <c r="E39" s="2" t="s">
        <v>82</v>
      </c>
      <c r="F39" s="2" t="s">
        <v>12</v>
      </c>
      <c r="G39" s="2" t="s">
        <v>14</v>
      </c>
      <c r="H39" s="2">
        <v>5</v>
      </c>
      <c r="I39" s="2">
        <v>13</v>
      </c>
      <c r="J39" s="2">
        <v>5</v>
      </c>
      <c r="K39" s="2">
        <v>8</v>
      </c>
      <c r="L39" s="2">
        <v>8.1999999999999993</v>
      </c>
      <c r="M39" s="2">
        <v>1.1000000000000001</v>
      </c>
      <c r="N39" s="2">
        <v>7.07</v>
      </c>
      <c r="O39" s="2">
        <v>2.56</v>
      </c>
      <c r="P39" s="2" t="s">
        <v>185</v>
      </c>
      <c r="Q39" s="2" t="s">
        <v>113</v>
      </c>
      <c r="R39" s="2">
        <v>0</v>
      </c>
      <c r="S39" s="2" t="s">
        <v>356</v>
      </c>
      <c r="T39" s="2">
        <v>1</v>
      </c>
      <c r="U39" s="2" t="s">
        <v>349</v>
      </c>
      <c r="V39" s="2" t="s">
        <v>310</v>
      </c>
      <c r="W39" s="2" t="s">
        <v>40</v>
      </c>
      <c r="X39" s="2" t="s">
        <v>83</v>
      </c>
      <c r="Y39" s="2" t="s">
        <v>195</v>
      </c>
      <c r="Z39" s="4">
        <v>0.8</v>
      </c>
      <c r="AA39" s="4">
        <v>0.2</v>
      </c>
      <c r="AB39" s="2" t="s">
        <v>181</v>
      </c>
      <c r="AD39" s="2" t="s">
        <v>163</v>
      </c>
      <c r="AE39" s="2" t="s">
        <v>164</v>
      </c>
      <c r="AF39" s="2" t="s">
        <v>87</v>
      </c>
      <c r="AG39" s="2" t="s">
        <v>143</v>
      </c>
      <c r="AM39" s="2">
        <v>0.64</v>
      </c>
      <c r="AS39" s="2">
        <v>0.61</v>
      </c>
    </row>
    <row r="40" spans="1:45" x14ac:dyDescent="0.45">
      <c r="A40" s="2">
        <v>33</v>
      </c>
      <c r="B40" s="2" t="s">
        <v>204</v>
      </c>
      <c r="C40" s="2">
        <v>2020</v>
      </c>
      <c r="D40" s="2" t="s">
        <v>331</v>
      </c>
      <c r="E40" s="2" t="s">
        <v>82</v>
      </c>
      <c r="F40" s="2" t="s">
        <v>12</v>
      </c>
      <c r="G40" s="2" t="s">
        <v>14</v>
      </c>
      <c r="H40" s="2">
        <v>5</v>
      </c>
      <c r="I40" s="2">
        <v>13</v>
      </c>
      <c r="J40" s="2">
        <v>5</v>
      </c>
      <c r="K40" s="2">
        <v>8</v>
      </c>
      <c r="L40" s="2">
        <v>8.1999999999999993</v>
      </c>
      <c r="M40" s="2">
        <v>1.1000000000000001</v>
      </c>
      <c r="N40" s="2">
        <v>7.07</v>
      </c>
      <c r="O40" s="2">
        <v>2.56</v>
      </c>
      <c r="P40" s="2" t="s">
        <v>185</v>
      </c>
      <c r="Q40" s="2" t="s">
        <v>113</v>
      </c>
      <c r="R40" s="2">
        <v>0</v>
      </c>
      <c r="S40" s="2" t="s">
        <v>356</v>
      </c>
      <c r="T40" s="2">
        <v>1</v>
      </c>
      <c r="U40" s="2" t="s">
        <v>349</v>
      </c>
      <c r="V40" s="2" t="s">
        <v>310</v>
      </c>
      <c r="W40" s="2" t="s">
        <v>40</v>
      </c>
      <c r="X40" s="2" t="s">
        <v>83</v>
      </c>
      <c r="Y40" s="2" t="s">
        <v>195</v>
      </c>
      <c r="Z40" s="4">
        <v>0.8</v>
      </c>
      <c r="AA40" s="4">
        <v>0.2</v>
      </c>
      <c r="AB40" s="2" t="s">
        <v>181</v>
      </c>
      <c r="AD40" s="2" t="s">
        <v>163</v>
      </c>
      <c r="AE40" s="2" t="s">
        <v>164</v>
      </c>
      <c r="AF40" s="2" t="s">
        <v>88</v>
      </c>
      <c r="AG40" s="2" t="s">
        <v>352</v>
      </c>
      <c r="AM40" s="2">
        <v>0.74</v>
      </c>
      <c r="AS40" s="2">
        <v>0.73</v>
      </c>
    </row>
    <row r="41" spans="1:45" x14ac:dyDescent="0.45">
      <c r="A41" s="2">
        <v>33</v>
      </c>
      <c r="B41" s="2" t="s">
        <v>204</v>
      </c>
      <c r="C41" s="2">
        <v>2020</v>
      </c>
      <c r="D41" s="2" t="s">
        <v>331</v>
      </c>
      <c r="E41" s="2" t="s">
        <v>82</v>
      </c>
      <c r="F41" s="2" t="s">
        <v>12</v>
      </c>
      <c r="G41" s="2" t="s">
        <v>14</v>
      </c>
      <c r="H41" s="2">
        <v>5</v>
      </c>
      <c r="I41" s="2">
        <v>13</v>
      </c>
      <c r="J41" s="2">
        <v>5</v>
      </c>
      <c r="K41" s="2">
        <v>8</v>
      </c>
      <c r="L41" s="2">
        <v>8.1999999999999993</v>
      </c>
      <c r="M41" s="2">
        <v>1.1000000000000001</v>
      </c>
      <c r="N41" s="2">
        <v>7.07</v>
      </c>
      <c r="O41" s="2">
        <v>2.56</v>
      </c>
      <c r="P41" s="2" t="s">
        <v>185</v>
      </c>
      <c r="Q41" s="2" t="s">
        <v>113</v>
      </c>
      <c r="R41" s="2">
        <v>0</v>
      </c>
      <c r="S41" s="2" t="s">
        <v>356</v>
      </c>
      <c r="T41" s="2">
        <v>1</v>
      </c>
      <c r="U41" s="2" t="s">
        <v>349</v>
      </c>
      <c r="V41" s="2" t="s">
        <v>310</v>
      </c>
      <c r="W41" s="2" t="s">
        <v>40</v>
      </c>
      <c r="X41" s="2" t="s">
        <v>83</v>
      </c>
      <c r="Y41" s="2" t="s">
        <v>195</v>
      </c>
      <c r="Z41" s="4">
        <v>0.8</v>
      </c>
      <c r="AA41" s="4">
        <v>0.2</v>
      </c>
      <c r="AB41" s="2" t="s">
        <v>181</v>
      </c>
      <c r="AD41" s="2" t="s">
        <v>163</v>
      </c>
      <c r="AE41" s="2" t="s">
        <v>164</v>
      </c>
      <c r="AF41" s="2" t="s">
        <v>89</v>
      </c>
      <c r="AG41" s="2" t="s">
        <v>81</v>
      </c>
      <c r="AM41" s="2">
        <v>0.72</v>
      </c>
      <c r="AS41" s="2">
        <v>0.71</v>
      </c>
    </row>
    <row r="42" spans="1:45" x14ac:dyDescent="0.45">
      <c r="A42" s="2">
        <v>33</v>
      </c>
      <c r="B42" s="2" t="s">
        <v>204</v>
      </c>
      <c r="C42" s="2">
        <v>2020</v>
      </c>
      <c r="D42" s="2" t="s">
        <v>331</v>
      </c>
      <c r="E42" s="2" t="s">
        <v>82</v>
      </c>
      <c r="F42" s="2" t="s">
        <v>12</v>
      </c>
      <c r="G42" s="2" t="s">
        <v>14</v>
      </c>
      <c r="H42" s="2">
        <v>5</v>
      </c>
      <c r="I42" s="2">
        <v>13</v>
      </c>
      <c r="J42" s="2">
        <v>5</v>
      </c>
      <c r="K42" s="2">
        <v>8</v>
      </c>
      <c r="L42" s="2">
        <v>8.1999999999999993</v>
      </c>
      <c r="M42" s="2">
        <v>1.1000000000000001</v>
      </c>
      <c r="N42" s="2">
        <v>7.07</v>
      </c>
      <c r="O42" s="2">
        <v>2.56</v>
      </c>
      <c r="P42" s="2" t="s">
        <v>185</v>
      </c>
      <c r="Q42" s="2" t="s">
        <v>113</v>
      </c>
      <c r="R42" s="2">
        <v>0</v>
      </c>
      <c r="S42" s="2" t="s">
        <v>356</v>
      </c>
      <c r="T42" s="2">
        <v>1</v>
      </c>
      <c r="U42" s="2" t="s">
        <v>349</v>
      </c>
      <c r="V42" s="2" t="s">
        <v>310</v>
      </c>
      <c r="W42" s="2" t="s">
        <v>40</v>
      </c>
      <c r="X42" s="2" t="s">
        <v>83</v>
      </c>
      <c r="Y42" s="2" t="s">
        <v>195</v>
      </c>
      <c r="Z42" s="4">
        <v>0.8</v>
      </c>
      <c r="AA42" s="4">
        <v>0.2</v>
      </c>
      <c r="AB42" s="2" t="s">
        <v>181</v>
      </c>
      <c r="AD42" s="2" t="s">
        <v>163</v>
      </c>
      <c r="AE42" s="2" t="s">
        <v>164</v>
      </c>
      <c r="AF42" s="2" t="s">
        <v>90</v>
      </c>
      <c r="AG42" s="2" t="s">
        <v>24</v>
      </c>
      <c r="AM42" s="2">
        <v>0.6</v>
      </c>
      <c r="AS42" s="2">
        <v>0.57999999999999996</v>
      </c>
    </row>
    <row r="43" spans="1:45" x14ac:dyDescent="0.45">
      <c r="A43" s="2">
        <v>33</v>
      </c>
      <c r="B43" s="2" t="s">
        <v>204</v>
      </c>
      <c r="C43" s="2">
        <v>2020</v>
      </c>
      <c r="D43" s="2" t="s">
        <v>331</v>
      </c>
      <c r="E43" s="2" t="s">
        <v>82</v>
      </c>
      <c r="F43" s="2" t="s">
        <v>12</v>
      </c>
      <c r="G43" s="2" t="s">
        <v>14</v>
      </c>
      <c r="H43" s="2">
        <v>5</v>
      </c>
      <c r="I43" s="2">
        <v>13</v>
      </c>
      <c r="J43" s="2">
        <v>5</v>
      </c>
      <c r="K43" s="2">
        <v>8</v>
      </c>
      <c r="L43" s="2">
        <v>8.1999999999999993</v>
      </c>
      <c r="M43" s="2">
        <v>1.1000000000000001</v>
      </c>
      <c r="N43" s="2">
        <v>7.07</v>
      </c>
      <c r="O43" s="2">
        <v>2.56</v>
      </c>
      <c r="P43" s="2" t="s">
        <v>185</v>
      </c>
      <c r="Q43" s="2" t="s">
        <v>113</v>
      </c>
      <c r="R43" s="2">
        <v>0</v>
      </c>
      <c r="S43" s="2" t="s">
        <v>356</v>
      </c>
      <c r="T43" s="2">
        <v>1</v>
      </c>
      <c r="U43" s="2" t="s">
        <v>349</v>
      </c>
      <c r="V43" s="2" t="s">
        <v>310</v>
      </c>
      <c r="W43" s="2" t="s">
        <v>40</v>
      </c>
      <c r="X43" s="2" t="s">
        <v>83</v>
      </c>
      <c r="Y43" s="2" t="s">
        <v>195</v>
      </c>
      <c r="Z43" s="4">
        <v>0.8</v>
      </c>
      <c r="AA43" s="4">
        <v>0.2</v>
      </c>
      <c r="AB43" s="2" t="s">
        <v>181</v>
      </c>
      <c r="AD43" s="2" t="s">
        <v>163</v>
      </c>
      <c r="AE43" s="2" t="s">
        <v>164</v>
      </c>
      <c r="AF43" s="2" t="s">
        <v>91</v>
      </c>
      <c r="AG43" s="2" t="s">
        <v>42</v>
      </c>
      <c r="AM43" s="2">
        <v>0.77</v>
      </c>
      <c r="AS43" s="2">
        <v>0.76</v>
      </c>
    </row>
    <row r="44" spans="1:45" x14ac:dyDescent="0.45">
      <c r="A44" s="2">
        <v>33</v>
      </c>
      <c r="B44" s="2" t="s">
        <v>204</v>
      </c>
      <c r="C44" s="2">
        <v>2020</v>
      </c>
      <c r="D44" s="2" t="s">
        <v>331</v>
      </c>
      <c r="E44" s="2" t="s">
        <v>82</v>
      </c>
      <c r="F44" s="2" t="s">
        <v>12</v>
      </c>
      <c r="G44" s="2" t="s">
        <v>14</v>
      </c>
      <c r="H44" s="2">
        <v>5</v>
      </c>
      <c r="I44" s="2">
        <v>13</v>
      </c>
      <c r="J44" s="2">
        <v>5</v>
      </c>
      <c r="K44" s="2">
        <v>8</v>
      </c>
      <c r="L44" s="2">
        <v>8.1999999999999993</v>
      </c>
      <c r="M44" s="2">
        <v>1.1000000000000001</v>
      </c>
      <c r="N44" s="2">
        <v>7.07</v>
      </c>
      <c r="O44" s="2">
        <v>2.56</v>
      </c>
      <c r="P44" s="2" t="s">
        <v>185</v>
      </c>
      <c r="Q44" s="2" t="s">
        <v>113</v>
      </c>
      <c r="R44" s="2">
        <v>0</v>
      </c>
      <c r="S44" s="2" t="s">
        <v>356</v>
      </c>
      <c r="T44" s="2">
        <v>1</v>
      </c>
      <c r="U44" s="2" t="s">
        <v>349</v>
      </c>
      <c r="V44" s="2" t="s">
        <v>310</v>
      </c>
      <c r="W44" s="2" t="s">
        <v>40</v>
      </c>
      <c r="X44" s="2" t="s">
        <v>83</v>
      </c>
      <c r="Y44" s="2" t="s">
        <v>195</v>
      </c>
      <c r="Z44" s="4">
        <v>0.8</v>
      </c>
      <c r="AA44" s="4">
        <v>0.2</v>
      </c>
      <c r="AB44" s="2" t="s">
        <v>181</v>
      </c>
      <c r="AD44" s="2" t="s">
        <v>163</v>
      </c>
      <c r="AE44" s="2" t="s">
        <v>164</v>
      </c>
      <c r="AF44" s="2" t="s">
        <v>92</v>
      </c>
      <c r="AG44" s="2" t="s">
        <v>143</v>
      </c>
      <c r="AM44" s="2">
        <v>0.61</v>
      </c>
      <c r="AS44" s="2">
        <v>0.6</v>
      </c>
    </row>
    <row r="45" spans="1:45" x14ac:dyDescent="0.45">
      <c r="A45" s="2">
        <v>33</v>
      </c>
      <c r="B45" s="2" t="s">
        <v>204</v>
      </c>
      <c r="C45" s="2">
        <v>2020</v>
      </c>
      <c r="D45" s="2" t="s">
        <v>331</v>
      </c>
      <c r="E45" s="2" t="s">
        <v>82</v>
      </c>
      <c r="F45" s="2" t="s">
        <v>12</v>
      </c>
      <c r="G45" s="2" t="s">
        <v>14</v>
      </c>
      <c r="H45" s="2">
        <v>5</v>
      </c>
      <c r="I45" s="2">
        <v>13</v>
      </c>
      <c r="J45" s="2">
        <v>5</v>
      </c>
      <c r="K45" s="2">
        <v>8</v>
      </c>
      <c r="L45" s="2">
        <v>8.1999999999999993</v>
      </c>
      <c r="M45" s="2">
        <v>1.1000000000000001</v>
      </c>
      <c r="N45" s="2">
        <v>7.07</v>
      </c>
      <c r="O45" s="2">
        <v>2.56</v>
      </c>
      <c r="P45" s="2" t="s">
        <v>185</v>
      </c>
      <c r="Q45" s="2" t="s">
        <v>113</v>
      </c>
      <c r="R45" s="2">
        <v>0</v>
      </c>
      <c r="S45" s="2" t="s">
        <v>356</v>
      </c>
      <c r="T45" s="2">
        <v>1</v>
      </c>
      <c r="U45" s="2" t="s">
        <v>349</v>
      </c>
      <c r="V45" s="2" t="s">
        <v>310</v>
      </c>
      <c r="W45" s="2" t="s">
        <v>40</v>
      </c>
      <c r="X45" s="2" t="s">
        <v>83</v>
      </c>
      <c r="Y45" s="2" t="s">
        <v>195</v>
      </c>
      <c r="Z45" s="4">
        <v>0.8</v>
      </c>
      <c r="AA45" s="4">
        <v>0.2</v>
      </c>
      <c r="AB45" s="2" t="s">
        <v>181</v>
      </c>
      <c r="AD45" s="2" t="s">
        <v>163</v>
      </c>
      <c r="AE45" s="2" t="s">
        <v>164</v>
      </c>
      <c r="AF45" s="2" t="s">
        <v>93</v>
      </c>
      <c r="AG45" s="2" t="s">
        <v>352</v>
      </c>
      <c r="AM45" s="2">
        <v>0.76</v>
      </c>
      <c r="AS45" s="2">
        <v>0.76</v>
      </c>
    </row>
    <row r="46" spans="1:45" x14ac:dyDescent="0.45">
      <c r="A46" s="2">
        <v>33</v>
      </c>
      <c r="B46" s="2" t="s">
        <v>204</v>
      </c>
      <c r="C46" s="2">
        <v>2020</v>
      </c>
      <c r="D46" s="2" t="s">
        <v>331</v>
      </c>
      <c r="E46" s="2" t="s">
        <v>82</v>
      </c>
      <c r="F46" s="2" t="s">
        <v>12</v>
      </c>
      <c r="G46" s="2" t="s">
        <v>14</v>
      </c>
      <c r="H46" s="2">
        <v>5</v>
      </c>
      <c r="I46" s="2">
        <v>13</v>
      </c>
      <c r="J46" s="2">
        <v>5</v>
      </c>
      <c r="K46" s="2">
        <v>8</v>
      </c>
      <c r="L46" s="2">
        <v>8.1999999999999993</v>
      </c>
      <c r="M46" s="2">
        <v>1.1000000000000001</v>
      </c>
      <c r="N46" s="2">
        <v>7.07</v>
      </c>
      <c r="O46" s="2">
        <v>2.56</v>
      </c>
      <c r="P46" s="2" t="s">
        <v>185</v>
      </c>
      <c r="Q46" s="2" t="s">
        <v>113</v>
      </c>
      <c r="R46" s="2">
        <v>0</v>
      </c>
      <c r="S46" s="2" t="s">
        <v>356</v>
      </c>
      <c r="T46" s="2">
        <v>1</v>
      </c>
      <c r="U46" s="2" t="s">
        <v>349</v>
      </c>
      <c r="V46" s="2" t="s">
        <v>310</v>
      </c>
      <c r="W46" s="2" t="s">
        <v>40</v>
      </c>
      <c r="X46" s="2" t="s">
        <v>83</v>
      </c>
      <c r="Y46" s="2" t="s">
        <v>195</v>
      </c>
      <c r="Z46" s="4">
        <v>0.8</v>
      </c>
      <c r="AA46" s="4">
        <v>0.2</v>
      </c>
      <c r="AB46" s="2" t="s">
        <v>181</v>
      </c>
      <c r="AD46" s="2" t="s">
        <v>163</v>
      </c>
      <c r="AE46" s="2" t="s">
        <v>164</v>
      </c>
      <c r="AF46" s="2" t="s">
        <v>94</v>
      </c>
      <c r="AG46" s="2" t="s">
        <v>81</v>
      </c>
      <c r="AM46" s="2">
        <v>0.65</v>
      </c>
      <c r="AS46" s="2">
        <v>0.62</v>
      </c>
    </row>
    <row r="47" spans="1:45" x14ac:dyDescent="0.45">
      <c r="A47" s="2">
        <v>33</v>
      </c>
      <c r="B47" s="2" t="s">
        <v>204</v>
      </c>
      <c r="C47" s="2">
        <v>2020</v>
      </c>
      <c r="D47" s="2" t="s">
        <v>331</v>
      </c>
      <c r="E47" s="2" t="s">
        <v>82</v>
      </c>
      <c r="F47" s="2" t="s">
        <v>12</v>
      </c>
      <c r="G47" s="2" t="s">
        <v>14</v>
      </c>
      <c r="H47" s="2">
        <v>5</v>
      </c>
      <c r="I47" s="2">
        <v>13</v>
      </c>
      <c r="J47" s="2">
        <v>5</v>
      </c>
      <c r="K47" s="2">
        <v>8</v>
      </c>
      <c r="L47" s="2">
        <v>8.1999999999999993</v>
      </c>
      <c r="M47" s="2">
        <v>1.1000000000000001</v>
      </c>
      <c r="N47" s="2">
        <v>7.07</v>
      </c>
      <c r="O47" s="2">
        <v>2.56</v>
      </c>
      <c r="P47" s="2" t="s">
        <v>185</v>
      </c>
      <c r="Q47" s="2" t="s">
        <v>113</v>
      </c>
      <c r="R47" s="2">
        <v>0</v>
      </c>
      <c r="S47" s="2" t="s">
        <v>356</v>
      </c>
      <c r="T47" s="2">
        <v>1</v>
      </c>
      <c r="U47" s="2" t="s">
        <v>349</v>
      </c>
      <c r="V47" s="2" t="s">
        <v>310</v>
      </c>
      <c r="W47" s="2" t="s">
        <v>40</v>
      </c>
      <c r="X47" s="2" t="s">
        <v>83</v>
      </c>
      <c r="Y47" s="2" t="s">
        <v>195</v>
      </c>
      <c r="Z47" s="4">
        <v>0.8</v>
      </c>
      <c r="AA47" s="4">
        <v>0.2</v>
      </c>
      <c r="AB47" s="2" t="s">
        <v>181</v>
      </c>
      <c r="AD47" s="2" t="s">
        <v>163</v>
      </c>
      <c r="AE47" s="2" t="s">
        <v>164</v>
      </c>
      <c r="AF47" s="2" t="s">
        <v>95</v>
      </c>
      <c r="AG47" s="2" t="s">
        <v>24</v>
      </c>
      <c r="AM47" s="2">
        <v>0.59</v>
      </c>
      <c r="AS47" s="2">
        <v>0.54</v>
      </c>
    </row>
    <row r="48" spans="1:45" x14ac:dyDescent="0.45">
      <c r="A48" s="2">
        <v>33</v>
      </c>
      <c r="B48" s="2" t="s">
        <v>204</v>
      </c>
      <c r="C48" s="2">
        <v>2020</v>
      </c>
      <c r="D48" s="2" t="s">
        <v>331</v>
      </c>
      <c r="E48" s="2" t="s">
        <v>82</v>
      </c>
      <c r="F48" s="2" t="s">
        <v>12</v>
      </c>
      <c r="G48" s="2" t="s">
        <v>14</v>
      </c>
      <c r="H48" s="2">
        <v>5</v>
      </c>
      <c r="I48" s="2">
        <v>13</v>
      </c>
      <c r="J48" s="2">
        <v>5</v>
      </c>
      <c r="K48" s="2">
        <v>8</v>
      </c>
      <c r="L48" s="2">
        <v>8.1999999999999993</v>
      </c>
      <c r="M48" s="2">
        <v>1.1000000000000001</v>
      </c>
      <c r="N48" s="2">
        <v>7.07</v>
      </c>
      <c r="O48" s="2">
        <v>2.56</v>
      </c>
      <c r="P48" s="2" t="s">
        <v>185</v>
      </c>
      <c r="Q48" s="2" t="s">
        <v>113</v>
      </c>
      <c r="R48" s="2">
        <v>0</v>
      </c>
      <c r="S48" s="2" t="s">
        <v>356</v>
      </c>
      <c r="T48" s="2">
        <v>1</v>
      </c>
      <c r="U48" s="2" t="s">
        <v>349</v>
      </c>
      <c r="V48" s="2" t="s">
        <v>310</v>
      </c>
      <c r="W48" s="2" t="s">
        <v>40</v>
      </c>
      <c r="X48" s="2" t="s">
        <v>83</v>
      </c>
      <c r="Y48" s="2" t="s">
        <v>195</v>
      </c>
      <c r="Z48" s="4">
        <v>0.8</v>
      </c>
      <c r="AA48" s="4">
        <v>0.2</v>
      </c>
      <c r="AB48" s="2" t="s">
        <v>181</v>
      </c>
      <c r="AD48" s="2" t="s">
        <v>163</v>
      </c>
      <c r="AE48" s="2" t="s">
        <v>164</v>
      </c>
      <c r="AF48" s="2" t="s">
        <v>96</v>
      </c>
      <c r="AG48" s="2" t="s">
        <v>42</v>
      </c>
      <c r="AM48" s="2">
        <v>0.74</v>
      </c>
      <c r="AS48" s="2">
        <v>0.71</v>
      </c>
    </row>
    <row r="49" spans="1:45" x14ac:dyDescent="0.45">
      <c r="A49" s="2">
        <v>33</v>
      </c>
      <c r="B49" s="2" t="s">
        <v>204</v>
      </c>
      <c r="C49" s="2">
        <v>2020</v>
      </c>
      <c r="D49" s="2" t="s">
        <v>331</v>
      </c>
      <c r="E49" s="2" t="s">
        <v>82</v>
      </c>
      <c r="F49" s="2" t="s">
        <v>12</v>
      </c>
      <c r="G49" s="2" t="s">
        <v>14</v>
      </c>
      <c r="H49" s="2">
        <v>5</v>
      </c>
      <c r="I49" s="2">
        <v>13</v>
      </c>
      <c r="J49" s="2">
        <v>5</v>
      </c>
      <c r="K49" s="2">
        <v>8</v>
      </c>
      <c r="L49" s="2">
        <v>8.1999999999999993</v>
      </c>
      <c r="M49" s="2">
        <v>1.1000000000000001</v>
      </c>
      <c r="N49" s="2">
        <v>7.07</v>
      </c>
      <c r="O49" s="2">
        <v>2.56</v>
      </c>
      <c r="P49" s="2" t="s">
        <v>185</v>
      </c>
      <c r="Q49" s="2" t="s">
        <v>113</v>
      </c>
      <c r="R49" s="2">
        <v>0</v>
      </c>
      <c r="S49" s="2" t="s">
        <v>356</v>
      </c>
      <c r="T49" s="2">
        <v>1</v>
      </c>
      <c r="U49" s="2" t="s">
        <v>349</v>
      </c>
      <c r="V49" s="2" t="s">
        <v>310</v>
      </c>
      <c r="W49" s="2" t="s">
        <v>40</v>
      </c>
      <c r="X49" s="2" t="s">
        <v>83</v>
      </c>
      <c r="Y49" s="2" t="s">
        <v>195</v>
      </c>
      <c r="Z49" s="4">
        <v>0.8</v>
      </c>
      <c r="AA49" s="4">
        <v>0.2</v>
      </c>
      <c r="AB49" s="2" t="s">
        <v>181</v>
      </c>
      <c r="AD49" s="2" t="s">
        <v>163</v>
      </c>
      <c r="AE49" s="2" t="s">
        <v>164</v>
      </c>
      <c r="AF49" s="2" t="s">
        <v>97</v>
      </c>
      <c r="AG49" s="2" t="s">
        <v>143</v>
      </c>
      <c r="AM49" s="2">
        <v>0.6</v>
      </c>
      <c r="AS49" s="2">
        <v>0.56000000000000005</v>
      </c>
    </row>
    <row r="50" spans="1:45" x14ac:dyDescent="0.45">
      <c r="A50" s="2">
        <v>33</v>
      </c>
      <c r="B50" s="2" t="s">
        <v>204</v>
      </c>
      <c r="C50" s="2">
        <v>2020</v>
      </c>
      <c r="D50" s="2" t="s">
        <v>331</v>
      </c>
      <c r="E50" s="2" t="s">
        <v>82</v>
      </c>
      <c r="F50" s="2" t="s">
        <v>12</v>
      </c>
      <c r="G50" s="2" t="s">
        <v>14</v>
      </c>
      <c r="H50" s="2">
        <v>5</v>
      </c>
      <c r="I50" s="2">
        <v>13</v>
      </c>
      <c r="J50" s="2">
        <v>5</v>
      </c>
      <c r="K50" s="2">
        <v>8</v>
      </c>
      <c r="L50" s="2">
        <v>8.1999999999999993</v>
      </c>
      <c r="M50" s="2">
        <v>1.1000000000000001</v>
      </c>
      <c r="N50" s="2">
        <v>7.07</v>
      </c>
      <c r="O50" s="2">
        <v>2.56</v>
      </c>
      <c r="P50" s="2" t="s">
        <v>185</v>
      </c>
      <c r="Q50" s="2" t="s">
        <v>113</v>
      </c>
      <c r="R50" s="2">
        <v>0</v>
      </c>
      <c r="S50" s="2" t="s">
        <v>356</v>
      </c>
      <c r="T50" s="2">
        <v>1</v>
      </c>
      <c r="U50" s="2" t="s">
        <v>349</v>
      </c>
      <c r="V50" s="2" t="s">
        <v>310</v>
      </c>
      <c r="W50" s="2" t="s">
        <v>40</v>
      </c>
      <c r="X50" s="2" t="s">
        <v>83</v>
      </c>
      <c r="Y50" s="2" t="s">
        <v>195</v>
      </c>
      <c r="Z50" s="4">
        <v>0.8</v>
      </c>
      <c r="AA50" s="4">
        <v>0.2</v>
      </c>
      <c r="AB50" s="2" t="s">
        <v>181</v>
      </c>
      <c r="AD50" s="2" t="s">
        <v>163</v>
      </c>
      <c r="AE50" s="2" t="s">
        <v>164</v>
      </c>
      <c r="AF50" s="2" t="s">
        <v>98</v>
      </c>
      <c r="AG50" s="2" t="s">
        <v>352</v>
      </c>
      <c r="AM50" s="2">
        <v>0.71</v>
      </c>
      <c r="AS50" s="2">
        <v>0.71</v>
      </c>
    </row>
    <row r="51" spans="1:45" x14ac:dyDescent="0.45">
      <c r="A51" s="2">
        <v>38</v>
      </c>
      <c r="B51" s="2" t="s">
        <v>205</v>
      </c>
      <c r="C51" s="2">
        <v>2018</v>
      </c>
      <c r="D51" s="2" t="s">
        <v>8</v>
      </c>
      <c r="E51" s="2" t="s">
        <v>106</v>
      </c>
      <c r="F51" s="2" t="s">
        <v>12</v>
      </c>
      <c r="G51" s="2" t="s">
        <v>14</v>
      </c>
      <c r="H51" s="2">
        <v>24</v>
      </c>
      <c r="I51" s="2">
        <v>29</v>
      </c>
      <c r="J51" s="3"/>
      <c r="K51" s="3"/>
      <c r="L51" s="2">
        <f>128.63/12</f>
        <v>10.719166666666666</v>
      </c>
      <c r="M51" s="2">
        <f>21.23/12</f>
        <v>1.7691666666666668</v>
      </c>
      <c r="N51" s="2">
        <f>126.38/12</f>
        <v>10.531666666666666</v>
      </c>
      <c r="O51" s="2">
        <f>13.61/12</f>
        <v>1.1341666666666665</v>
      </c>
      <c r="P51" s="2" t="s">
        <v>185</v>
      </c>
      <c r="Q51" s="2" t="s">
        <v>113</v>
      </c>
      <c r="R51" s="2">
        <v>0</v>
      </c>
      <c r="S51" s="2" t="s">
        <v>357</v>
      </c>
      <c r="T51" s="2">
        <v>0</v>
      </c>
      <c r="U51" s="2" t="s">
        <v>349</v>
      </c>
      <c r="X51" s="2" t="s">
        <v>103</v>
      </c>
      <c r="Y51" s="2" t="s">
        <v>189</v>
      </c>
      <c r="AB51" s="2" t="s">
        <v>184</v>
      </c>
      <c r="AD51" s="2" t="s">
        <v>25</v>
      </c>
      <c r="AE51" s="2" t="s">
        <v>14</v>
      </c>
      <c r="AF51" s="2" t="s">
        <v>104</v>
      </c>
      <c r="AG51" s="2" t="s">
        <v>104</v>
      </c>
      <c r="AM51" s="2">
        <v>0.79759999999999998</v>
      </c>
      <c r="AS51" s="5"/>
    </row>
    <row r="52" spans="1:45" x14ac:dyDescent="0.45">
      <c r="A52" s="2">
        <v>38</v>
      </c>
      <c r="B52" s="2" t="s">
        <v>205</v>
      </c>
      <c r="C52" s="2">
        <v>2018</v>
      </c>
      <c r="D52" s="2" t="s">
        <v>8</v>
      </c>
      <c r="E52" s="2" t="s">
        <v>106</v>
      </c>
      <c r="F52" s="2" t="s">
        <v>12</v>
      </c>
      <c r="G52" s="2" t="s">
        <v>14</v>
      </c>
      <c r="H52" s="2">
        <v>24</v>
      </c>
      <c r="I52" s="2">
        <v>29</v>
      </c>
      <c r="J52" s="3"/>
      <c r="K52" s="3"/>
      <c r="L52" s="2">
        <f>128.63/12</f>
        <v>10.719166666666666</v>
      </c>
      <c r="M52" s="2">
        <f>21.23/12</f>
        <v>1.7691666666666668</v>
      </c>
      <c r="N52" s="2">
        <f>126.38/12</f>
        <v>10.531666666666666</v>
      </c>
      <c r="O52" s="2">
        <f>13.61/12</f>
        <v>1.1341666666666665</v>
      </c>
      <c r="P52" s="6" t="s">
        <v>185</v>
      </c>
      <c r="Q52" s="2" t="s">
        <v>113</v>
      </c>
      <c r="R52" s="2">
        <v>0</v>
      </c>
      <c r="S52" s="2" t="s">
        <v>357</v>
      </c>
      <c r="T52" s="2">
        <v>0</v>
      </c>
      <c r="U52" s="2" t="s">
        <v>349</v>
      </c>
      <c r="X52" s="2" t="s">
        <v>105</v>
      </c>
      <c r="Y52" s="2" t="s">
        <v>189</v>
      </c>
      <c r="AB52" s="2" t="s">
        <v>184</v>
      </c>
      <c r="AD52" s="2" t="s">
        <v>25</v>
      </c>
      <c r="AE52" s="2" t="s">
        <v>14</v>
      </c>
      <c r="AF52" s="2" t="s">
        <v>104</v>
      </c>
      <c r="AG52" s="2" t="s">
        <v>104</v>
      </c>
      <c r="AM52" s="2">
        <v>0.75890000000000002</v>
      </c>
      <c r="AS52" s="5"/>
    </row>
    <row r="53" spans="1:45" x14ac:dyDescent="0.45">
      <c r="A53" s="2">
        <v>41</v>
      </c>
      <c r="B53" s="2" t="s">
        <v>206</v>
      </c>
      <c r="C53" s="2">
        <v>2020</v>
      </c>
      <c r="D53" s="2" t="s">
        <v>7</v>
      </c>
      <c r="E53" s="2" t="s">
        <v>107</v>
      </c>
      <c r="F53" s="2" t="s">
        <v>12</v>
      </c>
      <c r="G53" s="2" t="s">
        <v>14</v>
      </c>
      <c r="H53" s="2">
        <v>66</v>
      </c>
      <c r="I53" s="2">
        <v>36</v>
      </c>
      <c r="J53" s="2">
        <v>55</v>
      </c>
      <c r="K53" s="2">
        <v>36</v>
      </c>
      <c r="Q53" s="2" t="s">
        <v>115</v>
      </c>
      <c r="R53" s="2">
        <v>1</v>
      </c>
      <c r="S53" s="2" t="s">
        <v>355</v>
      </c>
      <c r="T53" s="2">
        <v>1</v>
      </c>
      <c r="U53" s="2" t="s">
        <v>346</v>
      </c>
      <c r="V53" s="2" t="s">
        <v>311</v>
      </c>
      <c r="X53" s="2" t="s">
        <v>132</v>
      </c>
      <c r="Y53" s="2" t="s">
        <v>26</v>
      </c>
      <c r="Z53" s="2" t="s">
        <v>169</v>
      </c>
      <c r="AA53" s="2" t="s">
        <v>170</v>
      </c>
      <c r="AD53" s="2" t="s">
        <v>150</v>
      </c>
      <c r="AE53" s="2" t="s">
        <v>151</v>
      </c>
      <c r="AF53" s="2" t="s">
        <v>407</v>
      </c>
      <c r="AG53" s="2" t="s">
        <v>390</v>
      </c>
      <c r="AH53" s="2">
        <v>0.9</v>
      </c>
      <c r="AN53" s="2">
        <v>0.93600000000000005</v>
      </c>
      <c r="AO53" s="2">
        <v>0.94299999999999995</v>
      </c>
      <c r="AS53" s="2">
        <v>0.94</v>
      </c>
    </row>
    <row r="54" spans="1:45" x14ac:dyDescent="0.45">
      <c r="A54" s="2">
        <v>41</v>
      </c>
      <c r="B54" s="2" t="s">
        <v>206</v>
      </c>
      <c r="C54" s="2">
        <v>2020</v>
      </c>
      <c r="D54" s="2" t="s">
        <v>7</v>
      </c>
      <c r="E54" s="2" t="s">
        <v>107</v>
      </c>
      <c r="F54" s="2" t="s">
        <v>12</v>
      </c>
      <c r="G54" s="2" t="s">
        <v>14</v>
      </c>
      <c r="H54" s="2">
        <v>66</v>
      </c>
      <c r="I54" s="2">
        <v>36</v>
      </c>
      <c r="J54" s="2">
        <v>55</v>
      </c>
      <c r="K54" s="2">
        <v>36</v>
      </c>
      <c r="Q54" s="2" t="s">
        <v>115</v>
      </c>
      <c r="R54" s="2">
        <v>1</v>
      </c>
      <c r="S54" s="2" t="s">
        <v>355</v>
      </c>
      <c r="T54" s="2">
        <v>1</v>
      </c>
      <c r="U54" s="2" t="s">
        <v>346</v>
      </c>
      <c r="V54" s="2" t="s">
        <v>311</v>
      </c>
      <c r="X54" s="2" t="s">
        <v>132</v>
      </c>
      <c r="Y54" s="2" t="s">
        <v>26</v>
      </c>
      <c r="Z54" s="2" t="s">
        <v>169</v>
      </c>
      <c r="AA54" s="2" t="s">
        <v>170</v>
      </c>
      <c r="AD54" s="2" t="s">
        <v>150</v>
      </c>
      <c r="AE54" s="2" t="s">
        <v>151</v>
      </c>
      <c r="AF54" s="2" t="s">
        <v>408</v>
      </c>
      <c r="AG54" s="2" t="s">
        <v>390</v>
      </c>
      <c r="AH54" s="2">
        <v>0.9</v>
      </c>
      <c r="AN54" s="2">
        <v>0.92400000000000004</v>
      </c>
      <c r="AO54" s="2">
        <v>0.93700000000000006</v>
      </c>
      <c r="AS54" s="2">
        <v>0.93</v>
      </c>
    </row>
    <row r="55" spans="1:45" x14ac:dyDescent="0.45">
      <c r="A55" s="2">
        <v>41</v>
      </c>
      <c r="B55" s="2" t="s">
        <v>206</v>
      </c>
      <c r="C55" s="2">
        <v>2020</v>
      </c>
      <c r="D55" s="2" t="s">
        <v>7</v>
      </c>
      <c r="E55" s="2" t="s">
        <v>107</v>
      </c>
      <c r="F55" s="2" t="s">
        <v>12</v>
      </c>
      <c r="G55" s="2" t="s">
        <v>14</v>
      </c>
      <c r="H55" s="2">
        <v>66</v>
      </c>
      <c r="I55" s="2">
        <v>36</v>
      </c>
      <c r="J55" s="2">
        <v>55</v>
      </c>
      <c r="K55" s="2">
        <v>36</v>
      </c>
      <c r="Q55" s="2" t="s">
        <v>115</v>
      </c>
      <c r="R55" s="2">
        <v>1</v>
      </c>
      <c r="S55" s="2" t="s">
        <v>355</v>
      </c>
      <c r="T55" s="2">
        <v>1</v>
      </c>
      <c r="U55" s="2" t="s">
        <v>346</v>
      </c>
      <c r="V55" s="2" t="s">
        <v>311</v>
      </c>
      <c r="X55" s="2" t="s">
        <v>132</v>
      </c>
      <c r="Y55" s="2" t="s">
        <v>26</v>
      </c>
      <c r="Z55" s="2" t="s">
        <v>169</v>
      </c>
      <c r="AA55" s="2" t="s">
        <v>170</v>
      </c>
      <c r="AD55" s="2" t="s">
        <v>150</v>
      </c>
      <c r="AE55" s="2" t="s">
        <v>151</v>
      </c>
      <c r="AF55" s="2" t="s">
        <v>108</v>
      </c>
      <c r="AG55" s="2" t="s">
        <v>390</v>
      </c>
      <c r="AH55" s="2">
        <v>0.9</v>
      </c>
      <c r="AN55" s="2">
        <v>0.91700000000000004</v>
      </c>
      <c r="AO55" s="2">
        <v>0.91500000000000004</v>
      </c>
      <c r="AS55" s="2">
        <v>0.91600000000000004</v>
      </c>
    </row>
    <row r="56" spans="1:45" x14ac:dyDescent="0.45">
      <c r="A56" s="2">
        <v>43</v>
      </c>
      <c r="B56" s="2" t="s">
        <v>207</v>
      </c>
      <c r="C56" s="2">
        <v>2011</v>
      </c>
      <c r="D56" s="2" t="s">
        <v>332</v>
      </c>
      <c r="E56" s="2" t="s">
        <v>109</v>
      </c>
      <c r="F56" s="2" t="s">
        <v>12</v>
      </c>
      <c r="G56" s="2" t="s">
        <v>14</v>
      </c>
      <c r="H56" s="2">
        <v>6</v>
      </c>
      <c r="I56" s="2">
        <v>26</v>
      </c>
      <c r="Q56" s="2" t="s">
        <v>115</v>
      </c>
      <c r="R56" s="2">
        <v>1</v>
      </c>
      <c r="S56" s="2" t="s">
        <v>358</v>
      </c>
      <c r="T56" s="2">
        <v>1</v>
      </c>
      <c r="U56" s="2" t="s">
        <v>349</v>
      </c>
      <c r="V56" s="2" t="s">
        <v>312</v>
      </c>
      <c r="X56" s="2" t="s">
        <v>43</v>
      </c>
      <c r="Y56" s="2" t="s">
        <v>189</v>
      </c>
      <c r="AB56" s="2" t="s">
        <v>165</v>
      </c>
      <c r="AD56" s="2" t="s">
        <v>25</v>
      </c>
      <c r="AE56" s="2" t="s">
        <v>14</v>
      </c>
      <c r="AF56" s="2" t="s">
        <v>110</v>
      </c>
      <c r="AG56" s="2" t="s">
        <v>110</v>
      </c>
      <c r="AI56" s="2">
        <v>6</v>
      </c>
      <c r="AJ56" s="2">
        <v>2</v>
      </c>
      <c r="AK56" s="2">
        <v>24</v>
      </c>
      <c r="AL56" s="2">
        <v>0</v>
      </c>
      <c r="AM56" s="3">
        <v>0.9375</v>
      </c>
      <c r="AN56" s="3">
        <v>0.75</v>
      </c>
      <c r="AO56" s="2">
        <v>1</v>
      </c>
      <c r="AP56" s="2">
        <v>0.92300000000000004</v>
      </c>
      <c r="AS56" s="5">
        <f t="shared" ref="AS56:AS65" si="17">(2*(AN56*AO56)/(AN56+AO56))</f>
        <v>0.8571428571428571</v>
      </c>
    </row>
    <row r="57" spans="1:45" x14ac:dyDescent="0.45">
      <c r="A57" s="2">
        <v>43</v>
      </c>
      <c r="B57" s="2" t="s">
        <v>207</v>
      </c>
      <c r="C57" s="2">
        <v>2011</v>
      </c>
      <c r="D57" s="2" t="s">
        <v>332</v>
      </c>
      <c r="E57" s="2" t="s">
        <v>109</v>
      </c>
      <c r="F57" s="2" t="s">
        <v>12</v>
      </c>
      <c r="G57" s="2" t="s">
        <v>14</v>
      </c>
      <c r="H57" s="2">
        <v>6</v>
      </c>
      <c r="I57" s="2">
        <v>26</v>
      </c>
      <c r="Q57" s="2" t="s">
        <v>115</v>
      </c>
      <c r="R57" s="2">
        <v>1</v>
      </c>
      <c r="S57" s="2" t="s">
        <v>358</v>
      </c>
      <c r="T57" s="2">
        <v>1</v>
      </c>
      <c r="U57" s="2" t="s">
        <v>349</v>
      </c>
      <c r="V57" s="2" t="s">
        <v>312</v>
      </c>
      <c r="X57" s="2" t="s">
        <v>43</v>
      </c>
      <c r="Y57" s="2" t="s">
        <v>189</v>
      </c>
      <c r="AB57" s="2" t="s">
        <v>165</v>
      </c>
      <c r="AD57" s="2" t="s">
        <v>25</v>
      </c>
      <c r="AE57" s="2" t="s">
        <v>14</v>
      </c>
      <c r="AF57" s="2" t="s">
        <v>111</v>
      </c>
      <c r="AG57" s="2" t="s">
        <v>111</v>
      </c>
      <c r="AI57" s="2">
        <v>2</v>
      </c>
      <c r="AJ57" s="2">
        <v>2</v>
      </c>
      <c r="AK57" s="2">
        <v>24</v>
      </c>
      <c r="AL57" s="2">
        <v>4</v>
      </c>
      <c r="AM57" s="3">
        <v>0.8125</v>
      </c>
      <c r="AN57" s="3">
        <v>0.5</v>
      </c>
      <c r="AO57" s="2">
        <v>0.33329999999999999</v>
      </c>
      <c r="AP57" s="2">
        <v>0.92300000000000004</v>
      </c>
      <c r="AS57" s="5">
        <f t="shared" si="17"/>
        <v>0.39997599903996162</v>
      </c>
    </row>
    <row r="58" spans="1:45" x14ac:dyDescent="0.45">
      <c r="A58" s="2">
        <v>55</v>
      </c>
      <c r="B58" s="2" t="s">
        <v>208</v>
      </c>
      <c r="C58" s="2">
        <v>2020</v>
      </c>
      <c r="D58" s="2" t="s">
        <v>4</v>
      </c>
      <c r="E58" s="2" t="s">
        <v>138</v>
      </c>
      <c r="F58" s="2" t="s">
        <v>12</v>
      </c>
      <c r="G58" s="2" t="s">
        <v>14</v>
      </c>
      <c r="H58" s="2">
        <v>40</v>
      </c>
      <c r="I58" s="2">
        <v>43</v>
      </c>
      <c r="J58" s="2">
        <v>36</v>
      </c>
      <c r="K58" s="2">
        <v>32</v>
      </c>
      <c r="L58" s="2">
        <f t="shared" ref="L58:L63" si="18">19.71/12</f>
        <v>1.6425000000000001</v>
      </c>
      <c r="M58" s="2">
        <f t="shared" ref="M58:M63" si="19">3.43/12</f>
        <v>0.28583333333333333</v>
      </c>
      <c r="N58" s="2">
        <f t="shared" ref="N58:N63" si="20">16.4/12</f>
        <v>1.3666666666666665</v>
      </c>
      <c r="O58" s="2">
        <f t="shared" ref="O58:O63" si="21">4.7/12</f>
        <v>0.39166666666666666</v>
      </c>
      <c r="P58" s="2" t="s">
        <v>185</v>
      </c>
      <c r="Q58" s="2" t="s">
        <v>115</v>
      </c>
      <c r="R58" s="2">
        <v>1</v>
      </c>
      <c r="S58" s="2" t="s">
        <v>234</v>
      </c>
      <c r="T58" s="2">
        <v>0</v>
      </c>
      <c r="U58" s="2" t="s">
        <v>348</v>
      </c>
      <c r="X58" s="2" t="s">
        <v>133</v>
      </c>
      <c r="Y58" s="2" t="s">
        <v>196</v>
      </c>
      <c r="Z58" s="10">
        <v>0.98795180722891562</v>
      </c>
      <c r="AA58" s="10">
        <v>1.2048192771084338E-2</v>
      </c>
      <c r="AD58" s="2" t="s">
        <v>25</v>
      </c>
      <c r="AE58" s="2" t="s">
        <v>14</v>
      </c>
      <c r="AF58" s="2" t="s">
        <v>353</v>
      </c>
      <c r="AG58" s="2" t="s">
        <v>269</v>
      </c>
      <c r="AI58" s="11">
        <v>30</v>
      </c>
      <c r="AJ58" s="11">
        <v>7</v>
      </c>
      <c r="AK58" s="11">
        <v>36</v>
      </c>
      <c r="AL58" s="11">
        <v>10</v>
      </c>
      <c r="AM58" s="2">
        <v>0.8054</v>
      </c>
      <c r="AN58" s="3">
        <f t="shared" ref="AN58:AN63" si="22">AI58/(AI58+AJ58)</f>
        <v>0.81081081081081086</v>
      </c>
      <c r="AO58" s="3">
        <f t="shared" ref="AO58:AO63" si="23">AI58/(AI58+AL58)</f>
        <v>0.75</v>
      </c>
      <c r="AP58" s="3">
        <f t="shared" ref="AP58:AP63" si="24">AK58/(AK58+AJ58)</f>
        <v>0.83720930232558144</v>
      </c>
      <c r="AS58" s="5">
        <f t="shared" si="17"/>
        <v>0.77922077922077915</v>
      </c>
    </row>
    <row r="59" spans="1:45" x14ac:dyDescent="0.45">
      <c r="A59" s="2">
        <v>55</v>
      </c>
      <c r="B59" s="2" t="s">
        <v>208</v>
      </c>
      <c r="C59" s="2">
        <v>2020</v>
      </c>
      <c r="D59" s="2" t="s">
        <v>4</v>
      </c>
      <c r="E59" s="2" t="s">
        <v>138</v>
      </c>
      <c r="F59" s="2" t="s">
        <v>12</v>
      </c>
      <c r="G59" s="2" t="s">
        <v>14</v>
      </c>
      <c r="H59" s="2">
        <v>40</v>
      </c>
      <c r="I59" s="2">
        <v>43</v>
      </c>
      <c r="J59" s="2">
        <v>36</v>
      </c>
      <c r="K59" s="2">
        <v>32</v>
      </c>
      <c r="L59" s="2">
        <f t="shared" si="18"/>
        <v>1.6425000000000001</v>
      </c>
      <c r="M59" s="2">
        <f t="shared" si="19"/>
        <v>0.28583333333333333</v>
      </c>
      <c r="N59" s="2">
        <f t="shared" si="20"/>
        <v>1.3666666666666665</v>
      </c>
      <c r="O59" s="2">
        <f t="shared" si="21"/>
        <v>0.39166666666666666</v>
      </c>
      <c r="P59" s="2" t="s">
        <v>185</v>
      </c>
      <c r="Q59" s="2" t="s">
        <v>115</v>
      </c>
      <c r="R59" s="2">
        <v>1</v>
      </c>
      <c r="S59" s="2" t="s">
        <v>234</v>
      </c>
      <c r="T59" s="2">
        <v>0</v>
      </c>
      <c r="U59" s="2" t="s">
        <v>348</v>
      </c>
      <c r="W59" s="2" t="s">
        <v>166</v>
      </c>
      <c r="X59" s="2" t="s">
        <v>167</v>
      </c>
      <c r="Y59" s="2" t="s">
        <v>196</v>
      </c>
      <c r="Z59" s="10">
        <v>0.98795180722891562</v>
      </c>
      <c r="AA59" s="10">
        <v>1.2048192771084338E-2</v>
      </c>
      <c r="AD59" s="2" t="s">
        <v>25</v>
      </c>
      <c r="AE59" s="2" t="s">
        <v>14</v>
      </c>
      <c r="AF59" s="2" t="s">
        <v>354</v>
      </c>
      <c r="AG59" s="2" t="s">
        <v>269</v>
      </c>
      <c r="AI59" s="11">
        <v>31</v>
      </c>
      <c r="AJ59" s="11">
        <v>6</v>
      </c>
      <c r="AK59" s="11">
        <v>37</v>
      </c>
      <c r="AL59" s="11">
        <v>9</v>
      </c>
      <c r="AM59" s="2">
        <v>0.82350000000000001</v>
      </c>
      <c r="AN59" s="3">
        <f t="shared" si="22"/>
        <v>0.83783783783783783</v>
      </c>
      <c r="AO59" s="3">
        <f t="shared" si="23"/>
        <v>0.77500000000000002</v>
      </c>
      <c r="AP59" s="3">
        <f t="shared" si="24"/>
        <v>0.86046511627906974</v>
      </c>
      <c r="AS59" s="5">
        <f t="shared" si="17"/>
        <v>0.80519480519480513</v>
      </c>
    </row>
    <row r="60" spans="1:45" x14ac:dyDescent="0.45">
      <c r="A60" s="2">
        <v>55</v>
      </c>
      <c r="B60" s="2" t="s">
        <v>208</v>
      </c>
      <c r="C60" s="2">
        <v>2020</v>
      </c>
      <c r="D60" s="2" t="s">
        <v>4</v>
      </c>
      <c r="E60" s="2" t="s">
        <v>138</v>
      </c>
      <c r="F60" s="2" t="s">
        <v>12</v>
      </c>
      <c r="G60" s="2" t="s">
        <v>14</v>
      </c>
      <c r="H60" s="2">
        <v>40</v>
      </c>
      <c r="I60" s="2">
        <v>43</v>
      </c>
      <c r="J60" s="2">
        <v>36</v>
      </c>
      <c r="K60" s="2">
        <v>32</v>
      </c>
      <c r="L60" s="2">
        <f t="shared" si="18"/>
        <v>1.6425000000000001</v>
      </c>
      <c r="M60" s="2">
        <f t="shared" si="19"/>
        <v>0.28583333333333333</v>
      </c>
      <c r="N60" s="2">
        <f t="shared" si="20"/>
        <v>1.3666666666666665</v>
      </c>
      <c r="O60" s="2">
        <f t="shared" si="21"/>
        <v>0.39166666666666666</v>
      </c>
      <c r="P60" s="2" t="s">
        <v>185</v>
      </c>
      <c r="Q60" s="2" t="s">
        <v>115</v>
      </c>
      <c r="R60" s="2">
        <v>1</v>
      </c>
      <c r="S60" s="2" t="s">
        <v>234</v>
      </c>
      <c r="T60" s="2">
        <v>0</v>
      </c>
      <c r="U60" s="2" t="s">
        <v>348</v>
      </c>
      <c r="W60" s="2" t="s">
        <v>166</v>
      </c>
      <c r="X60" s="2" t="s">
        <v>167</v>
      </c>
      <c r="Y60" s="2" t="s">
        <v>196</v>
      </c>
      <c r="Z60" s="10">
        <v>0.98795180722891562</v>
      </c>
      <c r="AA60" s="10">
        <v>1.2048192771084338E-2</v>
      </c>
      <c r="AD60" s="2" t="s">
        <v>25</v>
      </c>
      <c r="AE60" s="2" t="s">
        <v>14</v>
      </c>
      <c r="AF60" s="2" t="s">
        <v>135</v>
      </c>
      <c r="AG60" s="2" t="s">
        <v>42</v>
      </c>
      <c r="AI60" s="11">
        <v>31</v>
      </c>
      <c r="AJ60" s="11">
        <v>7</v>
      </c>
      <c r="AK60" s="11">
        <v>36</v>
      </c>
      <c r="AL60" s="11">
        <v>9</v>
      </c>
      <c r="AM60" s="2">
        <v>0.80720000000000003</v>
      </c>
      <c r="AN60" s="3">
        <f t="shared" si="22"/>
        <v>0.81578947368421051</v>
      </c>
      <c r="AO60" s="3">
        <f t="shared" si="23"/>
        <v>0.77500000000000002</v>
      </c>
      <c r="AP60" s="3">
        <f t="shared" si="24"/>
        <v>0.83720930232558144</v>
      </c>
      <c r="AS60" s="5">
        <f t="shared" si="17"/>
        <v>0.79487179487179493</v>
      </c>
    </row>
    <row r="61" spans="1:45" x14ac:dyDescent="0.45">
      <c r="A61" s="2">
        <v>55</v>
      </c>
      <c r="B61" s="2" t="s">
        <v>208</v>
      </c>
      <c r="C61" s="2">
        <v>2020</v>
      </c>
      <c r="D61" s="2" t="s">
        <v>4</v>
      </c>
      <c r="E61" s="2" t="s">
        <v>138</v>
      </c>
      <c r="F61" s="2" t="s">
        <v>12</v>
      </c>
      <c r="G61" s="2" t="s">
        <v>14</v>
      </c>
      <c r="H61" s="2">
        <v>40</v>
      </c>
      <c r="I61" s="2">
        <v>43</v>
      </c>
      <c r="J61" s="2">
        <v>36</v>
      </c>
      <c r="K61" s="2">
        <v>32</v>
      </c>
      <c r="L61" s="2">
        <f t="shared" si="18"/>
        <v>1.6425000000000001</v>
      </c>
      <c r="M61" s="2">
        <f t="shared" si="19"/>
        <v>0.28583333333333333</v>
      </c>
      <c r="N61" s="2">
        <f t="shared" si="20"/>
        <v>1.3666666666666665</v>
      </c>
      <c r="O61" s="2">
        <f t="shared" si="21"/>
        <v>0.39166666666666666</v>
      </c>
      <c r="P61" s="2" t="s">
        <v>185</v>
      </c>
      <c r="Q61" s="2" t="s">
        <v>115</v>
      </c>
      <c r="R61" s="2">
        <v>1</v>
      </c>
      <c r="S61" s="2" t="s">
        <v>234</v>
      </c>
      <c r="T61" s="2">
        <v>0</v>
      </c>
      <c r="U61" s="2" t="s">
        <v>348</v>
      </c>
      <c r="W61" s="2" t="s">
        <v>166</v>
      </c>
      <c r="X61" s="2" t="s">
        <v>167</v>
      </c>
      <c r="Y61" s="2" t="s">
        <v>196</v>
      </c>
      <c r="Z61" s="10">
        <v>0.98795180722891562</v>
      </c>
      <c r="AA61" s="10">
        <v>1.2048192771084338E-2</v>
      </c>
      <c r="AD61" s="2" t="s">
        <v>25</v>
      </c>
      <c r="AE61" s="2" t="s">
        <v>14</v>
      </c>
      <c r="AF61" s="2" t="s">
        <v>134</v>
      </c>
      <c r="AG61" s="2" t="s">
        <v>42</v>
      </c>
      <c r="AI61" s="11">
        <v>31</v>
      </c>
      <c r="AJ61" s="11">
        <v>5</v>
      </c>
      <c r="AK61" s="11">
        <v>38</v>
      </c>
      <c r="AL61" s="11">
        <v>9</v>
      </c>
      <c r="AM61" s="2">
        <v>0.83130000000000004</v>
      </c>
      <c r="AN61" s="3">
        <f t="shared" si="22"/>
        <v>0.86111111111111116</v>
      </c>
      <c r="AO61" s="3">
        <f t="shared" si="23"/>
        <v>0.77500000000000002</v>
      </c>
      <c r="AP61" s="3">
        <f t="shared" si="24"/>
        <v>0.88372093023255816</v>
      </c>
      <c r="AS61" s="5">
        <f t="shared" si="17"/>
        <v>0.81578947368421062</v>
      </c>
    </row>
    <row r="62" spans="1:45" x14ac:dyDescent="0.45">
      <c r="A62" s="2">
        <v>55</v>
      </c>
      <c r="B62" s="2" t="s">
        <v>208</v>
      </c>
      <c r="C62" s="2">
        <v>2020</v>
      </c>
      <c r="D62" s="2" t="s">
        <v>4</v>
      </c>
      <c r="E62" s="2" t="s">
        <v>138</v>
      </c>
      <c r="F62" s="2" t="s">
        <v>12</v>
      </c>
      <c r="G62" s="2" t="s">
        <v>14</v>
      </c>
      <c r="H62" s="2">
        <v>40</v>
      </c>
      <c r="I62" s="2">
        <v>43</v>
      </c>
      <c r="J62" s="2">
        <v>36</v>
      </c>
      <c r="K62" s="2">
        <v>32</v>
      </c>
      <c r="L62" s="2">
        <f t="shared" si="18"/>
        <v>1.6425000000000001</v>
      </c>
      <c r="M62" s="2">
        <f t="shared" si="19"/>
        <v>0.28583333333333333</v>
      </c>
      <c r="N62" s="2">
        <f t="shared" si="20"/>
        <v>1.3666666666666665</v>
      </c>
      <c r="O62" s="2">
        <f t="shared" si="21"/>
        <v>0.39166666666666666</v>
      </c>
      <c r="P62" s="2" t="s">
        <v>185</v>
      </c>
      <c r="Q62" s="2" t="s">
        <v>115</v>
      </c>
      <c r="R62" s="2">
        <v>1</v>
      </c>
      <c r="S62" s="2" t="s">
        <v>234</v>
      </c>
      <c r="T62" s="2">
        <v>0</v>
      </c>
      <c r="U62" s="2" t="s">
        <v>348</v>
      </c>
      <c r="W62" s="2" t="s">
        <v>166</v>
      </c>
      <c r="X62" s="2" t="s">
        <v>167</v>
      </c>
      <c r="Y62" s="2" t="s">
        <v>196</v>
      </c>
      <c r="Z62" s="10">
        <v>0.98795180722891562</v>
      </c>
      <c r="AA62" s="10">
        <v>1.2048192771084338E-2</v>
      </c>
      <c r="AD62" s="2" t="s">
        <v>25</v>
      </c>
      <c r="AE62" s="2" t="s">
        <v>14</v>
      </c>
      <c r="AF62" s="2" t="s">
        <v>136</v>
      </c>
      <c r="AG62" s="2" t="s">
        <v>24</v>
      </c>
      <c r="AI62" s="6">
        <v>35</v>
      </c>
      <c r="AJ62" s="6">
        <v>10</v>
      </c>
      <c r="AK62" s="6">
        <v>33</v>
      </c>
      <c r="AL62" s="6">
        <v>5</v>
      </c>
      <c r="AM62" s="2">
        <v>0.81179999999999997</v>
      </c>
      <c r="AN62" s="3">
        <f t="shared" si="22"/>
        <v>0.77777777777777779</v>
      </c>
      <c r="AO62" s="3">
        <f t="shared" si="23"/>
        <v>0.875</v>
      </c>
      <c r="AP62" s="3">
        <f t="shared" si="24"/>
        <v>0.76744186046511631</v>
      </c>
      <c r="AS62" s="5">
        <f t="shared" si="17"/>
        <v>0.82352941176470595</v>
      </c>
    </row>
    <row r="63" spans="1:45" x14ac:dyDescent="0.45">
      <c r="A63" s="2">
        <v>55</v>
      </c>
      <c r="B63" s="2" t="s">
        <v>208</v>
      </c>
      <c r="C63" s="2">
        <v>2020</v>
      </c>
      <c r="D63" s="2" t="s">
        <v>4</v>
      </c>
      <c r="E63" s="2" t="s">
        <v>138</v>
      </c>
      <c r="F63" s="2" t="s">
        <v>12</v>
      </c>
      <c r="G63" s="2" t="s">
        <v>14</v>
      </c>
      <c r="H63" s="2">
        <v>40</v>
      </c>
      <c r="I63" s="2">
        <v>43</v>
      </c>
      <c r="J63" s="2">
        <v>36</v>
      </c>
      <c r="K63" s="2">
        <v>32</v>
      </c>
      <c r="L63" s="2">
        <f t="shared" si="18"/>
        <v>1.6425000000000001</v>
      </c>
      <c r="M63" s="2">
        <f t="shared" si="19"/>
        <v>0.28583333333333333</v>
      </c>
      <c r="N63" s="2">
        <f t="shared" si="20"/>
        <v>1.3666666666666665</v>
      </c>
      <c r="O63" s="2">
        <f t="shared" si="21"/>
        <v>0.39166666666666666</v>
      </c>
      <c r="P63" s="2" t="s">
        <v>185</v>
      </c>
      <c r="Q63" s="2" t="s">
        <v>115</v>
      </c>
      <c r="R63" s="2">
        <v>1</v>
      </c>
      <c r="S63" s="2" t="s">
        <v>234</v>
      </c>
      <c r="T63" s="2">
        <v>0</v>
      </c>
      <c r="U63" s="2" t="s">
        <v>348</v>
      </c>
      <c r="W63" s="2" t="s">
        <v>166</v>
      </c>
      <c r="X63" s="2" t="s">
        <v>167</v>
      </c>
      <c r="Y63" s="2" t="s">
        <v>196</v>
      </c>
      <c r="Z63" s="10">
        <v>0.98795180722891562</v>
      </c>
      <c r="AA63" s="10">
        <v>1.2048192771084338E-2</v>
      </c>
      <c r="AD63" s="2" t="s">
        <v>25</v>
      </c>
      <c r="AE63" s="2" t="s">
        <v>14</v>
      </c>
      <c r="AF63" s="2" t="s">
        <v>137</v>
      </c>
      <c r="AG63" s="2" t="s">
        <v>24</v>
      </c>
      <c r="AI63" s="6">
        <v>34</v>
      </c>
      <c r="AJ63" s="6">
        <v>7</v>
      </c>
      <c r="AK63" s="6">
        <v>36</v>
      </c>
      <c r="AL63" s="6">
        <v>6</v>
      </c>
      <c r="AM63" s="2">
        <v>0.83350000000000002</v>
      </c>
      <c r="AN63" s="3">
        <f t="shared" si="22"/>
        <v>0.82926829268292679</v>
      </c>
      <c r="AO63" s="3">
        <f t="shared" si="23"/>
        <v>0.85</v>
      </c>
      <c r="AP63" s="3">
        <f t="shared" si="24"/>
        <v>0.83720930232558144</v>
      </c>
      <c r="AS63" s="5">
        <f t="shared" si="17"/>
        <v>0.83950617283950613</v>
      </c>
    </row>
    <row r="64" spans="1:45" x14ac:dyDescent="0.45">
      <c r="A64" s="2">
        <v>249</v>
      </c>
      <c r="B64" s="2" t="s">
        <v>283</v>
      </c>
      <c r="C64" s="2">
        <v>2022</v>
      </c>
      <c r="D64" s="2" t="s">
        <v>237</v>
      </c>
      <c r="E64" s="2" t="s">
        <v>284</v>
      </c>
      <c r="F64" s="2" t="s">
        <v>12</v>
      </c>
      <c r="G64" s="2" t="s">
        <v>14</v>
      </c>
      <c r="H64" s="2">
        <v>143</v>
      </c>
      <c r="I64" s="2">
        <v>113</v>
      </c>
      <c r="J64" s="2">
        <v>126</v>
      </c>
      <c r="K64" s="2">
        <v>91</v>
      </c>
      <c r="L64" s="2">
        <v>5.4</v>
      </c>
      <c r="M64" s="2">
        <v>0.74</v>
      </c>
      <c r="N64" s="2">
        <v>5.5</v>
      </c>
      <c r="O64" s="2">
        <v>0.74171299999999996</v>
      </c>
      <c r="P64" s="2" t="s">
        <v>185</v>
      </c>
      <c r="Q64" s="2" t="s">
        <v>290</v>
      </c>
      <c r="R64" s="2">
        <v>2</v>
      </c>
      <c r="S64" s="2" t="s">
        <v>360</v>
      </c>
      <c r="T64" s="2">
        <v>0</v>
      </c>
      <c r="U64" s="2" t="s">
        <v>346</v>
      </c>
      <c r="V64" s="2" t="s">
        <v>314</v>
      </c>
      <c r="W64" s="2" t="s">
        <v>249</v>
      </c>
      <c r="X64" s="2" t="s">
        <v>251</v>
      </c>
      <c r="Y64" s="2" t="s">
        <v>189</v>
      </c>
      <c r="Z64" s="4">
        <v>0.8</v>
      </c>
      <c r="AA64" s="4">
        <v>0.2</v>
      </c>
      <c r="AB64" s="2" t="s">
        <v>181</v>
      </c>
      <c r="AD64" s="2" t="s">
        <v>25</v>
      </c>
      <c r="AE64" s="2" t="s">
        <v>14</v>
      </c>
      <c r="AF64" s="2" t="s">
        <v>250</v>
      </c>
      <c r="AG64" s="2" t="s">
        <v>250</v>
      </c>
      <c r="AM64" s="2">
        <v>0.76</v>
      </c>
      <c r="AR64" s="2">
        <v>0.81799999999999995</v>
      </c>
      <c r="AS64" s="5"/>
    </row>
    <row r="65" spans="1:45" x14ac:dyDescent="0.45">
      <c r="A65" s="2">
        <v>250</v>
      </c>
      <c r="B65" s="2" t="s">
        <v>285</v>
      </c>
      <c r="C65" s="2">
        <v>2022</v>
      </c>
      <c r="D65" s="2" t="s">
        <v>238</v>
      </c>
      <c r="E65" s="2" t="s">
        <v>253</v>
      </c>
      <c r="F65" s="2" t="s">
        <v>12</v>
      </c>
      <c r="G65" s="2" t="s">
        <v>14</v>
      </c>
      <c r="H65" s="2">
        <v>68</v>
      </c>
      <c r="I65" s="2">
        <v>27</v>
      </c>
      <c r="J65" s="2">
        <v>53</v>
      </c>
      <c r="K65" s="2">
        <v>18</v>
      </c>
      <c r="Q65" s="2" t="s">
        <v>115</v>
      </c>
      <c r="R65" s="2">
        <v>1</v>
      </c>
      <c r="S65" s="2" t="s">
        <v>359</v>
      </c>
      <c r="T65" s="2">
        <v>1</v>
      </c>
      <c r="U65" s="3" t="s">
        <v>346</v>
      </c>
      <c r="V65" s="2" t="s">
        <v>315</v>
      </c>
      <c r="W65" s="2" t="s">
        <v>286</v>
      </c>
      <c r="X65" s="2" t="s">
        <v>287</v>
      </c>
      <c r="Y65" s="2" t="s">
        <v>189</v>
      </c>
      <c r="Z65" s="2" t="s">
        <v>288</v>
      </c>
      <c r="AB65" s="2" t="s">
        <v>252</v>
      </c>
      <c r="AD65" s="2" t="s">
        <v>25</v>
      </c>
      <c r="AE65" s="2" t="s">
        <v>14</v>
      </c>
      <c r="AF65" s="2" t="s">
        <v>289</v>
      </c>
      <c r="AG65" s="2" t="s">
        <v>104</v>
      </c>
      <c r="AN65" s="2">
        <v>0.59499999999999997</v>
      </c>
      <c r="AO65" s="2">
        <v>0.59799999999999998</v>
      </c>
      <c r="AP65" s="3"/>
      <c r="AS65" s="12">
        <f t="shared" si="17"/>
        <v>0.59649622799664703</v>
      </c>
    </row>
    <row r="66" spans="1:45" x14ac:dyDescent="0.45">
      <c r="A66" s="2">
        <v>264</v>
      </c>
      <c r="B66" s="2" t="s">
        <v>293</v>
      </c>
      <c r="C66" s="2">
        <v>2022</v>
      </c>
      <c r="D66" s="2" t="s">
        <v>240</v>
      </c>
      <c r="E66" s="2" t="s">
        <v>264</v>
      </c>
      <c r="F66" s="2" t="s">
        <v>12</v>
      </c>
      <c r="G66" s="2" t="s">
        <v>14</v>
      </c>
      <c r="H66" s="2">
        <v>35</v>
      </c>
      <c r="I66" s="2">
        <v>20</v>
      </c>
      <c r="L66" s="2">
        <v>5.26</v>
      </c>
      <c r="M66" s="2">
        <v>0.51</v>
      </c>
      <c r="N66" s="2">
        <v>4.75</v>
      </c>
      <c r="O66" s="2">
        <v>0.77</v>
      </c>
      <c r="P66" s="2" t="s">
        <v>185</v>
      </c>
      <c r="Q66" s="2" t="s">
        <v>290</v>
      </c>
      <c r="R66" s="2">
        <v>2</v>
      </c>
      <c r="S66" s="2" t="s">
        <v>361</v>
      </c>
      <c r="T66" s="2">
        <v>0</v>
      </c>
      <c r="U66" s="6" t="s">
        <v>346</v>
      </c>
      <c r="V66" s="2" t="s">
        <v>318</v>
      </c>
      <c r="X66" s="2" t="s">
        <v>265</v>
      </c>
      <c r="Y66" s="2" t="s">
        <v>189</v>
      </c>
      <c r="AB66" s="2" t="s">
        <v>173</v>
      </c>
      <c r="AD66" s="2" t="s">
        <v>25</v>
      </c>
      <c r="AE66" s="2" t="s">
        <v>14</v>
      </c>
      <c r="AF66" s="2" t="s">
        <v>24</v>
      </c>
      <c r="AG66" s="2" t="s">
        <v>24</v>
      </c>
      <c r="AM66" s="2">
        <v>0.86</v>
      </c>
      <c r="AN66" s="3"/>
      <c r="AO66" s="2">
        <v>0.91</v>
      </c>
      <c r="AP66" s="2">
        <v>0.82</v>
      </c>
      <c r="AR66" s="2">
        <v>0.91</v>
      </c>
      <c r="AS66" s="2">
        <v>0.87</v>
      </c>
    </row>
    <row r="67" spans="1:45" x14ac:dyDescent="0.45">
      <c r="A67" s="2">
        <v>264</v>
      </c>
      <c r="B67" s="2" t="s">
        <v>293</v>
      </c>
      <c r="C67" s="2">
        <v>2022</v>
      </c>
      <c r="D67" s="2" t="s">
        <v>240</v>
      </c>
      <c r="E67" s="2" t="s">
        <v>264</v>
      </c>
      <c r="F67" s="2" t="s">
        <v>12</v>
      </c>
      <c r="G67" s="2" t="s">
        <v>14</v>
      </c>
      <c r="H67" s="2">
        <v>35</v>
      </c>
      <c r="I67" s="2">
        <v>20</v>
      </c>
      <c r="L67" s="2">
        <v>5.26</v>
      </c>
      <c r="M67" s="2">
        <v>0.51</v>
      </c>
      <c r="N67" s="2">
        <v>4.75</v>
      </c>
      <c r="O67" s="2">
        <v>0.77</v>
      </c>
      <c r="P67" s="2" t="s">
        <v>185</v>
      </c>
      <c r="Q67" s="2" t="s">
        <v>290</v>
      </c>
      <c r="R67" s="2">
        <v>2</v>
      </c>
      <c r="S67" s="2" t="s">
        <v>361</v>
      </c>
      <c r="T67" s="2">
        <v>0</v>
      </c>
      <c r="U67" s="6" t="s">
        <v>346</v>
      </c>
      <c r="V67" s="2" t="s">
        <v>318</v>
      </c>
      <c r="X67" s="2" t="s">
        <v>266</v>
      </c>
      <c r="Y67" s="2" t="s">
        <v>189</v>
      </c>
      <c r="AB67" s="2" t="s">
        <v>173</v>
      </c>
      <c r="AD67" s="2" t="s">
        <v>25</v>
      </c>
      <c r="AE67" s="2" t="s">
        <v>14</v>
      </c>
      <c r="AF67" s="2" t="s">
        <v>24</v>
      </c>
      <c r="AG67" s="2" t="s">
        <v>24</v>
      </c>
      <c r="AM67" s="2">
        <v>0.77</v>
      </c>
      <c r="AN67" s="3"/>
      <c r="AO67" s="2">
        <v>0.78</v>
      </c>
      <c r="AP67" s="2">
        <v>0.85</v>
      </c>
      <c r="AR67" s="2">
        <v>0.83</v>
      </c>
      <c r="AS67" s="2">
        <v>0.79</v>
      </c>
    </row>
    <row r="68" spans="1:45" x14ac:dyDescent="0.45">
      <c r="A68" s="2">
        <v>264</v>
      </c>
      <c r="B68" s="2" t="s">
        <v>293</v>
      </c>
      <c r="C68" s="2">
        <v>2022</v>
      </c>
      <c r="D68" s="2" t="s">
        <v>240</v>
      </c>
      <c r="E68" s="2" t="s">
        <v>264</v>
      </c>
      <c r="F68" s="2" t="s">
        <v>12</v>
      </c>
      <c r="G68" s="2" t="s">
        <v>14</v>
      </c>
      <c r="H68" s="2">
        <v>35</v>
      </c>
      <c r="I68" s="2">
        <v>20</v>
      </c>
      <c r="L68" s="2">
        <v>5.26</v>
      </c>
      <c r="M68" s="2">
        <v>0.51</v>
      </c>
      <c r="N68" s="2">
        <v>4.75</v>
      </c>
      <c r="O68" s="2">
        <v>0.77</v>
      </c>
      <c r="P68" s="2" t="s">
        <v>185</v>
      </c>
      <c r="Q68" s="2" t="s">
        <v>290</v>
      </c>
      <c r="R68" s="2">
        <v>2</v>
      </c>
      <c r="S68" s="2" t="s">
        <v>361</v>
      </c>
      <c r="T68" s="2">
        <v>0</v>
      </c>
      <c r="U68" s="6" t="s">
        <v>346</v>
      </c>
      <c r="V68" s="2" t="s">
        <v>318</v>
      </c>
      <c r="X68" s="2" t="s">
        <v>267</v>
      </c>
      <c r="Y68" s="2" t="s">
        <v>189</v>
      </c>
      <c r="AB68" s="2" t="s">
        <v>173</v>
      </c>
      <c r="AD68" s="2" t="s">
        <v>25</v>
      </c>
      <c r="AE68" s="2" t="s">
        <v>14</v>
      </c>
      <c r="AF68" s="2" t="s">
        <v>24</v>
      </c>
      <c r="AG68" s="2" t="s">
        <v>24</v>
      </c>
      <c r="AM68" s="2">
        <v>0.84</v>
      </c>
      <c r="AN68" s="3"/>
      <c r="AO68" s="2">
        <v>0.94</v>
      </c>
      <c r="AP68" s="2">
        <v>0.71</v>
      </c>
      <c r="AR68" s="2">
        <v>0.88</v>
      </c>
      <c r="AS68" s="2">
        <v>0.87</v>
      </c>
    </row>
    <row r="69" spans="1:45" x14ac:dyDescent="0.45">
      <c r="A69" s="2">
        <v>264</v>
      </c>
      <c r="B69" s="2" t="s">
        <v>293</v>
      </c>
      <c r="C69" s="2">
        <v>2022</v>
      </c>
      <c r="D69" s="2" t="s">
        <v>240</v>
      </c>
      <c r="E69" s="2" t="s">
        <v>264</v>
      </c>
      <c r="F69" s="2" t="s">
        <v>12</v>
      </c>
      <c r="G69" s="2" t="s">
        <v>14</v>
      </c>
      <c r="H69" s="2">
        <v>35</v>
      </c>
      <c r="I69" s="2">
        <v>20</v>
      </c>
      <c r="L69" s="2">
        <v>5.26</v>
      </c>
      <c r="M69" s="2">
        <v>0.51</v>
      </c>
      <c r="N69" s="2">
        <v>4.75</v>
      </c>
      <c r="O69" s="2">
        <v>0.77</v>
      </c>
      <c r="P69" s="2" t="s">
        <v>185</v>
      </c>
      <c r="Q69" s="2" t="s">
        <v>290</v>
      </c>
      <c r="R69" s="2">
        <v>2</v>
      </c>
      <c r="S69" s="2" t="s">
        <v>361</v>
      </c>
      <c r="T69" s="2">
        <v>0</v>
      </c>
      <c r="U69" s="6" t="s">
        <v>346</v>
      </c>
      <c r="V69" s="2" t="s">
        <v>318</v>
      </c>
      <c r="X69" s="2" t="s">
        <v>268</v>
      </c>
      <c r="Y69" s="2" t="s">
        <v>189</v>
      </c>
      <c r="AB69" s="2" t="s">
        <v>173</v>
      </c>
      <c r="AD69" s="2" t="s">
        <v>25</v>
      </c>
      <c r="AE69" s="2" t="s">
        <v>14</v>
      </c>
      <c r="AF69" s="2" t="s">
        <v>42</v>
      </c>
      <c r="AG69" s="2" t="s">
        <v>42</v>
      </c>
      <c r="AM69" s="2">
        <v>0.82</v>
      </c>
      <c r="AN69" s="3"/>
      <c r="AO69" s="2">
        <v>0.92</v>
      </c>
      <c r="AP69" s="2">
        <v>0.64</v>
      </c>
      <c r="AR69" s="2">
        <v>0.84</v>
      </c>
      <c r="AS69" s="2">
        <v>0.86</v>
      </c>
    </row>
    <row r="70" spans="1:45" x14ac:dyDescent="0.45">
      <c r="A70" s="2">
        <v>264</v>
      </c>
      <c r="B70" s="2" t="s">
        <v>293</v>
      </c>
      <c r="C70" s="2">
        <v>2022</v>
      </c>
      <c r="D70" s="2" t="s">
        <v>240</v>
      </c>
      <c r="E70" s="2" t="s">
        <v>264</v>
      </c>
      <c r="F70" s="2" t="s">
        <v>12</v>
      </c>
      <c r="G70" s="2" t="s">
        <v>14</v>
      </c>
      <c r="H70" s="2">
        <v>35</v>
      </c>
      <c r="I70" s="2">
        <v>20</v>
      </c>
      <c r="L70" s="2">
        <v>5.26</v>
      </c>
      <c r="M70" s="2">
        <v>0.51</v>
      </c>
      <c r="N70" s="2">
        <v>4.75</v>
      </c>
      <c r="O70" s="2">
        <v>0.77</v>
      </c>
      <c r="P70" s="2" t="s">
        <v>185</v>
      </c>
      <c r="Q70" s="2" t="s">
        <v>290</v>
      </c>
      <c r="R70" s="2">
        <v>2</v>
      </c>
      <c r="S70" s="2" t="s">
        <v>361</v>
      </c>
      <c r="T70" s="2">
        <v>0</v>
      </c>
      <c r="U70" s="6" t="s">
        <v>346</v>
      </c>
      <c r="V70" s="2" t="s">
        <v>318</v>
      </c>
      <c r="X70" s="2" t="s">
        <v>270</v>
      </c>
      <c r="Y70" s="2" t="s">
        <v>189</v>
      </c>
      <c r="AB70" s="2" t="s">
        <v>173</v>
      </c>
      <c r="AD70" s="2" t="s">
        <v>25</v>
      </c>
      <c r="AE70" s="2" t="s">
        <v>14</v>
      </c>
      <c r="AF70" s="2" t="s">
        <v>269</v>
      </c>
      <c r="AG70" s="2" t="s">
        <v>269</v>
      </c>
      <c r="AM70" s="2">
        <v>0.83</v>
      </c>
      <c r="AN70" s="3"/>
      <c r="AO70" s="2">
        <v>0.82</v>
      </c>
      <c r="AP70" s="2">
        <v>0.85</v>
      </c>
      <c r="AR70" s="2">
        <v>0.84</v>
      </c>
      <c r="AS70" s="2">
        <v>0.84</v>
      </c>
    </row>
    <row r="71" spans="1:45" x14ac:dyDescent="0.45">
      <c r="A71" s="2">
        <v>264</v>
      </c>
      <c r="B71" s="2" t="s">
        <v>293</v>
      </c>
      <c r="C71" s="2">
        <v>2022</v>
      </c>
      <c r="D71" s="2" t="s">
        <v>240</v>
      </c>
      <c r="E71" s="2" t="s">
        <v>264</v>
      </c>
      <c r="F71" s="2" t="s">
        <v>12</v>
      </c>
      <c r="G71" s="2" t="s">
        <v>14</v>
      </c>
      <c r="H71" s="2">
        <v>35</v>
      </c>
      <c r="I71" s="2">
        <v>20</v>
      </c>
      <c r="L71" s="2">
        <v>5.26</v>
      </c>
      <c r="M71" s="2">
        <v>0.51</v>
      </c>
      <c r="N71" s="2">
        <v>4.75</v>
      </c>
      <c r="O71" s="2">
        <v>0.77</v>
      </c>
      <c r="P71" s="2" t="s">
        <v>185</v>
      </c>
      <c r="Q71" s="2" t="s">
        <v>290</v>
      </c>
      <c r="R71" s="2">
        <v>2</v>
      </c>
      <c r="S71" s="2" t="s">
        <v>361</v>
      </c>
      <c r="T71" s="2">
        <v>0</v>
      </c>
      <c r="U71" s="6" t="s">
        <v>346</v>
      </c>
      <c r="V71" s="2" t="s">
        <v>318</v>
      </c>
      <c r="X71" s="2" t="s">
        <v>271</v>
      </c>
      <c r="Y71" s="2" t="s">
        <v>189</v>
      </c>
      <c r="AB71" s="2" t="s">
        <v>173</v>
      </c>
      <c r="AD71" s="2" t="s">
        <v>25</v>
      </c>
      <c r="AE71" s="2" t="s">
        <v>14</v>
      </c>
      <c r="AF71" s="2" t="s">
        <v>24</v>
      </c>
      <c r="AG71" s="2" t="s">
        <v>24</v>
      </c>
      <c r="AM71" s="2">
        <v>0.78</v>
      </c>
      <c r="AN71" s="3"/>
      <c r="AO71" s="2">
        <v>0.9</v>
      </c>
      <c r="AP71" s="2">
        <v>0.61</v>
      </c>
      <c r="AR71" s="2">
        <v>0.79</v>
      </c>
      <c r="AS71" s="2">
        <v>0.82</v>
      </c>
    </row>
    <row r="72" spans="1:45" x14ac:dyDescent="0.45">
      <c r="A72" s="2">
        <v>264</v>
      </c>
      <c r="B72" s="2" t="s">
        <v>293</v>
      </c>
      <c r="C72" s="2">
        <v>2022</v>
      </c>
      <c r="D72" s="2" t="s">
        <v>240</v>
      </c>
      <c r="E72" s="2" t="s">
        <v>264</v>
      </c>
      <c r="F72" s="2" t="s">
        <v>12</v>
      </c>
      <c r="G72" s="2" t="s">
        <v>14</v>
      </c>
      <c r="H72" s="2">
        <v>35</v>
      </c>
      <c r="I72" s="2">
        <v>20</v>
      </c>
      <c r="L72" s="2">
        <v>5.26</v>
      </c>
      <c r="M72" s="2">
        <v>0.51</v>
      </c>
      <c r="N72" s="2">
        <v>4.75</v>
      </c>
      <c r="O72" s="2">
        <v>0.77</v>
      </c>
      <c r="P72" s="2" t="s">
        <v>185</v>
      </c>
      <c r="Q72" s="2" t="s">
        <v>290</v>
      </c>
      <c r="R72" s="2">
        <v>2</v>
      </c>
      <c r="S72" s="2" t="s">
        <v>361</v>
      </c>
      <c r="T72" s="2">
        <v>0</v>
      </c>
      <c r="U72" s="6" t="s">
        <v>346</v>
      </c>
      <c r="V72" s="2" t="s">
        <v>318</v>
      </c>
      <c r="X72" s="2" t="s">
        <v>273</v>
      </c>
      <c r="Y72" s="2" t="s">
        <v>189</v>
      </c>
      <c r="AB72" s="2" t="s">
        <v>173</v>
      </c>
      <c r="AD72" s="2" t="s">
        <v>25</v>
      </c>
      <c r="AE72" s="2" t="s">
        <v>14</v>
      </c>
      <c r="AF72" s="2" t="s">
        <v>272</v>
      </c>
      <c r="AG72" s="2" t="s">
        <v>272</v>
      </c>
      <c r="AM72" s="2">
        <v>0.73</v>
      </c>
      <c r="AN72" s="3"/>
      <c r="AO72" s="2">
        <v>0.8</v>
      </c>
      <c r="AP72" s="2">
        <v>0.68</v>
      </c>
      <c r="AR72" s="2">
        <v>0.77</v>
      </c>
      <c r="AS72" s="2">
        <v>0.77</v>
      </c>
    </row>
    <row r="73" spans="1:45" x14ac:dyDescent="0.45">
      <c r="A73" s="2">
        <v>264</v>
      </c>
      <c r="B73" s="2" t="s">
        <v>293</v>
      </c>
      <c r="C73" s="2">
        <v>2022</v>
      </c>
      <c r="D73" s="2" t="s">
        <v>240</v>
      </c>
      <c r="E73" s="2" t="s">
        <v>264</v>
      </c>
      <c r="F73" s="2" t="s">
        <v>12</v>
      </c>
      <c r="G73" s="2" t="s">
        <v>14</v>
      </c>
      <c r="H73" s="2">
        <v>35</v>
      </c>
      <c r="I73" s="2">
        <v>20</v>
      </c>
      <c r="L73" s="2">
        <v>5.26</v>
      </c>
      <c r="M73" s="2">
        <v>0.51</v>
      </c>
      <c r="N73" s="2">
        <v>4.75</v>
      </c>
      <c r="O73" s="2">
        <v>0.77</v>
      </c>
      <c r="P73" s="2" t="s">
        <v>185</v>
      </c>
      <c r="Q73" s="2" t="s">
        <v>290</v>
      </c>
      <c r="R73" s="2">
        <v>2</v>
      </c>
      <c r="S73" s="2" t="s">
        <v>361</v>
      </c>
      <c r="T73" s="2">
        <v>0</v>
      </c>
      <c r="U73" s="6" t="s">
        <v>346</v>
      </c>
      <c r="V73" s="2" t="s">
        <v>318</v>
      </c>
      <c r="X73" s="2" t="s">
        <v>274</v>
      </c>
      <c r="Y73" s="2" t="s">
        <v>189</v>
      </c>
      <c r="AB73" s="2" t="s">
        <v>173</v>
      </c>
      <c r="AD73" s="2" t="s">
        <v>25</v>
      </c>
      <c r="AE73" s="2" t="s">
        <v>14</v>
      </c>
      <c r="AF73" s="2" t="s">
        <v>291</v>
      </c>
      <c r="AG73" s="2" t="s">
        <v>352</v>
      </c>
      <c r="AM73" s="2">
        <v>0.74</v>
      </c>
      <c r="AN73" s="3"/>
      <c r="AO73" s="2">
        <v>0.88</v>
      </c>
      <c r="AP73" s="2">
        <v>0.54</v>
      </c>
      <c r="AR73" s="2">
        <v>0.67</v>
      </c>
      <c r="AS73" s="2">
        <v>0.79</v>
      </c>
    </row>
    <row r="74" spans="1:45" x14ac:dyDescent="0.45">
      <c r="A74" s="2">
        <v>264</v>
      </c>
      <c r="B74" s="2" t="s">
        <v>293</v>
      </c>
      <c r="C74" s="2">
        <v>2022</v>
      </c>
      <c r="D74" s="2" t="s">
        <v>240</v>
      </c>
      <c r="E74" s="2" t="s">
        <v>264</v>
      </c>
      <c r="F74" s="2" t="s">
        <v>12</v>
      </c>
      <c r="G74" s="2" t="s">
        <v>14</v>
      </c>
      <c r="H74" s="2">
        <v>35</v>
      </c>
      <c r="I74" s="2">
        <v>20</v>
      </c>
      <c r="L74" s="2">
        <v>5.26</v>
      </c>
      <c r="M74" s="2">
        <v>0.51</v>
      </c>
      <c r="N74" s="2">
        <v>4.75</v>
      </c>
      <c r="O74" s="2">
        <v>0.77</v>
      </c>
      <c r="P74" s="2" t="s">
        <v>185</v>
      </c>
      <c r="Q74" s="2" t="s">
        <v>290</v>
      </c>
      <c r="R74" s="2">
        <v>2</v>
      </c>
      <c r="S74" s="2" t="s">
        <v>361</v>
      </c>
      <c r="T74" s="2">
        <v>0</v>
      </c>
      <c r="U74" s="6" t="s">
        <v>346</v>
      </c>
      <c r="V74" s="2" t="s">
        <v>318</v>
      </c>
      <c r="X74" s="2" t="s">
        <v>274</v>
      </c>
      <c r="Y74" s="2" t="s">
        <v>189</v>
      </c>
      <c r="AB74" s="2" t="s">
        <v>173</v>
      </c>
      <c r="AD74" s="2" t="s">
        <v>25</v>
      </c>
      <c r="AE74" s="2" t="s">
        <v>14</v>
      </c>
      <c r="AF74" s="2" t="s">
        <v>291</v>
      </c>
      <c r="AG74" s="2" t="s">
        <v>352</v>
      </c>
      <c r="AM74" s="2">
        <v>0.74</v>
      </c>
      <c r="AN74" s="3"/>
      <c r="AO74" s="2">
        <v>0.88</v>
      </c>
      <c r="AP74" s="2">
        <v>0.54</v>
      </c>
      <c r="AR74" s="2">
        <v>0.67</v>
      </c>
      <c r="AS74" s="2">
        <v>0.79</v>
      </c>
    </row>
    <row r="75" spans="1:45" x14ac:dyDescent="0.45">
      <c r="A75" s="2">
        <v>264</v>
      </c>
      <c r="B75" s="2" t="s">
        <v>293</v>
      </c>
      <c r="C75" s="2">
        <v>2022</v>
      </c>
      <c r="D75" s="2" t="s">
        <v>240</v>
      </c>
      <c r="E75" s="2" t="s">
        <v>264</v>
      </c>
      <c r="F75" s="2" t="s">
        <v>12</v>
      </c>
      <c r="G75" s="2" t="s">
        <v>14</v>
      </c>
      <c r="H75" s="2">
        <v>35</v>
      </c>
      <c r="I75" s="2">
        <v>20</v>
      </c>
      <c r="L75" s="2">
        <v>5.26</v>
      </c>
      <c r="M75" s="2">
        <v>0.51</v>
      </c>
      <c r="N75" s="2">
        <v>4.75</v>
      </c>
      <c r="O75" s="2">
        <v>0.77</v>
      </c>
      <c r="P75" s="2" t="s">
        <v>185</v>
      </c>
      <c r="Q75" s="2" t="s">
        <v>290</v>
      </c>
      <c r="R75" s="2">
        <v>2</v>
      </c>
      <c r="S75" s="2" t="s">
        <v>361</v>
      </c>
      <c r="T75" s="2">
        <v>0</v>
      </c>
      <c r="U75" s="6" t="s">
        <v>346</v>
      </c>
      <c r="V75" s="2" t="s">
        <v>318</v>
      </c>
      <c r="X75" s="2" t="s">
        <v>275</v>
      </c>
      <c r="Y75" s="2" t="s">
        <v>189</v>
      </c>
      <c r="AB75" s="2" t="s">
        <v>173</v>
      </c>
      <c r="AD75" s="2" t="s">
        <v>25</v>
      </c>
      <c r="AE75" s="2" t="s">
        <v>14</v>
      </c>
      <c r="AF75" s="2" t="s">
        <v>291</v>
      </c>
      <c r="AG75" s="2" t="s">
        <v>352</v>
      </c>
      <c r="AM75" s="2">
        <v>0.66</v>
      </c>
      <c r="AN75" s="3"/>
      <c r="AO75" s="2">
        <v>0.73</v>
      </c>
      <c r="AP75" s="2">
        <v>0.51</v>
      </c>
      <c r="AR75" s="2">
        <v>0.64</v>
      </c>
      <c r="AS75" s="2">
        <v>0.7</v>
      </c>
    </row>
    <row r="76" spans="1:45" x14ac:dyDescent="0.45">
      <c r="A76" s="2">
        <v>264</v>
      </c>
      <c r="B76" s="2" t="s">
        <v>293</v>
      </c>
      <c r="C76" s="2">
        <v>2022</v>
      </c>
      <c r="D76" s="2" t="s">
        <v>240</v>
      </c>
      <c r="E76" s="2" t="s">
        <v>264</v>
      </c>
      <c r="F76" s="2" t="s">
        <v>12</v>
      </c>
      <c r="G76" s="2" t="s">
        <v>14</v>
      </c>
      <c r="H76" s="2">
        <v>35</v>
      </c>
      <c r="I76" s="2">
        <v>20</v>
      </c>
      <c r="L76" s="2">
        <v>5.26</v>
      </c>
      <c r="M76" s="2">
        <v>0.51</v>
      </c>
      <c r="N76" s="2">
        <v>4.75</v>
      </c>
      <c r="O76" s="2">
        <v>0.77</v>
      </c>
      <c r="P76" s="2" t="s">
        <v>185</v>
      </c>
      <c r="Q76" s="2" t="s">
        <v>290</v>
      </c>
      <c r="R76" s="2">
        <v>2</v>
      </c>
      <c r="S76" s="2" t="s">
        <v>361</v>
      </c>
      <c r="T76" s="2">
        <v>0</v>
      </c>
      <c r="U76" s="6" t="s">
        <v>346</v>
      </c>
      <c r="V76" s="2" t="s">
        <v>318</v>
      </c>
      <c r="X76" s="2" t="s">
        <v>333</v>
      </c>
      <c r="Y76" s="2" t="s">
        <v>189</v>
      </c>
      <c r="AB76" s="2" t="s">
        <v>173</v>
      </c>
      <c r="AD76" s="2" t="s">
        <v>25</v>
      </c>
      <c r="AE76" s="2" t="s">
        <v>14</v>
      </c>
      <c r="AF76" s="2" t="s">
        <v>269</v>
      </c>
      <c r="AG76" s="2" t="s">
        <v>269</v>
      </c>
      <c r="AM76" s="2">
        <v>0.69</v>
      </c>
      <c r="AN76" s="3"/>
      <c r="AO76" s="2">
        <v>0.67</v>
      </c>
      <c r="AP76" s="2">
        <v>0.71</v>
      </c>
      <c r="AR76" s="2">
        <v>0.72</v>
      </c>
      <c r="AS76" s="2">
        <v>0.71</v>
      </c>
    </row>
    <row r="77" spans="1:45" x14ac:dyDescent="0.45">
      <c r="A77" s="2">
        <v>265</v>
      </c>
      <c r="B77" s="2" t="s">
        <v>292</v>
      </c>
      <c r="C77" s="2">
        <v>2022</v>
      </c>
      <c r="D77" s="2" t="s">
        <v>241</v>
      </c>
      <c r="E77" s="2" t="s">
        <v>276</v>
      </c>
      <c r="F77" s="2" t="s">
        <v>12</v>
      </c>
      <c r="G77" s="2" t="s">
        <v>14</v>
      </c>
      <c r="H77" s="2">
        <v>61</v>
      </c>
      <c r="I77" s="2">
        <v>72</v>
      </c>
      <c r="L77" s="2">
        <v>2.9039999999999999</v>
      </c>
      <c r="N77" s="2">
        <v>2.742</v>
      </c>
      <c r="P77" s="2" t="s">
        <v>185</v>
      </c>
      <c r="Q77" s="2" t="s">
        <v>290</v>
      </c>
      <c r="R77" s="2">
        <v>2</v>
      </c>
      <c r="S77" s="2" t="s">
        <v>360</v>
      </c>
      <c r="T77" s="2">
        <v>0</v>
      </c>
      <c r="U77" s="6" t="s">
        <v>348</v>
      </c>
      <c r="V77" s="2" t="s">
        <v>319</v>
      </c>
      <c r="X77" s="2" t="s">
        <v>277</v>
      </c>
      <c r="Y77" s="2" t="s">
        <v>189</v>
      </c>
      <c r="AB77" s="2" t="s">
        <v>181</v>
      </c>
      <c r="AD77" s="2" t="s">
        <v>25</v>
      </c>
      <c r="AE77" s="2" t="s">
        <v>14</v>
      </c>
      <c r="AF77" s="2" t="s">
        <v>143</v>
      </c>
      <c r="AG77" s="2" t="s">
        <v>143</v>
      </c>
      <c r="AI77" s="3"/>
      <c r="AJ77" s="3"/>
      <c r="AK77" s="3"/>
      <c r="AL77" s="3"/>
      <c r="AM77" s="2">
        <v>0.72499999999999998</v>
      </c>
      <c r="AN77" s="3"/>
      <c r="AO77" s="3"/>
      <c r="AP77" s="3"/>
      <c r="AR77" s="2">
        <v>0.73599999999999999</v>
      </c>
      <c r="AS77" s="2">
        <v>0.72099999999999997</v>
      </c>
    </row>
    <row r="78" spans="1:45" x14ac:dyDescent="0.45">
      <c r="A78" s="2">
        <v>265</v>
      </c>
      <c r="B78" s="2" t="s">
        <v>292</v>
      </c>
      <c r="C78" s="2">
        <v>2022</v>
      </c>
      <c r="D78" s="2" t="s">
        <v>241</v>
      </c>
      <c r="E78" s="2" t="s">
        <v>276</v>
      </c>
      <c r="F78" s="2" t="s">
        <v>12</v>
      </c>
      <c r="G78" s="2" t="s">
        <v>14</v>
      </c>
      <c r="H78" s="2">
        <v>61</v>
      </c>
      <c r="I78" s="2">
        <v>72</v>
      </c>
      <c r="L78" s="2">
        <v>2.9039999999999999</v>
      </c>
      <c r="N78" s="2">
        <v>2.742</v>
      </c>
      <c r="P78" s="2" t="s">
        <v>185</v>
      </c>
      <c r="Q78" s="2" t="s">
        <v>290</v>
      </c>
      <c r="R78" s="2">
        <v>2</v>
      </c>
      <c r="S78" s="2" t="s">
        <v>360</v>
      </c>
      <c r="T78" s="2">
        <v>0</v>
      </c>
      <c r="U78" s="6" t="s">
        <v>348</v>
      </c>
      <c r="V78" s="2" t="s">
        <v>319</v>
      </c>
      <c r="X78" s="2" t="s">
        <v>277</v>
      </c>
      <c r="Y78" s="2" t="s">
        <v>189</v>
      </c>
      <c r="AB78" s="2" t="s">
        <v>181</v>
      </c>
      <c r="AD78" s="2" t="s">
        <v>25</v>
      </c>
      <c r="AE78" s="2" t="s">
        <v>14</v>
      </c>
      <c r="AF78" s="2" t="s">
        <v>269</v>
      </c>
      <c r="AG78" s="2" t="s">
        <v>269</v>
      </c>
      <c r="AM78" s="2">
        <v>0.82499999999999996</v>
      </c>
      <c r="AN78" s="3"/>
      <c r="AO78" s="3"/>
      <c r="AP78" s="3"/>
      <c r="AR78" s="2">
        <v>0.84299999999999997</v>
      </c>
      <c r="AS78" s="2">
        <v>0.82499999999999996</v>
      </c>
    </row>
    <row r="79" spans="1:45" x14ac:dyDescent="0.45">
      <c r="A79" s="2">
        <v>265</v>
      </c>
      <c r="B79" s="2" t="s">
        <v>292</v>
      </c>
      <c r="C79" s="2">
        <v>2022</v>
      </c>
      <c r="D79" s="2" t="s">
        <v>241</v>
      </c>
      <c r="E79" s="2" t="s">
        <v>276</v>
      </c>
      <c r="F79" s="2" t="s">
        <v>12</v>
      </c>
      <c r="G79" s="2" t="s">
        <v>14</v>
      </c>
      <c r="H79" s="2">
        <v>61</v>
      </c>
      <c r="I79" s="2">
        <v>72</v>
      </c>
      <c r="L79" s="2">
        <v>2.9039999999999999</v>
      </c>
      <c r="N79" s="2">
        <v>2.742</v>
      </c>
      <c r="P79" s="2" t="s">
        <v>185</v>
      </c>
      <c r="Q79" s="2" t="s">
        <v>290</v>
      </c>
      <c r="R79" s="2">
        <v>2</v>
      </c>
      <c r="S79" s="2" t="s">
        <v>360</v>
      </c>
      <c r="T79" s="2">
        <v>0</v>
      </c>
      <c r="U79" s="6" t="s">
        <v>348</v>
      </c>
      <c r="V79" s="2" t="s">
        <v>319</v>
      </c>
      <c r="X79" s="2" t="s">
        <v>277</v>
      </c>
      <c r="Y79" s="2" t="s">
        <v>189</v>
      </c>
      <c r="AB79" s="2" t="s">
        <v>181</v>
      </c>
      <c r="AD79" s="2" t="s">
        <v>25</v>
      </c>
      <c r="AE79" s="2" t="s">
        <v>14</v>
      </c>
      <c r="AF79" s="2" t="s">
        <v>42</v>
      </c>
      <c r="AG79" s="2" t="s">
        <v>42</v>
      </c>
      <c r="AM79" s="2">
        <v>0.72</v>
      </c>
      <c r="AN79" s="3"/>
      <c r="AO79" s="3"/>
      <c r="AP79" s="3"/>
      <c r="AR79" s="2">
        <v>0.75900000000000001</v>
      </c>
      <c r="AS79" s="2">
        <v>0.71599999999999997</v>
      </c>
    </row>
    <row r="80" spans="1:45" x14ac:dyDescent="0.45">
      <c r="A80" s="2">
        <v>265</v>
      </c>
      <c r="B80" s="2" t="s">
        <v>292</v>
      </c>
      <c r="C80" s="2">
        <v>2022</v>
      </c>
      <c r="D80" s="2" t="s">
        <v>241</v>
      </c>
      <c r="E80" s="2" t="s">
        <v>276</v>
      </c>
      <c r="F80" s="2" t="s">
        <v>12</v>
      </c>
      <c r="G80" s="2" t="s">
        <v>14</v>
      </c>
      <c r="H80" s="2">
        <v>61</v>
      </c>
      <c r="I80" s="2">
        <v>72</v>
      </c>
      <c r="L80" s="2">
        <v>2.9039999999999999</v>
      </c>
      <c r="N80" s="2">
        <v>2.742</v>
      </c>
      <c r="P80" s="2" t="s">
        <v>185</v>
      </c>
      <c r="Q80" s="2" t="s">
        <v>290</v>
      </c>
      <c r="R80" s="2">
        <v>2</v>
      </c>
      <c r="S80" s="2" t="s">
        <v>360</v>
      </c>
      <c r="T80" s="2">
        <v>0</v>
      </c>
      <c r="U80" s="6" t="s">
        <v>348</v>
      </c>
      <c r="V80" s="2" t="s">
        <v>319</v>
      </c>
      <c r="X80" s="2" t="s">
        <v>277</v>
      </c>
      <c r="Y80" s="2" t="s">
        <v>189</v>
      </c>
      <c r="AB80" s="2" t="s">
        <v>181</v>
      </c>
      <c r="AD80" s="2" t="s">
        <v>25</v>
      </c>
      <c r="AE80" s="2" t="s">
        <v>14</v>
      </c>
      <c r="AF80" s="2" t="s">
        <v>24</v>
      </c>
      <c r="AG80" s="2" t="s">
        <v>24</v>
      </c>
      <c r="AM80" s="2">
        <v>0.77500000000000002</v>
      </c>
      <c r="AN80" s="3"/>
      <c r="AO80" s="3"/>
      <c r="AP80" s="3"/>
      <c r="AR80" s="2">
        <v>0.77500000000000002</v>
      </c>
      <c r="AS80" s="2">
        <v>0.76800000000000002</v>
      </c>
    </row>
    <row r="81" spans="1:45" x14ac:dyDescent="0.45">
      <c r="A81" s="2">
        <v>265</v>
      </c>
      <c r="B81" s="2" t="s">
        <v>292</v>
      </c>
      <c r="C81" s="2">
        <v>2022</v>
      </c>
      <c r="D81" s="2" t="s">
        <v>241</v>
      </c>
      <c r="E81" s="2" t="s">
        <v>276</v>
      </c>
      <c r="F81" s="2" t="s">
        <v>12</v>
      </c>
      <c r="G81" s="2" t="s">
        <v>14</v>
      </c>
      <c r="H81" s="2">
        <v>61</v>
      </c>
      <c r="I81" s="2">
        <v>72</v>
      </c>
      <c r="L81" s="2">
        <v>2.9039999999999999</v>
      </c>
      <c r="N81" s="2">
        <v>2.742</v>
      </c>
      <c r="P81" s="2" t="s">
        <v>185</v>
      </c>
      <c r="Q81" s="2" t="s">
        <v>290</v>
      </c>
      <c r="R81" s="2">
        <v>2</v>
      </c>
      <c r="S81" s="2" t="s">
        <v>360</v>
      </c>
      <c r="T81" s="2">
        <v>0</v>
      </c>
      <c r="U81" s="6" t="s">
        <v>348</v>
      </c>
      <c r="V81" s="2" t="s">
        <v>319</v>
      </c>
      <c r="X81" s="2" t="s">
        <v>278</v>
      </c>
      <c r="Y81" s="2" t="s">
        <v>189</v>
      </c>
      <c r="AB81" s="2" t="s">
        <v>181</v>
      </c>
      <c r="AD81" s="2" t="s">
        <v>25</v>
      </c>
      <c r="AE81" s="2" t="s">
        <v>14</v>
      </c>
      <c r="AF81" s="2" t="s">
        <v>143</v>
      </c>
      <c r="AG81" s="2" t="s">
        <v>143</v>
      </c>
      <c r="AM81" s="2">
        <v>0.72499999999999998</v>
      </c>
      <c r="AN81" s="3"/>
      <c r="AO81" s="3"/>
      <c r="AP81" s="3"/>
      <c r="AR81" s="2">
        <v>0.73599999999999999</v>
      </c>
      <c r="AS81" s="2">
        <v>0.72099999999999997</v>
      </c>
    </row>
    <row r="82" spans="1:45" x14ac:dyDescent="0.45">
      <c r="A82" s="2">
        <v>265</v>
      </c>
      <c r="B82" s="2" t="s">
        <v>292</v>
      </c>
      <c r="C82" s="2">
        <v>2022</v>
      </c>
      <c r="D82" s="2" t="s">
        <v>241</v>
      </c>
      <c r="E82" s="2" t="s">
        <v>276</v>
      </c>
      <c r="F82" s="2" t="s">
        <v>12</v>
      </c>
      <c r="G82" s="2" t="s">
        <v>14</v>
      </c>
      <c r="H82" s="2">
        <v>61</v>
      </c>
      <c r="I82" s="2">
        <v>72</v>
      </c>
      <c r="L82" s="2">
        <v>2.9039999999999999</v>
      </c>
      <c r="N82" s="2">
        <v>2.742</v>
      </c>
      <c r="P82" s="2" t="s">
        <v>185</v>
      </c>
      <c r="Q82" s="2" t="s">
        <v>290</v>
      </c>
      <c r="R82" s="2">
        <v>2</v>
      </c>
      <c r="S82" s="2" t="s">
        <v>360</v>
      </c>
      <c r="T82" s="2">
        <v>0</v>
      </c>
      <c r="U82" s="6" t="s">
        <v>348</v>
      </c>
      <c r="V82" s="2" t="s">
        <v>319</v>
      </c>
      <c r="X82" s="2" t="s">
        <v>278</v>
      </c>
      <c r="Y82" s="2" t="s">
        <v>189</v>
      </c>
      <c r="AB82" s="2" t="s">
        <v>181</v>
      </c>
      <c r="AD82" s="2" t="s">
        <v>25</v>
      </c>
      <c r="AE82" s="2" t="s">
        <v>14</v>
      </c>
      <c r="AF82" s="2" t="s">
        <v>269</v>
      </c>
      <c r="AG82" s="2" t="s">
        <v>269</v>
      </c>
      <c r="AM82" s="2">
        <v>0.85</v>
      </c>
      <c r="AN82" s="3"/>
      <c r="AO82" s="3"/>
      <c r="AP82" s="3"/>
      <c r="AR82" s="2">
        <v>0.84499999999999997</v>
      </c>
      <c r="AS82" s="2">
        <v>0.84799999999999998</v>
      </c>
    </row>
    <row r="83" spans="1:45" x14ac:dyDescent="0.45">
      <c r="A83" s="2">
        <v>265</v>
      </c>
      <c r="B83" s="2" t="s">
        <v>292</v>
      </c>
      <c r="C83" s="2">
        <v>2022</v>
      </c>
      <c r="D83" s="2" t="s">
        <v>241</v>
      </c>
      <c r="E83" s="2" t="s">
        <v>276</v>
      </c>
      <c r="F83" s="2" t="s">
        <v>12</v>
      </c>
      <c r="G83" s="2" t="s">
        <v>14</v>
      </c>
      <c r="H83" s="2">
        <v>61</v>
      </c>
      <c r="I83" s="2">
        <v>72</v>
      </c>
      <c r="L83" s="2">
        <v>2.9039999999999999</v>
      </c>
      <c r="N83" s="2">
        <v>2.742</v>
      </c>
      <c r="P83" s="2" t="s">
        <v>185</v>
      </c>
      <c r="Q83" s="2" t="s">
        <v>290</v>
      </c>
      <c r="R83" s="2">
        <v>2</v>
      </c>
      <c r="S83" s="2" t="s">
        <v>360</v>
      </c>
      <c r="T83" s="2">
        <v>0</v>
      </c>
      <c r="U83" s="6" t="s">
        <v>348</v>
      </c>
      <c r="V83" s="2" t="s">
        <v>319</v>
      </c>
      <c r="X83" s="2" t="s">
        <v>278</v>
      </c>
      <c r="Y83" s="2" t="s">
        <v>189</v>
      </c>
      <c r="AB83" s="2" t="s">
        <v>181</v>
      </c>
      <c r="AD83" s="2" t="s">
        <v>25</v>
      </c>
      <c r="AE83" s="2" t="s">
        <v>14</v>
      </c>
      <c r="AF83" s="2" t="s">
        <v>42</v>
      </c>
      <c r="AG83" s="2" t="s">
        <v>42</v>
      </c>
      <c r="AM83" s="2">
        <v>0.72499999999999998</v>
      </c>
      <c r="AN83" s="3"/>
      <c r="AO83" s="3"/>
      <c r="AP83" s="3"/>
      <c r="AR83" s="2">
        <v>0.82499999999999996</v>
      </c>
      <c r="AS83" s="2">
        <v>0.71</v>
      </c>
    </row>
    <row r="84" spans="1:45" x14ac:dyDescent="0.45">
      <c r="A84" s="2">
        <v>265</v>
      </c>
      <c r="B84" s="2" t="s">
        <v>292</v>
      </c>
      <c r="C84" s="2">
        <v>2022</v>
      </c>
      <c r="D84" s="2" t="s">
        <v>241</v>
      </c>
      <c r="E84" s="2" t="s">
        <v>276</v>
      </c>
      <c r="F84" s="2" t="s">
        <v>12</v>
      </c>
      <c r="G84" s="2" t="s">
        <v>14</v>
      </c>
      <c r="H84" s="2">
        <v>61</v>
      </c>
      <c r="I84" s="2">
        <v>72</v>
      </c>
      <c r="L84" s="2">
        <v>2.9039999999999999</v>
      </c>
      <c r="N84" s="2">
        <v>2.742</v>
      </c>
      <c r="P84" s="2" t="s">
        <v>185</v>
      </c>
      <c r="Q84" s="2" t="s">
        <v>290</v>
      </c>
      <c r="R84" s="2">
        <v>2</v>
      </c>
      <c r="S84" s="2" t="s">
        <v>360</v>
      </c>
      <c r="T84" s="2">
        <v>0</v>
      </c>
      <c r="U84" s="6" t="s">
        <v>348</v>
      </c>
      <c r="V84" s="2" t="s">
        <v>319</v>
      </c>
      <c r="X84" s="2" t="s">
        <v>278</v>
      </c>
      <c r="Y84" s="2" t="s">
        <v>189</v>
      </c>
      <c r="AB84" s="2" t="s">
        <v>181</v>
      </c>
      <c r="AD84" s="2" t="s">
        <v>25</v>
      </c>
      <c r="AE84" s="2" t="s">
        <v>14</v>
      </c>
      <c r="AF84" s="2" t="s">
        <v>24</v>
      </c>
      <c r="AG84" s="2" t="s">
        <v>24</v>
      </c>
      <c r="AM84" s="2">
        <v>0.82499999999999996</v>
      </c>
      <c r="AN84" s="3"/>
      <c r="AO84" s="3"/>
      <c r="AP84" s="3"/>
      <c r="AR84" s="2">
        <v>0.82499999999999996</v>
      </c>
      <c r="AS84" s="2">
        <v>0.82199999999999995</v>
      </c>
    </row>
    <row r="85" spans="1:45" x14ac:dyDescent="0.45">
      <c r="A85" s="2">
        <v>265</v>
      </c>
      <c r="B85" s="2" t="s">
        <v>292</v>
      </c>
      <c r="C85" s="2">
        <v>2022</v>
      </c>
      <c r="D85" s="2" t="s">
        <v>241</v>
      </c>
      <c r="E85" s="2" t="s">
        <v>276</v>
      </c>
      <c r="F85" s="2" t="s">
        <v>12</v>
      </c>
      <c r="G85" s="2" t="s">
        <v>14</v>
      </c>
      <c r="H85" s="2">
        <v>61</v>
      </c>
      <c r="I85" s="2">
        <v>72</v>
      </c>
      <c r="L85" s="2">
        <v>2.9039999999999999</v>
      </c>
      <c r="N85" s="2">
        <v>2.742</v>
      </c>
      <c r="P85" s="2" t="s">
        <v>185</v>
      </c>
      <c r="Q85" s="2" t="s">
        <v>290</v>
      </c>
      <c r="R85" s="2">
        <v>2</v>
      </c>
      <c r="S85" s="2" t="s">
        <v>360</v>
      </c>
      <c r="T85" s="2">
        <v>0</v>
      </c>
      <c r="U85" s="6" t="s">
        <v>348</v>
      </c>
      <c r="V85" s="2" t="s">
        <v>319</v>
      </c>
      <c r="X85" s="2" t="s">
        <v>279</v>
      </c>
      <c r="Y85" s="2" t="s">
        <v>189</v>
      </c>
      <c r="AB85" s="2" t="s">
        <v>181</v>
      </c>
      <c r="AD85" s="2" t="s">
        <v>25</v>
      </c>
      <c r="AE85" s="2" t="s">
        <v>14</v>
      </c>
      <c r="AF85" s="2" t="s">
        <v>143</v>
      </c>
      <c r="AG85" s="2" t="s">
        <v>143</v>
      </c>
      <c r="AM85" s="2">
        <v>0.72499999999999998</v>
      </c>
      <c r="AN85" s="3"/>
      <c r="AO85" s="3"/>
      <c r="AP85" s="3"/>
      <c r="AR85" s="2">
        <v>0.65900000000000003</v>
      </c>
      <c r="AS85" s="2">
        <v>0.71</v>
      </c>
    </row>
    <row r="86" spans="1:45" x14ac:dyDescent="0.45">
      <c r="A86" s="2">
        <v>265</v>
      </c>
      <c r="B86" s="2" t="s">
        <v>292</v>
      </c>
      <c r="C86" s="2">
        <v>2022</v>
      </c>
      <c r="D86" s="2" t="s">
        <v>241</v>
      </c>
      <c r="E86" s="2" t="s">
        <v>276</v>
      </c>
      <c r="F86" s="2" t="s">
        <v>12</v>
      </c>
      <c r="G86" s="2" t="s">
        <v>14</v>
      </c>
      <c r="H86" s="2">
        <v>61</v>
      </c>
      <c r="I86" s="2">
        <v>72</v>
      </c>
      <c r="L86" s="2">
        <v>2.9039999999999999</v>
      </c>
      <c r="N86" s="2">
        <v>2.742</v>
      </c>
      <c r="P86" s="2" t="s">
        <v>185</v>
      </c>
      <c r="Q86" s="2" t="s">
        <v>290</v>
      </c>
      <c r="R86" s="2">
        <v>2</v>
      </c>
      <c r="S86" s="2" t="s">
        <v>360</v>
      </c>
      <c r="T86" s="2">
        <v>0</v>
      </c>
      <c r="U86" s="6" t="s">
        <v>348</v>
      </c>
      <c r="V86" s="2" t="s">
        <v>319</v>
      </c>
      <c r="X86" s="2" t="s">
        <v>279</v>
      </c>
      <c r="Y86" s="2" t="s">
        <v>189</v>
      </c>
      <c r="AB86" s="2" t="s">
        <v>181</v>
      </c>
      <c r="AD86" s="2" t="s">
        <v>25</v>
      </c>
      <c r="AE86" s="2" t="s">
        <v>14</v>
      </c>
      <c r="AF86" s="2" t="s">
        <v>269</v>
      </c>
      <c r="AG86" s="2" t="s">
        <v>269</v>
      </c>
      <c r="AM86" s="2">
        <v>0.8</v>
      </c>
      <c r="AN86" s="3"/>
      <c r="AO86" s="3"/>
      <c r="AP86" s="3"/>
      <c r="AR86" s="2">
        <v>0.83499999999999996</v>
      </c>
      <c r="AS86" s="2">
        <v>0.83599999999999997</v>
      </c>
    </row>
    <row r="87" spans="1:45" x14ac:dyDescent="0.45">
      <c r="A87" s="2">
        <v>265</v>
      </c>
      <c r="B87" s="2" t="s">
        <v>292</v>
      </c>
      <c r="C87" s="2">
        <v>2022</v>
      </c>
      <c r="D87" s="2" t="s">
        <v>241</v>
      </c>
      <c r="E87" s="2" t="s">
        <v>276</v>
      </c>
      <c r="F87" s="2" t="s">
        <v>12</v>
      </c>
      <c r="G87" s="2" t="s">
        <v>14</v>
      </c>
      <c r="H87" s="2">
        <v>61</v>
      </c>
      <c r="I87" s="2">
        <v>72</v>
      </c>
      <c r="L87" s="2">
        <v>2.9039999999999999</v>
      </c>
      <c r="N87" s="2">
        <v>2.742</v>
      </c>
      <c r="P87" s="2" t="s">
        <v>185</v>
      </c>
      <c r="Q87" s="2" t="s">
        <v>290</v>
      </c>
      <c r="R87" s="2">
        <v>2</v>
      </c>
      <c r="S87" s="2" t="s">
        <v>360</v>
      </c>
      <c r="T87" s="2">
        <v>0</v>
      </c>
      <c r="U87" s="6" t="s">
        <v>348</v>
      </c>
      <c r="V87" s="2" t="s">
        <v>319</v>
      </c>
      <c r="X87" s="2" t="s">
        <v>279</v>
      </c>
      <c r="Y87" s="2" t="s">
        <v>189</v>
      </c>
      <c r="AB87" s="2" t="s">
        <v>181</v>
      </c>
      <c r="AD87" s="2" t="s">
        <v>25</v>
      </c>
      <c r="AE87" s="2" t="s">
        <v>14</v>
      </c>
      <c r="AF87" s="2" t="s">
        <v>42</v>
      </c>
      <c r="AG87" s="2" t="s">
        <v>42</v>
      </c>
      <c r="AM87" s="2">
        <v>0.8</v>
      </c>
      <c r="AN87" s="3"/>
      <c r="AO87" s="3"/>
      <c r="AP87" s="3"/>
      <c r="AR87" s="2">
        <v>0.79400000000000004</v>
      </c>
      <c r="AS87" s="2">
        <v>0.79500000000000004</v>
      </c>
    </row>
    <row r="88" spans="1:45" x14ac:dyDescent="0.45">
      <c r="A88" s="2">
        <v>265</v>
      </c>
      <c r="B88" s="2" t="s">
        <v>292</v>
      </c>
      <c r="C88" s="2">
        <v>2022</v>
      </c>
      <c r="D88" s="2" t="s">
        <v>241</v>
      </c>
      <c r="E88" s="2" t="s">
        <v>276</v>
      </c>
      <c r="F88" s="2" t="s">
        <v>12</v>
      </c>
      <c r="G88" s="2" t="s">
        <v>14</v>
      </c>
      <c r="H88" s="2">
        <v>61</v>
      </c>
      <c r="I88" s="2">
        <v>72</v>
      </c>
      <c r="L88" s="2">
        <v>2.9039999999999999</v>
      </c>
      <c r="N88" s="2">
        <v>2.742</v>
      </c>
      <c r="P88" s="2" t="s">
        <v>185</v>
      </c>
      <c r="Q88" s="2" t="s">
        <v>290</v>
      </c>
      <c r="R88" s="2">
        <v>2</v>
      </c>
      <c r="S88" s="2" t="s">
        <v>360</v>
      </c>
      <c r="T88" s="2">
        <v>0</v>
      </c>
      <c r="U88" s="6" t="s">
        <v>348</v>
      </c>
      <c r="V88" s="2" t="s">
        <v>319</v>
      </c>
      <c r="X88" s="2" t="s">
        <v>279</v>
      </c>
      <c r="Y88" s="2" t="s">
        <v>189</v>
      </c>
      <c r="AB88" s="2" t="s">
        <v>181</v>
      </c>
      <c r="AD88" s="2" t="s">
        <v>25</v>
      </c>
      <c r="AE88" s="2" t="s">
        <v>14</v>
      </c>
      <c r="AF88" s="2" t="s">
        <v>24</v>
      </c>
      <c r="AG88" s="2" t="s">
        <v>24</v>
      </c>
      <c r="AM88" s="2">
        <v>0.75</v>
      </c>
      <c r="AN88" s="3"/>
      <c r="AO88" s="3"/>
      <c r="AP88" s="3"/>
      <c r="AR88" s="2">
        <v>0.75</v>
      </c>
      <c r="AS88" s="2">
        <v>0.74399999999999999</v>
      </c>
    </row>
    <row r="89" spans="1:45" x14ac:dyDescent="0.45">
      <c r="A89" s="2">
        <v>265</v>
      </c>
      <c r="B89" s="2" t="s">
        <v>292</v>
      </c>
      <c r="C89" s="2">
        <v>2022</v>
      </c>
      <c r="D89" s="2" t="s">
        <v>241</v>
      </c>
      <c r="E89" s="2" t="s">
        <v>276</v>
      </c>
      <c r="F89" s="2" t="s">
        <v>12</v>
      </c>
      <c r="G89" s="2" t="s">
        <v>14</v>
      </c>
      <c r="H89" s="2">
        <v>61</v>
      </c>
      <c r="I89" s="2">
        <v>72</v>
      </c>
      <c r="L89" s="2">
        <v>2.9039999999999999</v>
      </c>
      <c r="N89" s="2">
        <v>2.742</v>
      </c>
      <c r="P89" s="2" t="s">
        <v>185</v>
      </c>
      <c r="Q89" s="2" t="s">
        <v>290</v>
      </c>
      <c r="R89" s="2">
        <v>2</v>
      </c>
      <c r="S89" s="2" t="s">
        <v>360</v>
      </c>
      <c r="T89" s="2">
        <v>0</v>
      </c>
      <c r="U89" s="6" t="s">
        <v>348</v>
      </c>
      <c r="V89" s="2" t="s">
        <v>319</v>
      </c>
      <c r="X89" s="2" t="s">
        <v>277</v>
      </c>
      <c r="Y89" s="2" t="s">
        <v>189</v>
      </c>
      <c r="AB89" s="2" t="s">
        <v>181</v>
      </c>
      <c r="AD89" s="2" t="s">
        <v>25</v>
      </c>
      <c r="AE89" s="2" t="s">
        <v>14</v>
      </c>
      <c r="AF89" s="2" t="s">
        <v>143</v>
      </c>
      <c r="AG89" s="2" t="s">
        <v>143</v>
      </c>
      <c r="AM89" s="2">
        <v>0.8</v>
      </c>
      <c r="AN89" s="3"/>
      <c r="AO89" s="3"/>
      <c r="AP89" s="3"/>
      <c r="AR89" s="2">
        <v>0.8</v>
      </c>
      <c r="AS89" s="2">
        <v>0.79200000000000004</v>
      </c>
    </row>
    <row r="90" spans="1:45" x14ac:dyDescent="0.45">
      <c r="A90" s="2">
        <v>265</v>
      </c>
      <c r="B90" s="2" t="s">
        <v>292</v>
      </c>
      <c r="C90" s="2">
        <v>2022</v>
      </c>
      <c r="D90" s="2" t="s">
        <v>241</v>
      </c>
      <c r="E90" s="2" t="s">
        <v>276</v>
      </c>
      <c r="F90" s="2" t="s">
        <v>12</v>
      </c>
      <c r="G90" s="2" t="s">
        <v>14</v>
      </c>
      <c r="H90" s="2">
        <v>61</v>
      </c>
      <c r="I90" s="2">
        <v>72</v>
      </c>
      <c r="L90" s="2">
        <v>2.9039999999999999</v>
      </c>
      <c r="N90" s="2">
        <v>2.742</v>
      </c>
      <c r="P90" s="2" t="s">
        <v>185</v>
      </c>
      <c r="Q90" s="2" t="s">
        <v>290</v>
      </c>
      <c r="R90" s="2">
        <v>2</v>
      </c>
      <c r="S90" s="2" t="s">
        <v>360</v>
      </c>
      <c r="T90" s="2">
        <v>0</v>
      </c>
      <c r="U90" s="6" t="s">
        <v>348</v>
      </c>
      <c r="V90" s="2" t="s">
        <v>319</v>
      </c>
      <c r="X90" s="2" t="s">
        <v>277</v>
      </c>
      <c r="Y90" s="2" t="s">
        <v>189</v>
      </c>
      <c r="AB90" s="2" t="s">
        <v>181</v>
      </c>
      <c r="AD90" s="2" t="s">
        <v>25</v>
      </c>
      <c r="AE90" s="2" t="s">
        <v>14</v>
      </c>
      <c r="AF90" s="2" t="s">
        <v>269</v>
      </c>
      <c r="AG90" s="2" t="s">
        <v>269</v>
      </c>
      <c r="AM90" s="2">
        <v>0.82499999999999996</v>
      </c>
      <c r="AN90" s="3"/>
      <c r="AO90" s="3"/>
      <c r="AP90" s="3"/>
      <c r="AR90" s="2">
        <v>0.82</v>
      </c>
      <c r="AS90" s="2">
        <v>0.82499999999999996</v>
      </c>
    </row>
    <row r="91" spans="1:45" x14ac:dyDescent="0.45">
      <c r="A91" s="2">
        <v>265</v>
      </c>
      <c r="B91" s="2" t="s">
        <v>292</v>
      </c>
      <c r="C91" s="2">
        <v>2022</v>
      </c>
      <c r="D91" s="2" t="s">
        <v>241</v>
      </c>
      <c r="E91" s="2" t="s">
        <v>276</v>
      </c>
      <c r="F91" s="2" t="s">
        <v>12</v>
      </c>
      <c r="G91" s="2" t="s">
        <v>14</v>
      </c>
      <c r="H91" s="2">
        <v>61</v>
      </c>
      <c r="I91" s="2">
        <v>72</v>
      </c>
      <c r="L91" s="2">
        <v>2.9039999999999999</v>
      </c>
      <c r="N91" s="2">
        <v>2.742</v>
      </c>
      <c r="P91" s="2" t="s">
        <v>185</v>
      </c>
      <c r="Q91" s="2" t="s">
        <v>290</v>
      </c>
      <c r="R91" s="2">
        <v>2</v>
      </c>
      <c r="S91" s="2" t="s">
        <v>360</v>
      </c>
      <c r="T91" s="2">
        <v>0</v>
      </c>
      <c r="U91" s="6" t="s">
        <v>348</v>
      </c>
      <c r="V91" s="2" t="s">
        <v>319</v>
      </c>
      <c r="X91" s="2" t="s">
        <v>277</v>
      </c>
      <c r="Y91" s="2" t="s">
        <v>189</v>
      </c>
      <c r="AB91" s="2" t="s">
        <v>181</v>
      </c>
      <c r="AD91" s="2" t="s">
        <v>25</v>
      </c>
      <c r="AE91" s="2" t="s">
        <v>14</v>
      </c>
      <c r="AF91" s="2" t="s">
        <v>42</v>
      </c>
      <c r="AG91" s="2" t="s">
        <v>42</v>
      </c>
      <c r="AM91" s="2">
        <v>0.875</v>
      </c>
      <c r="AN91" s="3"/>
      <c r="AO91" s="3"/>
      <c r="AP91" s="3"/>
      <c r="AR91" s="2">
        <v>0.88800000000000001</v>
      </c>
      <c r="AS91" s="2">
        <v>0.874</v>
      </c>
    </row>
    <row r="92" spans="1:45" x14ac:dyDescent="0.45">
      <c r="A92" s="2">
        <v>265</v>
      </c>
      <c r="B92" s="2" t="s">
        <v>292</v>
      </c>
      <c r="C92" s="2">
        <v>2022</v>
      </c>
      <c r="D92" s="2" t="s">
        <v>241</v>
      </c>
      <c r="E92" s="2" t="s">
        <v>276</v>
      </c>
      <c r="F92" s="2" t="s">
        <v>12</v>
      </c>
      <c r="G92" s="2" t="s">
        <v>14</v>
      </c>
      <c r="H92" s="2">
        <v>61</v>
      </c>
      <c r="I92" s="2">
        <v>72</v>
      </c>
      <c r="L92" s="2">
        <v>2.9039999999999999</v>
      </c>
      <c r="N92" s="2">
        <v>2.742</v>
      </c>
      <c r="P92" s="2" t="s">
        <v>185</v>
      </c>
      <c r="Q92" s="2" t="s">
        <v>290</v>
      </c>
      <c r="R92" s="2">
        <v>2</v>
      </c>
      <c r="S92" s="2" t="s">
        <v>360</v>
      </c>
      <c r="T92" s="2">
        <v>0</v>
      </c>
      <c r="U92" s="6" t="s">
        <v>348</v>
      </c>
      <c r="V92" s="2" t="s">
        <v>319</v>
      </c>
      <c r="X92" s="2" t="s">
        <v>277</v>
      </c>
      <c r="Y92" s="2" t="s">
        <v>189</v>
      </c>
      <c r="AB92" s="2" t="s">
        <v>181</v>
      </c>
      <c r="AD92" s="2" t="s">
        <v>25</v>
      </c>
      <c r="AE92" s="2" t="s">
        <v>14</v>
      </c>
      <c r="AF92" s="2" t="s">
        <v>24</v>
      </c>
      <c r="AG92" s="2" t="s">
        <v>24</v>
      </c>
      <c r="AM92" s="2">
        <v>0.875</v>
      </c>
      <c r="AN92" s="3"/>
      <c r="AO92" s="3"/>
      <c r="AP92" s="3"/>
      <c r="AR92" s="2">
        <v>0.875</v>
      </c>
      <c r="AS92" s="2">
        <v>0.874</v>
      </c>
    </row>
    <row r="93" spans="1:45" x14ac:dyDescent="0.45">
      <c r="A93" s="2">
        <v>265</v>
      </c>
      <c r="B93" s="2" t="s">
        <v>292</v>
      </c>
      <c r="C93" s="2">
        <v>2022</v>
      </c>
      <c r="D93" s="2" t="s">
        <v>241</v>
      </c>
      <c r="E93" s="2" t="s">
        <v>276</v>
      </c>
      <c r="F93" s="2" t="s">
        <v>12</v>
      </c>
      <c r="G93" s="2" t="s">
        <v>14</v>
      </c>
      <c r="H93" s="2">
        <v>61</v>
      </c>
      <c r="I93" s="2">
        <v>72</v>
      </c>
      <c r="L93" s="2">
        <v>2.9039999999999999</v>
      </c>
      <c r="N93" s="2">
        <v>2.742</v>
      </c>
      <c r="P93" s="2" t="s">
        <v>185</v>
      </c>
      <c r="Q93" s="2" t="s">
        <v>290</v>
      </c>
      <c r="R93" s="2">
        <v>2</v>
      </c>
      <c r="S93" s="2" t="s">
        <v>360</v>
      </c>
      <c r="T93" s="2">
        <v>0</v>
      </c>
      <c r="U93" s="6" t="s">
        <v>348</v>
      </c>
      <c r="V93" s="2" t="s">
        <v>319</v>
      </c>
      <c r="X93" s="2" t="s">
        <v>278</v>
      </c>
      <c r="Y93" s="2" t="s">
        <v>189</v>
      </c>
      <c r="AB93" s="2" t="s">
        <v>181</v>
      </c>
      <c r="AD93" s="2" t="s">
        <v>25</v>
      </c>
      <c r="AE93" s="2" t="s">
        <v>14</v>
      </c>
      <c r="AF93" s="2" t="s">
        <v>143</v>
      </c>
      <c r="AG93" s="2" t="s">
        <v>143</v>
      </c>
      <c r="AM93" s="2">
        <v>0.67500000000000004</v>
      </c>
      <c r="AN93" s="3"/>
      <c r="AO93" s="3"/>
      <c r="AP93" s="3"/>
      <c r="AR93" s="2">
        <v>0.67800000000000005</v>
      </c>
      <c r="AS93" s="2">
        <v>0.67500000000000004</v>
      </c>
    </row>
    <row r="94" spans="1:45" x14ac:dyDescent="0.45">
      <c r="A94" s="2">
        <v>265</v>
      </c>
      <c r="B94" s="2" t="s">
        <v>292</v>
      </c>
      <c r="C94" s="2">
        <v>2022</v>
      </c>
      <c r="D94" s="2" t="s">
        <v>241</v>
      </c>
      <c r="E94" s="2" t="s">
        <v>276</v>
      </c>
      <c r="F94" s="2" t="s">
        <v>12</v>
      </c>
      <c r="G94" s="2" t="s">
        <v>14</v>
      </c>
      <c r="H94" s="2">
        <v>61</v>
      </c>
      <c r="I94" s="2">
        <v>72</v>
      </c>
      <c r="L94" s="2">
        <v>2.9039999999999999</v>
      </c>
      <c r="N94" s="2">
        <v>2.742</v>
      </c>
      <c r="P94" s="2" t="s">
        <v>185</v>
      </c>
      <c r="Q94" s="2" t="s">
        <v>290</v>
      </c>
      <c r="R94" s="2">
        <v>2</v>
      </c>
      <c r="S94" s="2" t="s">
        <v>360</v>
      </c>
      <c r="T94" s="2">
        <v>0</v>
      </c>
      <c r="U94" s="6" t="s">
        <v>348</v>
      </c>
      <c r="V94" s="2" t="s">
        <v>319</v>
      </c>
      <c r="X94" s="2" t="s">
        <v>278</v>
      </c>
      <c r="Y94" s="2" t="s">
        <v>189</v>
      </c>
      <c r="AB94" s="2" t="s">
        <v>181</v>
      </c>
      <c r="AD94" s="2" t="s">
        <v>25</v>
      </c>
      <c r="AE94" s="2" t="s">
        <v>14</v>
      </c>
      <c r="AF94" s="2" t="s">
        <v>269</v>
      </c>
      <c r="AG94" s="2" t="s">
        <v>269</v>
      </c>
      <c r="AM94" s="2">
        <v>0.8</v>
      </c>
      <c r="AN94" s="3"/>
      <c r="AO94" s="3"/>
      <c r="AP94" s="3"/>
      <c r="AR94" s="2">
        <v>0.81499999999999995</v>
      </c>
      <c r="AS94" s="2">
        <v>0.81499999999999995</v>
      </c>
    </row>
    <row r="95" spans="1:45" x14ac:dyDescent="0.45">
      <c r="A95" s="2">
        <v>265</v>
      </c>
      <c r="B95" s="2" t="s">
        <v>292</v>
      </c>
      <c r="C95" s="2">
        <v>2022</v>
      </c>
      <c r="D95" s="2" t="s">
        <v>241</v>
      </c>
      <c r="E95" s="2" t="s">
        <v>276</v>
      </c>
      <c r="F95" s="2" t="s">
        <v>12</v>
      </c>
      <c r="G95" s="2" t="s">
        <v>14</v>
      </c>
      <c r="H95" s="2">
        <v>61</v>
      </c>
      <c r="I95" s="2">
        <v>72</v>
      </c>
      <c r="L95" s="2">
        <v>2.9039999999999999</v>
      </c>
      <c r="N95" s="2">
        <v>2.742</v>
      </c>
      <c r="P95" s="2" t="s">
        <v>185</v>
      </c>
      <c r="Q95" s="2" t="s">
        <v>290</v>
      </c>
      <c r="R95" s="2">
        <v>2</v>
      </c>
      <c r="S95" s="2" t="s">
        <v>360</v>
      </c>
      <c r="T95" s="2">
        <v>0</v>
      </c>
      <c r="U95" s="6" t="s">
        <v>348</v>
      </c>
      <c r="V95" s="2" t="s">
        <v>319</v>
      </c>
      <c r="X95" s="2" t="s">
        <v>278</v>
      </c>
      <c r="Y95" s="2" t="s">
        <v>189</v>
      </c>
      <c r="AB95" s="2" t="s">
        <v>181</v>
      </c>
      <c r="AD95" s="2" t="s">
        <v>25</v>
      </c>
      <c r="AE95" s="2" t="s">
        <v>14</v>
      </c>
      <c r="AF95" s="2" t="s">
        <v>42</v>
      </c>
      <c r="AG95" s="2" t="s">
        <v>42</v>
      </c>
      <c r="AM95" s="2">
        <v>0.85</v>
      </c>
      <c r="AN95" s="3"/>
      <c r="AO95" s="3"/>
      <c r="AP95" s="3"/>
      <c r="AR95" s="2">
        <v>0.874</v>
      </c>
      <c r="AS95" s="2">
        <v>0.84799999999999998</v>
      </c>
    </row>
    <row r="96" spans="1:45" x14ac:dyDescent="0.45">
      <c r="A96" s="2">
        <v>265</v>
      </c>
      <c r="B96" s="2" t="s">
        <v>292</v>
      </c>
      <c r="C96" s="2">
        <v>2022</v>
      </c>
      <c r="D96" s="2" t="s">
        <v>241</v>
      </c>
      <c r="E96" s="2" t="s">
        <v>276</v>
      </c>
      <c r="F96" s="2" t="s">
        <v>12</v>
      </c>
      <c r="G96" s="2" t="s">
        <v>14</v>
      </c>
      <c r="H96" s="2">
        <v>61</v>
      </c>
      <c r="I96" s="2">
        <v>72</v>
      </c>
      <c r="L96" s="2">
        <v>2.9039999999999999</v>
      </c>
      <c r="N96" s="2">
        <v>2.742</v>
      </c>
      <c r="P96" s="2" t="s">
        <v>185</v>
      </c>
      <c r="Q96" s="2" t="s">
        <v>290</v>
      </c>
      <c r="R96" s="2">
        <v>2</v>
      </c>
      <c r="S96" s="2" t="s">
        <v>360</v>
      </c>
      <c r="T96" s="2">
        <v>0</v>
      </c>
      <c r="U96" s="6" t="s">
        <v>348</v>
      </c>
      <c r="V96" s="2" t="s">
        <v>319</v>
      </c>
      <c r="X96" s="2" t="s">
        <v>278</v>
      </c>
      <c r="Y96" s="2" t="s">
        <v>189</v>
      </c>
      <c r="AB96" s="2" t="s">
        <v>181</v>
      </c>
      <c r="AD96" s="2" t="s">
        <v>25</v>
      </c>
      <c r="AE96" s="2" t="s">
        <v>14</v>
      </c>
      <c r="AF96" s="2" t="s">
        <v>24</v>
      </c>
      <c r="AG96" s="2" t="s">
        <v>24</v>
      </c>
      <c r="AM96" s="2">
        <v>0.8</v>
      </c>
      <c r="AN96" s="3"/>
      <c r="AO96" s="3"/>
      <c r="AP96" s="3"/>
      <c r="AR96" s="2">
        <v>0.8</v>
      </c>
      <c r="AS96" s="2">
        <v>0.79800000000000004</v>
      </c>
    </row>
    <row r="97" spans="1:45" x14ac:dyDescent="0.45">
      <c r="A97" s="2">
        <v>265</v>
      </c>
      <c r="B97" s="2" t="s">
        <v>292</v>
      </c>
      <c r="C97" s="2">
        <v>2022</v>
      </c>
      <c r="D97" s="2" t="s">
        <v>241</v>
      </c>
      <c r="E97" s="2" t="s">
        <v>276</v>
      </c>
      <c r="F97" s="2" t="s">
        <v>12</v>
      </c>
      <c r="G97" s="2" t="s">
        <v>14</v>
      </c>
      <c r="H97" s="2">
        <v>61</v>
      </c>
      <c r="I97" s="2">
        <v>72</v>
      </c>
      <c r="L97" s="2">
        <v>2.9039999999999999</v>
      </c>
      <c r="N97" s="2">
        <v>2.742</v>
      </c>
      <c r="P97" s="2" t="s">
        <v>185</v>
      </c>
      <c r="Q97" s="2" t="s">
        <v>290</v>
      </c>
      <c r="R97" s="2">
        <v>2</v>
      </c>
      <c r="S97" s="2" t="s">
        <v>360</v>
      </c>
      <c r="T97" s="2">
        <v>0</v>
      </c>
      <c r="U97" s="6" t="s">
        <v>348</v>
      </c>
      <c r="V97" s="2" t="s">
        <v>319</v>
      </c>
      <c r="X97" s="2" t="s">
        <v>279</v>
      </c>
      <c r="Y97" s="2" t="s">
        <v>189</v>
      </c>
      <c r="AB97" s="2" t="s">
        <v>181</v>
      </c>
      <c r="AD97" s="2" t="s">
        <v>25</v>
      </c>
      <c r="AE97" s="2" t="s">
        <v>14</v>
      </c>
      <c r="AF97" s="2" t="s">
        <v>143</v>
      </c>
      <c r="AG97" s="2" t="s">
        <v>143</v>
      </c>
      <c r="AM97" s="2">
        <v>0.82499999999999996</v>
      </c>
      <c r="AN97" s="3"/>
      <c r="AO97" s="3"/>
      <c r="AP97" s="3"/>
      <c r="AR97" s="2">
        <v>0.82499999999999996</v>
      </c>
      <c r="AS97" s="2">
        <v>0.81899999999999995</v>
      </c>
    </row>
    <row r="98" spans="1:45" x14ac:dyDescent="0.45">
      <c r="A98" s="2">
        <v>265</v>
      </c>
      <c r="B98" s="2" t="s">
        <v>292</v>
      </c>
      <c r="C98" s="2">
        <v>2022</v>
      </c>
      <c r="D98" s="2" t="s">
        <v>241</v>
      </c>
      <c r="E98" s="2" t="s">
        <v>276</v>
      </c>
      <c r="F98" s="2" t="s">
        <v>12</v>
      </c>
      <c r="G98" s="2" t="s">
        <v>14</v>
      </c>
      <c r="H98" s="2">
        <v>61</v>
      </c>
      <c r="I98" s="2">
        <v>72</v>
      </c>
      <c r="L98" s="2">
        <v>2.9039999999999999</v>
      </c>
      <c r="N98" s="2">
        <v>2.742</v>
      </c>
      <c r="P98" s="2" t="s">
        <v>185</v>
      </c>
      <c r="Q98" s="2" t="s">
        <v>290</v>
      </c>
      <c r="R98" s="2">
        <v>2</v>
      </c>
      <c r="S98" s="2" t="s">
        <v>360</v>
      </c>
      <c r="T98" s="2">
        <v>0</v>
      </c>
      <c r="U98" s="6" t="s">
        <v>348</v>
      </c>
      <c r="V98" s="2" t="s">
        <v>319</v>
      </c>
      <c r="X98" s="2" t="s">
        <v>279</v>
      </c>
      <c r="Y98" s="2" t="s">
        <v>189</v>
      </c>
      <c r="AB98" s="2" t="s">
        <v>181</v>
      </c>
      <c r="AD98" s="2" t="s">
        <v>25</v>
      </c>
      <c r="AE98" s="2" t="s">
        <v>14</v>
      </c>
      <c r="AF98" s="2" t="s">
        <v>269</v>
      </c>
      <c r="AG98" s="2" t="s">
        <v>269</v>
      </c>
      <c r="AM98" s="2">
        <v>0.82499999999999996</v>
      </c>
      <c r="AN98" s="3"/>
      <c r="AO98" s="3"/>
      <c r="AP98" s="3"/>
      <c r="AR98" s="2">
        <v>0.85799999999999998</v>
      </c>
      <c r="AS98" s="2">
        <v>0.82399999999999995</v>
      </c>
    </row>
    <row r="99" spans="1:45" x14ac:dyDescent="0.45">
      <c r="A99" s="2">
        <v>265</v>
      </c>
      <c r="B99" s="2" t="s">
        <v>292</v>
      </c>
      <c r="C99" s="2">
        <v>2022</v>
      </c>
      <c r="D99" s="2" t="s">
        <v>241</v>
      </c>
      <c r="E99" s="2" t="s">
        <v>276</v>
      </c>
      <c r="F99" s="2" t="s">
        <v>12</v>
      </c>
      <c r="G99" s="2" t="s">
        <v>14</v>
      </c>
      <c r="H99" s="2">
        <v>61</v>
      </c>
      <c r="I99" s="2">
        <v>72</v>
      </c>
      <c r="L99" s="2">
        <v>2.9039999999999999</v>
      </c>
      <c r="N99" s="2">
        <v>2.742</v>
      </c>
      <c r="P99" s="2" t="s">
        <v>185</v>
      </c>
      <c r="Q99" s="2" t="s">
        <v>290</v>
      </c>
      <c r="R99" s="2">
        <v>2</v>
      </c>
      <c r="S99" s="2" t="s">
        <v>360</v>
      </c>
      <c r="T99" s="2">
        <v>0</v>
      </c>
      <c r="U99" s="6" t="s">
        <v>348</v>
      </c>
      <c r="V99" s="2" t="s">
        <v>319</v>
      </c>
      <c r="X99" s="2" t="s">
        <v>279</v>
      </c>
      <c r="Y99" s="2" t="s">
        <v>189</v>
      </c>
      <c r="AB99" s="2" t="s">
        <v>181</v>
      </c>
      <c r="AD99" s="2" t="s">
        <v>25</v>
      </c>
      <c r="AE99" s="2" t="s">
        <v>14</v>
      </c>
      <c r="AF99" s="2" t="s">
        <v>42</v>
      </c>
      <c r="AG99" s="2" t="s">
        <v>42</v>
      </c>
      <c r="AM99" s="2">
        <v>0.8</v>
      </c>
      <c r="AN99" s="3"/>
      <c r="AO99" s="3"/>
      <c r="AP99" s="3"/>
      <c r="AR99" s="2">
        <v>0.82299999999999995</v>
      </c>
      <c r="AS99" s="2">
        <v>0.79500000000000004</v>
      </c>
    </row>
    <row r="100" spans="1:45" x14ac:dyDescent="0.45">
      <c r="A100" s="2">
        <v>265</v>
      </c>
      <c r="B100" s="2" t="s">
        <v>292</v>
      </c>
      <c r="C100" s="2">
        <v>2022</v>
      </c>
      <c r="D100" s="2" t="s">
        <v>241</v>
      </c>
      <c r="E100" s="2" t="s">
        <v>276</v>
      </c>
      <c r="F100" s="2" t="s">
        <v>12</v>
      </c>
      <c r="G100" s="2" t="s">
        <v>14</v>
      </c>
      <c r="H100" s="2">
        <v>61</v>
      </c>
      <c r="I100" s="2">
        <v>72</v>
      </c>
      <c r="L100" s="2">
        <v>2.9039999999999999</v>
      </c>
      <c r="N100" s="2">
        <v>2.742</v>
      </c>
      <c r="P100" s="2" t="s">
        <v>185</v>
      </c>
      <c r="Q100" s="2" t="s">
        <v>290</v>
      </c>
      <c r="R100" s="2">
        <v>2</v>
      </c>
      <c r="S100" s="2" t="s">
        <v>360</v>
      </c>
      <c r="T100" s="2">
        <v>0</v>
      </c>
      <c r="U100" s="6" t="s">
        <v>348</v>
      </c>
      <c r="V100" s="2" t="s">
        <v>319</v>
      </c>
      <c r="X100" s="2" t="s">
        <v>279</v>
      </c>
      <c r="Y100" s="2" t="s">
        <v>189</v>
      </c>
      <c r="AB100" s="2" t="s">
        <v>181</v>
      </c>
      <c r="AD100" s="2" t="s">
        <v>25</v>
      </c>
      <c r="AE100" s="2" t="s">
        <v>14</v>
      </c>
      <c r="AF100" s="2" t="s">
        <v>24</v>
      </c>
      <c r="AG100" s="2" t="s">
        <v>24</v>
      </c>
      <c r="AM100" s="2">
        <v>0.8</v>
      </c>
      <c r="AN100" s="3"/>
      <c r="AO100" s="3"/>
      <c r="AP100" s="3"/>
      <c r="AR100" s="2">
        <v>0.8</v>
      </c>
      <c r="AS100" s="2">
        <v>0.79500000000000004</v>
      </c>
    </row>
    <row r="101" spans="1:45" x14ac:dyDescent="0.45">
      <c r="A101" s="2">
        <v>267</v>
      </c>
      <c r="B101" s="2" t="s">
        <v>294</v>
      </c>
      <c r="C101" s="2">
        <v>2021</v>
      </c>
      <c r="D101" s="2" t="s">
        <v>243</v>
      </c>
      <c r="E101" s="2" t="s">
        <v>262</v>
      </c>
      <c r="F101" s="2" t="s">
        <v>12</v>
      </c>
      <c r="G101" s="2" t="s">
        <v>14</v>
      </c>
      <c r="H101" s="2">
        <v>19</v>
      </c>
      <c r="I101" s="2">
        <v>20</v>
      </c>
      <c r="Q101" s="2" t="s">
        <v>115</v>
      </c>
      <c r="R101" s="2">
        <v>1</v>
      </c>
      <c r="S101" s="2" t="s">
        <v>362</v>
      </c>
      <c r="T101" s="2">
        <v>1</v>
      </c>
      <c r="U101" s="3" t="s">
        <v>348</v>
      </c>
      <c r="W101" s="2" t="s">
        <v>296</v>
      </c>
      <c r="X101" s="2" t="s">
        <v>257</v>
      </c>
      <c r="Y101" s="2" t="s">
        <v>189</v>
      </c>
      <c r="AB101" s="2" t="s">
        <v>295</v>
      </c>
      <c r="AD101" s="2" t="s">
        <v>25</v>
      </c>
      <c r="AE101" s="2" t="s">
        <v>14</v>
      </c>
      <c r="AF101" s="2" t="s">
        <v>24</v>
      </c>
      <c r="AG101" s="2" t="s">
        <v>24</v>
      </c>
      <c r="AI101" s="6">
        <v>16</v>
      </c>
      <c r="AJ101" s="6">
        <v>0</v>
      </c>
      <c r="AK101" s="6">
        <v>20</v>
      </c>
      <c r="AL101" s="6">
        <v>3</v>
      </c>
      <c r="AM101" s="2">
        <v>0.92310000000000003</v>
      </c>
      <c r="AN101" s="2">
        <v>1</v>
      </c>
      <c r="AO101" s="2">
        <v>0.84209999999999996</v>
      </c>
      <c r="AP101" s="2">
        <v>1</v>
      </c>
      <c r="AR101" s="2">
        <v>0.92</v>
      </c>
      <c r="AS101" s="5">
        <f t="shared" ref="AS101:AS116" si="25">(2*(AN101*AO101)/(AN101+AO101))</f>
        <v>0.91428261223603502</v>
      </c>
    </row>
    <row r="102" spans="1:45" x14ac:dyDescent="0.45">
      <c r="A102" s="2">
        <v>267</v>
      </c>
      <c r="B102" s="2" t="s">
        <v>294</v>
      </c>
      <c r="C102" s="2">
        <v>2021</v>
      </c>
      <c r="D102" s="2" t="s">
        <v>243</v>
      </c>
      <c r="E102" s="2" t="s">
        <v>262</v>
      </c>
      <c r="F102" s="2" t="s">
        <v>12</v>
      </c>
      <c r="G102" s="2" t="s">
        <v>14</v>
      </c>
      <c r="H102" s="2">
        <v>19</v>
      </c>
      <c r="I102" s="2">
        <v>20</v>
      </c>
      <c r="Q102" s="2" t="s">
        <v>115</v>
      </c>
      <c r="R102" s="2">
        <v>1</v>
      </c>
      <c r="S102" s="2" t="s">
        <v>362</v>
      </c>
      <c r="T102" s="2">
        <v>1</v>
      </c>
      <c r="U102" s="3" t="s">
        <v>348</v>
      </c>
      <c r="W102" s="2" t="s">
        <v>296</v>
      </c>
      <c r="X102" s="2" t="s">
        <v>259</v>
      </c>
      <c r="Y102" s="2" t="s">
        <v>189</v>
      </c>
      <c r="AB102" s="2" t="s">
        <v>295</v>
      </c>
      <c r="AD102" s="2" t="s">
        <v>25</v>
      </c>
      <c r="AE102" s="2" t="s">
        <v>14</v>
      </c>
      <c r="AF102" s="2" t="s">
        <v>258</v>
      </c>
      <c r="AG102" s="2" t="s">
        <v>258</v>
      </c>
      <c r="AM102" s="2">
        <v>0.89739999999999998</v>
      </c>
      <c r="AN102" s="3"/>
      <c r="AO102" s="2">
        <v>0.89470000000000005</v>
      </c>
      <c r="AP102" s="2">
        <v>0.9</v>
      </c>
      <c r="AR102" s="2">
        <v>0.92</v>
      </c>
      <c r="AS102" s="5"/>
    </row>
    <row r="103" spans="1:45" x14ac:dyDescent="0.45">
      <c r="A103" s="2">
        <v>267</v>
      </c>
      <c r="B103" s="2" t="s">
        <v>294</v>
      </c>
      <c r="C103" s="2">
        <v>2021</v>
      </c>
      <c r="D103" s="2" t="s">
        <v>243</v>
      </c>
      <c r="E103" s="2" t="s">
        <v>262</v>
      </c>
      <c r="F103" s="2" t="s">
        <v>12</v>
      </c>
      <c r="G103" s="2" t="s">
        <v>14</v>
      </c>
      <c r="H103" s="2">
        <v>19</v>
      </c>
      <c r="I103" s="2">
        <v>20</v>
      </c>
      <c r="Q103" s="2" t="s">
        <v>115</v>
      </c>
      <c r="R103" s="2">
        <v>1</v>
      </c>
      <c r="S103" s="2" t="s">
        <v>362</v>
      </c>
      <c r="T103" s="2">
        <v>1</v>
      </c>
      <c r="U103" s="3" t="s">
        <v>348</v>
      </c>
      <c r="W103" s="2" t="s">
        <v>296</v>
      </c>
      <c r="X103" s="2" t="s">
        <v>260</v>
      </c>
      <c r="Y103" s="2" t="s">
        <v>189</v>
      </c>
      <c r="AB103" s="2" t="s">
        <v>295</v>
      </c>
      <c r="AD103" s="2" t="s">
        <v>25</v>
      </c>
      <c r="AE103" s="2" t="s">
        <v>14</v>
      </c>
      <c r="AF103" s="2" t="s">
        <v>143</v>
      </c>
      <c r="AG103" s="2" t="s">
        <v>143</v>
      </c>
      <c r="AM103" s="2">
        <v>0.84619999999999995</v>
      </c>
      <c r="AN103" s="3"/>
      <c r="AO103" s="2">
        <v>0.89470000000000005</v>
      </c>
      <c r="AP103" s="2">
        <v>0.8</v>
      </c>
      <c r="AR103" s="2">
        <v>0.86</v>
      </c>
      <c r="AS103" s="5"/>
    </row>
    <row r="104" spans="1:45" x14ac:dyDescent="0.45">
      <c r="A104" s="2">
        <v>267</v>
      </c>
      <c r="B104" s="2" t="s">
        <v>294</v>
      </c>
      <c r="C104" s="2">
        <v>2021</v>
      </c>
      <c r="D104" s="2" t="s">
        <v>243</v>
      </c>
      <c r="E104" s="2" t="s">
        <v>262</v>
      </c>
      <c r="F104" s="2" t="s">
        <v>12</v>
      </c>
      <c r="G104" s="2" t="s">
        <v>14</v>
      </c>
      <c r="H104" s="2">
        <v>19</v>
      </c>
      <c r="I104" s="2">
        <v>20</v>
      </c>
      <c r="Q104" s="2" t="s">
        <v>115</v>
      </c>
      <c r="R104" s="2">
        <v>1</v>
      </c>
      <c r="S104" s="2" t="s">
        <v>362</v>
      </c>
      <c r="T104" s="2">
        <v>1</v>
      </c>
      <c r="U104" s="3" t="s">
        <v>348</v>
      </c>
      <c r="W104" s="2" t="s">
        <v>296</v>
      </c>
      <c r="X104" s="2" t="s">
        <v>261</v>
      </c>
      <c r="Y104" s="2" t="s">
        <v>189</v>
      </c>
      <c r="AB104" s="2" t="s">
        <v>295</v>
      </c>
      <c r="AD104" s="2" t="s">
        <v>25</v>
      </c>
      <c r="AE104" s="2" t="s">
        <v>14</v>
      </c>
      <c r="AF104" s="2" t="s">
        <v>42</v>
      </c>
      <c r="AG104" s="2" t="s">
        <v>42</v>
      </c>
      <c r="AM104" s="2">
        <v>0.84619999999999995</v>
      </c>
      <c r="AN104" s="3"/>
      <c r="AO104" s="2">
        <v>0.84209999999999996</v>
      </c>
      <c r="AP104" s="2">
        <v>0.85</v>
      </c>
      <c r="AR104" s="2">
        <v>0.86</v>
      </c>
      <c r="AS104" s="5"/>
    </row>
    <row r="105" spans="1:45" x14ac:dyDescent="0.45">
      <c r="A105" s="2">
        <v>282</v>
      </c>
      <c r="B105" s="2" t="s">
        <v>334</v>
      </c>
      <c r="C105" s="2">
        <v>2021</v>
      </c>
      <c r="D105" s="2" t="s">
        <v>335</v>
      </c>
      <c r="E105" s="2" t="s">
        <v>336</v>
      </c>
      <c r="F105" s="2" t="s">
        <v>12</v>
      </c>
      <c r="G105" s="2" t="s">
        <v>14</v>
      </c>
      <c r="H105" s="2">
        <v>40</v>
      </c>
      <c r="I105" s="2">
        <v>396</v>
      </c>
      <c r="Q105" s="2" t="s">
        <v>290</v>
      </c>
      <c r="R105" s="2">
        <v>2</v>
      </c>
      <c r="S105" s="2" t="s">
        <v>360</v>
      </c>
      <c r="T105" s="2">
        <v>0</v>
      </c>
      <c r="U105" s="2" t="s">
        <v>325</v>
      </c>
      <c r="V105" s="2" t="s">
        <v>324</v>
      </c>
      <c r="W105" s="2" t="s">
        <v>337</v>
      </c>
      <c r="X105" s="2" t="s">
        <v>301</v>
      </c>
      <c r="Y105" s="2" t="s">
        <v>26</v>
      </c>
      <c r="AB105" s="2" t="s">
        <v>295</v>
      </c>
      <c r="AD105" s="2" t="s">
        <v>25</v>
      </c>
      <c r="AE105" s="2" t="s">
        <v>14</v>
      </c>
      <c r="AF105" s="2" t="s">
        <v>143</v>
      </c>
      <c r="AG105" s="2" t="s">
        <v>143</v>
      </c>
      <c r="AM105" s="2">
        <v>0.78300000000000003</v>
      </c>
      <c r="AN105" s="2">
        <v>0.72399999999999998</v>
      </c>
      <c r="AO105" s="2">
        <v>0.93500000000000005</v>
      </c>
      <c r="AS105" s="5">
        <f t="shared" si="25"/>
        <v>0.81608197709463526</v>
      </c>
    </row>
    <row r="106" spans="1:45" x14ac:dyDescent="0.45">
      <c r="A106" s="2">
        <v>282</v>
      </c>
      <c r="B106" s="2" t="s">
        <v>334</v>
      </c>
      <c r="C106" s="2">
        <v>2021</v>
      </c>
      <c r="D106" s="2" t="s">
        <v>335</v>
      </c>
      <c r="E106" s="2" t="s">
        <v>336</v>
      </c>
      <c r="F106" s="2" t="s">
        <v>12</v>
      </c>
      <c r="G106" s="2" t="s">
        <v>14</v>
      </c>
      <c r="H106" s="2">
        <v>40</v>
      </c>
      <c r="I106" s="2">
        <v>396</v>
      </c>
      <c r="Q106" s="2" t="s">
        <v>290</v>
      </c>
      <c r="R106" s="2">
        <v>2</v>
      </c>
      <c r="S106" s="2" t="s">
        <v>360</v>
      </c>
      <c r="T106" s="2">
        <v>0</v>
      </c>
      <c r="U106" s="2" t="s">
        <v>325</v>
      </c>
      <c r="V106" s="2" t="s">
        <v>324</v>
      </c>
      <c r="W106" s="2" t="s">
        <v>337</v>
      </c>
      <c r="X106" s="2" t="s">
        <v>301</v>
      </c>
      <c r="Y106" s="2" t="s">
        <v>26</v>
      </c>
      <c r="AB106" s="2" t="s">
        <v>295</v>
      </c>
      <c r="AD106" s="2" t="s">
        <v>25</v>
      </c>
      <c r="AE106" s="2" t="s">
        <v>14</v>
      </c>
      <c r="AF106" s="2" t="s">
        <v>143</v>
      </c>
      <c r="AG106" s="2" t="s">
        <v>143</v>
      </c>
      <c r="AM106" s="2">
        <v>0.78300000000000003</v>
      </c>
      <c r="AN106" s="2">
        <v>0.70499999999999996</v>
      </c>
      <c r="AO106" s="2">
        <v>0.88800000000000001</v>
      </c>
      <c r="AS106" s="5">
        <f t="shared" si="25"/>
        <v>0.78598870056497172</v>
      </c>
    </row>
    <row r="107" spans="1:45" x14ac:dyDescent="0.45">
      <c r="A107" s="2">
        <v>282</v>
      </c>
      <c r="B107" s="2" t="s">
        <v>334</v>
      </c>
      <c r="C107" s="2">
        <v>2021</v>
      </c>
      <c r="D107" s="2" t="s">
        <v>335</v>
      </c>
      <c r="E107" s="2" t="s">
        <v>336</v>
      </c>
      <c r="F107" s="2" t="s">
        <v>12</v>
      </c>
      <c r="G107" s="2" t="s">
        <v>14</v>
      </c>
      <c r="H107" s="2">
        <v>40</v>
      </c>
      <c r="I107" s="2">
        <v>396</v>
      </c>
      <c r="Q107" s="2" t="s">
        <v>290</v>
      </c>
      <c r="R107" s="2">
        <v>2</v>
      </c>
      <c r="S107" s="2" t="s">
        <v>360</v>
      </c>
      <c r="T107" s="2">
        <v>0</v>
      </c>
      <c r="U107" s="2" t="s">
        <v>325</v>
      </c>
      <c r="V107" s="2" t="s">
        <v>324</v>
      </c>
      <c r="W107" s="2" t="s">
        <v>337</v>
      </c>
      <c r="X107" s="2" t="s">
        <v>301</v>
      </c>
      <c r="Y107" s="2" t="s">
        <v>26</v>
      </c>
      <c r="AB107" s="2" t="s">
        <v>295</v>
      </c>
      <c r="AD107" s="2" t="s">
        <v>25</v>
      </c>
      <c r="AE107" s="2" t="s">
        <v>14</v>
      </c>
      <c r="AF107" s="2" t="s">
        <v>143</v>
      </c>
      <c r="AG107" s="2" t="s">
        <v>143</v>
      </c>
      <c r="AM107" s="2">
        <v>0.76600000000000001</v>
      </c>
      <c r="AN107" s="2">
        <v>0.7</v>
      </c>
      <c r="AO107" s="2">
        <v>0.89300000000000002</v>
      </c>
      <c r="AS107" s="5">
        <f t="shared" si="25"/>
        <v>0.78480853735091027</v>
      </c>
    </row>
    <row r="108" spans="1:45" x14ac:dyDescent="0.45">
      <c r="A108" s="2">
        <v>282</v>
      </c>
      <c r="B108" s="2" t="s">
        <v>334</v>
      </c>
      <c r="C108" s="2">
        <v>2021</v>
      </c>
      <c r="D108" s="2" t="s">
        <v>335</v>
      </c>
      <c r="E108" s="2" t="s">
        <v>336</v>
      </c>
      <c r="F108" s="2" t="s">
        <v>12</v>
      </c>
      <c r="G108" s="2" t="s">
        <v>14</v>
      </c>
      <c r="H108" s="2">
        <v>40</v>
      </c>
      <c r="I108" s="2">
        <v>396</v>
      </c>
      <c r="Q108" s="2" t="s">
        <v>290</v>
      </c>
      <c r="R108" s="2">
        <v>2</v>
      </c>
      <c r="S108" s="2" t="s">
        <v>360</v>
      </c>
      <c r="T108" s="2">
        <v>0</v>
      </c>
      <c r="U108" s="2" t="s">
        <v>325</v>
      </c>
      <c r="V108" s="2" t="s">
        <v>324</v>
      </c>
      <c r="W108" s="2" t="s">
        <v>337</v>
      </c>
      <c r="X108" s="2" t="s">
        <v>301</v>
      </c>
      <c r="Y108" s="2" t="s">
        <v>26</v>
      </c>
      <c r="AB108" s="2" t="s">
        <v>295</v>
      </c>
      <c r="AD108" s="2" t="s">
        <v>25</v>
      </c>
      <c r="AE108" s="2" t="s">
        <v>14</v>
      </c>
      <c r="AF108" s="2" t="s">
        <v>143</v>
      </c>
      <c r="AG108" s="2" t="s">
        <v>143</v>
      </c>
      <c r="AM108" s="2">
        <v>0.76700000000000002</v>
      </c>
      <c r="AN108" s="2">
        <v>0.70299999999999996</v>
      </c>
      <c r="AO108" s="2">
        <v>0.89600000000000002</v>
      </c>
      <c r="AS108" s="5">
        <f t="shared" si="25"/>
        <v>0.78785240775484677</v>
      </c>
    </row>
    <row r="109" spans="1:45" x14ac:dyDescent="0.45">
      <c r="A109" s="2">
        <v>282</v>
      </c>
      <c r="B109" s="2" t="s">
        <v>334</v>
      </c>
      <c r="C109" s="2">
        <v>2021</v>
      </c>
      <c r="D109" s="2" t="s">
        <v>335</v>
      </c>
      <c r="E109" s="2" t="s">
        <v>336</v>
      </c>
      <c r="F109" s="2" t="s">
        <v>12</v>
      </c>
      <c r="G109" s="2" t="s">
        <v>14</v>
      </c>
      <c r="H109" s="2">
        <v>40</v>
      </c>
      <c r="I109" s="2">
        <v>396</v>
      </c>
      <c r="Q109" s="2" t="s">
        <v>290</v>
      </c>
      <c r="R109" s="2">
        <v>2</v>
      </c>
      <c r="S109" s="2" t="s">
        <v>360</v>
      </c>
      <c r="T109" s="2">
        <v>0</v>
      </c>
      <c r="U109" s="2" t="s">
        <v>325</v>
      </c>
      <c r="V109" s="2" t="s">
        <v>324</v>
      </c>
      <c r="W109" s="2" t="s">
        <v>337</v>
      </c>
      <c r="X109" s="2" t="s">
        <v>302</v>
      </c>
      <c r="Y109" s="2" t="s">
        <v>26</v>
      </c>
      <c r="AB109" s="2" t="s">
        <v>295</v>
      </c>
      <c r="AD109" s="2" t="s">
        <v>25</v>
      </c>
      <c r="AE109" s="2" t="s">
        <v>14</v>
      </c>
      <c r="AF109" s="2" t="s">
        <v>143</v>
      </c>
      <c r="AG109" s="2" t="s">
        <v>143</v>
      </c>
      <c r="AM109" s="2">
        <v>0.75</v>
      </c>
      <c r="AN109" s="2">
        <v>0.75</v>
      </c>
      <c r="AO109" s="2">
        <v>0.77</v>
      </c>
      <c r="AS109" s="5">
        <f t="shared" si="25"/>
        <v>0.75986842105263164</v>
      </c>
    </row>
    <row r="110" spans="1:45" x14ac:dyDescent="0.45">
      <c r="A110" s="2">
        <v>282</v>
      </c>
      <c r="B110" s="2" t="s">
        <v>334</v>
      </c>
      <c r="C110" s="2">
        <v>2021</v>
      </c>
      <c r="D110" s="2" t="s">
        <v>335</v>
      </c>
      <c r="E110" s="2" t="s">
        <v>336</v>
      </c>
      <c r="F110" s="2" t="s">
        <v>12</v>
      </c>
      <c r="G110" s="2" t="s">
        <v>14</v>
      </c>
      <c r="H110" s="2">
        <v>40</v>
      </c>
      <c r="I110" s="2">
        <v>396</v>
      </c>
      <c r="Q110" s="2" t="s">
        <v>290</v>
      </c>
      <c r="R110" s="2">
        <v>2</v>
      </c>
      <c r="S110" s="2" t="s">
        <v>360</v>
      </c>
      <c r="T110" s="2">
        <v>0</v>
      </c>
      <c r="U110" s="2" t="s">
        <v>325</v>
      </c>
      <c r="V110" s="2" t="s">
        <v>324</v>
      </c>
      <c r="W110" s="2" t="s">
        <v>337</v>
      </c>
      <c r="X110" s="2" t="s">
        <v>302</v>
      </c>
      <c r="Y110" s="2" t="s">
        <v>26</v>
      </c>
      <c r="AB110" s="2" t="s">
        <v>295</v>
      </c>
      <c r="AD110" s="2" t="s">
        <v>25</v>
      </c>
      <c r="AE110" s="2" t="s">
        <v>14</v>
      </c>
      <c r="AF110" s="2" t="s">
        <v>143</v>
      </c>
      <c r="AG110" s="2" t="s">
        <v>143</v>
      </c>
      <c r="AM110" s="2">
        <v>0.65</v>
      </c>
      <c r="AN110" s="2">
        <v>0.751</v>
      </c>
      <c r="AO110" s="2">
        <v>0.82499999999999996</v>
      </c>
      <c r="AS110" s="5">
        <f t="shared" si="25"/>
        <v>0.78626269035532992</v>
      </c>
    </row>
    <row r="111" spans="1:45" x14ac:dyDescent="0.45">
      <c r="A111" s="2">
        <v>282</v>
      </c>
      <c r="B111" s="2" t="s">
        <v>334</v>
      </c>
      <c r="C111" s="2">
        <v>2021</v>
      </c>
      <c r="D111" s="2" t="s">
        <v>335</v>
      </c>
      <c r="E111" s="2" t="s">
        <v>336</v>
      </c>
      <c r="F111" s="2" t="s">
        <v>12</v>
      </c>
      <c r="G111" s="2" t="s">
        <v>14</v>
      </c>
      <c r="H111" s="2">
        <v>40</v>
      </c>
      <c r="I111" s="2">
        <v>396</v>
      </c>
      <c r="Q111" s="2" t="s">
        <v>290</v>
      </c>
      <c r="R111" s="2">
        <v>2</v>
      </c>
      <c r="S111" s="2" t="s">
        <v>360</v>
      </c>
      <c r="T111" s="2">
        <v>0</v>
      </c>
      <c r="U111" s="2" t="s">
        <v>325</v>
      </c>
      <c r="V111" s="2" t="s">
        <v>324</v>
      </c>
      <c r="W111" s="2" t="s">
        <v>337</v>
      </c>
      <c r="X111" s="2" t="s">
        <v>302</v>
      </c>
      <c r="Y111" s="2" t="s">
        <v>26</v>
      </c>
      <c r="AB111" s="2" t="s">
        <v>295</v>
      </c>
      <c r="AD111" s="2" t="s">
        <v>25</v>
      </c>
      <c r="AE111" s="2" t="s">
        <v>14</v>
      </c>
      <c r="AF111" s="2" t="s">
        <v>143</v>
      </c>
      <c r="AG111" s="2" t="s">
        <v>143</v>
      </c>
      <c r="AM111" s="2">
        <v>0.7</v>
      </c>
      <c r="AN111" s="2">
        <v>0.69099999999999995</v>
      </c>
      <c r="AO111" s="2">
        <v>0.82099999999999995</v>
      </c>
      <c r="AS111" s="5">
        <f t="shared" si="25"/>
        <v>0.7504113756613755</v>
      </c>
    </row>
    <row r="112" spans="1:45" x14ac:dyDescent="0.45">
      <c r="A112" s="2">
        <v>282</v>
      </c>
      <c r="B112" s="2" t="s">
        <v>334</v>
      </c>
      <c r="C112" s="2">
        <v>2021</v>
      </c>
      <c r="D112" s="2" t="s">
        <v>335</v>
      </c>
      <c r="E112" s="2" t="s">
        <v>336</v>
      </c>
      <c r="F112" s="2" t="s">
        <v>12</v>
      </c>
      <c r="G112" s="2" t="s">
        <v>14</v>
      </c>
      <c r="H112" s="2">
        <v>40</v>
      </c>
      <c r="I112" s="2">
        <v>396</v>
      </c>
      <c r="Q112" s="2" t="s">
        <v>290</v>
      </c>
      <c r="R112" s="2">
        <v>2</v>
      </c>
      <c r="S112" s="2" t="s">
        <v>360</v>
      </c>
      <c r="T112" s="2">
        <v>0</v>
      </c>
      <c r="U112" s="2" t="s">
        <v>325</v>
      </c>
      <c r="V112" s="2" t="s">
        <v>324</v>
      </c>
      <c r="W112" s="2" t="s">
        <v>337</v>
      </c>
      <c r="X112" s="2" t="s">
        <v>302</v>
      </c>
      <c r="Y112" s="2" t="s">
        <v>26</v>
      </c>
      <c r="AB112" s="2" t="s">
        <v>295</v>
      </c>
      <c r="AD112" s="2" t="s">
        <v>25</v>
      </c>
      <c r="AE112" s="2" t="s">
        <v>14</v>
      </c>
      <c r="AF112" s="2" t="s">
        <v>143</v>
      </c>
      <c r="AG112" s="2" t="s">
        <v>143</v>
      </c>
      <c r="AM112" s="2">
        <v>0.61599999999999999</v>
      </c>
      <c r="AN112" s="2">
        <v>0.625</v>
      </c>
      <c r="AO112" s="2">
        <v>0.51700000000000002</v>
      </c>
      <c r="AS112" s="5">
        <f t="shared" si="25"/>
        <v>0.56589316987740812</v>
      </c>
    </row>
    <row r="113" spans="1:45" x14ac:dyDescent="0.45">
      <c r="A113" s="2">
        <v>282</v>
      </c>
      <c r="B113" s="2" t="s">
        <v>334</v>
      </c>
      <c r="C113" s="2">
        <v>2021</v>
      </c>
      <c r="D113" s="2" t="s">
        <v>335</v>
      </c>
      <c r="E113" s="2" t="s">
        <v>336</v>
      </c>
      <c r="F113" s="2" t="s">
        <v>12</v>
      </c>
      <c r="G113" s="2" t="s">
        <v>14</v>
      </c>
      <c r="H113" s="2">
        <v>40</v>
      </c>
      <c r="I113" s="2">
        <v>396</v>
      </c>
      <c r="Q113" s="2" t="s">
        <v>290</v>
      </c>
      <c r="R113" s="2">
        <v>2</v>
      </c>
      <c r="S113" s="2" t="s">
        <v>360</v>
      </c>
      <c r="T113" s="2">
        <v>0</v>
      </c>
      <c r="U113" s="2" t="s">
        <v>325</v>
      </c>
      <c r="V113" s="2" t="s">
        <v>324</v>
      </c>
      <c r="W113" s="2" t="s">
        <v>337</v>
      </c>
      <c r="X113" s="2" t="s">
        <v>303</v>
      </c>
      <c r="Y113" s="2" t="s">
        <v>26</v>
      </c>
      <c r="AB113" s="2" t="s">
        <v>295</v>
      </c>
      <c r="AD113" s="2" t="s">
        <v>25</v>
      </c>
      <c r="AE113" s="2" t="s">
        <v>14</v>
      </c>
      <c r="AF113" s="2" t="s">
        <v>143</v>
      </c>
      <c r="AG113" s="2" t="s">
        <v>143</v>
      </c>
      <c r="AM113" s="2">
        <v>0.79100000000000004</v>
      </c>
      <c r="AN113" s="2">
        <v>0.75700000000000001</v>
      </c>
      <c r="AO113" s="2">
        <v>0.77400000000000002</v>
      </c>
      <c r="AS113" s="5">
        <f t="shared" si="25"/>
        <v>0.76540561724363165</v>
      </c>
    </row>
    <row r="114" spans="1:45" x14ac:dyDescent="0.45">
      <c r="A114" s="2">
        <v>282</v>
      </c>
      <c r="B114" s="2" t="s">
        <v>334</v>
      </c>
      <c r="C114" s="2">
        <v>2021</v>
      </c>
      <c r="D114" s="2" t="s">
        <v>335</v>
      </c>
      <c r="E114" s="2" t="s">
        <v>336</v>
      </c>
      <c r="F114" s="2" t="s">
        <v>12</v>
      </c>
      <c r="G114" s="2" t="s">
        <v>14</v>
      </c>
      <c r="H114" s="2">
        <v>40</v>
      </c>
      <c r="I114" s="2">
        <v>396</v>
      </c>
      <c r="Q114" s="2" t="s">
        <v>290</v>
      </c>
      <c r="R114" s="2">
        <v>2</v>
      </c>
      <c r="S114" s="2" t="s">
        <v>360</v>
      </c>
      <c r="T114" s="2">
        <v>0</v>
      </c>
      <c r="U114" s="2" t="s">
        <v>325</v>
      </c>
      <c r="V114" s="2" t="s">
        <v>324</v>
      </c>
      <c r="W114" s="2" t="s">
        <v>337</v>
      </c>
      <c r="X114" s="2" t="s">
        <v>303</v>
      </c>
      <c r="Y114" s="2" t="s">
        <v>26</v>
      </c>
      <c r="AB114" s="2" t="s">
        <v>295</v>
      </c>
      <c r="AD114" s="2" t="s">
        <v>25</v>
      </c>
      <c r="AE114" s="2" t="s">
        <v>14</v>
      </c>
      <c r="AF114" s="2" t="s">
        <v>143</v>
      </c>
      <c r="AG114" s="2" t="s">
        <v>143</v>
      </c>
      <c r="AM114" s="2">
        <v>0.79500000000000004</v>
      </c>
      <c r="AN114" s="2">
        <v>0.751</v>
      </c>
      <c r="AO114" s="2">
        <v>0.85099999999999998</v>
      </c>
      <c r="AS114" s="5">
        <f t="shared" si="25"/>
        <v>0.79787890137328354</v>
      </c>
    </row>
    <row r="115" spans="1:45" x14ac:dyDescent="0.45">
      <c r="A115" s="2">
        <v>282</v>
      </c>
      <c r="B115" s="2" t="s">
        <v>334</v>
      </c>
      <c r="C115" s="2">
        <v>2021</v>
      </c>
      <c r="D115" s="2" t="s">
        <v>335</v>
      </c>
      <c r="E115" s="2" t="s">
        <v>336</v>
      </c>
      <c r="F115" s="2" t="s">
        <v>12</v>
      </c>
      <c r="G115" s="2" t="s">
        <v>14</v>
      </c>
      <c r="H115" s="2">
        <v>40</v>
      </c>
      <c r="I115" s="2">
        <v>396</v>
      </c>
      <c r="Q115" s="2" t="s">
        <v>290</v>
      </c>
      <c r="R115" s="2">
        <v>2</v>
      </c>
      <c r="S115" s="2" t="s">
        <v>360</v>
      </c>
      <c r="T115" s="2">
        <v>0</v>
      </c>
      <c r="U115" s="2" t="s">
        <v>325</v>
      </c>
      <c r="V115" s="2" t="s">
        <v>324</v>
      </c>
      <c r="W115" s="2" t="s">
        <v>337</v>
      </c>
      <c r="X115" s="2" t="s">
        <v>303</v>
      </c>
      <c r="Y115" s="2" t="s">
        <v>26</v>
      </c>
      <c r="AB115" s="2" t="s">
        <v>295</v>
      </c>
      <c r="AD115" s="2" t="s">
        <v>25</v>
      </c>
      <c r="AE115" s="2" t="s">
        <v>14</v>
      </c>
      <c r="AF115" s="2" t="s">
        <v>143</v>
      </c>
      <c r="AG115" s="2" t="s">
        <v>143</v>
      </c>
      <c r="AM115" s="2">
        <v>0.75</v>
      </c>
      <c r="AN115" s="2">
        <v>0.72399999999999998</v>
      </c>
      <c r="AO115" s="2">
        <v>0.75</v>
      </c>
      <c r="AS115" s="5">
        <f t="shared" si="25"/>
        <v>0.73677069199457246</v>
      </c>
    </row>
    <row r="116" spans="1:45" x14ac:dyDescent="0.45">
      <c r="A116" s="2">
        <v>282</v>
      </c>
      <c r="B116" s="2" t="s">
        <v>334</v>
      </c>
      <c r="C116" s="2">
        <v>2021</v>
      </c>
      <c r="D116" s="2" t="s">
        <v>335</v>
      </c>
      <c r="E116" s="2" t="s">
        <v>336</v>
      </c>
      <c r="F116" s="2" t="s">
        <v>12</v>
      </c>
      <c r="G116" s="2" t="s">
        <v>14</v>
      </c>
      <c r="H116" s="2">
        <v>40</v>
      </c>
      <c r="I116" s="2">
        <v>396</v>
      </c>
      <c r="Q116" s="2" t="s">
        <v>290</v>
      </c>
      <c r="R116" s="2">
        <v>2</v>
      </c>
      <c r="S116" s="2" t="s">
        <v>360</v>
      </c>
      <c r="T116" s="2">
        <v>0</v>
      </c>
      <c r="U116" s="2" t="s">
        <v>325</v>
      </c>
      <c r="V116" s="2" t="s">
        <v>324</v>
      </c>
      <c r="W116" s="2" t="s">
        <v>337</v>
      </c>
      <c r="X116" s="2" t="s">
        <v>303</v>
      </c>
      <c r="Y116" s="2" t="s">
        <v>26</v>
      </c>
      <c r="AB116" s="2" t="s">
        <v>295</v>
      </c>
      <c r="AD116" s="2" t="s">
        <v>25</v>
      </c>
      <c r="AE116" s="2" t="s">
        <v>14</v>
      </c>
      <c r="AF116" s="2" t="s">
        <v>143</v>
      </c>
      <c r="AG116" s="2" t="s">
        <v>143</v>
      </c>
      <c r="AM116" s="2">
        <v>0.63300000000000001</v>
      </c>
      <c r="AN116" s="2">
        <v>0.61299999999999999</v>
      </c>
      <c r="AO116" s="2">
        <v>0.65500000000000003</v>
      </c>
      <c r="AP116" s="3"/>
      <c r="AS116" s="5">
        <f t="shared" si="25"/>
        <v>0.63330441640378554</v>
      </c>
    </row>
    <row r="117" spans="1:45" x14ac:dyDescent="0.45">
      <c r="A117" s="2">
        <v>283</v>
      </c>
      <c r="B117" s="2" t="s">
        <v>300</v>
      </c>
      <c r="C117" s="2">
        <v>2021</v>
      </c>
      <c r="D117" s="2" t="s">
        <v>247</v>
      </c>
      <c r="E117" s="2" t="s">
        <v>254</v>
      </c>
      <c r="F117" s="2" t="s">
        <v>12</v>
      </c>
      <c r="G117" s="2" t="s">
        <v>14</v>
      </c>
      <c r="H117" s="2">
        <v>34</v>
      </c>
      <c r="I117" s="2">
        <v>34</v>
      </c>
      <c r="Q117" s="2" t="s">
        <v>115</v>
      </c>
      <c r="R117" s="2">
        <v>1</v>
      </c>
      <c r="S117" s="2" t="s">
        <v>11</v>
      </c>
      <c r="T117" s="2">
        <v>1</v>
      </c>
      <c r="U117" s="2" t="s">
        <v>346</v>
      </c>
      <c r="V117" s="2" t="s">
        <v>313</v>
      </c>
      <c r="W117" s="2" t="s">
        <v>40</v>
      </c>
      <c r="X117" s="2" t="s">
        <v>297</v>
      </c>
      <c r="Y117" s="2" t="s">
        <v>298</v>
      </c>
      <c r="Z117" s="4">
        <v>0.8</v>
      </c>
      <c r="AA117" s="4">
        <v>0.2</v>
      </c>
      <c r="AD117" s="2" t="s">
        <v>25</v>
      </c>
      <c r="AE117" s="2" t="s">
        <v>14</v>
      </c>
      <c r="AF117" s="2" t="s">
        <v>299</v>
      </c>
      <c r="AG117" s="2" t="s">
        <v>81</v>
      </c>
      <c r="AI117" s="3">
        <v>29</v>
      </c>
      <c r="AJ117" s="3">
        <v>8</v>
      </c>
      <c r="AK117" s="3">
        <v>26</v>
      </c>
      <c r="AL117" s="3">
        <v>5</v>
      </c>
      <c r="AM117" s="2">
        <v>0.80900000000000005</v>
      </c>
      <c r="AN117" s="2">
        <v>0.78400000000000003</v>
      </c>
      <c r="AO117" s="2">
        <v>0.85399999999999998</v>
      </c>
      <c r="AP117" s="2">
        <v>0.76500000000000001</v>
      </c>
      <c r="AS117" s="2">
        <v>0.81799999999999995</v>
      </c>
    </row>
    <row r="118" spans="1:45" x14ac:dyDescent="0.45">
      <c r="A118" s="2">
        <v>313</v>
      </c>
      <c r="B118" s="2" t="s">
        <v>429</v>
      </c>
      <c r="C118" s="2">
        <v>2023</v>
      </c>
      <c r="D118" s="2" t="s">
        <v>420</v>
      </c>
      <c r="E118" s="2" t="s">
        <v>424</v>
      </c>
      <c r="F118" s="2" t="s">
        <v>12</v>
      </c>
      <c r="G118" s="2" t="s">
        <v>14</v>
      </c>
      <c r="H118" s="2">
        <v>45</v>
      </c>
      <c r="I118" s="2">
        <v>50</v>
      </c>
      <c r="J118" s="2">
        <v>24</v>
      </c>
      <c r="K118" s="2">
        <v>27</v>
      </c>
      <c r="L118" s="2">
        <v>4</v>
      </c>
      <c r="M118" s="2">
        <v>1.1166666666666667</v>
      </c>
      <c r="N118" s="2">
        <v>3.9916666666666667</v>
      </c>
      <c r="O118" s="2">
        <v>1.0416666666666667</v>
      </c>
      <c r="P118" s="2" t="s">
        <v>185</v>
      </c>
      <c r="Q118" s="2" t="s">
        <v>115</v>
      </c>
      <c r="R118" s="2">
        <v>1</v>
      </c>
      <c r="S118" s="2" t="s">
        <v>425</v>
      </c>
      <c r="T118" s="2">
        <v>1</v>
      </c>
      <c r="U118" s="2" t="s">
        <v>346</v>
      </c>
      <c r="V118" s="2" t="s">
        <v>426</v>
      </c>
      <c r="X118" s="2" t="s">
        <v>432</v>
      </c>
      <c r="Y118" s="2" t="s">
        <v>194</v>
      </c>
      <c r="Z118" s="4">
        <v>0.8</v>
      </c>
      <c r="AA118" s="4">
        <v>0.2</v>
      </c>
      <c r="AB118" s="2" t="s">
        <v>431</v>
      </c>
      <c r="AD118" s="2" t="s">
        <v>25</v>
      </c>
      <c r="AE118" s="2" t="s">
        <v>14</v>
      </c>
      <c r="AF118" s="2" t="s">
        <v>430</v>
      </c>
      <c r="AG118" s="2" t="s">
        <v>81</v>
      </c>
      <c r="AH118" s="2">
        <v>0.5</v>
      </c>
      <c r="AM118" s="2">
        <v>0.97599999999999998</v>
      </c>
      <c r="AN118" s="2">
        <v>0.95499999999999996</v>
      </c>
      <c r="AO118" s="2">
        <v>0.99199999999999999</v>
      </c>
      <c r="AR118" s="2">
        <v>0.996</v>
      </c>
    </row>
    <row r="119" spans="1:45" x14ac:dyDescent="0.45">
      <c r="A119" s="2">
        <v>313</v>
      </c>
      <c r="B119" s="2" t="s">
        <v>429</v>
      </c>
      <c r="C119" s="2">
        <v>2023</v>
      </c>
      <c r="D119" s="2" t="s">
        <v>420</v>
      </c>
      <c r="E119" s="2" t="s">
        <v>424</v>
      </c>
      <c r="F119" s="2" t="s">
        <v>12</v>
      </c>
      <c r="G119" s="2" t="s">
        <v>14</v>
      </c>
      <c r="H119" s="2">
        <v>45</v>
      </c>
      <c r="I119" s="2">
        <v>50</v>
      </c>
      <c r="J119" s="2">
        <v>24</v>
      </c>
      <c r="K119" s="2">
        <v>27</v>
      </c>
      <c r="L119" s="2">
        <v>4</v>
      </c>
      <c r="M119" s="2">
        <v>1.1166666666666667</v>
      </c>
      <c r="N119" s="2">
        <v>3.9916666666666667</v>
      </c>
      <c r="O119" s="2">
        <v>1.0416666666666667</v>
      </c>
      <c r="P119" s="2" t="s">
        <v>185</v>
      </c>
      <c r="Q119" s="2" t="s">
        <v>115</v>
      </c>
      <c r="R119" s="2">
        <v>1</v>
      </c>
      <c r="S119" s="2" t="s">
        <v>425</v>
      </c>
      <c r="T119" s="2">
        <v>1</v>
      </c>
      <c r="U119" s="2" t="s">
        <v>346</v>
      </c>
      <c r="V119" s="2" t="s">
        <v>426</v>
      </c>
      <c r="X119" s="2" t="s">
        <v>432</v>
      </c>
      <c r="Y119" s="2" t="s">
        <v>194</v>
      </c>
      <c r="Z119" s="4">
        <v>0.8</v>
      </c>
      <c r="AA119" s="4">
        <v>0.2</v>
      </c>
      <c r="AB119" s="2" t="s">
        <v>431</v>
      </c>
      <c r="AD119" s="2" t="s">
        <v>25</v>
      </c>
      <c r="AE119" s="2" t="s">
        <v>14</v>
      </c>
      <c r="AF119" s="2" t="s">
        <v>430</v>
      </c>
      <c r="AG119" s="2" t="s">
        <v>81</v>
      </c>
      <c r="AH119" s="2">
        <v>0.5</v>
      </c>
      <c r="AM119" s="2">
        <v>0.78400000000000003</v>
      </c>
      <c r="AN119" s="2">
        <v>0.747</v>
      </c>
      <c r="AO119" s="2">
        <v>0.78400000000000003</v>
      </c>
      <c r="AR119" s="2">
        <v>0.84399999999999997</v>
      </c>
    </row>
    <row r="120" spans="1:45" x14ac:dyDescent="0.45">
      <c r="A120" s="2">
        <v>313</v>
      </c>
      <c r="B120" s="2" t="s">
        <v>429</v>
      </c>
      <c r="C120" s="2">
        <v>2023</v>
      </c>
      <c r="D120" s="2" t="s">
        <v>420</v>
      </c>
      <c r="E120" s="2" t="s">
        <v>424</v>
      </c>
      <c r="F120" s="2" t="s">
        <v>12</v>
      </c>
      <c r="G120" s="2" t="s">
        <v>14</v>
      </c>
      <c r="H120" s="2">
        <v>45</v>
      </c>
      <c r="I120" s="2">
        <v>50</v>
      </c>
      <c r="J120" s="2">
        <v>24</v>
      </c>
      <c r="K120" s="2">
        <v>27</v>
      </c>
      <c r="L120" s="2">
        <v>4</v>
      </c>
      <c r="M120" s="2">
        <v>1.1166666666666667</v>
      </c>
      <c r="N120" s="2">
        <v>3.9916666666666667</v>
      </c>
      <c r="O120" s="2">
        <v>1.0416666666666667</v>
      </c>
      <c r="P120" s="2" t="s">
        <v>185</v>
      </c>
      <c r="Q120" s="2" t="s">
        <v>115</v>
      </c>
      <c r="R120" s="2">
        <v>1</v>
      </c>
      <c r="S120" s="2" t="s">
        <v>425</v>
      </c>
      <c r="T120" s="2">
        <v>1</v>
      </c>
      <c r="U120" s="2" t="s">
        <v>346</v>
      </c>
      <c r="V120" s="2" t="s">
        <v>426</v>
      </c>
      <c r="X120" s="2" t="s">
        <v>432</v>
      </c>
      <c r="Y120" s="2" t="s">
        <v>194</v>
      </c>
      <c r="Z120" s="4">
        <v>0.8</v>
      </c>
      <c r="AA120" s="4">
        <v>0.2</v>
      </c>
      <c r="AB120" s="2" t="s">
        <v>431</v>
      </c>
      <c r="AD120" s="2" t="s">
        <v>25</v>
      </c>
      <c r="AE120" s="2" t="s">
        <v>14</v>
      </c>
      <c r="AF120" s="2" t="s">
        <v>430</v>
      </c>
      <c r="AG120" s="2" t="s">
        <v>81</v>
      </c>
      <c r="AH120" s="2">
        <v>0.5</v>
      </c>
      <c r="AM120" s="2">
        <v>0.81</v>
      </c>
      <c r="AN120" s="2">
        <v>0.68600000000000005</v>
      </c>
      <c r="AO120" s="2">
        <v>0.81</v>
      </c>
      <c r="AR120" s="2">
        <v>0.84199999999999997</v>
      </c>
    </row>
  </sheetData>
  <autoFilter ref="A1:BI1" xr:uid="{CA8BCDEA-B946-4A22-9FA4-E9E569C28044}"/>
  <phoneticPr fontId="2" type="noConversion"/>
  <pageMargins left="0.25" right="0.25" top="0.75" bottom="0.75" header="0.3" footer="0.3"/>
  <pageSetup paperSize="9" scale="14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all_study_table</vt:lpstr>
      <vt:lpstr>best_results</vt:lpstr>
      <vt:lpstr>2_by_2_table_final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Sun</dc:creator>
  <cp:lastModifiedBy>Carter Sun</cp:lastModifiedBy>
  <cp:lastPrinted>2021-12-28T05:53:54Z</cp:lastPrinted>
  <dcterms:created xsi:type="dcterms:W3CDTF">2021-02-03T00:20:49Z</dcterms:created>
  <dcterms:modified xsi:type="dcterms:W3CDTF">2024-09-10T23:49:39Z</dcterms:modified>
</cp:coreProperties>
</file>