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NDERGRADUATE_TJPU &amp; ELS &amp; BGSU\Senior-spring\STAT 4440\HW 5\"/>
    </mc:Choice>
  </mc:AlternateContent>
  <bookViews>
    <workbookView xWindow="0" yWindow="0" windowWidth="16880" windowHeight="10020"/>
  </bookViews>
  <sheets>
    <sheet name="NearNbhr" sheetId="45" r:id="rId1"/>
  </sheets>
  <definedNames>
    <definedName name="BuildDate" localSheetId="0" hidden="1">3636</definedName>
    <definedName name="BuildDate" hidden="1">4202</definedName>
    <definedName name="BuildNo" localSheetId="0" hidden="1">74</definedName>
    <definedName name="BuildNo" hidden="1">83</definedName>
    <definedName name="solver_adj_ob" localSheetId="0" hidden="1">0</definedName>
    <definedName name="solver_adj_ob1" localSheetId="0" hidden="1">0</definedName>
    <definedName name="solver_adj1" localSheetId="0" hidden="1">NearNbhr!#REF!</definedName>
    <definedName name="solver_cct" localSheetId="0" hidden="1">20</definedName>
    <definedName name="solver_cgt" localSheetId="0" hidden="1">1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dia" localSheetId="0" hidden="1">1</definedName>
    <definedName name="solver_dua" localSheetId="0" hidden="1">2</definedName>
    <definedName name="solver_eng" localSheetId="0" hidden="1">2</definedName>
    <definedName name="solver_gct" localSheetId="0" hidden="1">20</definedName>
    <definedName name="solver_gop" localSheetId="0" hidden="1">1</definedName>
    <definedName name="solver_ibd" localSheetId="0" hidden="1">0</definedName>
    <definedName name="solver_itr" localSheetId="0" hidden="1">2147483647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1" localSheetId="0" hidden="1">NearNbhr!#REF!</definedName>
    <definedName name="solver_lhs2" localSheetId="0" hidden="1">NearNbhr!#REF!</definedName>
    <definedName name="solver_lhs3" localSheetId="0" hidden="1">NearNbhr!#REF!</definedName>
    <definedName name="solver_lhs4" localSheetId="0" hidden="1">NearNbhr!#REF!</definedName>
    <definedName name="solver_lhs5" localSheetId="0" hidden="1">NearNbhr!#REF!</definedName>
    <definedName name="solver_lin" localSheetId="0" hidden="1">1</definedName>
    <definedName name="solver_mip" localSheetId="0" hidden="1">2147483647</definedName>
    <definedName name="solver_neg" localSheetId="0" hidden="1">1</definedName>
    <definedName name="solver_nod" localSheetId="0" hidden="1">2147483647</definedName>
    <definedName name="solver_ntri" hidden="1">1000</definedName>
    <definedName name="solver_num" localSheetId="0" hidden="1">0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ed" localSheetId="0" hidden="1">0.000001</definedName>
    <definedName name="solver_rel1" localSheetId="0" hidden="1">5</definedName>
    <definedName name="solver_rel2" localSheetId="0" hidden="1">1</definedName>
    <definedName name="solver_rel3" localSheetId="0" hidden="1">5</definedName>
    <definedName name="solver_rel4" localSheetId="0" hidden="1">2</definedName>
    <definedName name="solver_rel5" localSheetId="0" hidden="1">2</definedName>
    <definedName name="solver_rep" localSheetId="0" hidden="1">0</definedName>
    <definedName name="solver_rhs1" localSheetId="0" hidden="1">NearNbhr!#REF!</definedName>
    <definedName name="solver_rhs2" localSheetId="0" hidden="1">NearNbhr!#REF!</definedName>
    <definedName name="solver_rhs3" localSheetId="0" hidden="1">NearNbhr!#REF!</definedName>
    <definedName name="solver_rhs4" localSheetId="0" hidden="1">1</definedName>
    <definedName name="solver_rhs5" localSheetId="0" hidden="1">NearNbhr!#REF!</definedName>
    <definedName name="solver_rlx" localSheetId="0" hidden="1">0</definedName>
    <definedName name="solver_rsmp" hidden="1">2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v" localSheetId="0" hidden="1">1</definedName>
    <definedName name="solver_rxv1" localSheetId="0" hidden="1">1</definedName>
    <definedName name="solver_scl" localSheetId="0" hidden="1">0</definedName>
    <definedName name="solver_seed" hidden="1">0</definedName>
    <definedName name="solver_sho" localSheetId="0" hidden="1">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ar1" localSheetId="0" hidden="1">" "</definedName>
    <definedName name="solver_ver" localSheetId="0" hidden="1">3</definedName>
    <definedName name="solver_vir" localSheetId="0" hidden="1">1</definedName>
    <definedName name="solver_vir1" localSheetId="0" hidden="1">1</definedName>
    <definedName name="solver_vol" localSheetId="0" hidden="1">0</definedName>
    <definedName name="solver_vst" localSheetId="0" hidden="1">0</definedName>
    <definedName name="solver_vst1" localSheetId="0" hidden="1">0</definedName>
    <definedName name="Vers" localSheetId="0" hidden="1">" 3.2.6.E"</definedName>
    <definedName name="Vers" hidden="1">" 3.3E)"</definedName>
    <definedName name="VersionMajor" hidden="1">3</definedName>
    <definedName name="VersionMinor" hidden="1">2</definedName>
    <definedName name="VersionPatch" localSheetId="0" hidden="1">6</definedName>
    <definedName name="VersionPatch" hidden="1">10</definedName>
  </definedNames>
  <calcPr calcId="152511"/>
</workbook>
</file>

<file path=xl/calcChain.xml><?xml version="1.0" encoding="utf-8"?>
<calcChain xmlns="http://schemas.openxmlformats.org/spreadsheetml/2006/main">
  <c r="Q26" i="45" l="1"/>
  <c r="R26" i="45"/>
  <c r="P26" i="45"/>
  <c r="Q10" i="45" l="1"/>
  <c r="Q12" i="45"/>
  <c r="Q14" i="45"/>
  <c r="Q16" i="45"/>
  <c r="Q18" i="45"/>
  <c r="Q20" i="45"/>
  <c r="F5" i="45"/>
  <c r="F6" i="45"/>
  <c r="F7" i="45"/>
  <c r="F8" i="45"/>
  <c r="F9" i="45"/>
  <c r="F10" i="45"/>
  <c r="F11" i="45"/>
  <c r="F12" i="45"/>
  <c r="F13" i="45"/>
  <c r="F14" i="45"/>
  <c r="F15" i="45"/>
  <c r="F16" i="45"/>
  <c r="F17" i="45"/>
  <c r="F18" i="45"/>
  <c r="F4" i="45"/>
  <c r="M7" i="45"/>
  <c r="Q7" i="45" s="1"/>
  <c r="N7" i="45"/>
  <c r="M8" i="45"/>
  <c r="Q8" i="45" s="1"/>
  <c r="N8" i="45"/>
  <c r="R7" i="45" s="1"/>
  <c r="M9" i="45"/>
  <c r="Q9" i="45" s="1"/>
  <c r="N9" i="45"/>
  <c r="R9" i="45" s="1"/>
  <c r="M10" i="45"/>
  <c r="N10" i="45"/>
  <c r="R10" i="45" s="1"/>
  <c r="M11" i="45"/>
  <c r="Q11" i="45" s="1"/>
  <c r="N11" i="45"/>
  <c r="R11" i="45" s="1"/>
  <c r="M12" i="45"/>
  <c r="N12" i="45"/>
  <c r="R12" i="45" s="1"/>
  <c r="M13" i="45"/>
  <c r="Q13" i="45" s="1"/>
  <c r="N13" i="45"/>
  <c r="R13" i="45" s="1"/>
  <c r="M14" i="45"/>
  <c r="N14" i="45"/>
  <c r="R14" i="45" s="1"/>
  <c r="M15" i="45"/>
  <c r="Q15" i="45" s="1"/>
  <c r="N15" i="45"/>
  <c r="R15" i="45" s="1"/>
  <c r="M16" i="45"/>
  <c r="N16" i="45"/>
  <c r="R16" i="45" s="1"/>
  <c r="M17" i="45"/>
  <c r="Q17" i="45" s="1"/>
  <c r="N17" i="45"/>
  <c r="R17" i="45" s="1"/>
  <c r="M18" i="45"/>
  <c r="N18" i="45"/>
  <c r="R18" i="45" s="1"/>
  <c r="M19" i="45"/>
  <c r="Q19" i="45" s="1"/>
  <c r="N19" i="45"/>
  <c r="R19" i="45" s="1"/>
  <c r="M20" i="45"/>
  <c r="N20" i="45"/>
  <c r="R20" i="45" s="1"/>
  <c r="M21" i="45"/>
  <c r="Q21" i="45" s="1"/>
  <c r="N21" i="45"/>
  <c r="R21" i="45" s="1"/>
  <c r="L8" i="45"/>
  <c r="L9" i="45"/>
  <c r="P9" i="45" s="1"/>
  <c r="L10" i="45"/>
  <c r="P10" i="45" s="1"/>
  <c r="L11" i="45"/>
  <c r="P11" i="45" s="1"/>
  <c r="L12" i="45"/>
  <c r="L13" i="45"/>
  <c r="P13" i="45" s="1"/>
  <c r="L14" i="45"/>
  <c r="P14" i="45" s="1"/>
  <c r="L15" i="45"/>
  <c r="P15" i="45" s="1"/>
  <c r="L16" i="45"/>
  <c r="L17" i="45"/>
  <c r="P17" i="45" s="1"/>
  <c r="L18" i="45"/>
  <c r="P18" i="45" s="1"/>
  <c r="L19" i="45"/>
  <c r="P19" i="45" s="1"/>
  <c r="L20" i="45"/>
  <c r="L21" i="45"/>
  <c r="P21" i="45" s="1"/>
  <c r="L7" i="45"/>
  <c r="P8" i="45" s="1"/>
  <c r="B19" i="45"/>
  <c r="C19" i="45"/>
  <c r="D19" i="45"/>
  <c r="E19" i="45"/>
  <c r="Q22" i="45" l="1"/>
  <c r="Q23" i="45"/>
  <c r="R22" i="45"/>
  <c r="R23" i="45"/>
  <c r="R24" i="45" s="1"/>
  <c r="R25" i="45" s="1"/>
  <c r="R8" i="45"/>
  <c r="P7" i="45"/>
  <c r="P20" i="45"/>
  <c r="P16" i="45"/>
  <c r="P12" i="45"/>
  <c r="Q24" i="45" l="1"/>
  <c r="Q25" i="45" s="1"/>
  <c r="P23" i="45"/>
  <c r="P22" i="45"/>
  <c r="P24" i="45" l="1"/>
  <c r="P25" i="45" s="1"/>
</calcChain>
</file>

<file path=xl/comments1.xml><?xml version="1.0" encoding="utf-8"?>
<comments xmlns="http://schemas.openxmlformats.org/spreadsheetml/2006/main">
  <authors>
    <author>CRump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CRump:</t>
        </r>
        <r>
          <rPr>
            <sz val="9"/>
            <color indexed="81"/>
            <rFont val="Tahoma"/>
            <family val="2"/>
          </rPr>
          <t xml:space="preserve">
Threshold defining of a Good cookie; you can type any number here - it is not a text field.</t>
        </r>
      </text>
    </comment>
  </commentList>
</comments>
</file>

<file path=xl/sharedStrings.xml><?xml version="1.0" encoding="utf-8"?>
<sst xmlns="http://schemas.openxmlformats.org/spreadsheetml/2006/main" count="49" uniqueCount="35">
  <si>
    <t>Source:</t>
  </si>
  <si>
    <t>http://www.puzzlor.com/2012-12_CookieBakeOff.html</t>
  </si>
  <si>
    <t>Batch</t>
  </si>
  <si>
    <t>Sugar</t>
  </si>
  <si>
    <t>Flour</t>
  </si>
  <si>
    <t>Butter</t>
  </si>
  <si>
    <t>Score</t>
  </si>
  <si>
    <t>Good?</t>
  </si>
  <si>
    <t>a</t>
  </si>
  <si>
    <t>b</t>
  </si>
  <si>
    <t>c</t>
  </si>
  <si>
    <t>Average</t>
  </si>
  <si>
    <t>Absolute Pairwise Differences</t>
    <phoneticPr fontId="10" type="noConversion"/>
  </si>
  <si>
    <t>a</t>
    <phoneticPr fontId="10" type="noConversion"/>
  </si>
  <si>
    <t>b</t>
    <phoneticPr fontId="10" type="noConversion"/>
  </si>
  <si>
    <t>Sugar</t>
    <phoneticPr fontId="10" type="noConversion"/>
  </si>
  <si>
    <t>Flour</t>
    <phoneticPr fontId="10" type="noConversion"/>
  </si>
  <si>
    <t>Butter</t>
    <phoneticPr fontId="10" type="noConversion"/>
  </si>
  <si>
    <t>c</t>
    <phoneticPr fontId="10" type="noConversion"/>
  </si>
  <si>
    <t>Distances</t>
    <phoneticPr fontId="10" type="noConversion"/>
  </si>
  <si>
    <t>k</t>
  </si>
  <si>
    <t>Distances ranking</t>
    <phoneticPr fontId="10" type="noConversion"/>
  </si>
  <si>
    <t>a</t>
    <phoneticPr fontId="10" type="noConversion"/>
  </si>
  <si>
    <t>b</t>
    <phoneticPr fontId="10" type="noConversion"/>
  </si>
  <si>
    <t>k</t>
    <phoneticPr fontId="10" type="noConversion"/>
  </si>
  <si>
    <t>cutoff</t>
    <phoneticPr fontId="10" type="noConversion"/>
  </si>
  <si>
    <t>votes</t>
    <phoneticPr fontId="10" type="noConversion"/>
  </si>
  <si>
    <t>prob</t>
    <phoneticPr fontId="10" type="noConversion"/>
  </si>
  <si>
    <t>predict</t>
    <phoneticPr fontId="10" type="noConversion"/>
  </si>
  <si>
    <t>Good?</t>
    <phoneticPr fontId="10" type="noConversion"/>
  </si>
  <si>
    <t>a</t>
    <phoneticPr fontId="10" type="noConversion"/>
  </si>
  <si>
    <t>Prob of</t>
    <phoneticPr fontId="10" type="noConversion"/>
  </si>
  <si>
    <t>Voters</t>
    <phoneticPr fontId="10" type="noConversion"/>
  </si>
  <si>
    <t>Scores of</t>
    <phoneticPr fontId="10" type="noConversion"/>
  </si>
  <si>
    <t>scores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</si>
</sst>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&gt;\=\ 0"/>
  </numFmts>
  <fonts count="16" x14ac:knownFonts="1">
    <font>
      <sz val="11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1"/>
      <color theme="1"/>
      <name val="宋体"/>
      <family val="2"/>
      <scheme val="minor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5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1" applyAlignment="1" applyProtection="1">
      <alignment horizontal="left"/>
    </xf>
    <xf numFmtId="0" fontId="8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4" fillId="0" borderId="0" xfId="0" applyFont="1" applyAlignment="1"/>
    <xf numFmtId="0" fontId="8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12" fillId="0" borderId="0" xfId="0" applyFont="1" applyAlignment="1">
      <alignment horizontal="left"/>
    </xf>
    <xf numFmtId="0" fontId="0" fillId="7" borderId="0" xfId="0" applyFill="1" applyAlignment="1">
      <alignment horizontal="center"/>
    </xf>
    <xf numFmtId="0" fontId="1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1" fontId="15" fillId="5" borderId="0" xfId="0" applyNumberFormat="1" applyFont="1" applyFill="1"/>
    <xf numFmtId="0" fontId="4" fillId="0" borderId="0" xfId="0" applyFont="1" applyAlignment="1">
      <alignment horizontal="center"/>
    </xf>
    <xf numFmtId="0" fontId="0" fillId="8" borderId="0" xfId="0" applyFill="1" applyAlignment="1">
      <alignment horizontal="center"/>
    </xf>
  </cellXfs>
  <cellStyles count="5">
    <cellStyle name="Hyperlink 2" xfId="4"/>
    <cellStyle name="Normal 2" xfId="2"/>
    <cellStyle name="Normal 3" xfId="3"/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557695</xdr:colOff>
      <xdr:row>24</xdr:row>
      <xdr:rowOff>33809</xdr:rowOff>
    </xdr:from>
    <xdr:to>
      <xdr:col>6</xdr:col>
      <xdr:colOff>121201</xdr:colOff>
      <xdr:row>34</xdr:row>
      <xdr:rowOff>152400</xdr:rowOff>
    </xdr:to>
    <xdr:pic>
      <xdr:nvPicPr>
        <xdr:cNvPr id="2" name="Picture 1" descr="cooki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738" y="4373896"/>
          <a:ext cx="2125593" cy="18855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9"/>
  <sheetViews>
    <sheetView tabSelected="1" topLeftCell="J16" zoomScale="115" zoomScaleNormal="115" workbookViewId="0">
      <selection activeCell="T17" sqref="T17"/>
    </sheetView>
  </sheetViews>
  <sheetFormatPr defaultColWidth="9.1796875" defaultRowHeight="14" x14ac:dyDescent="0.25"/>
  <cols>
    <col min="1" max="4" width="9.1796875" style="7"/>
    <col min="5" max="7" width="9.1796875" style="7" customWidth="1"/>
    <col min="8" max="8" width="12.26953125" style="7" customWidth="1"/>
    <col min="9" max="9" width="12.1796875" style="7" customWidth="1"/>
    <col min="10" max="10" width="11.36328125" style="7" customWidth="1"/>
    <col min="11" max="16384" width="9.1796875" style="7"/>
  </cols>
  <sheetData>
    <row r="1" spans="1:25" s="2" customFormat="1" ht="18" x14ac:dyDescent="0.35">
      <c r="A1" s="1" t="s">
        <v>0</v>
      </c>
      <c r="B1" s="3" t="s">
        <v>1</v>
      </c>
      <c r="K1" s="24"/>
      <c r="L1" s="24"/>
      <c r="M1" s="24"/>
    </row>
    <row r="2" spans="1:25" s="2" customFormat="1" ht="18" x14ac:dyDescent="0.35">
      <c r="A2" s="1"/>
      <c r="B2" s="3"/>
      <c r="E2" s="6">
        <v>80</v>
      </c>
      <c r="F2" s="2">
        <v>80</v>
      </c>
      <c r="H2" s="13"/>
      <c r="I2" s="13"/>
      <c r="J2" s="13"/>
      <c r="K2" s="9"/>
      <c r="L2" s="15" t="s">
        <v>13</v>
      </c>
      <c r="M2" s="15" t="s">
        <v>14</v>
      </c>
      <c r="N2" s="2" t="s">
        <v>18</v>
      </c>
      <c r="P2" s="17" t="s">
        <v>21</v>
      </c>
      <c r="T2" s="2" t="s">
        <v>24</v>
      </c>
      <c r="U2" s="2" t="s">
        <v>25</v>
      </c>
    </row>
    <row r="3" spans="1:25" x14ac:dyDescent="0.25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/>
      <c r="H3" s="8"/>
      <c r="I3" s="8" t="s">
        <v>19</v>
      </c>
      <c r="J3" s="8"/>
      <c r="K3" s="7" t="s">
        <v>15</v>
      </c>
      <c r="L3" s="16">
        <v>1</v>
      </c>
      <c r="M3" s="16">
        <v>2</v>
      </c>
      <c r="N3" s="16">
        <v>3</v>
      </c>
      <c r="T3" s="18">
        <v>4</v>
      </c>
      <c r="U3" s="5">
        <v>0.5</v>
      </c>
      <c r="W3" s="7" t="s">
        <v>31</v>
      </c>
    </row>
    <row r="4" spans="1:25" ht="14.5" x14ac:dyDescent="0.3">
      <c r="A4" s="7">
        <v>1</v>
      </c>
      <c r="B4" s="4">
        <v>3</v>
      </c>
      <c r="C4" s="4">
        <v>4</v>
      </c>
      <c r="D4" s="4">
        <v>1</v>
      </c>
      <c r="E4" s="4">
        <v>70</v>
      </c>
      <c r="F4" s="7">
        <f>IF(E4&gt;=$F$2,1,0)</f>
        <v>0</v>
      </c>
      <c r="K4" s="7" t="s">
        <v>16</v>
      </c>
      <c r="L4" s="16">
        <v>2</v>
      </c>
      <c r="M4" s="16">
        <v>4</v>
      </c>
      <c r="N4" s="16">
        <v>1</v>
      </c>
      <c r="V4" s="22" t="s">
        <v>20</v>
      </c>
      <c r="W4" s="7" t="s">
        <v>30</v>
      </c>
      <c r="X4" s="7" t="s">
        <v>23</v>
      </c>
      <c r="Y4" s="7" t="s">
        <v>18</v>
      </c>
    </row>
    <row r="5" spans="1:25" x14ac:dyDescent="0.25">
      <c r="A5" s="7">
        <v>2</v>
      </c>
      <c r="B5" s="4">
        <v>1</v>
      </c>
      <c r="C5" s="4">
        <v>4</v>
      </c>
      <c r="D5" s="4">
        <v>3</v>
      </c>
      <c r="E5" s="4">
        <v>95</v>
      </c>
      <c r="F5" s="7">
        <f t="shared" ref="F5:F19" si="0">IF(E5&gt;=$F$2,1,0)</f>
        <v>1</v>
      </c>
      <c r="K5" s="7" t="s">
        <v>17</v>
      </c>
      <c r="L5" s="16">
        <v>5</v>
      </c>
      <c r="M5" s="16">
        <v>2</v>
      </c>
      <c r="N5" s="16">
        <v>4</v>
      </c>
      <c r="V5" s="23">
        <v>1</v>
      </c>
      <c r="W5" s="7">
        <v>0</v>
      </c>
      <c r="X5" s="7">
        <v>0.66666700000000001</v>
      </c>
      <c r="Y5" s="7">
        <v>0</v>
      </c>
    </row>
    <row r="6" spans="1:25" ht="14.5" x14ac:dyDescent="0.3">
      <c r="A6" s="7">
        <v>3</v>
      </c>
      <c r="B6" s="4">
        <v>2</v>
      </c>
      <c r="C6" s="4">
        <v>2</v>
      </c>
      <c r="D6" s="4">
        <v>4</v>
      </c>
      <c r="E6" s="4">
        <v>45</v>
      </c>
      <c r="F6" s="7">
        <f t="shared" si="0"/>
        <v>0</v>
      </c>
      <c r="H6" s="15" t="s">
        <v>2</v>
      </c>
      <c r="I6" s="15" t="s">
        <v>3</v>
      </c>
      <c r="J6" s="15" t="s">
        <v>4</v>
      </c>
      <c r="K6" s="15" t="s">
        <v>5</v>
      </c>
      <c r="O6" s="7" t="s">
        <v>29</v>
      </c>
      <c r="P6" s="7" t="s">
        <v>22</v>
      </c>
      <c r="Q6" s="7" t="s">
        <v>23</v>
      </c>
      <c r="R6" s="7" t="s">
        <v>18</v>
      </c>
      <c r="T6" s="19"/>
      <c r="U6" s="19"/>
      <c r="V6" s="23">
        <v>2</v>
      </c>
      <c r="W6" s="7">
        <v>0</v>
      </c>
      <c r="X6" s="7">
        <v>0.66666700000000001</v>
      </c>
      <c r="Y6" s="7">
        <v>0</v>
      </c>
    </row>
    <row r="7" spans="1:25" x14ac:dyDescent="0.25">
      <c r="A7" s="7">
        <v>4</v>
      </c>
      <c r="B7" s="4">
        <v>2</v>
      </c>
      <c r="C7" s="4">
        <v>1</v>
      </c>
      <c r="D7" s="4">
        <v>5</v>
      </c>
      <c r="E7" s="4">
        <v>20</v>
      </c>
      <c r="F7" s="7">
        <f t="shared" si="0"/>
        <v>0</v>
      </c>
      <c r="H7" s="7">
        <v>1</v>
      </c>
      <c r="I7" s="14">
        <v>3</v>
      </c>
      <c r="J7" s="14">
        <v>4</v>
      </c>
      <c r="K7" s="14">
        <v>1</v>
      </c>
      <c r="L7" s="7">
        <f>SUMXMY2($I7:$K7,L$3:L$5)</f>
        <v>24</v>
      </c>
      <c r="M7" s="7">
        <f t="shared" ref="M7:N7" si="1">SUMXMY2($I7:$K7,M$3:M$5)</f>
        <v>2</v>
      </c>
      <c r="N7" s="7">
        <f t="shared" si="1"/>
        <v>18</v>
      </c>
      <c r="O7" s="7">
        <v>0</v>
      </c>
      <c r="P7" s="7">
        <f>RANK(L7,L$7:L$21,1)</f>
        <v>12</v>
      </c>
      <c r="Q7" s="7">
        <f>RANK(M7,M$7:M$21,1)</f>
        <v>1</v>
      </c>
      <c r="R7" s="7">
        <f>RANK(N7,N$7:N$21,1)</f>
        <v>12</v>
      </c>
      <c r="V7" s="23">
        <v>3</v>
      </c>
      <c r="W7" s="7">
        <v>0</v>
      </c>
      <c r="X7" s="7">
        <v>0.66666700000000001</v>
      </c>
      <c r="Y7" s="7">
        <v>0</v>
      </c>
    </row>
    <row r="8" spans="1:25" x14ac:dyDescent="0.25">
      <c r="A8" s="7">
        <v>5</v>
      </c>
      <c r="B8" s="4">
        <v>2</v>
      </c>
      <c r="C8" s="4">
        <v>3</v>
      </c>
      <c r="D8" s="4">
        <v>3</v>
      </c>
      <c r="E8" s="4">
        <v>85</v>
      </c>
      <c r="F8" s="7">
        <f t="shared" si="0"/>
        <v>1</v>
      </c>
      <c r="H8" s="20">
        <v>2</v>
      </c>
      <c r="I8" s="14">
        <v>1</v>
      </c>
      <c r="J8" s="14">
        <v>4</v>
      </c>
      <c r="K8" s="14">
        <v>3</v>
      </c>
      <c r="L8" s="7">
        <f t="shared" ref="L8:N21" si="2">SUMXMY2($I8:$K8,L$3:L$5)</f>
        <v>8</v>
      </c>
      <c r="M8" s="7">
        <f t="shared" si="2"/>
        <v>2</v>
      </c>
      <c r="N8" s="7">
        <f t="shared" si="2"/>
        <v>14</v>
      </c>
      <c r="O8" s="20">
        <v>1</v>
      </c>
      <c r="P8" s="7">
        <f t="shared" ref="P8:P21" si="3">RANK(L8,L$7:L$21,1)</f>
        <v>6</v>
      </c>
      <c r="Q8" s="7">
        <f t="shared" ref="Q8:Q21" si="4">RANK(M8,M$7:M$21,1)</f>
        <v>1</v>
      </c>
      <c r="R8" s="7">
        <f t="shared" ref="R8:R21" si="5">RANK(N8,N$7:N$21,1)</f>
        <v>10</v>
      </c>
      <c r="V8" s="23">
        <v>4</v>
      </c>
      <c r="W8" s="7">
        <v>0</v>
      </c>
      <c r="X8" s="7">
        <v>0.66666700000000001</v>
      </c>
      <c r="Y8" s="7">
        <v>0</v>
      </c>
    </row>
    <row r="9" spans="1:25" x14ac:dyDescent="0.25">
      <c r="A9" s="7">
        <v>6</v>
      </c>
      <c r="B9" s="4">
        <v>3</v>
      </c>
      <c r="C9" s="4">
        <v>2</v>
      </c>
      <c r="D9" s="4">
        <v>3</v>
      </c>
      <c r="E9" s="4">
        <v>55</v>
      </c>
      <c r="F9" s="7">
        <f t="shared" si="0"/>
        <v>0</v>
      </c>
      <c r="H9" s="7">
        <v>3</v>
      </c>
      <c r="I9" s="14">
        <v>2</v>
      </c>
      <c r="J9" s="14">
        <v>2</v>
      </c>
      <c r="K9" s="14">
        <v>4</v>
      </c>
      <c r="L9" s="7">
        <f t="shared" si="2"/>
        <v>2</v>
      </c>
      <c r="M9" s="7">
        <f t="shared" si="2"/>
        <v>8</v>
      </c>
      <c r="N9" s="7">
        <f t="shared" si="2"/>
        <v>2</v>
      </c>
      <c r="O9" s="7">
        <v>0</v>
      </c>
      <c r="P9" s="7">
        <f t="shared" si="3"/>
        <v>1</v>
      </c>
      <c r="Q9" s="7">
        <f t="shared" si="4"/>
        <v>11</v>
      </c>
      <c r="R9" s="7">
        <f t="shared" si="5"/>
        <v>1</v>
      </c>
      <c r="V9" s="23">
        <v>5</v>
      </c>
      <c r="W9" s="7">
        <v>0.2</v>
      </c>
      <c r="X9" s="7">
        <v>0.66666700000000001</v>
      </c>
      <c r="Y9" s="7">
        <v>0.16666700000000001</v>
      </c>
    </row>
    <row r="10" spans="1:25" x14ac:dyDescent="0.25">
      <c r="A10" s="7">
        <v>7</v>
      </c>
      <c r="B10" s="4">
        <v>2</v>
      </c>
      <c r="C10" s="4">
        <v>5</v>
      </c>
      <c r="D10" s="4">
        <v>1</v>
      </c>
      <c r="E10" s="4">
        <v>80</v>
      </c>
      <c r="F10" s="7">
        <f t="shared" si="0"/>
        <v>1</v>
      </c>
      <c r="H10" s="7">
        <v>4</v>
      </c>
      <c r="I10" s="14">
        <v>2</v>
      </c>
      <c r="J10" s="14">
        <v>1</v>
      </c>
      <c r="K10" s="14">
        <v>5</v>
      </c>
      <c r="L10" s="7">
        <f t="shared" si="2"/>
        <v>2</v>
      </c>
      <c r="M10" s="7">
        <f t="shared" si="2"/>
        <v>18</v>
      </c>
      <c r="N10" s="7">
        <f t="shared" si="2"/>
        <v>2</v>
      </c>
      <c r="O10" s="7">
        <v>0</v>
      </c>
      <c r="P10" s="7">
        <f t="shared" si="3"/>
        <v>1</v>
      </c>
      <c r="Q10" s="7">
        <f t="shared" si="4"/>
        <v>14</v>
      </c>
      <c r="R10" s="7">
        <f t="shared" si="5"/>
        <v>1</v>
      </c>
      <c r="V10" s="23">
        <v>6</v>
      </c>
      <c r="W10" s="7">
        <v>0.28571400000000002</v>
      </c>
      <c r="X10" s="7">
        <v>0.66666700000000001</v>
      </c>
      <c r="Y10" s="7">
        <v>0.16666700000000001</v>
      </c>
    </row>
    <row r="11" spans="1:25" x14ac:dyDescent="0.25">
      <c r="A11" s="7">
        <v>8</v>
      </c>
      <c r="B11" s="4">
        <v>1</v>
      </c>
      <c r="C11" s="4">
        <v>1</v>
      </c>
      <c r="D11" s="4">
        <v>6</v>
      </c>
      <c r="E11" s="4">
        <v>15</v>
      </c>
      <c r="F11" s="7">
        <f t="shared" si="0"/>
        <v>0</v>
      </c>
      <c r="H11" s="20">
        <v>5</v>
      </c>
      <c r="I11" s="14">
        <v>2</v>
      </c>
      <c r="J11" s="14">
        <v>3</v>
      </c>
      <c r="K11" s="14">
        <v>3</v>
      </c>
      <c r="L11" s="7">
        <f t="shared" si="2"/>
        <v>6</v>
      </c>
      <c r="M11" s="7">
        <f t="shared" si="2"/>
        <v>2</v>
      </c>
      <c r="N11" s="7">
        <f t="shared" si="2"/>
        <v>6</v>
      </c>
      <c r="O11" s="20">
        <v>1</v>
      </c>
      <c r="P11" s="7">
        <f t="shared" si="3"/>
        <v>5</v>
      </c>
      <c r="Q11" s="7">
        <f t="shared" si="4"/>
        <v>1</v>
      </c>
      <c r="R11" s="7">
        <f t="shared" si="5"/>
        <v>5</v>
      </c>
      <c r="V11" s="23">
        <v>7</v>
      </c>
      <c r="W11" s="7">
        <v>0.28571400000000002</v>
      </c>
      <c r="X11" s="7">
        <v>0.4</v>
      </c>
      <c r="Y11" s="7">
        <v>0.111111</v>
      </c>
    </row>
    <row r="12" spans="1:25" x14ac:dyDescent="0.25">
      <c r="A12" s="7">
        <v>9</v>
      </c>
      <c r="B12" s="4">
        <v>1</v>
      </c>
      <c r="C12" s="4">
        <v>5</v>
      </c>
      <c r="D12" s="4">
        <v>2</v>
      </c>
      <c r="E12" s="4">
        <v>90</v>
      </c>
      <c r="F12" s="7">
        <f t="shared" si="0"/>
        <v>1</v>
      </c>
      <c r="H12" s="7">
        <v>6</v>
      </c>
      <c r="I12" s="14">
        <v>3</v>
      </c>
      <c r="J12" s="14">
        <v>2</v>
      </c>
      <c r="K12" s="14">
        <v>3</v>
      </c>
      <c r="L12" s="7">
        <f t="shared" si="2"/>
        <v>8</v>
      </c>
      <c r="M12" s="7">
        <f t="shared" si="2"/>
        <v>6</v>
      </c>
      <c r="N12" s="7">
        <f t="shared" si="2"/>
        <v>2</v>
      </c>
      <c r="O12" s="7">
        <v>0</v>
      </c>
      <c r="P12" s="7">
        <f t="shared" si="3"/>
        <v>6</v>
      </c>
      <c r="Q12" s="7">
        <f t="shared" si="4"/>
        <v>7</v>
      </c>
      <c r="R12" s="7">
        <f t="shared" si="5"/>
        <v>1</v>
      </c>
      <c r="V12" s="23">
        <v>8</v>
      </c>
      <c r="W12" s="7">
        <v>0.222222</v>
      </c>
      <c r="X12" s="7">
        <v>0.4</v>
      </c>
      <c r="Y12" s="7">
        <v>0.111111</v>
      </c>
    </row>
    <row r="13" spans="1:25" x14ac:dyDescent="0.25">
      <c r="A13" s="7">
        <v>10</v>
      </c>
      <c r="B13" s="4">
        <v>3</v>
      </c>
      <c r="C13" s="4">
        <v>3</v>
      </c>
      <c r="D13" s="4">
        <v>2</v>
      </c>
      <c r="E13" s="4">
        <v>75</v>
      </c>
      <c r="F13" s="7">
        <f t="shared" si="0"/>
        <v>0</v>
      </c>
      <c r="H13" s="20">
        <v>7</v>
      </c>
      <c r="I13" s="14">
        <v>2</v>
      </c>
      <c r="J13" s="14">
        <v>5</v>
      </c>
      <c r="K13" s="14">
        <v>1</v>
      </c>
      <c r="L13" s="7">
        <f t="shared" si="2"/>
        <v>26</v>
      </c>
      <c r="M13" s="7">
        <f t="shared" si="2"/>
        <v>2</v>
      </c>
      <c r="N13" s="7">
        <f t="shared" si="2"/>
        <v>26</v>
      </c>
      <c r="O13" s="7">
        <v>1</v>
      </c>
      <c r="P13" s="7">
        <f t="shared" si="3"/>
        <v>13</v>
      </c>
      <c r="Q13" s="7">
        <f t="shared" si="4"/>
        <v>1</v>
      </c>
      <c r="R13" s="7">
        <f t="shared" si="5"/>
        <v>14</v>
      </c>
      <c r="V13" s="23">
        <v>9</v>
      </c>
      <c r="W13" s="7">
        <v>0.222222</v>
      </c>
      <c r="X13" s="7">
        <v>0.4</v>
      </c>
      <c r="Y13" s="7">
        <v>0.111111</v>
      </c>
    </row>
    <row r="14" spans="1:25" x14ac:dyDescent="0.25">
      <c r="A14" s="7">
        <v>11</v>
      </c>
      <c r="B14" s="4">
        <v>4</v>
      </c>
      <c r="C14" s="4">
        <v>2</v>
      </c>
      <c r="D14" s="4">
        <v>2</v>
      </c>
      <c r="E14" s="4">
        <v>40</v>
      </c>
      <c r="F14" s="7">
        <f t="shared" si="0"/>
        <v>0</v>
      </c>
      <c r="H14" s="7">
        <v>8</v>
      </c>
      <c r="I14" s="14">
        <v>1</v>
      </c>
      <c r="J14" s="14">
        <v>1</v>
      </c>
      <c r="K14" s="14">
        <v>6</v>
      </c>
      <c r="L14" s="7">
        <f t="shared" si="2"/>
        <v>2</v>
      </c>
      <c r="M14" s="7">
        <f t="shared" si="2"/>
        <v>26</v>
      </c>
      <c r="N14" s="7">
        <f t="shared" si="2"/>
        <v>8</v>
      </c>
      <c r="O14" s="20">
        <v>0</v>
      </c>
      <c r="P14" s="7">
        <f t="shared" si="3"/>
        <v>1</v>
      </c>
      <c r="Q14" s="7">
        <f t="shared" si="4"/>
        <v>15</v>
      </c>
      <c r="R14" s="7">
        <f t="shared" si="5"/>
        <v>7</v>
      </c>
      <c r="V14" s="23">
        <v>10</v>
      </c>
      <c r="W14" s="7">
        <v>0.272727</v>
      </c>
      <c r="X14" s="7">
        <v>0.4</v>
      </c>
      <c r="Y14" s="7">
        <v>0.18181800000000001</v>
      </c>
    </row>
    <row r="15" spans="1:25" x14ac:dyDescent="0.25">
      <c r="A15" s="7">
        <v>12</v>
      </c>
      <c r="B15" s="4">
        <v>1</v>
      </c>
      <c r="C15" s="4">
        <v>3</v>
      </c>
      <c r="D15" s="4">
        <v>4</v>
      </c>
      <c r="E15" s="4">
        <v>65</v>
      </c>
      <c r="F15" s="7">
        <f t="shared" si="0"/>
        <v>0</v>
      </c>
      <c r="H15" s="20">
        <v>9</v>
      </c>
      <c r="I15" s="14">
        <v>1</v>
      </c>
      <c r="J15" s="14">
        <v>5</v>
      </c>
      <c r="K15" s="14">
        <v>2</v>
      </c>
      <c r="L15" s="7">
        <f t="shared" si="2"/>
        <v>18</v>
      </c>
      <c r="M15" s="7">
        <f t="shared" si="2"/>
        <v>2</v>
      </c>
      <c r="N15" s="7">
        <f t="shared" si="2"/>
        <v>24</v>
      </c>
      <c r="O15" s="25">
        <v>1</v>
      </c>
      <c r="P15" s="7">
        <f t="shared" si="3"/>
        <v>10</v>
      </c>
      <c r="Q15" s="7">
        <f t="shared" si="4"/>
        <v>1</v>
      </c>
      <c r="R15" s="7">
        <f t="shared" si="5"/>
        <v>13</v>
      </c>
      <c r="V15" s="23">
        <v>11</v>
      </c>
      <c r="W15" s="7">
        <v>0.272727</v>
      </c>
      <c r="X15" s="7">
        <v>0.33333299999999999</v>
      </c>
      <c r="Y15" s="7">
        <v>0.18181800000000001</v>
      </c>
    </row>
    <row r="16" spans="1:25" x14ac:dyDescent="0.25">
      <c r="A16" s="7">
        <v>13</v>
      </c>
      <c r="B16" s="4">
        <v>1</v>
      </c>
      <c r="C16" s="4">
        <v>6</v>
      </c>
      <c r="D16" s="4">
        <v>1</v>
      </c>
      <c r="E16" s="4">
        <v>60</v>
      </c>
      <c r="F16" s="7">
        <f t="shared" si="0"/>
        <v>0</v>
      </c>
      <c r="H16" s="7">
        <v>10</v>
      </c>
      <c r="I16" s="14">
        <v>3</v>
      </c>
      <c r="J16" s="14">
        <v>3</v>
      </c>
      <c r="K16" s="14">
        <v>2</v>
      </c>
      <c r="L16" s="7">
        <f t="shared" si="2"/>
        <v>14</v>
      </c>
      <c r="M16" s="7">
        <f t="shared" si="2"/>
        <v>2</v>
      </c>
      <c r="N16" s="7">
        <f t="shared" si="2"/>
        <v>8</v>
      </c>
      <c r="O16" s="20">
        <v>0</v>
      </c>
      <c r="P16" s="7">
        <f t="shared" si="3"/>
        <v>8</v>
      </c>
      <c r="Q16" s="7">
        <f t="shared" si="4"/>
        <v>1</v>
      </c>
      <c r="R16" s="7">
        <f t="shared" si="5"/>
        <v>7</v>
      </c>
      <c r="V16" s="23">
        <v>12</v>
      </c>
      <c r="W16" s="7">
        <v>0.25</v>
      </c>
      <c r="X16" s="7">
        <v>0.33333299999999999</v>
      </c>
      <c r="Y16" s="7">
        <v>0.16666700000000001</v>
      </c>
    </row>
    <row r="17" spans="1:25" x14ac:dyDescent="0.25">
      <c r="A17" s="7">
        <v>14</v>
      </c>
      <c r="B17" s="4">
        <v>4</v>
      </c>
      <c r="C17" s="4">
        <v>1</v>
      </c>
      <c r="D17" s="4">
        <v>3</v>
      </c>
      <c r="E17" s="4">
        <v>25</v>
      </c>
      <c r="F17" s="7">
        <f t="shared" si="0"/>
        <v>0</v>
      </c>
      <c r="H17" s="7">
        <v>11</v>
      </c>
      <c r="I17" s="14">
        <v>4</v>
      </c>
      <c r="J17" s="14">
        <v>2</v>
      </c>
      <c r="K17" s="14">
        <v>2</v>
      </c>
      <c r="L17" s="7">
        <f t="shared" si="2"/>
        <v>18</v>
      </c>
      <c r="M17" s="7">
        <f t="shared" si="2"/>
        <v>8</v>
      </c>
      <c r="N17" s="7">
        <f t="shared" si="2"/>
        <v>6</v>
      </c>
      <c r="O17" s="7">
        <v>0</v>
      </c>
      <c r="P17" s="7">
        <f t="shared" si="3"/>
        <v>10</v>
      </c>
      <c r="Q17" s="7">
        <f t="shared" si="4"/>
        <v>11</v>
      </c>
      <c r="R17" s="7">
        <f t="shared" si="5"/>
        <v>5</v>
      </c>
      <c r="V17" s="23">
        <v>13</v>
      </c>
      <c r="W17" s="7">
        <v>0.28571400000000002</v>
      </c>
      <c r="X17" s="7">
        <v>0.30769200000000002</v>
      </c>
      <c r="Y17" s="7">
        <v>0.230769</v>
      </c>
    </row>
    <row r="18" spans="1:25" x14ac:dyDescent="0.25">
      <c r="A18" s="7">
        <v>15</v>
      </c>
      <c r="B18" s="4">
        <v>4</v>
      </c>
      <c r="C18" s="4">
        <v>3</v>
      </c>
      <c r="D18" s="4">
        <v>1</v>
      </c>
      <c r="E18" s="4">
        <v>50</v>
      </c>
      <c r="F18" s="7">
        <f t="shared" si="0"/>
        <v>0</v>
      </c>
      <c r="H18" s="7">
        <v>12</v>
      </c>
      <c r="I18" s="14">
        <v>1</v>
      </c>
      <c r="J18" s="14">
        <v>3</v>
      </c>
      <c r="K18" s="14">
        <v>4</v>
      </c>
      <c r="L18" s="7">
        <f t="shared" si="2"/>
        <v>2</v>
      </c>
      <c r="M18" s="7">
        <f t="shared" si="2"/>
        <v>6</v>
      </c>
      <c r="N18" s="7">
        <f t="shared" si="2"/>
        <v>8</v>
      </c>
      <c r="O18" s="7">
        <v>0</v>
      </c>
      <c r="P18" s="7">
        <f t="shared" si="3"/>
        <v>1</v>
      </c>
      <c r="Q18" s="7">
        <f t="shared" si="4"/>
        <v>7</v>
      </c>
      <c r="R18" s="7">
        <f t="shared" si="5"/>
        <v>7</v>
      </c>
      <c r="V18" s="23">
        <v>14</v>
      </c>
      <c r="W18" s="7">
        <v>0.28571400000000002</v>
      </c>
      <c r="X18" s="7">
        <v>0.28571400000000002</v>
      </c>
      <c r="Y18" s="7">
        <v>0.28571400000000002</v>
      </c>
    </row>
    <row r="19" spans="1:25" x14ac:dyDescent="0.25">
      <c r="A19" s="7" t="s">
        <v>11</v>
      </c>
      <c r="B19" s="4">
        <f>ROUND(AVERAGE(B4:B18),1)</f>
        <v>2.2999999999999998</v>
      </c>
      <c r="C19" s="4">
        <f t="shared" ref="C19:D19" si="6">ROUND(AVERAGE(C4:C18),1)</f>
        <v>3</v>
      </c>
      <c r="D19" s="4">
        <f t="shared" si="6"/>
        <v>2.7</v>
      </c>
      <c r="E19" s="12">
        <f>AVERAGE(E4:E18)</f>
        <v>58</v>
      </c>
      <c r="F19" s="11"/>
      <c r="H19" s="7">
        <v>13</v>
      </c>
      <c r="I19" s="14">
        <v>1</v>
      </c>
      <c r="J19" s="14">
        <v>6</v>
      </c>
      <c r="K19" s="14">
        <v>1</v>
      </c>
      <c r="L19" s="7">
        <f t="shared" si="2"/>
        <v>32</v>
      </c>
      <c r="M19" s="7">
        <f t="shared" si="2"/>
        <v>6</v>
      </c>
      <c r="N19" s="7">
        <f t="shared" si="2"/>
        <v>38</v>
      </c>
      <c r="O19" s="7">
        <v>0</v>
      </c>
      <c r="P19" s="7">
        <f t="shared" si="3"/>
        <v>15</v>
      </c>
      <c r="Q19" s="7">
        <f t="shared" si="4"/>
        <v>7</v>
      </c>
      <c r="R19" s="7">
        <f t="shared" si="5"/>
        <v>15</v>
      </c>
      <c r="V19" s="23">
        <v>15</v>
      </c>
      <c r="W19" s="7">
        <v>0.26666699999999999</v>
      </c>
      <c r="X19" s="7">
        <v>0.26666699999999999</v>
      </c>
      <c r="Y19" s="7">
        <v>0.26666699999999999</v>
      </c>
    </row>
    <row r="20" spans="1:25" x14ac:dyDescent="0.25">
      <c r="A20" s="7" t="s">
        <v>8</v>
      </c>
      <c r="B20" s="5">
        <v>1</v>
      </c>
      <c r="C20" s="5">
        <v>2</v>
      </c>
      <c r="D20" s="5">
        <v>5</v>
      </c>
      <c r="E20" s="10"/>
      <c r="H20" s="7">
        <v>14</v>
      </c>
      <c r="I20" s="14">
        <v>4</v>
      </c>
      <c r="J20" s="14">
        <v>1</v>
      </c>
      <c r="K20" s="14">
        <v>3</v>
      </c>
      <c r="L20" s="7">
        <f t="shared" si="2"/>
        <v>14</v>
      </c>
      <c r="M20" s="7">
        <f t="shared" si="2"/>
        <v>14</v>
      </c>
      <c r="N20" s="7">
        <f t="shared" si="2"/>
        <v>2</v>
      </c>
      <c r="O20" s="7">
        <v>0</v>
      </c>
      <c r="P20" s="7">
        <f t="shared" si="3"/>
        <v>8</v>
      </c>
      <c r="Q20" s="7">
        <f t="shared" si="4"/>
        <v>13</v>
      </c>
      <c r="R20" s="7">
        <f t="shared" si="5"/>
        <v>1</v>
      </c>
    </row>
    <row r="21" spans="1:25" x14ac:dyDescent="0.25">
      <c r="A21" s="7" t="s">
        <v>9</v>
      </c>
      <c r="B21" s="5">
        <v>2</v>
      </c>
      <c r="C21" s="5">
        <v>4</v>
      </c>
      <c r="D21" s="5">
        <v>2</v>
      </c>
      <c r="E21" s="8"/>
      <c r="H21" s="7">
        <v>15</v>
      </c>
      <c r="I21" s="14">
        <v>4</v>
      </c>
      <c r="J21" s="14">
        <v>3</v>
      </c>
      <c r="K21" s="14">
        <v>1</v>
      </c>
      <c r="L21" s="7">
        <f t="shared" si="2"/>
        <v>26</v>
      </c>
      <c r="M21" s="7">
        <f t="shared" si="2"/>
        <v>6</v>
      </c>
      <c r="N21" s="7">
        <f t="shared" si="2"/>
        <v>14</v>
      </c>
      <c r="O21" s="7">
        <v>0</v>
      </c>
      <c r="P21" s="7">
        <f t="shared" si="3"/>
        <v>13</v>
      </c>
      <c r="Q21" s="7">
        <f t="shared" si="4"/>
        <v>7</v>
      </c>
      <c r="R21" s="7">
        <f t="shared" si="5"/>
        <v>10</v>
      </c>
    </row>
    <row r="22" spans="1:25" x14ac:dyDescent="0.25">
      <c r="A22" s="7" t="s">
        <v>10</v>
      </c>
      <c r="B22" s="5">
        <v>3</v>
      </c>
      <c r="C22" s="5">
        <v>1</v>
      </c>
      <c r="D22" s="5">
        <v>4</v>
      </c>
      <c r="O22" s="7" t="s">
        <v>32</v>
      </c>
      <c r="P22" s="7">
        <f>COUNTIFS(P$7:P$21,"&lt;="&amp;$T$3)</f>
        <v>4</v>
      </c>
      <c r="Q22" s="7">
        <f t="shared" ref="Q22:R22" si="7">COUNTIFS(Q$7:Q$21,"&lt;="&amp;$T$3)</f>
        <v>6</v>
      </c>
      <c r="R22" s="7">
        <f t="shared" si="7"/>
        <v>4</v>
      </c>
    </row>
    <row r="23" spans="1:25" x14ac:dyDescent="0.25">
      <c r="O23" s="21" t="s">
        <v>26</v>
      </c>
      <c r="P23" s="7">
        <f>SUMIFS($O$7:$O$21,P$7:P$21,"&lt;="&amp;$T$3)</f>
        <v>0</v>
      </c>
      <c r="Q23" s="7">
        <f t="shared" ref="Q23:R23" si="8">SUMIFS($O$7:$O$21,Q$7:Q$21,"&lt;="&amp;$T$3)</f>
        <v>4</v>
      </c>
      <c r="R23" s="7">
        <f t="shared" si="8"/>
        <v>0</v>
      </c>
      <c r="W23" s="7" t="s">
        <v>33</v>
      </c>
    </row>
    <row r="24" spans="1:25" ht="14.5" x14ac:dyDescent="0.3">
      <c r="O24" s="21" t="s">
        <v>27</v>
      </c>
      <c r="P24" s="7">
        <f>P23/P22</f>
        <v>0</v>
      </c>
      <c r="Q24" s="7">
        <f t="shared" ref="Q24:R24" si="9">Q23/Q22</f>
        <v>0.66666666666666663</v>
      </c>
      <c r="R24" s="7">
        <f t="shared" si="9"/>
        <v>0</v>
      </c>
      <c r="V24" s="22" t="s">
        <v>20</v>
      </c>
      <c r="W24" s="7" t="s">
        <v>13</v>
      </c>
      <c r="X24" s="7" t="s">
        <v>14</v>
      </c>
      <c r="Y24" s="7" t="s">
        <v>18</v>
      </c>
    </row>
    <row r="25" spans="1:25" x14ac:dyDescent="0.25">
      <c r="A25" s="24" t="s">
        <v>12</v>
      </c>
      <c r="B25" s="24"/>
      <c r="C25" s="24"/>
      <c r="O25" s="21" t="s">
        <v>28</v>
      </c>
      <c r="P25" s="7">
        <f>IF(P24&gt;=$U$3,1,0)</f>
        <v>0</v>
      </c>
      <c r="Q25" s="7">
        <f t="shared" ref="Q25:R25" si="10">IF(Q24&gt;=$U$3,1,0)</f>
        <v>1</v>
      </c>
      <c r="R25" s="7">
        <f t="shared" si="10"/>
        <v>0</v>
      </c>
      <c r="V25" s="23">
        <v>1</v>
      </c>
      <c r="W25" s="7">
        <v>36.25</v>
      </c>
      <c r="X25" s="7">
        <v>82.5</v>
      </c>
      <c r="Y25" s="7">
        <v>36.25</v>
      </c>
    </row>
    <row r="26" spans="1:25" x14ac:dyDescent="0.25">
      <c r="A26" s="9" t="s">
        <v>3</v>
      </c>
      <c r="B26" s="9" t="s">
        <v>4</v>
      </c>
      <c r="C26" s="9" t="s">
        <v>5</v>
      </c>
      <c r="O26" s="21" t="s">
        <v>34</v>
      </c>
      <c r="P26" s="7">
        <f>AVERAGEIFS($E$4:$E$18,P$7:P$21,"&lt;="&amp;$T$3)</f>
        <v>36.25</v>
      </c>
      <c r="Q26" s="7">
        <f t="shared" ref="Q26:R26" si="11">AVERAGEIFS($E$4:$E$18,Q$7:Q$21,"&lt;="&amp;$T$3)</f>
        <v>82.5</v>
      </c>
      <c r="R26" s="7">
        <f t="shared" si="11"/>
        <v>36.25</v>
      </c>
      <c r="V26" s="23">
        <v>2</v>
      </c>
      <c r="W26" s="7">
        <v>36.25</v>
      </c>
      <c r="X26" s="7">
        <v>82.5</v>
      </c>
      <c r="Y26" s="7">
        <v>36.25</v>
      </c>
    </row>
    <row r="27" spans="1:25" x14ac:dyDescent="0.25">
      <c r="V27" s="23">
        <v>3</v>
      </c>
      <c r="W27" s="7">
        <v>36.25</v>
      </c>
      <c r="X27" s="7">
        <v>82.5</v>
      </c>
      <c r="Y27" s="7">
        <v>36.25</v>
      </c>
    </row>
    <row r="28" spans="1:25" x14ac:dyDescent="0.25">
      <c r="V28" s="23">
        <v>4</v>
      </c>
      <c r="W28" s="7">
        <v>36.25</v>
      </c>
      <c r="X28" s="7">
        <v>82.5</v>
      </c>
      <c r="Y28" s="7">
        <v>36.25</v>
      </c>
    </row>
    <row r="29" spans="1:25" x14ac:dyDescent="0.25">
      <c r="V29" s="23">
        <v>5</v>
      </c>
      <c r="W29" s="7">
        <v>46</v>
      </c>
      <c r="X29" s="7">
        <v>82.5</v>
      </c>
      <c r="Y29" s="7">
        <v>45</v>
      </c>
    </row>
    <row r="30" spans="1:25" x14ac:dyDescent="0.25">
      <c r="V30" s="23">
        <v>6</v>
      </c>
      <c r="W30" s="7">
        <v>54.285710000000002</v>
      </c>
      <c r="X30" s="7">
        <v>82.5</v>
      </c>
      <c r="Y30" s="7">
        <v>45</v>
      </c>
    </row>
    <row r="31" spans="1:25" x14ac:dyDescent="0.25">
      <c r="V31" s="23">
        <v>7</v>
      </c>
      <c r="W31" s="7">
        <v>54.285710000000002</v>
      </c>
      <c r="X31" s="7">
        <v>72.5</v>
      </c>
      <c r="Y31" s="7">
        <v>47.22222</v>
      </c>
    </row>
    <row r="32" spans="1:25" x14ac:dyDescent="0.25">
      <c r="V32" s="23">
        <v>8</v>
      </c>
      <c r="W32" s="7">
        <v>53.333329999999997</v>
      </c>
      <c r="X32" s="7">
        <v>72.5</v>
      </c>
      <c r="Y32" s="7">
        <v>47.22222</v>
      </c>
    </row>
    <row r="33" spans="22:25" x14ac:dyDescent="0.25">
      <c r="V33" s="23">
        <v>9</v>
      </c>
      <c r="W33" s="7">
        <v>53.333329999999997</v>
      </c>
      <c r="X33" s="7">
        <v>72.5</v>
      </c>
      <c r="Y33" s="7">
        <v>47.22222</v>
      </c>
    </row>
    <row r="34" spans="22:25" x14ac:dyDescent="0.25">
      <c r="V34" s="23">
        <v>10</v>
      </c>
      <c r="W34" s="7">
        <v>55.454549999999998</v>
      </c>
      <c r="X34" s="7">
        <v>72.5</v>
      </c>
      <c r="Y34" s="7">
        <v>51.818179999999998</v>
      </c>
    </row>
    <row r="35" spans="22:25" x14ac:dyDescent="0.25">
      <c r="V35" s="23">
        <v>11</v>
      </c>
      <c r="W35" s="7">
        <v>55.454549999999998</v>
      </c>
      <c r="X35" s="7">
        <v>67.5</v>
      </c>
      <c r="Y35" s="7">
        <v>51.818179999999998</v>
      </c>
    </row>
    <row r="36" spans="22:25" x14ac:dyDescent="0.25">
      <c r="V36" s="23">
        <v>12</v>
      </c>
      <c r="W36" s="7">
        <v>56.666670000000003</v>
      </c>
      <c r="X36" s="7">
        <v>67.5</v>
      </c>
      <c r="Y36" s="7">
        <v>53.333329999999997</v>
      </c>
    </row>
    <row r="37" spans="22:25" x14ac:dyDescent="0.25">
      <c r="V37" s="23">
        <v>13</v>
      </c>
      <c r="W37" s="7">
        <v>57.857140000000001</v>
      </c>
      <c r="X37" s="7">
        <v>64.230770000000007</v>
      </c>
      <c r="Y37" s="7">
        <v>56.153849999999998</v>
      </c>
    </row>
    <row r="38" spans="22:25" x14ac:dyDescent="0.25">
      <c r="V38" s="23">
        <v>14</v>
      </c>
      <c r="W38" s="7">
        <v>57.857140000000001</v>
      </c>
      <c r="X38" s="7">
        <v>61.071429999999999</v>
      </c>
      <c r="Y38" s="7">
        <v>57.857140000000001</v>
      </c>
    </row>
    <row r="39" spans="22:25" x14ac:dyDescent="0.25">
      <c r="V39" s="23">
        <v>15</v>
      </c>
      <c r="W39" s="7">
        <v>58</v>
      </c>
      <c r="X39" s="7">
        <v>58</v>
      </c>
      <c r="Y39" s="7">
        <v>58</v>
      </c>
    </row>
  </sheetData>
  <mergeCells count="2">
    <mergeCell ref="K1:M1"/>
    <mergeCell ref="A25:C25"/>
  </mergeCells>
  <phoneticPr fontId="10" type="noConversion"/>
  <conditionalFormatting sqref="B4:E19 F19">
    <cfRule type="colorScale" priority="40">
      <colorScale>
        <cfvo type="min"/>
        <cfvo type="max"/>
        <color rgb="FFFFEF9C"/>
        <color rgb="FF63BE7B"/>
      </colorScale>
    </cfRule>
  </conditionalFormatting>
  <conditionalFormatting sqref="E4:E19 F19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4:G11 F5:F18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4:F19">
    <cfRule type="colorScale" priority="38">
      <colorScale>
        <cfvo type="min"/>
        <cfvo type="max"/>
        <color rgb="FFFCFCFF"/>
        <color rgb="FFF8696B"/>
      </colorScale>
    </cfRule>
  </conditionalFormatting>
  <conditionalFormatting sqref="L7:N21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7:R21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4:F18">
    <cfRule type="colorScale" priority="33">
      <colorScale>
        <cfvo type="min"/>
        <cfvo type="max"/>
        <color rgb="FFFFEF9C"/>
        <color rgb="FF63BE7B"/>
      </colorScale>
    </cfRule>
  </conditionalFormatting>
  <conditionalFormatting sqref="P25:R25">
    <cfRule type="colorScale" priority="1">
      <colorScale>
        <cfvo type="min"/>
        <cfvo type="max"/>
        <color rgb="FFFFEF9C"/>
        <color rgb="FF63BE7B"/>
      </colorScale>
    </cfRule>
  </conditionalFormatting>
  <conditionalFormatting sqref="P25">
    <cfRule type="colorScale" priority="27">
      <colorScale>
        <cfvo type="min"/>
        <cfvo type="max"/>
        <color rgb="FFFFEF9C"/>
        <color rgb="FF63BE7B"/>
      </colorScale>
    </cfRule>
  </conditionalFormatting>
  <conditionalFormatting sqref="W6:Y6">
    <cfRule type="colorScale" priority="22">
      <colorScale>
        <cfvo type="min"/>
        <cfvo type="max"/>
        <color rgb="FFFFEF9C"/>
        <color rgb="FF63BE7B"/>
      </colorScale>
    </cfRule>
  </conditionalFormatting>
  <conditionalFormatting sqref="W6">
    <cfRule type="colorScale" priority="23">
      <colorScale>
        <cfvo type="min"/>
        <cfvo type="max"/>
        <color rgb="FFFFEF9C"/>
        <color rgb="FF63BE7B"/>
      </colorScale>
    </cfRule>
  </conditionalFormatting>
  <conditionalFormatting sqref="W5:Y1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1">
      <colorScale>
        <cfvo type="min"/>
        <cfvo type="max"/>
        <color rgb="FFFFEF9C"/>
        <color rgb="FF63BE7B"/>
      </colorScale>
    </cfRule>
  </conditionalFormatting>
  <conditionalFormatting sqref="O7:O21">
    <cfRule type="colorScale" priority="19">
      <colorScale>
        <cfvo type="min"/>
        <cfvo type="max"/>
        <color rgb="FFFFEF9C"/>
        <color rgb="FF63BE7B"/>
      </colorScale>
    </cfRule>
  </conditionalFormatting>
  <conditionalFormatting sqref="W26:Y26">
    <cfRule type="colorScale" priority="17">
      <colorScale>
        <cfvo type="min"/>
        <cfvo type="max"/>
        <color rgb="FFFFEF9C"/>
        <color rgb="FF63BE7B"/>
      </colorScale>
    </cfRule>
  </conditionalFormatting>
  <conditionalFormatting sqref="W26">
    <cfRule type="colorScale" priority="18">
      <colorScale>
        <cfvo type="min"/>
        <cfvo type="max"/>
        <color rgb="FFFFEF9C"/>
        <color rgb="FF63BE7B"/>
      </colorScale>
    </cfRule>
  </conditionalFormatting>
  <conditionalFormatting sqref="W25:Y3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6">
      <colorScale>
        <cfvo type="min"/>
        <cfvo type="max"/>
        <color rgb="FFFFEF9C"/>
        <color rgb="FF63BE7B"/>
      </colorScale>
    </cfRule>
  </conditionalFormatting>
  <conditionalFormatting sqref="W7:Y7">
    <cfRule type="colorScale" priority="13">
      <colorScale>
        <cfvo type="min"/>
        <cfvo type="max"/>
        <color rgb="FFFFEF9C"/>
        <color rgb="FF63BE7B"/>
      </colorScale>
    </cfRule>
  </conditionalFormatting>
  <conditionalFormatting sqref="W7">
    <cfRule type="colorScale" priority="14">
      <colorScale>
        <cfvo type="min"/>
        <cfvo type="max"/>
        <color rgb="FFFFEF9C"/>
        <color rgb="FF63BE7B"/>
      </colorScale>
    </cfRule>
  </conditionalFormatting>
  <conditionalFormatting sqref="W27:Y27">
    <cfRule type="colorScale" priority="11">
      <colorScale>
        <cfvo type="min"/>
        <cfvo type="max"/>
        <color rgb="FFFFEF9C"/>
        <color rgb="FF63BE7B"/>
      </colorScale>
    </cfRule>
  </conditionalFormatting>
  <conditionalFormatting sqref="W27">
    <cfRule type="colorScale" priority="12">
      <colorScale>
        <cfvo type="min"/>
        <cfvo type="max"/>
        <color rgb="FFFFEF9C"/>
        <color rgb="FF63BE7B"/>
      </colorScale>
    </cfRule>
  </conditionalFormatting>
  <conditionalFormatting sqref="W8:Y8">
    <cfRule type="colorScale" priority="8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8">
    <cfRule type="colorScale" priority="9">
      <colorScale>
        <cfvo type="min"/>
        <cfvo type="max"/>
        <color rgb="FFFFEF9C"/>
        <color rgb="FF63BE7B"/>
      </colorScale>
    </cfRule>
  </conditionalFormatting>
  <conditionalFormatting sqref="W28:Y28">
    <cfRule type="colorScale" priority="6">
      <colorScale>
        <cfvo type="min"/>
        <cfvo type="max"/>
        <color rgb="FFFFEF9C"/>
        <color rgb="FF63BE7B"/>
      </colorScale>
    </cfRule>
  </conditionalFormatting>
  <conditionalFormatting sqref="W28">
    <cfRule type="colorScale" priority="7">
      <colorScale>
        <cfvo type="min"/>
        <cfvo type="max"/>
        <color rgb="FFFFEF9C"/>
        <color rgb="FF63BE7B"/>
      </colorScale>
    </cfRule>
  </conditionalFormatting>
  <conditionalFormatting sqref="W27:Y2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NearNbhr</vt:lpstr>
    </vt:vector>
  </TitlesOfParts>
  <Company>BGSU CBA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M. Rump</dc:creator>
  <cp:lastModifiedBy>高睿</cp:lastModifiedBy>
  <cp:lastPrinted>2012-05-03T20:41:17Z</cp:lastPrinted>
  <dcterms:created xsi:type="dcterms:W3CDTF">2011-12-15T15:16:58Z</dcterms:created>
  <dcterms:modified xsi:type="dcterms:W3CDTF">2019-04-04T23:12:26Z</dcterms:modified>
</cp:coreProperties>
</file>