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f9a0863ecbbbb34e/Desktop/CORSO DATA ANALYST/"/>
    </mc:Choice>
  </mc:AlternateContent>
  <xr:revisionPtr revIDLastSave="9" documentId="11_B4F75B78FD140C97F52DC8033C40F348BD2C39D9" xr6:coauthVersionLast="47" xr6:coauthVersionMax="47" xr10:uidLastSave="{593A7401-2EC6-4F5F-A3BF-E07C3FFF5CDE}"/>
  <bookViews>
    <workbookView xWindow="-108" yWindow="-108" windowWidth="23256" windowHeight="1245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2" i="2"/>
  <c r="C3" i="2"/>
  <c r="C4" i="2"/>
  <c r="C5" i="2"/>
  <c r="C6" i="2"/>
  <c r="C7" i="2"/>
  <c r="C8" i="2"/>
  <c r="C2" i="2"/>
  <c r="K10" i="3"/>
  <c r="K11" i="3"/>
  <c r="K12" i="3"/>
  <c r="K13" i="3"/>
  <c r="K14" i="3"/>
  <c r="K15" i="3"/>
  <c r="K9" i="3"/>
  <c r="K3" i="3"/>
  <c r="K4" i="3"/>
  <c r="K5" i="3"/>
  <c r="K2" i="3"/>
  <c r="H10" i="3"/>
  <c r="H11" i="3"/>
  <c r="H12" i="3"/>
  <c r="H13" i="3"/>
  <c r="H14" i="3"/>
  <c r="H15" i="3"/>
  <c r="H9" i="3"/>
  <c r="H3" i="3"/>
  <c r="H4" i="3"/>
  <c r="H5" i="3"/>
  <c r="H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</calcChain>
</file>

<file path=xl/sharedStrings.xml><?xml version="1.0" encoding="utf-8"?>
<sst xmlns="http://schemas.openxmlformats.org/spreadsheetml/2006/main" count="833" uniqueCount="581">
  <si>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</si>
  <si>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</si>
  <si>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</si>
  <si>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</si>
  <si>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</si>
  <si>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</si>
  <si>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</si>
  <si>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</si>
  <si>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</si>
  <si>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</si>
  <si>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</si>
  <si>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</si>
  <si>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</si>
  <si>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</si>
  <si>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</si>
  <si>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</si>
  <si>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</si>
  <si>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</si>
  <si>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</si>
  <si>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</si>
  <si>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</si>
  <si>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</si>
  <si>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</si>
  <si>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</si>
  <si>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</si>
  <si>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</si>
  <si>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</si>
  <si>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</si>
  <si>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</si>
  <si>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</si>
  <si>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</si>
  <si>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</si>
  <si>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</si>
  <si>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</si>
  <si>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</si>
  <si>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</si>
  <si>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</si>
  <si>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</si>
  <si>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</si>
  <si>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</si>
  <si>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</si>
  <si>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</si>
  <si>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</si>
  <si>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</si>
  <si>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</si>
  <si>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</si>
  <si>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</si>
  <si>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</si>
  <si>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</si>
  <si>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</si>
  <si>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</si>
  <si>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</si>
  <si>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</si>
  <si>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</si>
  <si>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</si>
  <si>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</si>
  <si>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</si>
  <si>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</si>
  <si>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</si>
  <si>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</si>
  <si>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</si>
  <si>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</si>
  <si>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</si>
  <si>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</si>
  <si>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</si>
  <si>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</si>
  <si>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</si>
  <si>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</si>
  <si>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</si>
  <si>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</si>
  <si>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</si>
  <si>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</si>
  <si>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</si>
  <si>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</si>
  <si>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</si>
  <si>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</si>
  <si>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</si>
  <si>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</si>
  <si>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</si>
  <si>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</si>
  <si>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</si>
  <si>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</si>
  <si>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</si>
  <si>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</si>
  <si>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</si>
  <si>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</si>
  <si>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</si>
  <si>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</si>
  <si>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</si>
  <si>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</si>
  <si>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</si>
  <si>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</si>
  <si>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</si>
  <si>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</si>
  <si>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</si>
  <si>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</si>
  <si>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</si>
  <si>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</si>
  <si>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</si>
  <si>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</si>
  <si>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</si>
  <si>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</si>
  <si>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</si>
  <si>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</si>
  <si>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</si>
  <si>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</si>
  <si>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</si>
  <si>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</si>
  <si>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</si>
  <si>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</si>
  <si>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</si>
  <si>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</si>
  <si>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</si>
  <si>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</si>
  <si>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</si>
  <si>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</si>
  <si>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</si>
  <si>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</si>
  <si>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</si>
  <si>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</si>
  <si>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</si>
  <si>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</si>
  <si>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</si>
  <si>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</si>
  <si>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</si>
  <si>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</si>
  <si>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</si>
  <si>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</si>
  <si>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</si>
  <si>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</si>
  <si>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</si>
  <si>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</si>
  <si>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</si>
  <si>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</si>
  <si>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</si>
  <si>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</si>
  <si>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</si>
  <si>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</si>
  <si>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</si>
  <si>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</si>
  <si>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</si>
  <si>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</si>
  <si>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</si>
  <si>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</si>
  <si>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</si>
  <si>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</si>
  <si>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</si>
  <si>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</si>
  <si>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</si>
  <si>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</si>
  <si>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</si>
  <si>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</si>
  <si>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</si>
  <si>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</si>
  <si>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</si>
  <si>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</si>
  <si>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</si>
  <si>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</si>
  <si>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</si>
  <si>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</si>
  <si>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</si>
  <si>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</si>
  <si>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</si>
  <si>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</si>
  <si>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</si>
  <si>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</si>
  <si>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</si>
  <si>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</si>
  <si>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</si>
  <si>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</si>
  <si>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</si>
  <si>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</si>
  <si>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</si>
  <si>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</si>
  <si>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</si>
  <si>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</si>
  <si>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</si>
  <si>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</si>
  <si>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</si>
  <si>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</si>
  <si>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</si>
  <si>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</si>
  <si>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</si>
  <si>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</si>
  <si>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</si>
  <si>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</si>
  <si>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</si>
  <si>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</si>
  <si>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</si>
  <si>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</si>
  <si>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</si>
  <si>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</si>
  <si>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</si>
  <si>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</si>
  <si>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</si>
  <si>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</si>
  <si>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</si>
  <si>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</si>
  <si>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</si>
  <si>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</si>
  <si>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</si>
  <si>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</si>
  <si>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</si>
  <si>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</si>
  <si>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</si>
  <si>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</si>
  <si>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</si>
  <si>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</si>
  <si>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</si>
  <si>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</si>
  <si>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</si>
  <si>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</si>
  <si>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</si>
  <si>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</si>
  <si>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</si>
  <si>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</si>
  <si>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</si>
  <si>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</si>
  <si>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</si>
  <si>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</si>
  <si>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</si>
  <si>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</si>
  <si>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</si>
  <si>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</si>
  <si>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</si>
  <si>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</si>
  <si>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</si>
  <si>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</si>
  <si>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</si>
  <si>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</si>
  <si>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</si>
  <si>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</si>
  <si>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</si>
  <si>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</si>
  <si>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</si>
  <si>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</si>
  <si>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</si>
  <si>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</si>
  <si>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</si>
  <si>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</si>
  <si>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</si>
  <si>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</si>
  <si>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</si>
  <si>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</si>
  <si>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</si>
  <si>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</si>
  <si>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</si>
  <si>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</si>
  <si>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</si>
  <si>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</si>
  <si>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</si>
  <si>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</si>
  <si>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</si>
  <si>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</si>
  <si>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</si>
  <si>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</si>
  <si>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</si>
  <si>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</si>
  <si>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</si>
  <si>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</si>
  <si>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</si>
  <si>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</si>
  <si>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</si>
  <si>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</si>
  <si>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</si>
  <si>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</si>
  <si>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</si>
  <si>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</si>
  <si>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</si>
  <si>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</si>
  <si>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</si>
  <si>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</si>
  <si>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</si>
  <si>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</si>
  <si>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</si>
  <si>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</si>
  <si>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</si>
  <si>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</si>
  <si>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</si>
  <si>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</si>
  <si>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</si>
  <si>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</si>
  <si>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</si>
  <si>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</si>
  <si>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</si>
  <si>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</si>
  <si>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</si>
  <si>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</si>
  <si>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</si>
  <si>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</si>
  <si>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</si>
  <si>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</si>
  <si>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</si>
  <si>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</si>
  <si>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</si>
  <si>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</si>
  <si>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</si>
  <si>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</si>
  <si>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</si>
  <si>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</si>
  <si>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</si>
  <si>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</si>
  <si>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</si>
  <si>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</si>
  <si>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</si>
  <si>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</si>
  <si>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</si>
  <si>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</si>
  <si>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</si>
  <si>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</si>
  <si>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</si>
  <si>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</si>
  <si>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</si>
  <si>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</si>
  <si>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</si>
  <si>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</si>
  <si>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</si>
  <si>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</si>
  <si>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</si>
  <si>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</si>
  <si>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</si>
  <si>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</si>
  <si>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</si>
  <si>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</si>
  <si>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</si>
  <si>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</si>
  <si>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</si>
  <si>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</si>
  <si>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</si>
  <si>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</si>
  <si>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</si>
  <si>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</si>
  <si>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</si>
  <si>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</si>
  <si>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</si>
  <si>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</si>
  <si>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</si>
  <si>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</si>
  <si>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</si>
  <si>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</si>
  <si>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</si>
  <si>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</si>
  <si>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</si>
  <si>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</si>
  <si>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</si>
  <si>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</si>
  <si>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</si>
  <si>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</si>
  <si>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</si>
  <si>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</si>
  <si>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</si>
  <si>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</si>
  <si>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</si>
  <si>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</si>
  <si>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</si>
  <si>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</si>
  <si>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</si>
  <si>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</si>
  <si>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</si>
  <si>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</si>
  <si>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</si>
  <si>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</si>
  <si>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</si>
  <si>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</si>
  <si>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</si>
  <si>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</si>
  <si>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</si>
  <si>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</si>
  <si>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</si>
  <si>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</si>
  <si>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</si>
  <si>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</si>
  <si>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</si>
  <si>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</si>
  <si>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</si>
  <si>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</si>
  <si>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</si>
  <si>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</si>
  <si>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</si>
  <si>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</si>
  <si>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</si>
  <si>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</si>
  <si>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</si>
  <si>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</si>
  <si>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</si>
  <si>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</si>
  <si>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</si>
  <si>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</si>
  <si>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</si>
  <si>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</si>
  <si>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</si>
  <si>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</si>
  <si>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</si>
  <si>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</si>
  <si>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</si>
  <si>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</si>
  <si>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</si>
  <si>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</si>
  <si>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</si>
  <si>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</si>
  <si>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</si>
  <si>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</si>
  <si>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</si>
  <si>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</si>
  <si>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</si>
  <si>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</si>
  <si>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</si>
  <si>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</si>
  <si>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</si>
  <si>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</si>
  <si>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</si>
  <si>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</si>
  <si>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</si>
  <si>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</si>
  <si>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</si>
  <si>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</si>
  <si>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</si>
  <si>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</si>
  <si>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</si>
  <si>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</si>
  <si>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</si>
  <si>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</si>
  <si>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</si>
  <si>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</si>
  <si>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</si>
  <si>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</si>
  <si>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</si>
  <si>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</si>
  <si>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</si>
  <si>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</si>
  <si>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</si>
  <si>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</si>
  <si>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</si>
  <si>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</si>
  <si>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</si>
  <si>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</si>
  <si>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</si>
  <si>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</si>
  <si>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</si>
  <si>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</si>
  <si>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</si>
  <si>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</si>
  <si>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</si>
  <si>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</si>
  <si>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</si>
  <si>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</si>
  <si>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</si>
  <si>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</si>
  <si>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</si>
  <si>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</si>
  <si>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</si>
  <si>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</si>
  <si>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</si>
  <si>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</si>
  <si>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</si>
  <si>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</si>
  <si>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</si>
  <si>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</si>
  <si>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</si>
  <si>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</si>
  <si>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</si>
  <si>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</si>
  <si>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</si>
  <si>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</si>
  <si>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</si>
  <si>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</si>
  <si>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</si>
  <si>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</si>
  <si>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</si>
  <si>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</si>
  <si>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</si>
  <si>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</si>
  <si>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</si>
  <si>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</si>
  <si>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</si>
  <si>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</si>
  <si>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</si>
  <si>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</si>
  <si>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</si>
  <si>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</si>
  <si>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</si>
  <si>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</si>
  <si>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</si>
  <si>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</si>
  <si>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</si>
  <si>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</si>
  <si>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</si>
  <si>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</si>
  <si>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</si>
  <si>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</si>
  <si>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</si>
  <si>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</si>
  <si>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</si>
  <si>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</si>
  <si>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</si>
  <si>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</si>
  <si>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</si>
  <si>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</si>
  <si>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</si>
  <si>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</si>
  <si>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</si>
  <si>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</si>
  <si>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</si>
  <si>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</si>
  <si>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</si>
  <si>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</si>
  <si>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</si>
  <si>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</si>
  <si>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</si>
  <si>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</si>
  <si>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</si>
  <si>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</si>
  <si>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</si>
  <si>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</si>
  <si>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</si>
  <si>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</si>
  <si>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</si>
  <si>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</si>
  <si>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</si>
  <si>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</si>
  <si>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</si>
  <si>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</si>
  <si>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</si>
  <si>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</si>
  <si>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</si>
  <si>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</si>
  <si>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</si>
  <si>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</si>
  <si>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</si>
  <si>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</si>
  <si>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</si>
  <si>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</si>
  <si>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</si>
  <si>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</si>
  <si>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</si>
  <si>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</si>
  <si>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</si>
  <si>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</si>
  <si>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</si>
  <si>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</si>
  <si>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</si>
  <si>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</si>
  <si>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</si>
  <si>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</si>
  <si>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</si>
  <si>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</si>
  <si>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</si>
  <si>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</si>
  <si>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</si>
  <si>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</si>
  <si>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</si>
  <si>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</si>
  <si>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</si>
  <si>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</si>
  <si>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</si>
  <si>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</si>
  <si>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</si>
  <si>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</si>
  <si>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</si>
  <si>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</si>
  <si>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</si>
  <si>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</si>
  <si>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</si>
  <si>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</si>
  <si>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</si>
  <si>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</si>
  <si>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</si>
  <si>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</si>
  <si>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</si>
  <si>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</si>
  <si>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MONITOR E DESC</t>
  </si>
  <si>
    <t>Fatture emes. Per cate.</t>
  </si>
  <si>
    <t>Fatture emes. Per clienti</t>
  </si>
  <si>
    <t>Totale fatturato</t>
  </si>
  <si>
    <t xml:space="preserve"> Relazione</t>
  </si>
  <si>
    <t>ESITO</t>
  </si>
  <si>
    <t>VOTO</t>
  </si>
  <si>
    <t>INSUFFICIENTE</t>
  </si>
  <si>
    <t>SUFFICIENTE</t>
  </si>
  <si>
    <t>DISCRETO</t>
  </si>
  <si>
    <t>BUONO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</si>
</sst>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#,##0.00\ &quot;€&quot;"/>
  </numFmts>
  <fonts count="8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7" fontId="0" fillId="0" borderId="0" xfId="0" applyNumberFormat="1"/>
    <xf numFmtId="0" fontId="4" fillId="4" borderId="0" xfId="0" applyFont="1" applyFill="1"/>
    <xf numFmtId="0" fontId="6" fillId="0" borderId="0" xfId="0" applyFont="1" applyAlignment="1">
      <alignment horizontal="center"/>
    </xf>
  </cellXfs>
  <cellStyles count="1">
    <cellStyle name="Normale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8" headerRowCount="0">
  <tableColumns count="4">
    <tableColumn id="1" xr3:uid="{00000000-0010-0000-0000-000001000000}" name="Column1"/>
    <tableColumn id="2" xr3:uid="{00000000-0010-0000-0000-000002000000}" name="Column2"/>
    <tableColumn id="3" xr3:uid="{39ECA36A-A7ED-43D3-945A-4282C49871FE}" name="Colonna1" dataDxfId="1">
      <calculatedColumnFormula>_xlfn.IFS(Table_1[[#This Row],[Column2]]=0, "RESPINTO", Table_1[[#This Row],[Column2]]=40, "SUFFICIENTE", Table_1[[#This Row],[Column2]]=60, "DISCRETO", Table_1[[#This Row],[Column2]]= 70, "BUONO")</calculatedColumnFormula>
    </tableColumn>
    <tableColumn id="6" xr3:uid="{26CF7272-9719-4E06-AE6F-0AD5095CDE0A}" name="Colonna2" dataDxfId="0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D2" sqref="D2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4.6640625" bestFit="1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15" t="s">
        <v>569</v>
      </c>
      <c r="E1" s="16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C2-(C2/1.2)</f>
        <v>46833.333333333314</v>
      </c>
      <c r="E2" s="4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C3-(C3/1.2)</f>
        <v>53833.333333333314</v>
      </c>
      <c r="E3" s="4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57333.333333333314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60166.666666666628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86833.333333333314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87833.333333333314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104333.33333333331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109333.33333333326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111000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147000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184666.66666666663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219333.33333333326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265666.66666666651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453166.66666666651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682000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2309833.3333333321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27833.333333333314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33666.666666666657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33833.333333333314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39000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42000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43166.666666666657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44833.333333333314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45166.666666666657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48666.666666666657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48833.333333333314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51166.666666666657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73333.333333333314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81166.666666666628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94333.333333333314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133666.66666666663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263166.66666666651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11666.666666666664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17333.333333333328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21166.666666666657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27000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29833.333333333314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31000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31000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33833.333333333314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35333.333333333314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37000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40833.333333333314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41833.333333333314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42833.333333333314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44833.333333333314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52333.333333333314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54166.666666666628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57833.333333333314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61500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67000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78500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79333.333333333314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82000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88500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92000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247833.33333333326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16833.333333333328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6333.3333333333321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22833.333333333328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37000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2">C67-(C67/1.2)</f>
        <v>83500</v>
      </c>
      <c r="E67" s="4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2"/>
        <v>71333.333333333314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2"/>
        <v>93500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2"/>
        <v>263000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2"/>
        <v>5666.6666666666642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2"/>
        <v>3333.3333333333321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2"/>
        <v>3833.3333333333321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2"/>
        <v>16333.333333333328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2"/>
        <v>41833.333333333314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2"/>
        <v>2500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2"/>
        <v>2333.3333333333321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2"/>
        <v>66500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2"/>
        <v>43166.666666666657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2"/>
        <v>54000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2"/>
        <v>63000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2"/>
        <v>78166.666666666628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2"/>
        <v>92666.666666666628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2"/>
        <v>79333.333333333314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2"/>
        <v>79500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2"/>
        <v>92666.666666666628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2"/>
        <v>115833.33333333326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2"/>
        <v>213166.66666666651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2"/>
        <v>5833.3333333333321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2"/>
        <v>29166.666666666657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2"/>
        <v>45333.333333333314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2"/>
        <v>33000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2"/>
        <v>48333.333333333314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2"/>
        <v>98166.666666666628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2"/>
        <v>123833.33333333326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2"/>
        <v>45166.666666666657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2"/>
        <v>105333.33333333326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2"/>
        <v>15000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2"/>
        <v>666.66666666666652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2"/>
        <v>833.33333333333303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2"/>
        <v>6833.3333333333285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2"/>
        <v>122833.33333333326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2"/>
        <v>151666.66666666663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2"/>
        <v>40166.666666666657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2"/>
        <v>18666.666666666657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2"/>
        <v>18833.333333333328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2"/>
        <v>20166.666666666657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2"/>
        <v>26666.666666666657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2"/>
        <v>32500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2"/>
        <v>35833.333333333314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2"/>
        <v>53500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2"/>
        <v>102333.33333333331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2"/>
        <v>5000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2"/>
        <v>5666.6666666666642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2"/>
        <v>5833.3333333333321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2"/>
        <v>12833.333333333328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2"/>
        <v>120500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2"/>
        <v>123666.66666666663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2"/>
        <v>129666.66666666663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2"/>
        <v>146333.33333333326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2"/>
        <v>147166.66666666663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2"/>
        <v>152166.66666666663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2"/>
        <v>187500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2"/>
        <v>5500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2"/>
        <v>8666.6666666666642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4">C131-(C131/1.2)</f>
        <v>16166.666666666657</v>
      </c>
      <c r="E131" s="4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4"/>
        <v>21833.333333333328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4"/>
        <v>28166.666666666657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4"/>
        <v>31666.666666666657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4"/>
        <v>31833.333333333314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4"/>
        <v>32833.333333333314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4"/>
        <v>33500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4"/>
        <v>36666.666666666657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4"/>
        <v>41666.666666666657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4"/>
        <v>42833.333333333314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4"/>
        <v>46333.333333333314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4"/>
        <v>46666.666666666657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4"/>
        <v>50000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4"/>
        <v>50833.333333333314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4"/>
        <v>55833.333333333314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4"/>
        <v>60000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4"/>
        <v>71500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4"/>
        <v>116833.33333333326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4"/>
        <v>15000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4"/>
        <v>11500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4"/>
        <v>14833.333333333328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4"/>
        <v>23000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4"/>
        <v>32666.666666666657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4"/>
        <v>54833.333333333314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4"/>
        <v>49166.666666666657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4"/>
        <v>3166.6666666666661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4"/>
        <v>4333.3333333333321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4"/>
        <v>4666.6666666666642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4"/>
        <v>9333.3333333333285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4"/>
        <v>36000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4"/>
        <v>41666.666666666657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4"/>
        <v>63666.666666666628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4"/>
        <v>87333.333333333314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4"/>
        <v>126166.66666666663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4"/>
        <v>174166.66666666663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4"/>
        <v>261333.33333333326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4"/>
        <v>19500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4"/>
        <v>26333.333333333314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4"/>
        <v>43333.333333333314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4"/>
        <v>32166.666666666657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4"/>
        <v>45000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4"/>
        <v>52333.333333333314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4"/>
        <v>149000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4"/>
        <v>173333.33333333326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4"/>
        <v>1333.333333333333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4"/>
        <v>1666.6666666666661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4"/>
        <v>4000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4"/>
        <v>1833.3333333333321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4"/>
        <v>1666.6666666666661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4"/>
        <v>4333.3333333333321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4"/>
        <v>3666.6666666666642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4"/>
        <v>10500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4"/>
        <v>10500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4"/>
        <v>4333.3333333333321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4"/>
        <v>4166.6666666666642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4"/>
        <v>4166.6666666666642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4"/>
        <v>7666.6666666666642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4"/>
        <v>6166.6666666666642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4"/>
        <v>6166.6666666666642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6">C195-(C195/1.2)</f>
        <v>1833.3333333333321</v>
      </c>
      <c r="E195" s="4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6"/>
        <v>7666.6666666666642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6"/>
        <v>3166.6666666666661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6"/>
        <v>2166.6666666666661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6"/>
        <v>4333.3333333333321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6"/>
        <v>4333.3333333333321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6"/>
        <v>3333.3333333333321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6"/>
        <v>8166.6666666666642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6"/>
        <v>5500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6"/>
        <v>11333.333333333328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6"/>
        <v>5500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6"/>
        <v>24500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6"/>
        <v>25166.666666666657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6"/>
        <v>32833.333333333314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6"/>
        <v>51666.666666666657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6"/>
        <v>45166.666666666657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6"/>
        <v>76333.333333333314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6"/>
        <v>68666.666666666628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6"/>
        <v>134500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6"/>
        <v>666.66666666666652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6"/>
        <v>13500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6"/>
        <v>20833.333333333328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6"/>
        <v>16333.333333333328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6"/>
        <v>23333.333333333328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6"/>
        <v>833.33333333333303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6"/>
        <v>1000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6"/>
        <v>1500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6"/>
        <v>1333.333333333333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6"/>
        <v>1833.3333333333321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6"/>
        <v>3500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6"/>
        <v>2333.3333333333321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6"/>
        <v>3833.3333333333321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6"/>
        <v>8500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6"/>
        <v>33000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6"/>
        <v>27833.333333333314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6"/>
        <v>15833.333333333328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6"/>
        <v>23500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6"/>
        <v>58500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6"/>
        <v>69000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6"/>
        <v>10166.666666666664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6"/>
        <v>148833.33333333326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6"/>
        <v>164166.66666666663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6"/>
        <v>49333.333333333314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6"/>
        <v>114166.66666666663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6"/>
        <v>189666.66666666663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6"/>
        <v>222333.33333333326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6"/>
        <v>5000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6"/>
        <v>5000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6"/>
        <v>67666.666666666628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6"/>
        <v>32833.333333333314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6"/>
        <v>107500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6"/>
        <v>107500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6"/>
        <v>43166.666666666657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6"/>
        <v>107666.66666666663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6"/>
        <v>43166.666666666657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6"/>
        <v>107500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6"/>
        <v>146500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6"/>
        <v>43166.666666666657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6"/>
        <v>45666.666666666657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6"/>
        <v>162500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6"/>
        <v>80000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6"/>
        <v>197833.33333333326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6"/>
        <v>138666.66666666663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8">C259-(C259/1.2)</f>
        <v>37833.333333333314</v>
      </c>
      <c r="E259" s="4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8"/>
        <v>16333.333333333328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8"/>
        <v>198333.33333333326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8"/>
        <v>50000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8"/>
        <v>401166.66666666651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8"/>
        <v>170166.66666666663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8"/>
        <v>107666.66666666663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8"/>
        <v>43166.666666666657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8"/>
        <v>32166.666666666657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8"/>
        <v>16000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8"/>
        <v>99000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8"/>
        <v>47000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8"/>
        <v>302333.33333333326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8"/>
        <v>32166.666666666657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8"/>
        <v>109000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8"/>
        <v>121500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8"/>
        <v>105333.33333333326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8"/>
        <v>40000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8"/>
        <v>159166.66666666663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8"/>
        <v>187666.66666666663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8"/>
        <v>49500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8"/>
        <v>107666.66666666663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8"/>
        <v>119000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8"/>
        <v>134500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8"/>
        <v>98500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8"/>
        <v>153000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8"/>
        <v>210833.33333333326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8"/>
        <v>42666.666666666657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8"/>
        <v>61833.333333333314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8"/>
        <v>76166.666666666628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8"/>
        <v>107000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8"/>
        <v>261833.33333333326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8"/>
        <v>126000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8"/>
        <v>261833.33333333326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8"/>
        <v>452666.66666666651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8"/>
        <v>106666.66666666663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8"/>
        <v>42500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8"/>
        <v>68833.333333333314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8"/>
        <v>60166.666666666628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8"/>
        <v>90666.666666666628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8"/>
        <v>113000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8"/>
        <v>175666.66666666663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8"/>
        <v>80333.333333333314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8"/>
        <v>120333.33333333326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8"/>
        <v>44833.333333333314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8"/>
        <v>61833.333333333314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8"/>
        <v>77000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8"/>
        <v>90166.666666666628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8"/>
        <v>108000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8"/>
        <v>107333.33333333326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8"/>
        <v>150333.33333333326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8"/>
        <v>120333.33333333326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8"/>
        <v>242833.33333333326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8"/>
        <v>297666.66666666651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8"/>
        <v>14166.666666666657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8"/>
        <v>14000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8"/>
        <v>19166.666666666657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8"/>
        <v>25333.333333333328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8"/>
        <v>13666.666666666657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8"/>
        <v>14000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8"/>
        <v>19166.666666666657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8"/>
        <v>25500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0">C323-(C323/1.2)</f>
        <v>13333.333333333328</v>
      </c>
      <c r="E323" s="4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0"/>
        <v>17000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0"/>
        <v>33000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0"/>
        <v>38833.333333333314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0"/>
        <v>46500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0"/>
        <v>49666.666666666657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0"/>
        <v>79666.666666666628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0"/>
        <v>104333.33333333331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0"/>
        <v>126166.66666666663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0"/>
        <v>188000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0"/>
        <v>254500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0"/>
        <v>689000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0"/>
        <v>1141666.666666666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0"/>
        <v>1952000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3"/>
  <sheetViews>
    <sheetView workbookViewId="0">
      <selection activeCell="C2" sqref="C2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1.88671875" bestFit="1" customWidth="1"/>
    <col min="4" max="4" width="14.33203125" customWidth="1"/>
    <col min="5" max="5" width="8" customWidth="1"/>
    <col min="6" max="6" width="11.88671875" bestFit="1" customWidth="1"/>
    <col min="7" max="23" width="9.33203125" customWidth="1"/>
  </cols>
  <sheetData>
    <row r="1" spans="1:23" ht="12.75" customHeight="1" x14ac:dyDescent="0.3">
      <c r="A1" s="6" t="s">
        <v>484</v>
      </c>
      <c r="B1" s="6" t="s">
        <v>485</v>
      </c>
      <c r="C1" s="6" t="s">
        <v>574</v>
      </c>
      <c r="D1" s="6" t="s">
        <v>575</v>
      </c>
      <c r="E1" s="6" t="s">
        <v>576</v>
      </c>
      <c r="F1" s="6" t="s">
        <v>575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3" ht="12.75" customHeight="1" x14ac:dyDescent="0.3">
      <c r="A2" s="7" t="s">
        <v>486</v>
      </c>
      <c r="B2" s="7">
        <v>40</v>
      </c>
      <c r="C2" s="8" t="str">
        <f>_xlfn.IFS(Table_1[[#This Row],[Column2]]&lt;40, "RESPINTO", Table_1[[#This Row],[Column2]]&lt;60, "SUFFICIENTE", Table_1[[#This Row],[Column2]]&lt;70, "DISCRETO", Table_1[[#This Row],[Column2]]&gt;= 70, "BUONO")</f>
        <v>SUFFICIENTE</v>
      </c>
      <c r="D2" s="8" t="str">
        <f>VLOOKUP(B2,$E$2:$F$5,2,TRUE)</f>
        <v>SUFFICIENTE</v>
      </c>
      <c r="E2" s="18">
        <v>0</v>
      </c>
      <c r="F2" s="18" t="s">
        <v>577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3" ht="12.75" customHeight="1" x14ac:dyDescent="0.3">
      <c r="A3" s="7" t="s">
        <v>487</v>
      </c>
      <c r="B3" s="7">
        <v>60</v>
      </c>
      <c r="C3" s="8" t="str">
        <f>_xlfn.IFS(Table_1[[#This Row],[Column2]]&lt;40, "RESPINTO", Table_1[[#This Row],[Column2]]&lt;60, "SUFFICIENTE", Table_1[[#This Row],[Column2]]&lt;70, "DISCRETO", Table_1[[#This Row],[Column2]]&gt;= 70, "BUONO")</f>
        <v>DISCRETO</v>
      </c>
      <c r="D3" s="8" t="str">
        <f t="shared" ref="D3:D8" si="0">VLOOKUP(B3,$E$2:$F$5,2,TRUE)</f>
        <v>DISCRETO</v>
      </c>
      <c r="E3" s="18">
        <v>40</v>
      </c>
      <c r="F3" s="18" t="s">
        <v>578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3" ht="12.75" customHeight="1" x14ac:dyDescent="0.3">
      <c r="A4" s="7" t="s">
        <v>488</v>
      </c>
      <c r="B4" s="7">
        <v>60</v>
      </c>
      <c r="C4" s="8" t="str">
        <f>_xlfn.IFS(Table_1[[#This Row],[Column2]]&lt;40, "RESPINTO", Table_1[[#This Row],[Column2]]&lt;60, "SUFFICIENTE", Table_1[[#This Row],[Column2]]&lt;70, "DISCRETO", Table_1[[#This Row],[Column2]]&gt;= 70, "BUONO")</f>
        <v>DISCRETO</v>
      </c>
      <c r="D4" s="8" t="str">
        <f t="shared" si="0"/>
        <v>DISCRETO</v>
      </c>
      <c r="E4" s="18">
        <v>60</v>
      </c>
      <c r="F4" s="18" t="s">
        <v>579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3" ht="12.75" customHeight="1" x14ac:dyDescent="0.3">
      <c r="A5" s="7" t="s">
        <v>489</v>
      </c>
      <c r="B5" s="7">
        <v>40</v>
      </c>
      <c r="C5" s="8" t="str">
        <f>_xlfn.IFS(Table_1[[#This Row],[Column2]]&lt;40, "RESPINTO", Table_1[[#This Row],[Column2]]&lt;60, "SUFFICIENTE", Table_1[[#This Row],[Column2]]&lt;70, "DISCRETO", Table_1[[#This Row],[Column2]]&gt;= 70, "BUONO")</f>
        <v>SUFFICIENTE</v>
      </c>
      <c r="D5" s="8" t="str">
        <f t="shared" si="0"/>
        <v>SUFFICIENTE</v>
      </c>
      <c r="E5" s="18">
        <v>70</v>
      </c>
      <c r="F5" s="18" t="s">
        <v>580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3" ht="12.75" customHeight="1" x14ac:dyDescent="0.3">
      <c r="A6" s="7" t="s">
        <v>490</v>
      </c>
      <c r="B6" s="7">
        <v>70</v>
      </c>
      <c r="C6" s="8" t="str">
        <f>_xlfn.IFS(Table_1[[#This Row],[Column2]]&lt;40, "RESPINTO", Table_1[[#This Row],[Column2]]&lt;60, "SUFFICIENTE", Table_1[[#This Row],[Column2]]&lt;70, "DISCRETO", Table_1[[#This Row],[Column2]]&gt;= 70, "BUONO")</f>
        <v>BUONO</v>
      </c>
      <c r="D6" s="8" t="str">
        <f t="shared" si="0"/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3" ht="12.75" customHeight="1" x14ac:dyDescent="0.3">
      <c r="A7" s="7" t="s">
        <v>491</v>
      </c>
      <c r="B7" s="7">
        <v>0</v>
      </c>
      <c r="C7" s="8" t="str">
        <f>_xlfn.IFS(Table_1[[#This Row],[Column2]]&lt;40, "RESPINTO", Table_1[[#This Row],[Column2]]&lt;60, "SUFFICIENTE", Table_1[[#This Row],[Column2]]&lt;70, "DISCRETO", Table_1[[#This Row],[Column2]]&gt;= 70, "BUONO")</f>
        <v>RESPINTO</v>
      </c>
      <c r="D7" s="8" t="str">
        <f t="shared" si="0"/>
        <v>INSUFFICIENTE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3" ht="12.75" customHeight="1" x14ac:dyDescent="0.3">
      <c r="A8" s="7" t="s">
        <v>492</v>
      </c>
      <c r="B8" s="7">
        <v>0</v>
      </c>
      <c r="C8" s="8" t="str">
        <f>_xlfn.IFS(Table_1[[#This Row],[Column2]]&lt;40, "RESPINTO", Table_1[[#This Row],[Column2]]&lt;60, "SUFFICIENTE", Table_1[[#This Row],[Column2]]&lt;70, "DISCRETO", Table_1[[#This Row],[Column2]]&gt;= 70, "BUONO")</f>
        <v>RESPINTO</v>
      </c>
      <c r="D8" s="8" t="str">
        <f t="shared" si="0"/>
        <v>INSUFFICIENTE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3" ht="12.75" customHeight="1" x14ac:dyDescent="0.3">
      <c r="A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2.75" customHeight="1" x14ac:dyDescent="0.3">
      <c r="A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:23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:23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:23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spans="1:23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spans="1:23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spans="1:23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spans="1:23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spans="1:23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</sheetData>
  <pageMargins left="0.75" right="0.75" top="1" bottom="1" header="0" footer="0"/>
  <pageSetup paperSize="9" orientation="portrait"/>
  <ignoredErrors>
    <ignoredError sqref="C1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tabSelected="1" zoomScale="71" zoomScaleNormal="70" workbookViewId="0">
      <selection activeCell="K6" sqref="K6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7.109375" bestFit="1" customWidth="1"/>
    <col min="8" max="9" width="8.6640625" customWidth="1"/>
    <col min="10" max="10" width="23.77734375" bestFit="1" customWidth="1"/>
    <col min="11" max="11" width="15.5546875" bestFit="1" customWidth="1"/>
    <col min="12" max="23" width="8.6640625" customWidth="1"/>
  </cols>
  <sheetData>
    <row r="1" spans="1:17" ht="13.5" customHeight="1" thickBot="1" x14ac:dyDescent="0.4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9" t="s">
        <v>571</v>
      </c>
      <c r="H1" s="19"/>
      <c r="I1" s="11"/>
      <c r="J1" s="19" t="s">
        <v>573</v>
      </c>
      <c r="K1" s="19"/>
      <c r="L1" s="11"/>
      <c r="M1" s="11"/>
      <c r="N1" s="11"/>
      <c r="O1" s="11"/>
      <c r="P1" s="11"/>
      <c r="Q1" s="11"/>
    </row>
    <row r="2" spans="1:17" ht="13.5" customHeight="1" thickTop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t="s">
        <v>499</v>
      </c>
      <c r="H2">
        <f>COUNTIF(C2:C80,G2)</f>
        <v>11</v>
      </c>
      <c r="J2" t="s">
        <v>499</v>
      </c>
      <c r="K2" s="17">
        <f>SUMIF(C2:C80,J2,D2:D80)</f>
        <v>611780</v>
      </c>
    </row>
    <row r="3" spans="1:17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t="s">
        <v>558</v>
      </c>
      <c r="H3">
        <f t="shared" ref="H3:H5" si="0">COUNTIF(C3:C81,G3)</f>
        <v>5</v>
      </c>
      <c r="J3" t="s">
        <v>558</v>
      </c>
      <c r="K3" s="17">
        <f t="shared" ref="K3:K5" si="1">SUMIF(C3:C81,J3,D3:D81)</f>
        <v>30860</v>
      </c>
    </row>
    <row r="4" spans="1:17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t="s">
        <v>506</v>
      </c>
      <c r="H4">
        <f t="shared" si="0"/>
        <v>4</v>
      </c>
      <c r="J4" t="s">
        <v>506</v>
      </c>
      <c r="K4" s="17">
        <f t="shared" si="1"/>
        <v>54000</v>
      </c>
    </row>
    <row r="5" spans="1:17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t="s">
        <v>547</v>
      </c>
      <c r="H5">
        <f t="shared" si="0"/>
        <v>4</v>
      </c>
      <c r="J5" t="s">
        <v>547</v>
      </c>
      <c r="K5" s="17">
        <f t="shared" si="1"/>
        <v>6765600</v>
      </c>
    </row>
    <row r="6" spans="1:17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17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17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19" t="s">
        <v>572</v>
      </c>
      <c r="H8" s="19"/>
      <c r="J8" s="19" t="s">
        <v>573</v>
      </c>
      <c r="K8" s="19"/>
    </row>
    <row r="9" spans="1:17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t="s">
        <v>501</v>
      </c>
      <c r="H9">
        <f>COUNTIF(B2:B80,G9)</f>
        <v>2</v>
      </c>
      <c r="J9" t="s">
        <v>501</v>
      </c>
      <c r="K9" s="17">
        <f>SUMIF(B2:B80,J9,D2:D80)</f>
        <v>73450</v>
      </c>
    </row>
    <row r="10" spans="1:17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t="s">
        <v>507</v>
      </c>
      <c r="H10">
        <f t="shared" ref="H10:H15" si="2">COUNTIF(B3:B81,G10)</f>
        <v>1</v>
      </c>
      <c r="J10" t="s">
        <v>507</v>
      </c>
      <c r="K10" s="17">
        <f t="shared" ref="K10:K15" si="3">SUMIF(B3:B81,J10,D3:D81)</f>
        <v>50800</v>
      </c>
    </row>
    <row r="11" spans="1:17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t="s">
        <v>509</v>
      </c>
      <c r="H11">
        <f t="shared" si="2"/>
        <v>1</v>
      </c>
      <c r="J11" t="s">
        <v>509</v>
      </c>
      <c r="K11" s="17">
        <f t="shared" si="3"/>
        <v>98450</v>
      </c>
    </row>
    <row r="12" spans="1:17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t="s">
        <v>511</v>
      </c>
      <c r="H12">
        <f t="shared" si="2"/>
        <v>1</v>
      </c>
      <c r="J12" t="s">
        <v>511</v>
      </c>
      <c r="K12" s="17">
        <f t="shared" si="3"/>
        <v>7950</v>
      </c>
    </row>
    <row r="13" spans="1:17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t="s">
        <v>525</v>
      </c>
      <c r="H13">
        <f t="shared" si="2"/>
        <v>4</v>
      </c>
      <c r="J13" t="s">
        <v>525</v>
      </c>
      <c r="K13" s="17">
        <f t="shared" si="3"/>
        <v>283000</v>
      </c>
    </row>
    <row r="14" spans="1:17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t="s">
        <v>528</v>
      </c>
      <c r="H14">
        <f t="shared" si="2"/>
        <v>2</v>
      </c>
      <c r="J14" t="s">
        <v>528</v>
      </c>
      <c r="K14" s="17">
        <f t="shared" si="3"/>
        <v>107700</v>
      </c>
    </row>
    <row r="15" spans="1:17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G15" t="s">
        <v>529</v>
      </c>
      <c r="H15">
        <f t="shared" si="2"/>
        <v>1</v>
      </c>
      <c r="J15" t="s">
        <v>529</v>
      </c>
      <c r="K15" s="17">
        <f t="shared" si="3"/>
        <v>27270</v>
      </c>
    </row>
    <row r="16" spans="1:17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mergeCells count="4">
    <mergeCell ref="J1:K1"/>
    <mergeCell ref="J8:K8"/>
    <mergeCell ref="G1:H1"/>
    <mergeCell ref="G8:H8"/>
  </mergeCell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FABIOLA CARUSO</cp:lastModifiedBy>
  <dcterms:created xsi:type="dcterms:W3CDTF">2005-04-12T12:35:30Z</dcterms:created>
  <dcterms:modified xsi:type="dcterms:W3CDTF">2025-02-15T19:15:22Z</dcterms:modified>
</cp:coreProperties>
</file>