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a0863ecbbbb34e/Desktop/CORSO DATA ANALYST/"/>
    </mc:Choice>
  </mc:AlternateContent>
  <xr:revisionPtr revIDLastSave="8" documentId="8_{E80C0965-A65C-4A41-8744-A4DBA4476C00}" xr6:coauthVersionLast="47" xr6:coauthVersionMax="47" xr10:uidLastSave="{803BF88A-1919-4256-B5AC-6F94074164E5}"/>
  <bookViews>
    <workbookView xWindow="-108" yWindow="-108" windowWidth="23256" windowHeight="12456" xr2:uid="{1222890C-E910-4004-9D25-F9C4D93F85C6}"/>
  </bookViews>
  <sheets>
    <sheet name="product" sheetId="1" r:id="rId1"/>
    <sheet name="categories" sheetId="2" r:id="rId2"/>
  </sheets>
  <definedNames>
    <definedName name="_xlnm._FilterDatabase" localSheetId="0" hidden="1">product!$A$1:$S$51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" i="1" l="1"/>
  <c r="S10" i="1" s="1"/>
  <c r="R4" i="1"/>
  <c r="S3" i="1"/>
  <c r="S4" i="1"/>
  <c r="S5" i="1"/>
  <c r="S6" i="1"/>
  <c r="S7" i="1"/>
  <c r="S8" i="1"/>
  <c r="S9" i="1"/>
  <c r="S11" i="1"/>
  <c r="S12" i="1"/>
  <c r="S13" i="1"/>
  <c r="S14" i="1"/>
  <c r="S15" i="1"/>
  <c r="S16" i="1"/>
  <c r="S17" i="1"/>
  <c r="S18" i="1"/>
  <c r="S19" i="1"/>
  <c r="S20" i="1"/>
  <c r="S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  <c r="L2" i="1"/>
  <c r="M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P3" i="1"/>
  <c r="P4" i="1"/>
  <c r="P5" i="1"/>
  <c r="P6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2" i="1"/>
  <c r="M51" i="1"/>
  <c r="L5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</calcChain>
</file>

<file path=xl/sharedStrings.xml><?xml version="1.0" encoding="utf-8"?>
<sst xmlns="http://schemas.openxmlformats.org/spreadsheetml/2006/main" count="243" uniqueCount="138">
  <si>
    <t>ProductKey</t>
  </si>
  <si>
    <t>ProductAlternateKey</t>
  </si>
  <si>
    <t>ProductName</t>
  </si>
  <si>
    <t>StandardCost</t>
  </si>
  <si>
    <t>FinishedGoodsFlag</t>
  </si>
  <si>
    <t>Color</t>
  </si>
  <si>
    <t>ListPrice</t>
  </si>
  <si>
    <t>Size</t>
  </si>
  <si>
    <t>BK-R89B-52</t>
  </si>
  <si>
    <t>Road-250 Black, 52</t>
  </si>
  <si>
    <t>Black</t>
  </si>
  <si>
    <t>BK-R64Y-40</t>
  </si>
  <si>
    <t>Road-550-W Yellow, 40</t>
  </si>
  <si>
    <t>Yellow</t>
  </si>
  <si>
    <t>HB-R956</t>
  </si>
  <si>
    <t>HL Road Handlebars</t>
  </si>
  <si>
    <t>NA</t>
  </si>
  <si>
    <t>FR-R72Y-42</t>
  </si>
  <si>
    <t>ML Road Frame-W - Yellow, 42</t>
  </si>
  <si>
    <t>FR-R38B-48</t>
  </si>
  <si>
    <t>LL Road Frame - Black, 48</t>
  </si>
  <si>
    <t>PA-361R</t>
  </si>
  <si>
    <t>Paint - Red</t>
  </si>
  <si>
    <t>BK-R93R-52</t>
  </si>
  <si>
    <t>Road-150 Red, 52</t>
  </si>
  <si>
    <t>Red</t>
  </si>
  <si>
    <t>LW-3800</t>
  </si>
  <si>
    <t>Lock Washer 8</t>
  </si>
  <si>
    <t>HJ-9080</t>
  </si>
  <si>
    <t>Thin-Jam Hex Nut 12</t>
  </si>
  <si>
    <t>FR-R92R-44</t>
  </si>
  <si>
    <t>HL Road Frame - Red, 44</t>
  </si>
  <si>
    <t>FR-M21B-42</t>
  </si>
  <si>
    <t>LL Mountain Frame - Black, 42</t>
  </si>
  <si>
    <t>RD-2308</t>
  </si>
  <si>
    <t>Rear Derailleur</t>
  </si>
  <si>
    <t>Silver</t>
  </si>
  <si>
    <t>SE-M798</t>
  </si>
  <si>
    <t>ML Mountain Seat/Saddle</t>
  </si>
  <si>
    <t>BK-M68B-46</t>
  </si>
  <si>
    <t>Mountain-200 Black, 46</t>
  </si>
  <si>
    <t>BK-R19B-48</t>
  </si>
  <si>
    <t>Road-750 Black, 48</t>
  </si>
  <si>
    <t>PA-632U</t>
  </si>
  <si>
    <t>Paint - Blue</t>
  </si>
  <si>
    <t>LT-T990</t>
  </si>
  <si>
    <t>Taillights - Battery-Powered</t>
  </si>
  <si>
    <t>LJ-9161</t>
  </si>
  <si>
    <t>Thin-Jam Lock Nut 11</t>
  </si>
  <si>
    <t>MB-6061</t>
  </si>
  <si>
    <t>Metal Bar 2</t>
  </si>
  <si>
    <t>BK-T18Y-44</t>
  </si>
  <si>
    <t>Touring-3000 Yellow, 44</t>
  </si>
  <si>
    <t>RM-M464</t>
  </si>
  <si>
    <t>LL Mountain Rim</t>
  </si>
  <si>
    <t>BK-M18S-42</t>
  </si>
  <si>
    <t>Mountain-500 Silver, 42</t>
  </si>
  <si>
    <t>EC-M092</t>
  </si>
  <si>
    <t>Mountain End Caps</t>
  </si>
  <si>
    <t>MS-6061</t>
  </si>
  <si>
    <t>Metal Sheet 1</t>
  </si>
  <si>
    <t>TI-M823</t>
  </si>
  <si>
    <t>HL Mountain Tire</t>
  </si>
  <si>
    <t>BK-R50B-60</t>
  </si>
  <si>
    <t>Road-650 Black, 60</t>
  </si>
  <si>
    <t>RM-M823</t>
  </si>
  <si>
    <t>HL Mountain Rim</t>
  </si>
  <si>
    <t>CB-2903</t>
  </si>
  <si>
    <t>Chainring Bolts</t>
  </si>
  <si>
    <t>BK-R89R-58</t>
  </si>
  <si>
    <t>Road-250 Red, 58</t>
  </si>
  <si>
    <t>PU-M044</t>
  </si>
  <si>
    <t>Mountain Pump</t>
  </si>
  <si>
    <t>BC-R205</t>
  </si>
  <si>
    <t>Road Bottle Cage</t>
  </si>
  <si>
    <t>HU-6280</t>
  </si>
  <si>
    <t>LL Hub</t>
  </si>
  <si>
    <t>GL-H102-L</t>
  </si>
  <si>
    <t>Half-Finger Gloves, L</t>
  </si>
  <si>
    <t>L</t>
  </si>
  <si>
    <t>HT-2981</t>
  </si>
  <si>
    <t>Handlebar Tube</t>
  </si>
  <si>
    <t>BK-T79Y-46</t>
  </si>
  <si>
    <t>Touring-1000 Yellow, 46</t>
  </si>
  <si>
    <t>HJ-3416</t>
  </si>
  <si>
    <t>Thin-Jam Hex Nut 16</t>
  </si>
  <si>
    <t>FC-3982</t>
  </si>
  <si>
    <t>Front Derailleur Cage</t>
  </si>
  <si>
    <t>BK-M18S-40</t>
  </si>
  <si>
    <t>Mountain-500 Silver, 40</t>
  </si>
  <si>
    <t>BK-R89R-52</t>
  </si>
  <si>
    <t>Road-250 Red, 52</t>
  </si>
  <si>
    <t>SH-W890-L</t>
  </si>
  <si>
    <t>Women's Mountain Shorts, L</t>
  </si>
  <si>
    <t>MP-2066</t>
  </si>
  <si>
    <t>Metal Plate 2</t>
  </si>
  <si>
    <t>LN-9161</t>
  </si>
  <si>
    <t>Lock Nut 18</t>
  </si>
  <si>
    <t>RM-T801</t>
  </si>
  <si>
    <t>Touring Rim</t>
  </si>
  <si>
    <t>BK-R93R-44</t>
  </si>
  <si>
    <t>Road-150 Red, 44</t>
  </si>
  <si>
    <t>FH-2981</t>
  </si>
  <si>
    <t>Freewheel</t>
  </si>
  <si>
    <t>FR-R72R-58</t>
  </si>
  <si>
    <t>ML Road Frame - Red, 58</t>
  </si>
  <si>
    <t>FR-R38R-62</t>
  </si>
  <si>
    <t>LL Road Frame - Red, 62</t>
  </si>
  <si>
    <t>FR-M94B-38</t>
  </si>
  <si>
    <t>HL Mountain Frame - Black, 38</t>
  </si>
  <si>
    <t>RA-H123</t>
  </si>
  <si>
    <t>Hitch Rack - 4-Bike</t>
  </si>
  <si>
    <t>HN-5400</t>
  </si>
  <si>
    <t>Hex Nut 2</t>
  </si>
  <si>
    <t>Price Type</t>
  </si>
  <si>
    <t>Product Description</t>
  </si>
  <si>
    <t>Check Data</t>
  </si>
  <si>
    <t>Check Size</t>
  </si>
  <si>
    <t>Price Ranfe</t>
  </si>
  <si>
    <t>Report 1</t>
  </si>
  <si>
    <t>Report 2</t>
  </si>
  <si>
    <t>NULL</t>
  </si>
  <si>
    <t>Road Frames</t>
  </si>
  <si>
    <t>Mountain Frames</t>
  </si>
  <si>
    <t>Road Bikes</t>
  </si>
  <si>
    <t>Mountain Bikes</t>
  </si>
  <si>
    <t>Handlebars</t>
  </si>
  <si>
    <t>Pumps</t>
  </si>
  <si>
    <t>Lights</t>
  </si>
  <si>
    <t>Gloves</t>
  </si>
  <si>
    <t>Shorts</t>
  </si>
  <si>
    <t>Bottles and Cages</t>
  </si>
  <si>
    <t>Bike Racks</t>
  </si>
  <si>
    <t>Derailleurs</t>
  </si>
  <si>
    <t>Saddles</t>
  </si>
  <si>
    <t>Tires and Tubes</t>
  </si>
  <si>
    <t>Touring Bikes</t>
  </si>
  <si>
    <t>Categoria Prodotti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</si>
</sst>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568729</xdr:colOff>
      <xdr:row>10</xdr:row>
      <xdr:rowOff>6928</xdr:rowOff>
    </xdr:from>
    <xdr:to>
      <xdr:col>32</xdr:col>
      <xdr:colOff>216304</xdr:colOff>
      <xdr:row>33</xdr:row>
      <xdr:rowOff>6928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7BBA28CF-B885-4D29-9708-F4133D384BF9}"/>
            </a:ext>
          </a:extLst>
        </xdr:cNvPr>
        <xdr:cNvSpPr txBox="1"/>
      </xdr:nvSpPr>
      <xdr:spPr>
        <a:xfrm>
          <a:off x="20034365" y="1808019"/>
          <a:ext cx="4524375" cy="41425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Requisiti:</a:t>
          </a:r>
        </a:p>
        <a:p>
          <a:r>
            <a:rPr lang="it-IT" sz="1100"/>
            <a:t>1) ProductType: se</a:t>
          </a:r>
          <a:r>
            <a:rPr lang="it-IT" sz="1100" baseline="0"/>
            <a:t> il campo FinishedGoodsFlag = 1 allora 'Prodotto finito' altrimenti 'Componente acqusito o assemblato'</a:t>
          </a:r>
        </a:p>
        <a:p>
          <a:r>
            <a:rPr lang="it-IT" sz="1100" baseline="0"/>
            <a:t>2) ProductDescription: se 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il campo FinishedGoodsFlag = 1 allora concatena Prodotto finito e colore altrimenti Componente acquisto o assemblato</a:t>
          </a: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CheckData: se almeno uno tra Color e Size è valorizzato allora Ok altrimenti Missing data </a:t>
          </a: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CheckSize: se il campo Size non è vuoto allora Ok altrimenti No Size</a:t>
          </a: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PriceRanfe: se il prezzo di listino è compreso tra 0 e 500 incluso allora C, se compreso tra 500 (escluso) e 1500 (incluso) allora B altrimenti A</a:t>
          </a: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Report: contare il numero di prodotto per categoria colore e contare il numero di prodotti per categoria colore e taglia</a:t>
          </a: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Arricchire l'anagrafica prodotti della categoria prodotto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6041E-E55C-4850-B30E-D95CA10ED818}">
  <dimension ref="A1:S51"/>
  <sheetViews>
    <sheetView tabSelected="1" topLeftCell="D1" zoomScale="70" zoomScaleNormal="70" workbookViewId="0">
      <selection activeCell="R11" sqref="R11"/>
    </sheetView>
  </sheetViews>
  <sheetFormatPr defaultRowHeight="13.8" x14ac:dyDescent="0.3"/>
  <cols>
    <col min="1" max="1" width="16" style="2" bestFit="1" customWidth="1"/>
    <col min="2" max="2" width="24.6640625" style="2" bestFit="1" customWidth="1"/>
    <col min="3" max="3" width="26.5546875" style="2" bestFit="1" customWidth="1"/>
    <col min="4" max="4" width="17.77734375" style="2" bestFit="1" customWidth="1"/>
    <col min="5" max="5" width="24" style="2" bestFit="1" customWidth="1"/>
    <col min="6" max="6" width="9.77734375" style="2" bestFit="1" customWidth="1"/>
    <col min="7" max="7" width="13.21875" style="2" bestFit="1" customWidth="1"/>
    <col min="8" max="8" width="9" style="2" bestFit="1" customWidth="1"/>
    <col min="9" max="10" width="36.21875" style="2" bestFit="1" customWidth="1"/>
    <col min="11" max="11" width="31.21875" style="2" customWidth="1"/>
    <col min="12" max="12" width="11.33203125" style="2" customWidth="1"/>
    <col min="13" max="13" width="9.44140625" style="2" bestFit="1" customWidth="1"/>
    <col min="14" max="14" width="10.21875" style="2" bestFit="1" customWidth="1"/>
    <col min="15" max="19" width="8.88671875" style="2"/>
    <col min="20" max="20" width="18.6640625" style="2" bestFit="1" customWidth="1"/>
    <col min="21" max="16384" width="8.88671875" style="2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114</v>
      </c>
      <c r="J1" s="1" t="s">
        <v>115</v>
      </c>
      <c r="K1" s="1" t="s">
        <v>137</v>
      </c>
      <c r="L1" s="1" t="s">
        <v>116</v>
      </c>
      <c r="M1" s="1" t="s">
        <v>117</v>
      </c>
      <c r="N1" s="1" t="s">
        <v>118</v>
      </c>
      <c r="O1" s="7" t="s">
        <v>119</v>
      </c>
      <c r="P1" s="8"/>
      <c r="Q1" s="9" t="s">
        <v>120</v>
      </c>
      <c r="R1" s="9"/>
      <c r="S1" s="9"/>
    </row>
    <row r="2" spans="1:19" x14ac:dyDescent="0.3">
      <c r="A2" s="3">
        <v>378</v>
      </c>
      <c r="B2" s="3" t="s">
        <v>8</v>
      </c>
      <c r="C2" s="3" t="s">
        <v>9</v>
      </c>
      <c r="D2" s="3">
        <v>1554.95</v>
      </c>
      <c r="E2" s="3">
        <v>1</v>
      </c>
      <c r="F2" s="3" t="s">
        <v>10</v>
      </c>
      <c r="G2" s="3">
        <v>2443.35</v>
      </c>
      <c r="H2" s="3">
        <v>52</v>
      </c>
      <c r="I2" s="3" t="str">
        <f>IF(E2=1, "Prodotto finito", "Componente acquisito o assemblato")</f>
        <v>Prodotto finito</v>
      </c>
      <c r="J2" s="3" t="str">
        <f>IF(AND(E2=1,F2&lt;&gt;"NA"),"Prodotto finito e colore:"&amp;F2,"Componente acquisito o assemblato")</f>
        <v>Prodotto finito e colore:Black</v>
      </c>
      <c r="K2" s="3" t="str">
        <f>VLOOKUP(A2,categories!A1:B50,2,FALSE)</f>
        <v>Road Bikes</v>
      </c>
      <c r="L2" s="3" t="str">
        <f>IF(OR(F2="NA",H2=""),"Missing Data", "OK")</f>
        <v>OK</v>
      </c>
      <c r="M2" s="3" t="str">
        <f>IF(H2&lt;&gt;"","OK","No size")</f>
        <v>OK</v>
      </c>
      <c r="N2" s="3" t="str">
        <f>_xlfn.IFS(AND(G2&gt;0,G2&lt;=500),"C",AND(G2&gt;500,G2&lt;=1500),"B",(G2&gt;1500),"A")</f>
        <v>A</v>
      </c>
      <c r="O2" s="4" t="s">
        <v>10</v>
      </c>
      <c r="P2" s="5">
        <f>COUNTIF(F2:F51,O2)</f>
        <v>9</v>
      </c>
      <c r="Q2" s="3" t="s">
        <v>10</v>
      </c>
      <c r="R2" s="3">
        <v>52</v>
      </c>
      <c r="S2" s="3">
        <f>COUNTIFS($F$2:$F$51,Q2,$H$2:$H$51,R2)</f>
        <v>1</v>
      </c>
    </row>
    <row r="3" spans="1:19" x14ac:dyDescent="0.3">
      <c r="A3" s="3">
        <v>383</v>
      </c>
      <c r="B3" s="3" t="s">
        <v>11</v>
      </c>
      <c r="C3" s="3" t="s">
        <v>12</v>
      </c>
      <c r="D3" s="3">
        <v>605.65</v>
      </c>
      <c r="E3" s="3">
        <v>1</v>
      </c>
      <c r="F3" s="3" t="s">
        <v>13</v>
      </c>
      <c r="G3" s="3">
        <v>1000.44</v>
      </c>
      <c r="H3" s="3">
        <v>40</v>
      </c>
      <c r="I3" s="3" t="str">
        <f t="shared" ref="I3:I51" si="0">IF(E3=1, "Prodotto finito", "Componente acquisito o assemblato")</f>
        <v>Prodotto finito</v>
      </c>
      <c r="J3" s="3" t="str">
        <f t="shared" ref="J3:J51" si="1">IF(AND(E3=1,F3&lt;&gt;"NA"),"Prodotto finito e colore:"&amp;F3,"Componente acquisito o assemblato")</f>
        <v>Prodotto finito e colore:Yellow</v>
      </c>
      <c r="K3" s="3" t="str">
        <f>VLOOKUP(A3,categories!A2:B51,2,FALSE)</f>
        <v>Road Bikes</v>
      </c>
      <c r="L3" s="3" t="str">
        <f t="shared" ref="L3:L51" si="2">IF(OR(F3="NA",H3=""),"Missing Data", "OK")</f>
        <v>OK</v>
      </c>
      <c r="M3" s="3" t="str">
        <f t="shared" ref="M3:M51" si="3">IF(H3&lt;&gt;"","OK","No size")</f>
        <v>OK</v>
      </c>
      <c r="N3" s="3" t="str">
        <f t="shared" ref="N3:N51" si="4">_xlfn.IFS(AND(G3&gt;0,G3&lt;=500),"C",AND(G3&gt;500,G3&lt;=1500),"B",(G3&gt;1500),"A")</f>
        <v>B</v>
      </c>
      <c r="O3" s="4" t="s">
        <v>13</v>
      </c>
      <c r="P3" s="5">
        <f t="shared" ref="P3:P6" si="5">COUNTIF(F3:F52,O3)</f>
        <v>4</v>
      </c>
      <c r="Q3" s="3" t="s">
        <v>13</v>
      </c>
      <c r="R3" s="3">
        <v>40</v>
      </c>
      <c r="S3" s="3">
        <f t="shared" ref="S3:S20" si="6">COUNTIFS($F$2:$F$51,Q3,$H$2:$H$51,R3)</f>
        <v>1</v>
      </c>
    </row>
    <row r="4" spans="1:19" x14ac:dyDescent="0.3">
      <c r="A4" s="3">
        <v>408</v>
      </c>
      <c r="B4" s="3" t="s">
        <v>14</v>
      </c>
      <c r="C4" s="3" t="s">
        <v>15</v>
      </c>
      <c r="D4" s="3">
        <v>53.4</v>
      </c>
      <c r="E4" s="3">
        <v>1</v>
      </c>
      <c r="F4" s="3" t="s">
        <v>16</v>
      </c>
      <c r="G4" s="3">
        <v>120.27</v>
      </c>
      <c r="H4" s="3"/>
      <c r="I4" s="3" t="str">
        <f t="shared" si="0"/>
        <v>Prodotto finito</v>
      </c>
      <c r="J4" s="3" t="str">
        <f t="shared" si="1"/>
        <v>Componente acquisito o assemblato</v>
      </c>
      <c r="K4" s="3" t="str">
        <f>VLOOKUP(A4,categories!A3:B52,2,FALSE)</f>
        <v>Handlebars</v>
      </c>
      <c r="L4" s="3" t="str">
        <f t="shared" si="2"/>
        <v>Missing Data</v>
      </c>
      <c r="M4" s="3" t="str">
        <f t="shared" si="3"/>
        <v>No size</v>
      </c>
      <c r="N4" s="3" t="str">
        <f t="shared" si="4"/>
        <v>C</v>
      </c>
      <c r="O4" s="4" t="s">
        <v>16</v>
      </c>
      <c r="P4" s="5">
        <f t="shared" si="5"/>
        <v>24</v>
      </c>
      <c r="Q4" s="3" t="s">
        <v>16</v>
      </c>
      <c r="R4" s="3" t="str">
        <f>""</f>
        <v/>
      </c>
      <c r="S4" s="3">
        <f t="shared" si="6"/>
        <v>24</v>
      </c>
    </row>
    <row r="5" spans="1:19" x14ac:dyDescent="0.3">
      <c r="A5" s="3">
        <v>431</v>
      </c>
      <c r="B5" s="3" t="s">
        <v>17</v>
      </c>
      <c r="C5" s="3" t="s">
        <v>18</v>
      </c>
      <c r="D5" s="3">
        <v>300.12</v>
      </c>
      <c r="E5" s="3">
        <v>1</v>
      </c>
      <c r="F5" s="3" t="s">
        <v>13</v>
      </c>
      <c r="G5" s="3">
        <v>540.75</v>
      </c>
      <c r="H5" s="3">
        <v>42</v>
      </c>
      <c r="I5" s="3" t="str">
        <f t="shared" si="0"/>
        <v>Prodotto finito</v>
      </c>
      <c r="J5" s="3" t="str">
        <f t="shared" si="1"/>
        <v>Prodotto finito e colore:Yellow</v>
      </c>
      <c r="K5" s="3" t="str">
        <f>VLOOKUP(A5,categories!A4:B53,2,FALSE)</f>
        <v>Road Frames</v>
      </c>
      <c r="L5" s="3" t="str">
        <f t="shared" si="2"/>
        <v>OK</v>
      </c>
      <c r="M5" s="3" t="str">
        <f t="shared" si="3"/>
        <v>OK</v>
      </c>
      <c r="N5" s="3" t="str">
        <f t="shared" si="4"/>
        <v>B</v>
      </c>
      <c r="O5" s="4" t="s">
        <v>25</v>
      </c>
      <c r="P5" s="5">
        <f t="shared" si="5"/>
        <v>7</v>
      </c>
      <c r="Q5" s="3" t="s">
        <v>13</v>
      </c>
      <c r="R5" s="3">
        <v>42</v>
      </c>
      <c r="S5" s="3">
        <f t="shared" si="6"/>
        <v>1</v>
      </c>
    </row>
    <row r="6" spans="1:19" x14ac:dyDescent="0.3">
      <c r="A6" s="3">
        <v>284</v>
      </c>
      <c r="B6" s="3" t="s">
        <v>19</v>
      </c>
      <c r="C6" s="3" t="s">
        <v>20</v>
      </c>
      <c r="D6" s="3">
        <v>204.63</v>
      </c>
      <c r="E6" s="3">
        <v>1</v>
      </c>
      <c r="F6" s="3" t="s">
        <v>10</v>
      </c>
      <c r="G6" s="3">
        <v>337.22</v>
      </c>
      <c r="H6" s="3">
        <v>48</v>
      </c>
      <c r="I6" s="3" t="str">
        <f t="shared" si="0"/>
        <v>Prodotto finito</v>
      </c>
      <c r="J6" s="3" t="str">
        <f t="shared" si="1"/>
        <v>Prodotto finito e colore:Black</v>
      </c>
      <c r="K6" s="3" t="str">
        <f>VLOOKUP(A6,categories!A5:B54,2,FALSE)</f>
        <v>Road Frames</v>
      </c>
      <c r="L6" s="3" t="str">
        <f t="shared" si="2"/>
        <v>OK</v>
      </c>
      <c r="M6" s="3" t="str">
        <f t="shared" si="3"/>
        <v>OK</v>
      </c>
      <c r="N6" s="3" t="str">
        <f t="shared" si="4"/>
        <v>C</v>
      </c>
      <c r="O6" s="4" t="s">
        <v>36</v>
      </c>
      <c r="P6" s="5">
        <f t="shared" si="5"/>
        <v>6</v>
      </c>
      <c r="Q6" s="3" t="s">
        <v>10</v>
      </c>
      <c r="R6" s="3">
        <v>48</v>
      </c>
      <c r="S6" s="3">
        <f t="shared" si="6"/>
        <v>2</v>
      </c>
    </row>
    <row r="7" spans="1:19" x14ac:dyDescent="0.3">
      <c r="A7" s="3">
        <v>172</v>
      </c>
      <c r="B7" s="3" t="s">
        <v>21</v>
      </c>
      <c r="C7" s="3" t="s">
        <v>22</v>
      </c>
      <c r="D7" s="3">
        <v>0</v>
      </c>
      <c r="E7" s="3">
        <v>0</v>
      </c>
      <c r="F7" s="3" t="s">
        <v>16</v>
      </c>
      <c r="G7" s="3">
        <v>0</v>
      </c>
      <c r="H7" s="3"/>
      <c r="I7" s="3" t="str">
        <f t="shared" si="0"/>
        <v>Componente acquisito o assemblato</v>
      </c>
      <c r="J7" s="3" t="str">
        <f t="shared" si="1"/>
        <v>Componente acquisito o assemblato</v>
      </c>
      <c r="K7" s="3" t="str">
        <f>VLOOKUP(A7,categories!A6:B55,2,FALSE)</f>
        <v>NULL</v>
      </c>
      <c r="L7" s="3" t="str">
        <f t="shared" si="2"/>
        <v>Missing Data</v>
      </c>
      <c r="M7" s="3" t="str">
        <f t="shared" si="3"/>
        <v>No size</v>
      </c>
      <c r="N7" s="3" t="e">
        <f t="shared" si="4"/>
        <v>#N/A</v>
      </c>
      <c r="O7" s="6"/>
      <c r="P7" s="6"/>
      <c r="Q7" s="3" t="s">
        <v>25</v>
      </c>
      <c r="R7" s="3">
        <v>52</v>
      </c>
      <c r="S7" s="3">
        <f t="shared" si="6"/>
        <v>2</v>
      </c>
    </row>
    <row r="8" spans="1:19" x14ac:dyDescent="0.3">
      <c r="A8" s="3">
        <v>313</v>
      </c>
      <c r="B8" s="3" t="s">
        <v>23</v>
      </c>
      <c r="C8" s="3" t="s">
        <v>24</v>
      </c>
      <c r="D8" s="3">
        <v>2171.29</v>
      </c>
      <c r="E8" s="3">
        <v>1</v>
      </c>
      <c r="F8" s="3" t="s">
        <v>25</v>
      </c>
      <c r="G8" s="3">
        <v>3578.27</v>
      </c>
      <c r="H8" s="3">
        <v>52</v>
      </c>
      <c r="I8" s="3" t="str">
        <f t="shared" si="0"/>
        <v>Prodotto finito</v>
      </c>
      <c r="J8" s="3" t="str">
        <f t="shared" si="1"/>
        <v>Prodotto finito e colore:Red</v>
      </c>
      <c r="K8" s="3" t="str">
        <f>VLOOKUP(A8,categories!A7:B56,2,FALSE)</f>
        <v>Road Bikes</v>
      </c>
      <c r="L8" s="3" t="str">
        <f t="shared" si="2"/>
        <v>OK</v>
      </c>
      <c r="M8" s="3" t="str">
        <f t="shared" si="3"/>
        <v>OK</v>
      </c>
      <c r="N8" s="3" t="str">
        <f t="shared" si="4"/>
        <v>A</v>
      </c>
      <c r="O8" s="6"/>
      <c r="P8" s="6"/>
      <c r="Q8" s="3" t="s">
        <v>25</v>
      </c>
      <c r="R8" s="3">
        <v>44</v>
      </c>
      <c r="S8" s="3">
        <f t="shared" si="6"/>
        <v>2</v>
      </c>
    </row>
    <row r="9" spans="1:19" x14ac:dyDescent="0.3">
      <c r="A9" s="3">
        <v>147</v>
      </c>
      <c r="B9" s="3" t="s">
        <v>26</v>
      </c>
      <c r="C9" s="3" t="s">
        <v>27</v>
      </c>
      <c r="D9" s="3">
        <v>0</v>
      </c>
      <c r="E9" s="3">
        <v>0</v>
      </c>
      <c r="F9" s="3" t="s">
        <v>16</v>
      </c>
      <c r="G9" s="3">
        <v>0</v>
      </c>
      <c r="H9" s="3"/>
      <c r="I9" s="3" t="str">
        <f t="shared" si="0"/>
        <v>Componente acquisito o assemblato</v>
      </c>
      <c r="J9" s="3" t="str">
        <f t="shared" si="1"/>
        <v>Componente acquisito o assemblato</v>
      </c>
      <c r="K9" s="3" t="str">
        <f>VLOOKUP(A9,categories!A8:B57,2,FALSE)</f>
        <v>NULL</v>
      </c>
      <c r="L9" s="3" t="str">
        <f t="shared" si="2"/>
        <v>Missing Data</v>
      </c>
      <c r="M9" s="3" t="str">
        <f t="shared" si="3"/>
        <v>No size</v>
      </c>
      <c r="N9" s="3" t="e">
        <f t="shared" si="4"/>
        <v>#N/A</v>
      </c>
      <c r="O9" s="6"/>
      <c r="P9" s="6"/>
      <c r="Q9" s="3" t="s">
        <v>10</v>
      </c>
      <c r="R9" s="3">
        <v>42</v>
      </c>
      <c r="S9" s="3">
        <f t="shared" si="6"/>
        <v>1</v>
      </c>
    </row>
    <row r="10" spans="1:19" x14ac:dyDescent="0.3">
      <c r="A10" s="3">
        <v>52</v>
      </c>
      <c r="B10" s="3" t="s">
        <v>28</v>
      </c>
      <c r="C10" s="3" t="s">
        <v>29</v>
      </c>
      <c r="D10" s="3">
        <v>0</v>
      </c>
      <c r="E10" s="3">
        <v>0</v>
      </c>
      <c r="F10" s="3" t="s">
        <v>16</v>
      </c>
      <c r="G10" s="3">
        <v>0</v>
      </c>
      <c r="H10" s="3"/>
      <c r="I10" s="3" t="str">
        <f t="shared" si="0"/>
        <v>Componente acquisito o assemblato</v>
      </c>
      <c r="J10" s="3" t="str">
        <f t="shared" si="1"/>
        <v>Componente acquisito o assemblato</v>
      </c>
      <c r="K10" s="3" t="e">
        <f>VLOOKUP(A10,categories!A9:B58,2,FALSE)</f>
        <v>#N/A</v>
      </c>
      <c r="L10" s="3" t="str">
        <f t="shared" si="2"/>
        <v>Missing Data</v>
      </c>
      <c r="M10" s="3" t="str">
        <f t="shared" si="3"/>
        <v>No size</v>
      </c>
      <c r="N10" s="3" t="e">
        <f t="shared" si="4"/>
        <v>#N/A</v>
      </c>
      <c r="O10" s="6"/>
      <c r="P10" s="6"/>
      <c r="Q10" s="3" t="s">
        <v>36</v>
      </c>
      <c r="R10" s="3" t="str">
        <f>""</f>
        <v/>
      </c>
      <c r="S10" s="3">
        <f t="shared" si="6"/>
        <v>4</v>
      </c>
    </row>
    <row r="11" spans="1:19" x14ac:dyDescent="0.3">
      <c r="A11" s="3">
        <v>241</v>
      </c>
      <c r="B11" s="3" t="s">
        <v>30</v>
      </c>
      <c r="C11" s="3" t="s">
        <v>31</v>
      </c>
      <c r="D11" s="3">
        <v>747.97</v>
      </c>
      <c r="E11" s="3">
        <v>1</v>
      </c>
      <c r="F11" s="3" t="s">
        <v>25</v>
      </c>
      <c r="G11" s="3">
        <v>1263.46</v>
      </c>
      <c r="H11" s="3">
        <v>44</v>
      </c>
      <c r="I11" s="3" t="str">
        <f t="shared" si="0"/>
        <v>Prodotto finito</v>
      </c>
      <c r="J11" s="3" t="str">
        <f t="shared" si="1"/>
        <v>Prodotto finito e colore:Red</v>
      </c>
      <c r="K11" s="3" t="str">
        <f>VLOOKUP(A11,categories!A10:B59,2,FALSE)</f>
        <v>Road Frames</v>
      </c>
      <c r="L11" s="3" t="str">
        <f t="shared" si="2"/>
        <v>OK</v>
      </c>
      <c r="M11" s="3" t="str">
        <f t="shared" si="3"/>
        <v>OK</v>
      </c>
      <c r="N11" s="3" t="str">
        <f t="shared" si="4"/>
        <v>B</v>
      </c>
      <c r="O11" s="6"/>
      <c r="P11" s="6"/>
      <c r="Q11" s="3" t="s">
        <v>10</v>
      </c>
      <c r="R11" s="3">
        <v>46</v>
      </c>
      <c r="S11" s="3">
        <f t="shared" si="6"/>
        <v>1</v>
      </c>
    </row>
    <row r="12" spans="1:19" x14ac:dyDescent="0.3">
      <c r="A12" s="3">
        <v>531</v>
      </c>
      <c r="B12" s="3" t="s">
        <v>32</v>
      </c>
      <c r="C12" s="3" t="s">
        <v>33</v>
      </c>
      <c r="D12" s="3">
        <v>136.79</v>
      </c>
      <c r="E12" s="3">
        <v>1</v>
      </c>
      <c r="F12" s="3" t="s">
        <v>10</v>
      </c>
      <c r="G12" s="3">
        <v>249.79</v>
      </c>
      <c r="H12" s="3">
        <v>42</v>
      </c>
      <c r="I12" s="3" t="str">
        <f t="shared" si="0"/>
        <v>Prodotto finito</v>
      </c>
      <c r="J12" s="3" t="str">
        <f t="shared" si="1"/>
        <v>Prodotto finito e colore:Black</v>
      </c>
      <c r="K12" s="3" t="str">
        <f>VLOOKUP(A12,categories!A11:B60,2,FALSE)</f>
        <v>Mountain Frames</v>
      </c>
      <c r="L12" s="3" t="str">
        <f t="shared" si="2"/>
        <v>OK</v>
      </c>
      <c r="M12" s="3" t="str">
        <f t="shared" si="3"/>
        <v>OK</v>
      </c>
      <c r="N12" s="3" t="str">
        <f t="shared" si="4"/>
        <v>C</v>
      </c>
      <c r="O12" s="6"/>
      <c r="P12" s="6"/>
      <c r="Q12" s="3" t="s">
        <v>13</v>
      </c>
      <c r="R12" s="3">
        <v>44</v>
      </c>
      <c r="S12" s="3">
        <f t="shared" si="6"/>
        <v>1</v>
      </c>
    </row>
    <row r="13" spans="1:19" x14ac:dyDescent="0.3">
      <c r="A13" s="3">
        <v>501</v>
      </c>
      <c r="B13" s="3" t="s">
        <v>34</v>
      </c>
      <c r="C13" s="3" t="s">
        <v>35</v>
      </c>
      <c r="D13" s="3">
        <v>53.93</v>
      </c>
      <c r="E13" s="3">
        <v>1</v>
      </c>
      <c r="F13" s="3" t="s">
        <v>36</v>
      </c>
      <c r="G13" s="3">
        <v>121.46</v>
      </c>
      <c r="H13" s="3"/>
      <c r="I13" s="3" t="str">
        <f t="shared" si="0"/>
        <v>Prodotto finito</v>
      </c>
      <c r="J13" s="3" t="str">
        <f t="shared" si="1"/>
        <v>Prodotto finito e colore:Silver</v>
      </c>
      <c r="K13" s="3" t="str">
        <f>VLOOKUP(A13,categories!A12:B61,2,FALSE)</f>
        <v>Derailleurs</v>
      </c>
      <c r="L13" s="3" t="str">
        <f t="shared" si="2"/>
        <v>Missing Data</v>
      </c>
      <c r="M13" s="3" t="str">
        <f t="shared" si="3"/>
        <v>No size</v>
      </c>
      <c r="N13" s="3" t="str">
        <f t="shared" si="4"/>
        <v>C</v>
      </c>
      <c r="O13" s="6"/>
      <c r="P13" s="6"/>
      <c r="Q13" s="3" t="s">
        <v>36</v>
      </c>
      <c r="R13" s="3">
        <v>42</v>
      </c>
      <c r="S13" s="3">
        <f t="shared" si="6"/>
        <v>1</v>
      </c>
    </row>
    <row r="14" spans="1:19" x14ac:dyDescent="0.3">
      <c r="A14" s="3">
        <v>516</v>
      </c>
      <c r="B14" s="3" t="s">
        <v>37</v>
      </c>
      <c r="C14" s="3" t="s">
        <v>38</v>
      </c>
      <c r="D14" s="3">
        <v>17.38</v>
      </c>
      <c r="E14" s="3">
        <v>1</v>
      </c>
      <c r="F14" s="3" t="s">
        <v>16</v>
      </c>
      <c r="G14" s="3">
        <v>39.14</v>
      </c>
      <c r="H14" s="3"/>
      <c r="I14" s="3" t="str">
        <f t="shared" si="0"/>
        <v>Prodotto finito</v>
      </c>
      <c r="J14" s="3" t="str">
        <f t="shared" si="1"/>
        <v>Componente acquisito o assemblato</v>
      </c>
      <c r="K14" s="3" t="str">
        <f>VLOOKUP(A14,categories!A13:B62,2,FALSE)</f>
        <v>Saddles</v>
      </c>
      <c r="L14" s="3" t="str">
        <f t="shared" si="2"/>
        <v>Missing Data</v>
      </c>
      <c r="M14" s="3" t="str">
        <f t="shared" si="3"/>
        <v>No size</v>
      </c>
      <c r="N14" s="3" t="str">
        <f t="shared" si="4"/>
        <v>C</v>
      </c>
      <c r="O14" s="6"/>
      <c r="P14" s="6"/>
      <c r="Q14" s="3" t="s">
        <v>10</v>
      </c>
      <c r="R14" s="3">
        <v>60</v>
      </c>
      <c r="S14" s="3">
        <f t="shared" si="6"/>
        <v>1</v>
      </c>
    </row>
    <row r="15" spans="1:19" x14ac:dyDescent="0.3">
      <c r="A15" s="3">
        <v>362</v>
      </c>
      <c r="B15" s="3" t="s">
        <v>39</v>
      </c>
      <c r="C15" s="3" t="s">
        <v>40</v>
      </c>
      <c r="D15" s="3">
        <v>1105.81</v>
      </c>
      <c r="E15" s="3">
        <v>1</v>
      </c>
      <c r="F15" s="3" t="s">
        <v>10</v>
      </c>
      <c r="G15" s="3">
        <v>2049.1</v>
      </c>
      <c r="H15" s="3">
        <v>46</v>
      </c>
      <c r="I15" s="3" t="str">
        <f t="shared" si="0"/>
        <v>Prodotto finito</v>
      </c>
      <c r="J15" s="3" t="str">
        <f t="shared" si="1"/>
        <v>Prodotto finito e colore:Black</v>
      </c>
      <c r="K15" s="3" t="str">
        <f>VLOOKUP(A15,categories!A14:B63,2,FALSE)</f>
        <v>Mountain Bikes</v>
      </c>
      <c r="L15" s="3" t="str">
        <f t="shared" si="2"/>
        <v>OK</v>
      </c>
      <c r="M15" s="3" t="str">
        <f t="shared" si="3"/>
        <v>OK</v>
      </c>
      <c r="N15" s="3" t="str">
        <f t="shared" si="4"/>
        <v>A</v>
      </c>
      <c r="O15" s="6"/>
      <c r="P15" s="6"/>
      <c r="Q15" s="3" t="s">
        <v>25</v>
      </c>
      <c r="R15" s="3">
        <v>58</v>
      </c>
      <c r="S15" s="3">
        <f t="shared" si="6"/>
        <v>2</v>
      </c>
    </row>
    <row r="16" spans="1:19" x14ac:dyDescent="0.3">
      <c r="A16" s="3">
        <v>605</v>
      </c>
      <c r="B16" s="3" t="s">
        <v>41</v>
      </c>
      <c r="C16" s="3" t="s">
        <v>42</v>
      </c>
      <c r="D16" s="3">
        <v>343.65</v>
      </c>
      <c r="E16" s="3">
        <v>1</v>
      </c>
      <c r="F16" s="3" t="s">
        <v>10</v>
      </c>
      <c r="G16" s="3">
        <v>539.99</v>
      </c>
      <c r="H16" s="3">
        <v>48</v>
      </c>
      <c r="I16" s="3" t="str">
        <f t="shared" si="0"/>
        <v>Prodotto finito</v>
      </c>
      <c r="J16" s="3" t="str">
        <f t="shared" si="1"/>
        <v>Prodotto finito e colore:Black</v>
      </c>
      <c r="K16" s="3" t="str">
        <f>VLOOKUP(A16,categories!A15:B64,2,FALSE)</f>
        <v>Road Bikes</v>
      </c>
      <c r="L16" s="3" t="str">
        <f t="shared" si="2"/>
        <v>OK</v>
      </c>
      <c r="M16" s="3" t="str">
        <f t="shared" si="3"/>
        <v>OK</v>
      </c>
      <c r="N16" s="3" t="str">
        <f t="shared" si="4"/>
        <v>B</v>
      </c>
      <c r="O16" s="6"/>
      <c r="P16" s="6"/>
      <c r="Q16" s="3" t="s">
        <v>10</v>
      </c>
      <c r="R16" s="3" t="s">
        <v>79</v>
      </c>
      <c r="S16" s="3">
        <f t="shared" si="6"/>
        <v>2</v>
      </c>
    </row>
    <row r="17" spans="1:19" x14ac:dyDescent="0.3">
      <c r="A17" s="3">
        <v>174</v>
      </c>
      <c r="B17" s="3" t="s">
        <v>43</v>
      </c>
      <c r="C17" s="3" t="s">
        <v>44</v>
      </c>
      <c r="D17" s="3">
        <v>0</v>
      </c>
      <c r="E17" s="3">
        <v>0</v>
      </c>
      <c r="F17" s="3" t="s">
        <v>16</v>
      </c>
      <c r="G17" s="3">
        <v>0</v>
      </c>
      <c r="H17" s="3"/>
      <c r="I17" s="3" t="str">
        <f t="shared" si="0"/>
        <v>Componente acquisito o assemblato</v>
      </c>
      <c r="J17" s="3" t="str">
        <f t="shared" si="1"/>
        <v>Componente acquisito o assemblato</v>
      </c>
      <c r="K17" s="3" t="str">
        <f>VLOOKUP(A17,categories!A16:B65,2,FALSE)</f>
        <v>NULL</v>
      </c>
      <c r="L17" s="3" t="str">
        <f t="shared" si="2"/>
        <v>Missing Data</v>
      </c>
      <c r="M17" s="3" t="str">
        <f t="shared" si="3"/>
        <v>No size</v>
      </c>
      <c r="N17" s="3" t="e">
        <f t="shared" si="4"/>
        <v>#N/A</v>
      </c>
      <c r="O17" s="6"/>
      <c r="P17" s="6"/>
      <c r="Q17" s="3" t="s">
        <v>13</v>
      </c>
      <c r="R17" s="3">
        <v>46</v>
      </c>
      <c r="S17" s="3">
        <f t="shared" si="6"/>
        <v>1</v>
      </c>
    </row>
    <row r="18" spans="1:19" x14ac:dyDescent="0.3">
      <c r="A18" s="3">
        <v>450</v>
      </c>
      <c r="B18" s="3" t="s">
        <v>45</v>
      </c>
      <c r="C18" s="3" t="s">
        <v>46</v>
      </c>
      <c r="D18" s="3">
        <v>5.77</v>
      </c>
      <c r="E18" s="3">
        <v>1</v>
      </c>
      <c r="F18" s="3" t="s">
        <v>16</v>
      </c>
      <c r="G18" s="3">
        <v>13.99</v>
      </c>
      <c r="H18" s="3"/>
      <c r="I18" s="3" t="str">
        <f t="shared" si="0"/>
        <v>Prodotto finito</v>
      </c>
      <c r="J18" s="3" t="str">
        <f t="shared" si="1"/>
        <v>Componente acquisito o assemblato</v>
      </c>
      <c r="K18" s="3" t="str">
        <f>VLOOKUP(A18,categories!A17:B66,2,FALSE)</f>
        <v>Lights</v>
      </c>
      <c r="L18" s="3" t="str">
        <f t="shared" si="2"/>
        <v>Missing Data</v>
      </c>
      <c r="M18" s="3" t="str">
        <f t="shared" si="3"/>
        <v>No size</v>
      </c>
      <c r="N18" s="3" t="str">
        <f t="shared" si="4"/>
        <v>C</v>
      </c>
      <c r="O18" s="6"/>
      <c r="P18" s="6"/>
      <c r="Q18" s="3" t="s">
        <v>36</v>
      </c>
      <c r="R18" s="3">
        <v>40</v>
      </c>
      <c r="S18" s="3">
        <f t="shared" si="6"/>
        <v>1</v>
      </c>
    </row>
    <row r="19" spans="1:19" x14ac:dyDescent="0.3">
      <c r="A19" s="3">
        <v>116</v>
      </c>
      <c r="B19" s="3" t="s">
        <v>47</v>
      </c>
      <c r="C19" s="3" t="s">
        <v>48</v>
      </c>
      <c r="D19" s="3">
        <v>0</v>
      </c>
      <c r="E19" s="3">
        <v>0</v>
      </c>
      <c r="F19" s="3" t="s">
        <v>16</v>
      </c>
      <c r="G19" s="3">
        <v>0</v>
      </c>
      <c r="H19" s="3"/>
      <c r="I19" s="3" t="str">
        <f t="shared" si="0"/>
        <v>Componente acquisito o assemblato</v>
      </c>
      <c r="J19" s="3" t="str">
        <f t="shared" si="1"/>
        <v>Componente acquisito o assemblato</v>
      </c>
      <c r="K19" s="3" t="e">
        <f>VLOOKUP(A19,categories!A18:B67,2,FALSE)</f>
        <v>#N/A</v>
      </c>
      <c r="L19" s="3" t="str">
        <f t="shared" si="2"/>
        <v>Missing Data</v>
      </c>
      <c r="M19" s="3" t="str">
        <f t="shared" si="3"/>
        <v>No size</v>
      </c>
      <c r="N19" s="3" t="e">
        <f t="shared" si="4"/>
        <v>#N/A</v>
      </c>
      <c r="O19" s="6"/>
      <c r="P19" s="6"/>
      <c r="Q19" s="3" t="s">
        <v>25</v>
      </c>
      <c r="R19" s="3">
        <v>62</v>
      </c>
      <c r="S19" s="3">
        <f t="shared" si="6"/>
        <v>1</v>
      </c>
    </row>
    <row r="20" spans="1:19" x14ac:dyDescent="0.3">
      <c r="A20" s="3">
        <v>157</v>
      </c>
      <c r="B20" s="3" t="s">
        <v>49</v>
      </c>
      <c r="C20" s="3" t="s">
        <v>50</v>
      </c>
      <c r="D20" s="3">
        <v>0</v>
      </c>
      <c r="E20" s="3">
        <v>0</v>
      </c>
      <c r="F20" s="3" t="s">
        <v>16</v>
      </c>
      <c r="G20" s="3">
        <v>0</v>
      </c>
      <c r="H20" s="3"/>
      <c r="I20" s="3" t="str">
        <f t="shared" si="0"/>
        <v>Componente acquisito o assemblato</v>
      </c>
      <c r="J20" s="3" t="str">
        <f t="shared" si="1"/>
        <v>Componente acquisito o assemblato</v>
      </c>
      <c r="K20" s="3" t="e">
        <f>VLOOKUP(A20,categories!A19:B68,2,FALSE)</f>
        <v>#N/A</v>
      </c>
      <c r="L20" s="3" t="str">
        <f t="shared" si="2"/>
        <v>Missing Data</v>
      </c>
      <c r="M20" s="3" t="str">
        <f t="shared" si="3"/>
        <v>No size</v>
      </c>
      <c r="N20" s="3" t="e">
        <f t="shared" si="4"/>
        <v>#N/A</v>
      </c>
      <c r="O20" s="6"/>
      <c r="P20" s="6"/>
      <c r="Q20" s="3" t="s">
        <v>10</v>
      </c>
      <c r="R20" s="3">
        <v>38</v>
      </c>
      <c r="S20" s="3">
        <f t="shared" si="6"/>
        <v>1</v>
      </c>
    </row>
    <row r="21" spans="1:19" x14ac:dyDescent="0.3">
      <c r="A21" s="3">
        <v>568</v>
      </c>
      <c r="B21" s="3" t="s">
        <v>51</v>
      </c>
      <c r="C21" s="3" t="s">
        <v>52</v>
      </c>
      <c r="D21" s="3">
        <v>461.44</v>
      </c>
      <c r="E21" s="3">
        <v>1</v>
      </c>
      <c r="F21" s="3" t="s">
        <v>13</v>
      </c>
      <c r="G21" s="3">
        <v>742.35</v>
      </c>
      <c r="H21" s="3">
        <v>44</v>
      </c>
      <c r="I21" s="3" t="str">
        <f t="shared" si="0"/>
        <v>Prodotto finito</v>
      </c>
      <c r="J21" s="3" t="str">
        <f t="shared" si="1"/>
        <v>Prodotto finito e colore:Yellow</v>
      </c>
      <c r="K21" s="3" t="str">
        <f>VLOOKUP(A21,categories!A20:B69,2,FALSE)</f>
        <v>Touring Bikes</v>
      </c>
      <c r="L21" s="3" t="str">
        <f t="shared" si="2"/>
        <v>OK</v>
      </c>
      <c r="M21" s="3" t="str">
        <f t="shared" si="3"/>
        <v>OK</v>
      </c>
      <c r="N21" s="3" t="str">
        <f t="shared" si="4"/>
        <v>B</v>
      </c>
      <c r="O21" s="6"/>
      <c r="P21" s="6"/>
      <c r="Q21" s="6"/>
      <c r="R21" s="6"/>
      <c r="S21" s="6"/>
    </row>
    <row r="22" spans="1:19" x14ac:dyDescent="0.3">
      <c r="A22" s="3">
        <v>180</v>
      </c>
      <c r="B22" s="3" t="s">
        <v>53</v>
      </c>
      <c r="C22" s="3" t="s">
        <v>54</v>
      </c>
      <c r="D22" s="3">
        <v>0</v>
      </c>
      <c r="E22" s="3">
        <v>0</v>
      </c>
      <c r="F22" s="3" t="s">
        <v>16</v>
      </c>
      <c r="G22" s="3">
        <v>0</v>
      </c>
      <c r="H22" s="3"/>
      <c r="I22" s="3" t="str">
        <f t="shared" si="0"/>
        <v>Componente acquisito o assemblato</v>
      </c>
      <c r="J22" s="3" t="str">
        <f t="shared" si="1"/>
        <v>Componente acquisito o assemblato</v>
      </c>
      <c r="K22" s="3" t="e">
        <f>VLOOKUP(A22,categories!A21:B70,2,FALSE)</f>
        <v>#N/A</v>
      </c>
      <c r="L22" s="3" t="str">
        <f t="shared" si="2"/>
        <v>Missing Data</v>
      </c>
      <c r="M22" s="3" t="str">
        <f t="shared" si="3"/>
        <v>No size</v>
      </c>
      <c r="N22" s="3" t="e">
        <f t="shared" si="4"/>
        <v>#N/A</v>
      </c>
      <c r="O22" s="6"/>
      <c r="P22" s="6"/>
      <c r="Q22" s="6"/>
      <c r="R22" s="6"/>
      <c r="S22" s="6"/>
    </row>
    <row r="23" spans="1:19" x14ac:dyDescent="0.3">
      <c r="A23" s="3">
        <v>592</v>
      </c>
      <c r="B23" s="3" t="s">
        <v>55</v>
      </c>
      <c r="C23" s="3" t="s">
        <v>56</v>
      </c>
      <c r="D23" s="3">
        <v>308.22000000000003</v>
      </c>
      <c r="E23" s="3">
        <v>1</v>
      </c>
      <c r="F23" s="3" t="s">
        <v>36</v>
      </c>
      <c r="G23" s="3">
        <v>564.99</v>
      </c>
      <c r="H23" s="3">
        <v>42</v>
      </c>
      <c r="I23" s="3" t="str">
        <f t="shared" si="0"/>
        <v>Prodotto finito</v>
      </c>
      <c r="J23" s="3" t="str">
        <f t="shared" si="1"/>
        <v>Prodotto finito e colore:Silver</v>
      </c>
      <c r="K23" s="3" t="str">
        <f>VLOOKUP(A23,categories!A22:B71,2,FALSE)</f>
        <v>Mountain Bikes</v>
      </c>
      <c r="L23" s="3" t="str">
        <f t="shared" si="2"/>
        <v>OK</v>
      </c>
      <c r="M23" s="3" t="str">
        <f t="shared" si="3"/>
        <v>OK</v>
      </c>
      <c r="N23" s="3" t="str">
        <f t="shared" si="4"/>
        <v>B</v>
      </c>
      <c r="O23" s="6"/>
      <c r="P23" s="6"/>
      <c r="Q23" s="6"/>
      <c r="R23" s="6"/>
      <c r="S23" s="6"/>
    </row>
    <row r="24" spans="1:19" x14ac:dyDescent="0.3">
      <c r="A24" s="3">
        <v>17</v>
      </c>
      <c r="B24" s="3" t="s">
        <v>57</v>
      </c>
      <c r="C24" s="3" t="s">
        <v>58</v>
      </c>
      <c r="D24" s="3">
        <v>0</v>
      </c>
      <c r="E24" s="3">
        <v>0</v>
      </c>
      <c r="F24" s="3" t="s">
        <v>16</v>
      </c>
      <c r="G24" s="3">
        <v>0</v>
      </c>
      <c r="H24" s="3"/>
      <c r="I24" s="3" t="str">
        <f t="shared" si="0"/>
        <v>Componente acquisito o assemblato</v>
      </c>
      <c r="J24" s="3" t="str">
        <f t="shared" si="1"/>
        <v>Componente acquisito o assemblato</v>
      </c>
      <c r="K24" s="3" t="e">
        <f>VLOOKUP(A24,categories!A23:B72,2,FALSE)</f>
        <v>#N/A</v>
      </c>
      <c r="L24" s="3" t="str">
        <f t="shared" si="2"/>
        <v>Missing Data</v>
      </c>
      <c r="M24" s="3" t="str">
        <f t="shared" si="3"/>
        <v>No size</v>
      </c>
      <c r="N24" s="3" t="e">
        <f t="shared" si="4"/>
        <v>#N/A</v>
      </c>
      <c r="O24" s="6"/>
      <c r="P24" s="6"/>
      <c r="Q24" s="6"/>
      <c r="R24" s="6"/>
      <c r="S24" s="6"/>
    </row>
    <row r="25" spans="1:19" x14ac:dyDescent="0.3">
      <c r="A25" s="3">
        <v>167</v>
      </c>
      <c r="B25" s="3" t="s">
        <v>59</v>
      </c>
      <c r="C25" s="3" t="s">
        <v>60</v>
      </c>
      <c r="D25" s="3">
        <v>0</v>
      </c>
      <c r="E25" s="3">
        <v>0</v>
      </c>
      <c r="F25" s="3" t="s">
        <v>16</v>
      </c>
      <c r="G25" s="3">
        <v>0</v>
      </c>
      <c r="H25" s="3"/>
      <c r="I25" s="3" t="str">
        <f t="shared" si="0"/>
        <v>Componente acquisito o assemblato</v>
      </c>
      <c r="J25" s="3" t="str">
        <f t="shared" si="1"/>
        <v>Componente acquisito o assemblato</v>
      </c>
      <c r="K25" s="3" t="e">
        <f>VLOOKUP(A25,categories!A24:B73,2,FALSE)</f>
        <v>#N/A</v>
      </c>
      <c r="L25" s="3" t="str">
        <f t="shared" si="2"/>
        <v>Missing Data</v>
      </c>
      <c r="M25" s="3" t="str">
        <f t="shared" si="3"/>
        <v>No size</v>
      </c>
      <c r="N25" s="3" t="e">
        <f t="shared" si="4"/>
        <v>#N/A</v>
      </c>
      <c r="O25" s="6"/>
      <c r="P25" s="6"/>
      <c r="Q25" s="6"/>
      <c r="R25" s="6"/>
      <c r="S25" s="6"/>
    </row>
    <row r="26" spans="1:19" x14ac:dyDescent="0.3">
      <c r="A26" s="3">
        <v>537</v>
      </c>
      <c r="B26" s="3" t="s">
        <v>61</v>
      </c>
      <c r="C26" s="3" t="s">
        <v>62</v>
      </c>
      <c r="D26" s="3">
        <v>13.09</v>
      </c>
      <c r="E26" s="3">
        <v>1</v>
      </c>
      <c r="F26" s="3" t="s">
        <v>16</v>
      </c>
      <c r="G26" s="3">
        <v>35</v>
      </c>
      <c r="H26" s="3"/>
      <c r="I26" s="3" t="str">
        <f t="shared" si="0"/>
        <v>Prodotto finito</v>
      </c>
      <c r="J26" s="3" t="str">
        <f t="shared" si="1"/>
        <v>Componente acquisito o assemblato</v>
      </c>
      <c r="K26" s="3" t="str">
        <f>VLOOKUP(A26,categories!A25:B74,2,FALSE)</f>
        <v>Tires and Tubes</v>
      </c>
      <c r="L26" s="3" t="str">
        <f t="shared" si="2"/>
        <v>Missing Data</v>
      </c>
      <c r="M26" s="3" t="str">
        <f t="shared" si="3"/>
        <v>No size</v>
      </c>
      <c r="N26" s="3" t="str">
        <f t="shared" si="4"/>
        <v>C</v>
      </c>
      <c r="O26" s="6"/>
      <c r="P26" s="6"/>
      <c r="Q26" s="6"/>
      <c r="R26" s="6"/>
      <c r="S26" s="6"/>
    </row>
    <row r="27" spans="1:19" x14ac:dyDescent="0.3">
      <c r="A27" s="3">
        <v>334</v>
      </c>
      <c r="B27" s="3" t="s">
        <v>63</v>
      </c>
      <c r="C27" s="3" t="s">
        <v>64</v>
      </c>
      <c r="D27" s="3">
        <v>413.15</v>
      </c>
      <c r="E27" s="3">
        <v>1</v>
      </c>
      <c r="F27" s="3" t="s">
        <v>10</v>
      </c>
      <c r="G27" s="3">
        <v>699.1</v>
      </c>
      <c r="H27" s="3">
        <v>60</v>
      </c>
      <c r="I27" s="3" t="str">
        <f t="shared" si="0"/>
        <v>Prodotto finito</v>
      </c>
      <c r="J27" s="3" t="str">
        <f t="shared" si="1"/>
        <v>Prodotto finito e colore:Black</v>
      </c>
      <c r="K27" s="3" t="str">
        <f>VLOOKUP(A27,categories!A26:B75,2,FALSE)</f>
        <v>Road Bikes</v>
      </c>
      <c r="L27" s="3" t="str">
        <f t="shared" si="2"/>
        <v>OK</v>
      </c>
      <c r="M27" s="3" t="str">
        <f t="shared" si="3"/>
        <v>OK</v>
      </c>
      <c r="N27" s="3" t="str">
        <f t="shared" si="4"/>
        <v>B</v>
      </c>
      <c r="O27" s="6"/>
      <c r="P27" s="6"/>
      <c r="Q27" s="6"/>
      <c r="R27" s="6"/>
      <c r="S27" s="6"/>
    </row>
    <row r="28" spans="1:19" x14ac:dyDescent="0.3">
      <c r="A28" s="3">
        <v>182</v>
      </c>
      <c r="B28" s="3" t="s">
        <v>65</v>
      </c>
      <c r="C28" s="3" t="s">
        <v>66</v>
      </c>
      <c r="D28" s="3">
        <v>0</v>
      </c>
      <c r="E28" s="3">
        <v>0</v>
      </c>
      <c r="F28" s="3" t="s">
        <v>16</v>
      </c>
      <c r="G28" s="3">
        <v>0</v>
      </c>
      <c r="H28" s="3"/>
      <c r="I28" s="3" t="str">
        <f t="shared" si="0"/>
        <v>Componente acquisito o assemblato</v>
      </c>
      <c r="J28" s="3" t="str">
        <f t="shared" si="1"/>
        <v>Componente acquisito o assemblato</v>
      </c>
      <c r="K28" s="3" t="e">
        <f>VLOOKUP(A28,categories!A27:B76,2,FALSE)</f>
        <v>#N/A</v>
      </c>
      <c r="L28" s="3" t="str">
        <f t="shared" si="2"/>
        <v>Missing Data</v>
      </c>
      <c r="M28" s="3" t="str">
        <f t="shared" si="3"/>
        <v>No size</v>
      </c>
      <c r="N28" s="3" t="e">
        <f t="shared" si="4"/>
        <v>#N/A</v>
      </c>
      <c r="O28" s="6"/>
      <c r="P28" s="6"/>
      <c r="Q28" s="6"/>
      <c r="R28" s="6"/>
      <c r="S28" s="6"/>
    </row>
    <row r="29" spans="1:19" x14ac:dyDescent="0.3">
      <c r="A29" s="3">
        <v>9</v>
      </c>
      <c r="B29" s="3" t="s">
        <v>67</v>
      </c>
      <c r="C29" s="3" t="s">
        <v>68</v>
      </c>
      <c r="D29" s="3">
        <v>0</v>
      </c>
      <c r="E29" s="3">
        <v>0</v>
      </c>
      <c r="F29" s="3" t="s">
        <v>36</v>
      </c>
      <c r="G29" s="3">
        <v>0</v>
      </c>
      <c r="H29" s="3"/>
      <c r="I29" s="3" t="str">
        <f t="shared" si="0"/>
        <v>Componente acquisito o assemblato</v>
      </c>
      <c r="J29" s="3" t="str">
        <f t="shared" si="1"/>
        <v>Componente acquisito o assemblato</v>
      </c>
      <c r="K29" s="3" t="e">
        <f>VLOOKUP(A29,categories!A28:B77,2,FALSE)</f>
        <v>#N/A</v>
      </c>
      <c r="L29" s="3" t="str">
        <f t="shared" si="2"/>
        <v>Missing Data</v>
      </c>
      <c r="M29" s="3" t="str">
        <f t="shared" si="3"/>
        <v>No size</v>
      </c>
      <c r="N29" s="3" t="e">
        <f t="shared" si="4"/>
        <v>#N/A</v>
      </c>
      <c r="O29" s="6"/>
      <c r="P29" s="6"/>
      <c r="Q29" s="6"/>
      <c r="R29" s="6"/>
      <c r="S29" s="6"/>
    </row>
    <row r="30" spans="1:19" x14ac:dyDescent="0.3">
      <c r="A30" s="3">
        <v>372</v>
      </c>
      <c r="B30" s="3" t="s">
        <v>69</v>
      </c>
      <c r="C30" s="3" t="s">
        <v>70</v>
      </c>
      <c r="D30" s="3">
        <v>1554.95</v>
      </c>
      <c r="E30" s="3">
        <v>1</v>
      </c>
      <c r="F30" s="3" t="s">
        <v>25</v>
      </c>
      <c r="G30" s="3">
        <v>2443.35</v>
      </c>
      <c r="H30" s="3">
        <v>58</v>
      </c>
      <c r="I30" s="3" t="str">
        <f t="shared" si="0"/>
        <v>Prodotto finito</v>
      </c>
      <c r="J30" s="3" t="str">
        <f t="shared" si="1"/>
        <v>Prodotto finito e colore:Red</v>
      </c>
      <c r="K30" s="3" t="str">
        <f>VLOOKUP(A30,categories!A29:B78,2,FALSE)</f>
        <v>Road Bikes</v>
      </c>
      <c r="L30" s="3" t="str">
        <f t="shared" si="2"/>
        <v>OK</v>
      </c>
      <c r="M30" s="3" t="str">
        <f t="shared" si="3"/>
        <v>OK</v>
      </c>
      <c r="N30" s="3" t="str">
        <f t="shared" si="4"/>
        <v>A</v>
      </c>
      <c r="O30" s="6"/>
      <c r="P30" s="6"/>
      <c r="Q30" s="6"/>
      <c r="R30" s="6"/>
      <c r="S30" s="6"/>
    </row>
    <row r="31" spans="1:19" x14ac:dyDescent="0.3">
      <c r="A31" s="3">
        <v>449</v>
      </c>
      <c r="B31" s="3" t="s">
        <v>71</v>
      </c>
      <c r="C31" s="3" t="s">
        <v>72</v>
      </c>
      <c r="D31" s="3">
        <v>10.31</v>
      </c>
      <c r="E31" s="3">
        <v>1</v>
      </c>
      <c r="F31" s="3" t="s">
        <v>16</v>
      </c>
      <c r="G31" s="3">
        <v>24.99</v>
      </c>
      <c r="H31" s="3"/>
      <c r="I31" s="3" t="str">
        <f t="shared" si="0"/>
        <v>Prodotto finito</v>
      </c>
      <c r="J31" s="3" t="str">
        <f t="shared" si="1"/>
        <v>Componente acquisito o assemblato</v>
      </c>
      <c r="K31" s="3" t="str">
        <f>VLOOKUP(A31,categories!A30:B79,2,FALSE)</f>
        <v>Pumps</v>
      </c>
      <c r="L31" s="3" t="str">
        <f t="shared" si="2"/>
        <v>Missing Data</v>
      </c>
      <c r="M31" s="3" t="str">
        <f t="shared" si="3"/>
        <v>No size</v>
      </c>
      <c r="N31" s="3" t="str">
        <f t="shared" si="4"/>
        <v>C</v>
      </c>
      <c r="O31" s="6"/>
      <c r="P31" s="6"/>
      <c r="Q31" s="6"/>
      <c r="R31" s="6"/>
      <c r="S31" s="6"/>
    </row>
    <row r="32" spans="1:19" x14ac:dyDescent="0.3">
      <c r="A32" s="3">
        <v>479</v>
      </c>
      <c r="B32" s="3" t="s">
        <v>73</v>
      </c>
      <c r="C32" s="3" t="s">
        <v>74</v>
      </c>
      <c r="D32" s="3">
        <v>3.36</v>
      </c>
      <c r="E32" s="3">
        <v>1</v>
      </c>
      <c r="F32" s="3" t="s">
        <v>16</v>
      </c>
      <c r="G32" s="3">
        <v>8.99</v>
      </c>
      <c r="H32" s="3"/>
      <c r="I32" s="3" t="str">
        <f t="shared" si="0"/>
        <v>Prodotto finito</v>
      </c>
      <c r="J32" s="3" t="str">
        <f t="shared" si="1"/>
        <v>Componente acquisito o assemblato</v>
      </c>
      <c r="K32" s="3" t="str">
        <f>VLOOKUP(A32,categories!A31:B80,2,FALSE)</f>
        <v>Bottles and Cages</v>
      </c>
      <c r="L32" s="3" t="str">
        <f t="shared" si="2"/>
        <v>Missing Data</v>
      </c>
      <c r="M32" s="3" t="str">
        <f t="shared" si="3"/>
        <v>No size</v>
      </c>
      <c r="N32" s="3" t="str">
        <f t="shared" si="4"/>
        <v>C</v>
      </c>
      <c r="O32" s="6"/>
      <c r="P32" s="6"/>
      <c r="Q32" s="6"/>
      <c r="R32" s="6"/>
      <c r="S32" s="6"/>
    </row>
    <row r="33" spans="1:19" x14ac:dyDescent="0.3">
      <c r="A33" s="3">
        <v>79</v>
      </c>
      <c r="B33" s="3" t="s">
        <v>75</v>
      </c>
      <c r="C33" s="3" t="s">
        <v>76</v>
      </c>
      <c r="D33" s="3">
        <v>0</v>
      </c>
      <c r="E33" s="3">
        <v>0</v>
      </c>
      <c r="F33" s="3" t="s">
        <v>16</v>
      </c>
      <c r="G33" s="3">
        <v>0</v>
      </c>
      <c r="H33" s="3"/>
      <c r="I33" s="3" t="str">
        <f t="shared" si="0"/>
        <v>Componente acquisito o assemblato</v>
      </c>
      <c r="J33" s="3" t="str">
        <f t="shared" si="1"/>
        <v>Componente acquisito o assemblato</v>
      </c>
      <c r="K33" s="3" t="e">
        <f>VLOOKUP(A33,categories!A32:B81,2,FALSE)</f>
        <v>#N/A</v>
      </c>
      <c r="L33" s="3" t="str">
        <f t="shared" si="2"/>
        <v>Missing Data</v>
      </c>
      <c r="M33" s="3" t="str">
        <f t="shared" si="3"/>
        <v>No size</v>
      </c>
      <c r="N33" s="3" t="e">
        <f t="shared" si="4"/>
        <v>#N/A</v>
      </c>
      <c r="O33" s="6"/>
      <c r="P33" s="6"/>
      <c r="Q33" s="6"/>
      <c r="R33" s="6"/>
      <c r="S33" s="6"/>
    </row>
    <row r="34" spans="1:19" x14ac:dyDescent="0.3">
      <c r="A34" s="3">
        <v>467</v>
      </c>
      <c r="B34" s="3" t="s">
        <v>77</v>
      </c>
      <c r="C34" s="3" t="s">
        <v>78</v>
      </c>
      <c r="D34" s="3">
        <v>9.16</v>
      </c>
      <c r="E34" s="3">
        <v>1</v>
      </c>
      <c r="F34" s="3" t="s">
        <v>10</v>
      </c>
      <c r="G34" s="3">
        <v>24.49</v>
      </c>
      <c r="H34" s="3" t="s">
        <v>79</v>
      </c>
      <c r="I34" s="3" t="str">
        <f t="shared" si="0"/>
        <v>Prodotto finito</v>
      </c>
      <c r="J34" s="3" t="str">
        <f t="shared" si="1"/>
        <v>Prodotto finito e colore:Black</v>
      </c>
      <c r="K34" s="3" t="str">
        <f>VLOOKUP(A34,categories!A33:B82,2,FALSE)</f>
        <v>Gloves</v>
      </c>
      <c r="L34" s="3" t="str">
        <f t="shared" si="2"/>
        <v>OK</v>
      </c>
      <c r="M34" s="3" t="str">
        <f t="shared" si="3"/>
        <v>OK</v>
      </c>
      <c r="N34" s="3" t="str">
        <f t="shared" si="4"/>
        <v>C</v>
      </c>
      <c r="O34" s="6"/>
      <c r="P34" s="6"/>
      <c r="Q34" s="6"/>
      <c r="R34" s="6"/>
      <c r="S34" s="6"/>
    </row>
    <row r="35" spans="1:19" x14ac:dyDescent="0.3">
      <c r="A35" s="3">
        <v>77</v>
      </c>
      <c r="B35" s="3" t="s">
        <v>80</v>
      </c>
      <c r="C35" s="3" t="s">
        <v>81</v>
      </c>
      <c r="D35" s="3">
        <v>0</v>
      </c>
      <c r="E35" s="3">
        <v>0</v>
      </c>
      <c r="F35" s="3" t="s">
        <v>16</v>
      </c>
      <c r="G35" s="3">
        <v>0</v>
      </c>
      <c r="H35" s="3"/>
      <c r="I35" s="3" t="str">
        <f t="shared" si="0"/>
        <v>Componente acquisito o assemblato</v>
      </c>
      <c r="J35" s="3" t="str">
        <f t="shared" si="1"/>
        <v>Componente acquisito o assemblato</v>
      </c>
      <c r="K35" s="3" t="e">
        <f>VLOOKUP(A35,categories!A34:B83,2,FALSE)</f>
        <v>#N/A</v>
      </c>
      <c r="L35" s="3" t="str">
        <f t="shared" si="2"/>
        <v>Missing Data</v>
      </c>
      <c r="M35" s="3" t="str">
        <f t="shared" si="3"/>
        <v>No size</v>
      </c>
      <c r="N35" s="3" t="e">
        <f t="shared" si="4"/>
        <v>#N/A</v>
      </c>
      <c r="O35" s="6"/>
      <c r="P35" s="6"/>
      <c r="Q35" s="6"/>
      <c r="R35" s="6"/>
      <c r="S35" s="6"/>
    </row>
    <row r="36" spans="1:19" x14ac:dyDescent="0.3">
      <c r="A36" s="3">
        <v>561</v>
      </c>
      <c r="B36" s="3" t="s">
        <v>82</v>
      </c>
      <c r="C36" s="3" t="s">
        <v>83</v>
      </c>
      <c r="D36" s="3">
        <v>1481.94</v>
      </c>
      <c r="E36" s="3">
        <v>1</v>
      </c>
      <c r="F36" s="3" t="s">
        <v>13</v>
      </c>
      <c r="G36" s="3">
        <v>2384.0700000000002</v>
      </c>
      <c r="H36" s="3">
        <v>46</v>
      </c>
      <c r="I36" s="3" t="str">
        <f t="shared" si="0"/>
        <v>Prodotto finito</v>
      </c>
      <c r="J36" s="3" t="str">
        <f t="shared" si="1"/>
        <v>Prodotto finito e colore:Yellow</v>
      </c>
      <c r="K36" s="3" t="str">
        <f>VLOOKUP(A36,categories!A35:B84,2,FALSE)</f>
        <v>Touring Bikes</v>
      </c>
      <c r="L36" s="3" t="str">
        <f t="shared" si="2"/>
        <v>OK</v>
      </c>
      <c r="M36" s="3" t="str">
        <f t="shared" si="3"/>
        <v>OK</v>
      </c>
      <c r="N36" s="3" t="str">
        <f t="shared" si="4"/>
        <v>A</v>
      </c>
      <c r="O36" s="6"/>
      <c r="P36" s="6"/>
      <c r="Q36" s="6"/>
      <c r="R36" s="6"/>
      <c r="S36" s="6"/>
    </row>
    <row r="37" spans="1:19" x14ac:dyDescent="0.3">
      <c r="A37" s="3">
        <v>43</v>
      </c>
      <c r="B37" s="3" t="s">
        <v>84</v>
      </c>
      <c r="C37" s="3" t="s">
        <v>85</v>
      </c>
      <c r="D37" s="3">
        <v>0</v>
      </c>
      <c r="E37" s="3">
        <v>0</v>
      </c>
      <c r="F37" s="3" t="s">
        <v>16</v>
      </c>
      <c r="G37" s="3">
        <v>0</v>
      </c>
      <c r="H37" s="3"/>
      <c r="I37" s="3" t="str">
        <f t="shared" si="0"/>
        <v>Componente acquisito o assemblato</v>
      </c>
      <c r="J37" s="3" t="str">
        <f t="shared" si="1"/>
        <v>Componente acquisito o assemblato</v>
      </c>
      <c r="K37" s="3" t="e">
        <f>VLOOKUP(A37,categories!A36:B85,2,FALSE)</f>
        <v>#N/A</v>
      </c>
      <c r="L37" s="3" t="str">
        <f t="shared" si="2"/>
        <v>Missing Data</v>
      </c>
      <c r="M37" s="3" t="str">
        <f t="shared" si="3"/>
        <v>No size</v>
      </c>
      <c r="N37" s="3" t="e">
        <f t="shared" si="4"/>
        <v>#N/A</v>
      </c>
      <c r="O37" s="6"/>
      <c r="P37" s="6"/>
      <c r="Q37" s="6"/>
      <c r="R37" s="6"/>
      <c r="S37" s="6"/>
    </row>
    <row r="38" spans="1:19" x14ac:dyDescent="0.3">
      <c r="A38" s="3">
        <v>32</v>
      </c>
      <c r="B38" s="3" t="s">
        <v>86</v>
      </c>
      <c r="C38" s="3" t="s">
        <v>87</v>
      </c>
      <c r="D38" s="3">
        <v>0</v>
      </c>
      <c r="E38" s="3">
        <v>0</v>
      </c>
      <c r="F38" s="3" t="s">
        <v>36</v>
      </c>
      <c r="G38" s="3">
        <v>0</v>
      </c>
      <c r="H38" s="3"/>
      <c r="I38" s="3" t="str">
        <f t="shared" si="0"/>
        <v>Componente acquisito o assemblato</v>
      </c>
      <c r="J38" s="3" t="str">
        <f t="shared" si="1"/>
        <v>Componente acquisito o assemblato</v>
      </c>
      <c r="K38" s="3" t="e">
        <f>VLOOKUP(A38,categories!A37:B86,2,FALSE)</f>
        <v>#N/A</v>
      </c>
      <c r="L38" s="3" t="str">
        <f t="shared" si="2"/>
        <v>Missing Data</v>
      </c>
      <c r="M38" s="3" t="str">
        <f t="shared" si="3"/>
        <v>No size</v>
      </c>
      <c r="N38" s="3" t="e">
        <f t="shared" si="4"/>
        <v>#N/A</v>
      </c>
      <c r="O38" s="6"/>
      <c r="P38" s="6"/>
      <c r="Q38" s="6"/>
      <c r="R38" s="6"/>
      <c r="S38" s="6"/>
    </row>
    <row r="39" spans="1:19" x14ac:dyDescent="0.3">
      <c r="A39" s="3">
        <v>591</v>
      </c>
      <c r="B39" s="3" t="s">
        <v>88</v>
      </c>
      <c r="C39" s="3" t="s">
        <v>89</v>
      </c>
      <c r="D39" s="3">
        <v>308.22000000000003</v>
      </c>
      <c r="E39" s="3">
        <v>1</v>
      </c>
      <c r="F39" s="3" t="s">
        <v>36</v>
      </c>
      <c r="G39" s="3">
        <v>564.99</v>
      </c>
      <c r="H39" s="3">
        <v>40</v>
      </c>
      <c r="I39" s="3" t="str">
        <f t="shared" si="0"/>
        <v>Prodotto finito</v>
      </c>
      <c r="J39" s="3" t="str">
        <f t="shared" si="1"/>
        <v>Prodotto finito e colore:Silver</v>
      </c>
      <c r="K39" s="3" t="str">
        <f>VLOOKUP(A39,categories!A38:B87,2,FALSE)</f>
        <v>Mountain Bikes</v>
      </c>
      <c r="L39" s="3" t="str">
        <f t="shared" si="2"/>
        <v>OK</v>
      </c>
      <c r="M39" s="3" t="str">
        <f t="shared" si="3"/>
        <v>OK</v>
      </c>
      <c r="N39" s="3" t="str">
        <f t="shared" si="4"/>
        <v>B</v>
      </c>
      <c r="O39" s="6"/>
      <c r="P39" s="6"/>
      <c r="Q39" s="6"/>
      <c r="R39" s="6"/>
      <c r="S39" s="6"/>
    </row>
    <row r="40" spans="1:19" x14ac:dyDescent="0.3">
      <c r="A40" s="3">
        <v>370</v>
      </c>
      <c r="B40" s="3" t="s">
        <v>90</v>
      </c>
      <c r="C40" s="3" t="s">
        <v>91</v>
      </c>
      <c r="D40" s="3">
        <v>1518.79</v>
      </c>
      <c r="E40" s="3">
        <v>1</v>
      </c>
      <c r="F40" s="3" t="s">
        <v>25</v>
      </c>
      <c r="G40" s="3">
        <v>2443.35</v>
      </c>
      <c r="H40" s="3">
        <v>52</v>
      </c>
      <c r="I40" s="3" t="str">
        <f t="shared" si="0"/>
        <v>Prodotto finito</v>
      </c>
      <c r="J40" s="3" t="str">
        <f t="shared" si="1"/>
        <v>Prodotto finito e colore:Red</v>
      </c>
      <c r="K40" s="3" t="e">
        <f>VLOOKUP(A40,categories!A39:B88,2,FALSE)</f>
        <v>#N/A</v>
      </c>
      <c r="L40" s="3" t="str">
        <f t="shared" si="2"/>
        <v>OK</v>
      </c>
      <c r="M40" s="3" t="str">
        <f t="shared" si="3"/>
        <v>OK</v>
      </c>
      <c r="N40" s="3" t="str">
        <f t="shared" si="4"/>
        <v>A</v>
      </c>
      <c r="O40" s="6"/>
      <c r="P40" s="6"/>
      <c r="Q40" s="6"/>
      <c r="R40" s="6"/>
      <c r="S40" s="6"/>
    </row>
    <row r="41" spans="1:19" x14ac:dyDescent="0.3">
      <c r="A41" s="3">
        <v>476</v>
      </c>
      <c r="B41" s="3" t="s">
        <v>92</v>
      </c>
      <c r="C41" s="3" t="s">
        <v>93</v>
      </c>
      <c r="D41" s="3">
        <v>26.18</v>
      </c>
      <c r="E41" s="3">
        <v>1</v>
      </c>
      <c r="F41" s="3" t="s">
        <v>10</v>
      </c>
      <c r="G41" s="3">
        <v>69.989999999999995</v>
      </c>
      <c r="H41" s="3" t="s">
        <v>79</v>
      </c>
      <c r="I41" s="3" t="str">
        <f t="shared" si="0"/>
        <v>Prodotto finito</v>
      </c>
      <c r="J41" s="3" t="str">
        <f t="shared" si="1"/>
        <v>Prodotto finito e colore:Black</v>
      </c>
      <c r="K41" s="3" t="e">
        <f>VLOOKUP(A41,categories!A40:B89,2,FALSE)</f>
        <v>#N/A</v>
      </c>
      <c r="L41" s="3" t="str">
        <f t="shared" si="2"/>
        <v>OK</v>
      </c>
      <c r="M41" s="3" t="str">
        <f t="shared" si="3"/>
        <v>OK</v>
      </c>
      <c r="N41" s="3" t="str">
        <f t="shared" si="4"/>
        <v>C</v>
      </c>
      <c r="O41" s="6"/>
      <c r="P41" s="6"/>
      <c r="Q41" s="6"/>
      <c r="R41" s="6"/>
      <c r="S41" s="6"/>
    </row>
    <row r="42" spans="1:19" x14ac:dyDescent="0.3">
      <c r="A42" s="3">
        <v>158</v>
      </c>
      <c r="B42" s="3" t="s">
        <v>94</v>
      </c>
      <c r="C42" s="3" t="s">
        <v>95</v>
      </c>
      <c r="D42" s="3">
        <v>0</v>
      </c>
      <c r="E42" s="3">
        <v>0</v>
      </c>
      <c r="F42" s="3" t="s">
        <v>16</v>
      </c>
      <c r="G42" s="3">
        <v>0</v>
      </c>
      <c r="H42" s="3"/>
      <c r="I42" s="3" t="str">
        <f t="shared" si="0"/>
        <v>Componente acquisito o assemblato</v>
      </c>
      <c r="J42" s="3" t="str">
        <f t="shared" si="1"/>
        <v>Componente acquisito o assemblato</v>
      </c>
      <c r="K42" s="3" t="e">
        <f>VLOOKUP(A42,categories!A41:B90,2,FALSE)</f>
        <v>#N/A</v>
      </c>
      <c r="L42" s="3" t="str">
        <f t="shared" si="2"/>
        <v>Missing Data</v>
      </c>
      <c r="M42" s="3" t="str">
        <f t="shared" si="3"/>
        <v>No size</v>
      </c>
      <c r="N42" s="3" t="e">
        <f t="shared" si="4"/>
        <v>#N/A</v>
      </c>
      <c r="O42" s="6"/>
      <c r="P42" s="6"/>
      <c r="Q42" s="6"/>
      <c r="R42" s="6"/>
      <c r="S42" s="6"/>
    </row>
    <row r="43" spans="1:19" x14ac:dyDescent="0.3">
      <c r="A43" s="3">
        <v>139</v>
      </c>
      <c r="B43" s="3" t="s">
        <v>96</v>
      </c>
      <c r="C43" s="3" t="s">
        <v>97</v>
      </c>
      <c r="D43" s="3">
        <v>0</v>
      </c>
      <c r="E43" s="3">
        <v>0</v>
      </c>
      <c r="F43" s="3" t="s">
        <v>16</v>
      </c>
      <c r="G43" s="3">
        <v>0</v>
      </c>
      <c r="H43" s="3"/>
      <c r="I43" s="3" t="str">
        <f t="shared" si="0"/>
        <v>Componente acquisito o assemblato</v>
      </c>
      <c r="J43" s="3" t="str">
        <f t="shared" si="1"/>
        <v>Componente acquisito o assemblato</v>
      </c>
      <c r="K43" s="3" t="e">
        <f>VLOOKUP(A43,categories!A42:B91,2,FALSE)</f>
        <v>#N/A</v>
      </c>
      <c r="L43" s="3" t="str">
        <f t="shared" si="2"/>
        <v>Missing Data</v>
      </c>
      <c r="M43" s="3" t="str">
        <f t="shared" si="3"/>
        <v>No size</v>
      </c>
      <c r="N43" s="3" t="e">
        <f t="shared" si="4"/>
        <v>#N/A</v>
      </c>
      <c r="O43" s="6"/>
      <c r="P43" s="6"/>
      <c r="Q43" s="6"/>
      <c r="R43" s="6"/>
      <c r="S43" s="6"/>
    </row>
    <row r="44" spans="1:19" x14ac:dyDescent="0.3">
      <c r="A44" s="3">
        <v>186</v>
      </c>
      <c r="B44" s="3" t="s">
        <v>98</v>
      </c>
      <c r="C44" s="3" t="s">
        <v>99</v>
      </c>
      <c r="D44" s="3">
        <v>0</v>
      </c>
      <c r="E44" s="3">
        <v>0</v>
      </c>
      <c r="F44" s="3" t="s">
        <v>16</v>
      </c>
      <c r="G44" s="3">
        <v>0</v>
      </c>
      <c r="H44" s="3"/>
      <c r="I44" s="3" t="str">
        <f t="shared" si="0"/>
        <v>Componente acquisito o assemblato</v>
      </c>
      <c r="J44" s="3" t="str">
        <f t="shared" si="1"/>
        <v>Componente acquisito o assemblato</v>
      </c>
      <c r="K44" s="3" t="e">
        <f>VLOOKUP(A44,categories!A43:B92,2,FALSE)</f>
        <v>#N/A</v>
      </c>
      <c r="L44" s="3" t="str">
        <f t="shared" si="2"/>
        <v>Missing Data</v>
      </c>
      <c r="M44" s="3" t="str">
        <f t="shared" si="3"/>
        <v>No size</v>
      </c>
      <c r="N44" s="3" t="e">
        <f t="shared" si="4"/>
        <v>#N/A</v>
      </c>
      <c r="O44" s="6"/>
      <c r="P44" s="6"/>
      <c r="Q44" s="6"/>
      <c r="R44" s="6"/>
      <c r="S44" s="6"/>
    </row>
    <row r="45" spans="1:19" x14ac:dyDescent="0.3">
      <c r="A45" s="3">
        <v>311</v>
      </c>
      <c r="B45" s="3" t="s">
        <v>100</v>
      </c>
      <c r="C45" s="3" t="s">
        <v>101</v>
      </c>
      <c r="D45" s="3">
        <v>2171.29</v>
      </c>
      <c r="E45" s="3">
        <v>1</v>
      </c>
      <c r="F45" s="3" t="s">
        <v>25</v>
      </c>
      <c r="G45" s="3">
        <v>3578.27</v>
      </c>
      <c r="H45" s="3">
        <v>44</v>
      </c>
      <c r="I45" s="3" t="str">
        <f t="shared" si="0"/>
        <v>Prodotto finito</v>
      </c>
      <c r="J45" s="3" t="str">
        <f t="shared" si="1"/>
        <v>Prodotto finito e colore:Red</v>
      </c>
      <c r="K45" s="3" t="e">
        <f>VLOOKUP(A45,categories!A44:B93,2,FALSE)</f>
        <v>#N/A</v>
      </c>
      <c r="L45" s="3" t="str">
        <f t="shared" si="2"/>
        <v>OK</v>
      </c>
      <c r="M45" s="3" t="str">
        <f t="shared" si="3"/>
        <v>OK</v>
      </c>
      <c r="N45" s="3" t="str">
        <f t="shared" si="4"/>
        <v>A</v>
      </c>
      <c r="O45" s="6"/>
      <c r="P45" s="6"/>
      <c r="Q45" s="6"/>
      <c r="R45" s="6"/>
      <c r="S45" s="6"/>
    </row>
    <row r="46" spans="1:19" x14ac:dyDescent="0.3">
      <c r="A46" s="3">
        <v>21</v>
      </c>
      <c r="B46" s="3" t="s">
        <v>102</v>
      </c>
      <c r="C46" s="3" t="s">
        <v>103</v>
      </c>
      <c r="D46" s="3">
        <v>0</v>
      </c>
      <c r="E46" s="3">
        <v>0</v>
      </c>
      <c r="F46" s="3" t="s">
        <v>36</v>
      </c>
      <c r="G46" s="3">
        <v>0</v>
      </c>
      <c r="H46" s="3"/>
      <c r="I46" s="3" t="str">
        <f t="shared" si="0"/>
        <v>Componente acquisito o assemblato</v>
      </c>
      <c r="J46" s="3" t="str">
        <f t="shared" si="1"/>
        <v>Componente acquisito o assemblato</v>
      </c>
      <c r="K46" s="3" t="e">
        <f>VLOOKUP(A46,categories!A45:B94,2,FALSE)</f>
        <v>#N/A</v>
      </c>
      <c r="L46" s="3" t="str">
        <f t="shared" si="2"/>
        <v>Missing Data</v>
      </c>
      <c r="M46" s="3" t="str">
        <f t="shared" si="3"/>
        <v>No size</v>
      </c>
      <c r="N46" s="3" t="e">
        <f t="shared" si="4"/>
        <v>#N/A</v>
      </c>
      <c r="O46" s="6"/>
      <c r="P46" s="6"/>
      <c r="Q46" s="6"/>
      <c r="R46" s="6"/>
      <c r="S46" s="6"/>
    </row>
    <row r="47" spans="1:19" x14ac:dyDescent="0.3">
      <c r="A47" s="3">
        <v>277</v>
      </c>
      <c r="B47" s="3" t="s">
        <v>104</v>
      </c>
      <c r="C47" s="3" t="s">
        <v>105</v>
      </c>
      <c r="D47" s="3">
        <v>352.14</v>
      </c>
      <c r="E47" s="3">
        <v>1</v>
      </c>
      <c r="F47" s="3" t="s">
        <v>25</v>
      </c>
      <c r="G47" s="3">
        <v>594.83000000000004</v>
      </c>
      <c r="H47" s="3">
        <v>58</v>
      </c>
      <c r="I47" s="3" t="str">
        <f t="shared" si="0"/>
        <v>Prodotto finito</v>
      </c>
      <c r="J47" s="3" t="str">
        <f t="shared" si="1"/>
        <v>Prodotto finito e colore:Red</v>
      </c>
      <c r="K47" s="3" t="e">
        <f>VLOOKUP(A47,categories!A46:B95,2,FALSE)</f>
        <v>#N/A</v>
      </c>
      <c r="L47" s="3" t="str">
        <f t="shared" si="2"/>
        <v>OK</v>
      </c>
      <c r="M47" s="3" t="str">
        <f t="shared" si="3"/>
        <v>OK</v>
      </c>
      <c r="N47" s="3" t="str">
        <f t="shared" si="4"/>
        <v>B</v>
      </c>
      <c r="O47" s="6"/>
      <c r="P47" s="6"/>
      <c r="Q47" s="6"/>
      <c r="R47" s="6"/>
      <c r="S47" s="6"/>
    </row>
    <row r="48" spans="1:19" x14ac:dyDescent="0.3">
      <c r="A48" s="3">
        <v>272</v>
      </c>
      <c r="B48" s="3" t="s">
        <v>106</v>
      </c>
      <c r="C48" s="3" t="s">
        <v>107</v>
      </c>
      <c r="D48" s="3">
        <v>181.49</v>
      </c>
      <c r="E48" s="3">
        <v>1</v>
      </c>
      <c r="F48" s="3" t="s">
        <v>25</v>
      </c>
      <c r="G48" s="3">
        <v>306.56</v>
      </c>
      <c r="H48" s="3">
        <v>62</v>
      </c>
      <c r="I48" s="3" t="str">
        <f t="shared" si="0"/>
        <v>Prodotto finito</v>
      </c>
      <c r="J48" s="3" t="str">
        <f t="shared" si="1"/>
        <v>Prodotto finito e colore:Red</v>
      </c>
      <c r="K48" s="3" t="e">
        <f>VLOOKUP(A48,categories!A47:B96,2,FALSE)</f>
        <v>#N/A</v>
      </c>
      <c r="L48" s="3" t="str">
        <f t="shared" si="2"/>
        <v>OK</v>
      </c>
      <c r="M48" s="3" t="str">
        <f t="shared" si="3"/>
        <v>OK</v>
      </c>
      <c r="N48" s="3" t="str">
        <f t="shared" si="4"/>
        <v>C</v>
      </c>
      <c r="O48" s="6"/>
      <c r="P48" s="6"/>
      <c r="Q48" s="6"/>
      <c r="R48" s="6"/>
      <c r="S48" s="6"/>
    </row>
    <row r="49" spans="1:19" x14ac:dyDescent="0.3">
      <c r="A49" s="3">
        <v>306</v>
      </c>
      <c r="B49" s="3" t="s">
        <v>108</v>
      </c>
      <c r="C49" s="3" t="s">
        <v>109</v>
      </c>
      <c r="D49" s="3">
        <v>739.04</v>
      </c>
      <c r="E49" s="3">
        <v>1</v>
      </c>
      <c r="F49" s="3" t="s">
        <v>10</v>
      </c>
      <c r="G49" s="3">
        <v>1349.6</v>
      </c>
      <c r="H49" s="3">
        <v>38</v>
      </c>
      <c r="I49" s="3" t="str">
        <f t="shared" si="0"/>
        <v>Prodotto finito</v>
      </c>
      <c r="J49" s="3" t="str">
        <f t="shared" si="1"/>
        <v>Prodotto finito e colore:Black</v>
      </c>
      <c r="K49" s="3" t="e">
        <f>VLOOKUP(A49,categories!A48:B97,2,FALSE)</f>
        <v>#N/A</v>
      </c>
      <c r="L49" s="3" t="str">
        <f t="shared" si="2"/>
        <v>OK</v>
      </c>
      <c r="M49" s="3" t="str">
        <f t="shared" si="3"/>
        <v>OK</v>
      </c>
      <c r="N49" s="3" t="str">
        <f t="shared" si="4"/>
        <v>B</v>
      </c>
      <c r="O49" s="6"/>
      <c r="P49" s="6"/>
      <c r="Q49" s="6"/>
      <c r="R49" s="6"/>
      <c r="S49" s="6"/>
    </row>
    <row r="50" spans="1:19" x14ac:dyDescent="0.3">
      <c r="A50" s="3">
        <v>483</v>
      </c>
      <c r="B50" s="3" t="s">
        <v>110</v>
      </c>
      <c r="C50" s="3" t="s">
        <v>111</v>
      </c>
      <c r="D50" s="3">
        <v>44.88</v>
      </c>
      <c r="E50" s="3">
        <v>1</v>
      </c>
      <c r="F50" s="3" t="s">
        <v>16</v>
      </c>
      <c r="G50" s="3">
        <v>120</v>
      </c>
      <c r="H50" s="3"/>
      <c r="I50" s="3" t="str">
        <f t="shared" si="0"/>
        <v>Prodotto finito</v>
      </c>
      <c r="J50" s="3" t="str">
        <f t="shared" si="1"/>
        <v>Componente acquisito o assemblato</v>
      </c>
      <c r="K50" s="3" t="e">
        <f>VLOOKUP(A50,categories!A49:B98,2,FALSE)</f>
        <v>#N/A</v>
      </c>
      <c r="L50" s="3" t="str">
        <f t="shared" si="2"/>
        <v>Missing Data</v>
      </c>
      <c r="M50" s="3" t="str">
        <f t="shared" si="3"/>
        <v>No size</v>
      </c>
      <c r="N50" s="3" t="str">
        <f t="shared" si="4"/>
        <v>C</v>
      </c>
      <c r="O50" s="6"/>
      <c r="P50" s="6"/>
      <c r="Q50" s="6"/>
      <c r="R50" s="6"/>
      <c r="S50" s="6"/>
    </row>
    <row r="51" spans="1:19" x14ac:dyDescent="0.3">
      <c r="A51" s="3">
        <v>68</v>
      </c>
      <c r="B51" s="3" t="s">
        <v>112</v>
      </c>
      <c r="C51" s="3" t="s">
        <v>113</v>
      </c>
      <c r="D51" s="3">
        <v>0</v>
      </c>
      <c r="E51" s="3">
        <v>0</v>
      </c>
      <c r="F51" s="3" t="s">
        <v>16</v>
      </c>
      <c r="G51" s="3">
        <v>0</v>
      </c>
      <c r="H51" s="3"/>
      <c r="I51" s="3" t="str">
        <f t="shared" si="0"/>
        <v>Componente acquisito o assemblato</v>
      </c>
      <c r="J51" s="3" t="str">
        <f t="shared" si="1"/>
        <v>Componente acquisito o assemblato</v>
      </c>
      <c r="K51" s="3" t="e">
        <f>VLOOKUP(A51,categories!A50:B99,2,FALSE)</f>
        <v>#N/A</v>
      </c>
      <c r="L51" s="3" t="str">
        <f t="shared" si="2"/>
        <v>Missing Data</v>
      </c>
      <c r="M51" s="3" t="str">
        <f t="shared" si="3"/>
        <v>No size</v>
      </c>
      <c r="N51" s="3" t="e">
        <f t="shared" si="4"/>
        <v>#N/A</v>
      </c>
      <c r="O51" s="6"/>
      <c r="P51" s="6"/>
      <c r="Q51" s="6"/>
      <c r="R51" s="6"/>
      <c r="S51" s="6"/>
    </row>
  </sheetData>
  <autoFilter ref="A1:S51" xr:uid="{7B86041E-E55C-4850-B30E-D95CA10ED818}">
    <filterColumn colId="14" showButton="0"/>
    <filterColumn colId="16" showButton="0"/>
    <filterColumn colId="17" showButton="0"/>
  </autoFilter>
  <mergeCells count="2">
    <mergeCell ref="O1:P1"/>
    <mergeCell ref="Q1:S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9AA8D-E018-471C-A429-F736F1DCB595}">
  <dimension ref="A1:B50"/>
  <sheetViews>
    <sheetView workbookViewId="0">
      <selection activeCell="B21" sqref="B21"/>
    </sheetView>
  </sheetViews>
  <sheetFormatPr defaultRowHeight="14.4" x14ac:dyDescent="0.3"/>
  <cols>
    <col min="2" max="2" width="15.5546875" bestFit="1" customWidth="1"/>
  </cols>
  <sheetData>
    <row r="1" spans="1:2" x14ac:dyDescent="0.3">
      <c r="A1">
        <v>9</v>
      </c>
      <c r="B1" t="s">
        <v>121</v>
      </c>
    </row>
    <row r="2" spans="1:2" x14ac:dyDescent="0.3">
      <c r="A2">
        <v>17</v>
      </c>
      <c r="B2" t="s">
        <v>121</v>
      </c>
    </row>
    <row r="3" spans="1:2" x14ac:dyDescent="0.3">
      <c r="A3">
        <v>21</v>
      </c>
      <c r="B3" t="s">
        <v>121</v>
      </c>
    </row>
    <row r="4" spans="1:2" x14ac:dyDescent="0.3">
      <c r="A4">
        <v>32</v>
      </c>
      <c r="B4" t="s">
        <v>121</v>
      </c>
    </row>
    <row r="5" spans="1:2" x14ac:dyDescent="0.3">
      <c r="A5">
        <v>43</v>
      </c>
      <c r="B5" t="s">
        <v>121</v>
      </c>
    </row>
    <row r="6" spans="1:2" x14ac:dyDescent="0.3">
      <c r="A6">
        <v>52</v>
      </c>
      <c r="B6" t="s">
        <v>121</v>
      </c>
    </row>
    <row r="7" spans="1:2" x14ac:dyDescent="0.3">
      <c r="A7">
        <v>68</v>
      </c>
      <c r="B7" t="s">
        <v>121</v>
      </c>
    </row>
    <row r="8" spans="1:2" x14ac:dyDescent="0.3">
      <c r="A8">
        <v>77</v>
      </c>
      <c r="B8" t="s">
        <v>121</v>
      </c>
    </row>
    <row r="9" spans="1:2" x14ac:dyDescent="0.3">
      <c r="A9">
        <v>79</v>
      </c>
      <c r="B9" t="s">
        <v>121</v>
      </c>
    </row>
    <row r="10" spans="1:2" x14ac:dyDescent="0.3">
      <c r="A10">
        <v>116</v>
      </c>
      <c r="B10" t="s">
        <v>121</v>
      </c>
    </row>
    <row r="11" spans="1:2" x14ac:dyDescent="0.3">
      <c r="A11">
        <v>139</v>
      </c>
      <c r="B11" t="s">
        <v>121</v>
      </c>
    </row>
    <row r="12" spans="1:2" x14ac:dyDescent="0.3">
      <c r="A12">
        <v>147</v>
      </c>
      <c r="B12" t="s">
        <v>121</v>
      </c>
    </row>
    <row r="13" spans="1:2" x14ac:dyDescent="0.3">
      <c r="A13">
        <v>157</v>
      </c>
      <c r="B13" t="s">
        <v>121</v>
      </c>
    </row>
    <row r="14" spans="1:2" x14ac:dyDescent="0.3">
      <c r="A14">
        <v>158</v>
      </c>
      <c r="B14" t="s">
        <v>121</v>
      </c>
    </row>
    <row r="15" spans="1:2" x14ac:dyDescent="0.3">
      <c r="A15">
        <v>167</v>
      </c>
      <c r="B15" t="s">
        <v>121</v>
      </c>
    </row>
    <row r="16" spans="1:2" x14ac:dyDescent="0.3">
      <c r="A16">
        <v>172</v>
      </c>
      <c r="B16" t="s">
        <v>121</v>
      </c>
    </row>
    <row r="17" spans="1:2" x14ac:dyDescent="0.3">
      <c r="A17">
        <v>174</v>
      </c>
      <c r="B17" t="s">
        <v>121</v>
      </c>
    </row>
    <row r="18" spans="1:2" x14ac:dyDescent="0.3">
      <c r="A18">
        <v>180</v>
      </c>
      <c r="B18" t="s">
        <v>121</v>
      </c>
    </row>
    <row r="19" spans="1:2" x14ac:dyDescent="0.3">
      <c r="A19">
        <v>182</v>
      </c>
      <c r="B19" t="s">
        <v>121</v>
      </c>
    </row>
    <row r="20" spans="1:2" x14ac:dyDescent="0.3">
      <c r="A20">
        <v>186</v>
      </c>
      <c r="B20" t="s">
        <v>121</v>
      </c>
    </row>
    <row r="21" spans="1:2" x14ac:dyDescent="0.3">
      <c r="A21">
        <v>241</v>
      </c>
      <c r="B21" t="s">
        <v>122</v>
      </c>
    </row>
    <row r="22" spans="1:2" x14ac:dyDescent="0.3">
      <c r="A22">
        <v>272</v>
      </c>
      <c r="B22" t="s">
        <v>122</v>
      </c>
    </row>
    <row r="23" spans="1:2" x14ac:dyDescent="0.3">
      <c r="A23">
        <v>277</v>
      </c>
      <c r="B23" t="s">
        <v>122</v>
      </c>
    </row>
    <row r="24" spans="1:2" x14ac:dyDescent="0.3">
      <c r="A24">
        <v>284</v>
      </c>
      <c r="B24" t="s">
        <v>122</v>
      </c>
    </row>
    <row r="25" spans="1:2" x14ac:dyDescent="0.3">
      <c r="A25">
        <v>306</v>
      </c>
      <c r="B25" t="s">
        <v>123</v>
      </c>
    </row>
    <row r="26" spans="1:2" x14ac:dyDescent="0.3">
      <c r="A26">
        <v>311</v>
      </c>
      <c r="B26" t="s">
        <v>124</v>
      </c>
    </row>
    <row r="27" spans="1:2" x14ac:dyDescent="0.3">
      <c r="A27">
        <v>313</v>
      </c>
      <c r="B27" t="s">
        <v>124</v>
      </c>
    </row>
    <row r="28" spans="1:2" x14ac:dyDescent="0.3">
      <c r="A28">
        <v>334</v>
      </c>
      <c r="B28" t="s">
        <v>124</v>
      </c>
    </row>
    <row r="29" spans="1:2" x14ac:dyDescent="0.3">
      <c r="A29">
        <v>362</v>
      </c>
      <c r="B29" t="s">
        <v>125</v>
      </c>
    </row>
    <row r="30" spans="1:2" x14ac:dyDescent="0.3">
      <c r="A30">
        <v>370</v>
      </c>
      <c r="B30" t="s">
        <v>124</v>
      </c>
    </row>
    <row r="31" spans="1:2" x14ac:dyDescent="0.3">
      <c r="A31">
        <v>372</v>
      </c>
      <c r="B31" t="s">
        <v>124</v>
      </c>
    </row>
    <row r="32" spans="1:2" x14ac:dyDescent="0.3">
      <c r="A32">
        <v>378</v>
      </c>
      <c r="B32" t="s">
        <v>124</v>
      </c>
    </row>
    <row r="33" spans="1:2" x14ac:dyDescent="0.3">
      <c r="A33">
        <v>383</v>
      </c>
      <c r="B33" t="s">
        <v>124</v>
      </c>
    </row>
    <row r="34" spans="1:2" x14ac:dyDescent="0.3">
      <c r="A34">
        <v>408</v>
      </c>
      <c r="B34" t="s">
        <v>126</v>
      </c>
    </row>
    <row r="35" spans="1:2" x14ac:dyDescent="0.3">
      <c r="A35">
        <v>431</v>
      </c>
      <c r="B35" t="s">
        <v>122</v>
      </c>
    </row>
    <row r="36" spans="1:2" x14ac:dyDescent="0.3">
      <c r="A36">
        <v>449</v>
      </c>
      <c r="B36" t="s">
        <v>127</v>
      </c>
    </row>
    <row r="37" spans="1:2" x14ac:dyDescent="0.3">
      <c r="A37">
        <v>450</v>
      </c>
      <c r="B37" t="s">
        <v>128</v>
      </c>
    </row>
    <row r="38" spans="1:2" x14ac:dyDescent="0.3">
      <c r="A38">
        <v>467</v>
      </c>
      <c r="B38" t="s">
        <v>129</v>
      </c>
    </row>
    <row r="39" spans="1:2" x14ac:dyDescent="0.3">
      <c r="A39">
        <v>476</v>
      </c>
      <c r="B39" t="s">
        <v>130</v>
      </c>
    </row>
    <row r="40" spans="1:2" x14ac:dyDescent="0.3">
      <c r="A40">
        <v>479</v>
      </c>
      <c r="B40" t="s">
        <v>131</v>
      </c>
    </row>
    <row r="41" spans="1:2" x14ac:dyDescent="0.3">
      <c r="A41">
        <v>483</v>
      </c>
      <c r="B41" t="s">
        <v>132</v>
      </c>
    </row>
    <row r="42" spans="1:2" x14ac:dyDescent="0.3">
      <c r="A42">
        <v>501</v>
      </c>
      <c r="B42" t="s">
        <v>133</v>
      </c>
    </row>
    <row r="43" spans="1:2" x14ac:dyDescent="0.3">
      <c r="A43">
        <v>516</v>
      </c>
      <c r="B43" t="s">
        <v>134</v>
      </c>
    </row>
    <row r="44" spans="1:2" x14ac:dyDescent="0.3">
      <c r="A44">
        <v>531</v>
      </c>
      <c r="B44" t="s">
        <v>123</v>
      </c>
    </row>
    <row r="45" spans="1:2" x14ac:dyDescent="0.3">
      <c r="A45">
        <v>537</v>
      </c>
      <c r="B45" t="s">
        <v>135</v>
      </c>
    </row>
    <row r="46" spans="1:2" x14ac:dyDescent="0.3">
      <c r="A46">
        <v>561</v>
      </c>
      <c r="B46" t="s">
        <v>136</v>
      </c>
    </row>
    <row r="47" spans="1:2" x14ac:dyDescent="0.3">
      <c r="A47">
        <v>568</v>
      </c>
      <c r="B47" t="s">
        <v>136</v>
      </c>
    </row>
    <row r="48" spans="1:2" x14ac:dyDescent="0.3">
      <c r="A48">
        <v>591</v>
      </c>
      <c r="B48" t="s">
        <v>125</v>
      </c>
    </row>
    <row r="49" spans="1:2" x14ac:dyDescent="0.3">
      <c r="A49">
        <v>592</v>
      </c>
      <c r="B49" t="s">
        <v>125</v>
      </c>
    </row>
    <row r="50" spans="1:2" x14ac:dyDescent="0.3">
      <c r="A50">
        <v>605</v>
      </c>
      <c r="B50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product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FABIOLA CARUSO</dc:creator>
  <cp:lastModifiedBy>FABIOLA CARUSO</cp:lastModifiedBy>
  <dcterms:created xsi:type="dcterms:W3CDTF">2025-02-12T21:24:43Z</dcterms:created>
  <dcterms:modified xsi:type="dcterms:W3CDTF">2025-02-17T13:36:16Z</dcterms:modified>
</cp:coreProperties>
</file>