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yxiao/Downloads/"/>
    </mc:Choice>
  </mc:AlternateContent>
  <xr:revisionPtr revIDLastSave="0" documentId="13_ncr:1_{AAC4433B-9199-D745-BE24-6F7ED612FAED}" xr6:coauthVersionLast="47" xr6:coauthVersionMax="47" xr10:uidLastSave="{00000000-0000-0000-0000-000000000000}"/>
  <bookViews>
    <workbookView xWindow="0" yWindow="660" windowWidth="29920" windowHeight="18680" xr2:uid="{AB197772-3320-2C48-95AB-6EB73AB70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0" i="1" l="1"/>
  <c r="R30" i="1" a="1"/>
  <c r="R30" i="1" s="1"/>
  <c r="Q30" i="1" a="1"/>
  <c r="Q30" i="1" s="1"/>
  <c r="P30" i="1" a="1"/>
  <c r="P30" i="1" s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0" i="1"/>
  <c r="J30" i="1"/>
  <c r="I40" i="1"/>
  <c r="I39" i="1"/>
  <c r="I38" i="1"/>
  <c r="I37" i="1"/>
  <c r="I36" i="1"/>
  <c r="I35" i="1"/>
  <c r="I34" i="1"/>
  <c r="I33" i="1"/>
  <c r="I32" i="1"/>
  <c r="I31" i="1"/>
  <c r="I53" i="1"/>
  <c r="I30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3" i="1"/>
  <c r="AD2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<sst xmlns="http://schemas.openxmlformats.org/spreadsheetml/2006/main" count="175" uniqueCount="124">
  <si>
    <t>Class</t>
  </si>
  <si>
    <t>Class prediction</t>
  </si>
  <si>
    <t>butter-cup</t>
  </si>
  <si>
    <t>candy-corn</t>
  </si>
  <si>
    <t>6239: water-bottle</t>
  </si>
  <si>
    <t>6240: water-bottle</t>
  </si>
  <si>
    <t>6244: water-bottle</t>
  </si>
  <si>
    <t>6245: water-bottle</t>
  </si>
  <si>
    <t>6272: fig-bar</t>
  </si>
  <si>
    <t>6297: root-beer</t>
  </si>
  <si>
    <t>6322: root-beer</t>
  </si>
  <si>
    <t>6325: root-beer</t>
  </si>
  <si>
    <t>6532: powerade</t>
  </si>
  <si>
    <t>6533: pocky</t>
  </si>
  <si>
    <t>6536: pocky</t>
  </si>
  <si>
    <t>6537: pocky</t>
  </si>
  <si>
    <t>6538: pocky</t>
  </si>
  <si>
    <t>6550: spicy-cheetos</t>
  </si>
  <si>
    <t>6552: spicy-cheetos</t>
  </si>
  <si>
    <t>6557: cocoa-truffles</t>
  </si>
  <si>
    <t>6570: sour-skittles</t>
  </si>
  <si>
    <t>6576: sour-skittles</t>
  </si>
  <si>
    <t>6577: sour-skittles</t>
  </si>
  <si>
    <t>6610: mini-chocolate-bars</t>
  </si>
  <si>
    <t>6637: dark-chocolate-bar</t>
  </si>
  <si>
    <t>6662: cliff-bar</t>
  </si>
  <si>
    <t>6669: cliff-bar</t>
  </si>
  <si>
    <t>6675: rx-bar</t>
  </si>
  <si>
    <t>6678: rx-bar</t>
  </si>
  <si>
    <t>6696: mexican-coke</t>
  </si>
  <si>
    <t>6723: fruit-leather-wrap</t>
  </si>
  <si>
    <t>6726: fruit-leather-wrap</t>
  </si>
  <si>
    <t>6740: dark-chocolate-bar</t>
  </si>
  <si>
    <t>6745: mini-chocolate-bar</t>
  </si>
  <si>
    <t>6748: dark-chocolate-bar</t>
  </si>
  <si>
    <t>6751: mini-chocolate-bars</t>
  </si>
  <si>
    <t>6755: butter-cup</t>
  </si>
  <si>
    <t>6768: spicy-cheetos</t>
  </si>
  <si>
    <t>6775: spicy-cheetos</t>
  </si>
  <si>
    <t>6784: powerade</t>
  </si>
  <si>
    <t>6786: powerade</t>
  </si>
  <si>
    <t>6797: twix</t>
  </si>
  <si>
    <t>6893: cocoa-truffles</t>
  </si>
  <si>
    <t>6900: cocoa-truffles</t>
  </si>
  <si>
    <t>6925: candy-corn</t>
  </si>
  <si>
    <t>6929: candy-corn</t>
  </si>
  <si>
    <t>6947: chocolate-orange</t>
  </si>
  <si>
    <t>Log of responses per image:</t>
  </si>
  <si>
    <t>6948: got same</t>
  </si>
  <si>
    <t>6954: got same</t>
  </si>
  <si>
    <t>6966: got same as z-bar</t>
  </si>
  <si>
    <t>6979: got same as fruit leather wrap</t>
  </si>
  <si>
    <t>6997: got cliff-bar</t>
  </si>
  <si>
    <t>6999: got cliff bar</t>
  </si>
  <si>
    <t>7023: got rx-bar</t>
  </si>
  <si>
    <t>7037: got water bottle</t>
  </si>
  <si>
    <t>7049: got water bottle</t>
  </si>
  <si>
    <t>7053: got water bottle</t>
  </si>
  <si>
    <t>7060: got Cheetos</t>
  </si>
  <si>
    <t>7061: got Cheetos</t>
  </si>
  <si>
    <t>7069: got Cheetos</t>
  </si>
  <si>
    <t>7070: got Cheetos</t>
  </si>
  <si>
    <t>7076: got dots</t>
  </si>
  <si>
    <t>7081: got dots</t>
  </si>
  <si>
    <t>7097: INCORRECTLY</t>
  </si>
  <si>
    <t> got dark chocolate bar</t>
  </si>
  <si>
    <t>7102: got mini chocolate bar</t>
  </si>
  <si>
    <t>7104: INCORRECTLY got dark chocolate bar</t>
  </si>
  <si>
    <t>7108: got cocoa truffles</t>
  </si>
  <si>
    <t>7123: INCORRECTLY got dots (was sour jelly beans)</t>
  </si>
  <si>
    <t>7126: got sour jelly beans</t>
  </si>
  <si>
    <t>7131: got candy corn</t>
  </si>
  <si>
    <t>7137: got candy corn</t>
  </si>
  <si>
    <t>7140: got candy corn</t>
  </si>
  <si>
    <t>7161: got dark chocolate bar</t>
  </si>
  <si>
    <t>7164: got dark chocolate bar</t>
  </si>
  <si>
    <t>7175: got sour skittles</t>
  </si>
  <si>
    <t>7187: got rx bar</t>
  </si>
  <si>
    <t>7188: got rx bar</t>
  </si>
  <si>
    <t>7194: got Mexican coke</t>
  </si>
  <si>
    <t>7209: got Powerade</t>
  </si>
  <si>
    <t>7211: got Powerade</t>
  </si>
  <si>
    <t>7213: got powerade</t>
  </si>
  <si>
    <t>7243: got cliff bar</t>
  </si>
  <si>
    <t>7259: got hi-chew</t>
  </si>
  <si>
    <t>7292: got fruit leather wrap</t>
  </si>
  <si>
    <t>7310: got Hershey’s</t>
  </si>
  <si>
    <t>7324: got fig bar</t>
  </si>
  <si>
    <t>7326: got fig bar</t>
  </si>
  <si>
    <t>chocolate-orange</t>
  </si>
  <si>
    <t>cliff-bar</t>
  </si>
  <si>
    <t>coca-truffles</t>
  </si>
  <si>
    <t>dark-chocolate-bar</t>
  </si>
  <si>
    <t>dots</t>
  </si>
  <si>
    <t>fig-bar</t>
  </si>
  <si>
    <t>fruit-leather-wrap</t>
  </si>
  <si>
    <t>hersheys</t>
  </si>
  <si>
    <t>hi-chew</t>
  </si>
  <si>
    <t>mexican-coke</t>
  </si>
  <si>
    <t>mini-chocolate-bars</t>
  </si>
  <si>
    <t>no-item</t>
  </si>
  <si>
    <t>pocky</t>
  </si>
  <si>
    <t>powerade</t>
  </si>
  <si>
    <t>root-beer</t>
  </si>
  <si>
    <t>rx-bar</t>
  </si>
  <si>
    <t>sour-jelly-beans</t>
  </si>
  <si>
    <t>sour-skittles</t>
  </si>
  <si>
    <t>spicy-cheetos</t>
  </si>
  <si>
    <t>twix</t>
  </si>
  <si>
    <t>water-bottle</t>
  </si>
  <si>
    <t>z-bar</t>
  </si>
  <si>
    <t>Actual Class</t>
  </si>
  <si>
    <t>Column1</t>
  </si>
  <si>
    <t>Sum of preds per class</t>
  </si>
  <si>
    <t>Total items:</t>
  </si>
  <si>
    <t># TP</t>
  </si>
  <si>
    <t># FP</t>
  </si>
  <si>
    <t># FN</t>
  </si>
  <si>
    <t>Precision</t>
  </si>
  <si>
    <t>Recall</t>
  </si>
  <si>
    <t>F1 Score</t>
  </si>
  <si>
    <t>Proportion of Testing set</t>
  </si>
  <si>
    <t>Weighted Avgs</t>
  </si>
  <si>
    <t>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</si>
</sst>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0"/>
      <name val="Aptos Narrow"/>
      <scheme val="minor"/>
    </font>
    <font>
      <b/>
      <sz val="12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56082"/>
        <bgColor rgb="FF000000"/>
      </patternFill>
    </fill>
  </fills>
  <borders count="2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19C8D-7B1E-834E-B334-ECE028776966}" name="Table1" displayName="Table1" ref="D2:AB26" totalsRowShown="0">
  <autoFilter ref="D2:AB26" xr:uid="{B6319C8D-7B1E-834E-B334-ECE028776966}"/>
  <tableColumns count="25">
    <tableColumn id="1" xr3:uid="{CE875A40-B58B-0541-93C5-427AC1871DD3}" name="Column1" dataDxfId="0"/>
    <tableColumn id="2" xr3:uid="{B58F94A3-03E0-4142-B2C9-8360EA34857D}" name="butter-cup"/>
    <tableColumn id="3" xr3:uid="{A07F8605-DCFA-4849-B255-FD8A4FC3AD3E}" name="candy-corn"/>
    <tableColumn id="4" xr3:uid="{975E0D7F-8A80-674E-B96D-07B2EBCA132D}" name="chocolate-orange"/>
    <tableColumn id="5" xr3:uid="{EC864076-DB0C-744B-9B88-C00CAF7E9FB6}" name="cliff-bar"/>
    <tableColumn id="6" xr3:uid="{CB8A93BE-8F45-794A-AFE4-EC516BA3C13F}" name="coca-truffles"/>
    <tableColumn id="7" xr3:uid="{A8FC08EE-BC76-EF40-A8C7-7FE68E420D72}" name="dark-chocolate-bar"/>
    <tableColumn id="8" xr3:uid="{D629DD77-339F-E34A-B0FA-CB782A357A2D}" name="dots"/>
    <tableColumn id="9" xr3:uid="{A5905D6E-98E2-7D4A-ADF7-1680B9209765}" name="fig-bar"/>
    <tableColumn id="10" xr3:uid="{C4044037-22B2-5F45-AB85-17BF46B48B2A}" name="fruit-leather-wrap"/>
    <tableColumn id="11" xr3:uid="{283600A5-072C-2E4B-B2F1-4B1A8DF1FDF6}" name="hersheys"/>
    <tableColumn id="12" xr3:uid="{60DBE02C-79C9-5245-8312-6AA9C41E9D8D}" name="hi-chew"/>
    <tableColumn id="13" xr3:uid="{5DE98F34-BB03-324D-8CD9-BC696E8F74DA}" name="mexican-coke"/>
    <tableColumn id="14" xr3:uid="{22C172E4-40E6-BF4B-BB97-68FB30B23675}" name="mini-chocolate-bars"/>
    <tableColumn id="15" xr3:uid="{406C3353-3944-ED46-9151-2DFCA738A6B7}" name="no-item"/>
    <tableColumn id="16" xr3:uid="{8DA77CB4-1B2B-1144-9243-987EE1E7A197}" name="pocky"/>
    <tableColumn id="17" xr3:uid="{9D702127-4978-3D4C-B033-49E2606469B0}" name="powerade"/>
    <tableColumn id="18" xr3:uid="{42812643-A6CF-F14B-B669-1E0D312F6A0F}" name="root-beer"/>
    <tableColumn id="19" xr3:uid="{31D5F703-9634-4B4B-8E02-E03397456E4F}" name="rx-bar"/>
    <tableColumn id="20" xr3:uid="{4C8DBF4B-0E49-0044-B792-0DDB874B36D3}" name="sour-jelly-beans"/>
    <tableColumn id="21" xr3:uid="{06DA2B45-E504-2647-A15C-11C34FB8531C}" name="sour-skittles"/>
    <tableColumn id="22" xr3:uid="{D6558566-E882-D849-9FCD-E795186D28EE}" name="spicy-cheetos"/>
    <tableColumn id="23" xr3:uid="{C95CB05D-A6E1-DC40-A1EC-12E8EDAB9287}" name="twix"/>
    <tableColumn id="24" xr3:uid="{A19C066A-D974-1147-8F4B-294AD4034904}" name="water-bottle"/>
    <tableColumn id="25" xr3:uid="{2D1DEE73-1F81-D043-A03A-77BE84A4012A}" name="z-b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FEE9-EA1F-6C47-A07C-5D1E6C00B5F7}">
  <dimension ref="A1:AD87"/>
  <sheetViews>
    <sheetView tabSelected="1" zoomScale="50" workbookViewId="0">
      <selection activeCell="T31" sqref="T31"/>
    </sheetView>
  </sheetViews>
  <sheetFormatPr baseColWidth="10" defaultRowHeight="16" x14ac:dyDescent="0.2"/>
  <cols>
    <col min="3" max="3" width="13.83203125" customWidth="1"/>
    <col min="4" max="4" width="16.83203125" customWidth="1"/>
    <col min="5" max="6" width="11.6640625" customWidth="1"/>
    <col min="7" max="7" width="18" customWidth="1"/>
    <col min="8" max="8" width="11.6640625" customWidth="1"/>
    <col min="9" max="9" width="13.5" customWidth="1"/>
    <col min="10" max="10" width="17.6640625" customWidth="1"/>
    <col min="11" max="12" width="11.6640625" customWidth="1"/>
    <col min="13" max="13" width="15.5" customWidth="1"/>
    <col min="14" max="16" width="12.83203125" customWidth="1"/>
    <col min="17" max="17" width="18.6640625" customWidth="1"/>
    <col min="18" max="22" width="12.83203125" customWidth="1"/>
    <col min="23" max="23" width="15.83203125" customWidth="1"/>
    <col min="24" max="24" width="12.83203125" customWidth="1"/>
    <col min="25" max="25" width="13.5" customWidth="1"/>
    <col min="26" max="28" width="12.83203125" customWidth="1"/>
  </cols>
  <sheetData>
    <row r="1" spans="1:30" x14ac:dyDescent="0.2">
      <c r="F1" t="s">
        <v>1</v>
      </c>
      <c r="AD1" t="s">
        <v>113</v>
      </c>
    </row>
    <row r="2" spans="1:30" x14ac:dyDescent="0.2">
      <c r="A2" t="s">
        <v>47</v>
      </c>
      <c r="D2" t="s">
        <v>112</v>
      </c>
      <c r="E2" t="s">
        <v>2</v>
      </c>
      <c r="F2" t="s">
        <v>3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</row>
    <row r="3" spans="1:30" x14ac:dyDescent="0.2">
      <c r="A3" t="s">
        <v>4</v>
      </c>
      <c r="C3" t="s">
        <v>111</v>
      </c>
      <c r="D3" s="2" t="s">
        <v>2</v>
      </c>
      <c r="E3">
        <v>1</v>
      </c>
      <c r="AD3">
        <f>SUM(Table1[[#This Row],[butter-cup]:[z-bar]])</f>
        <v>1</v>
      </c>
    </row>
    <row r="4" spans="1:30" x14ac:dyDescent="0.2">
      <c r="A4" t="s">
        <v>5</v>
      </c>
      <c r="D4" s="2" t="s">
        <v>3</v>
      </c>
      <c r="F4">
        <v>5</v>
      </c>
      <c r="AD4">
        <f>SUM(Table1[[#This Row],[butter-cup]:[z-bar]])</f>
        <v>5</v>
      </c>
    </row>
    <row r="5" spans="1:30" x14ac:dyDescent="0.2">
      <c r="A5" t="s">
        <v>6</v>
      </c>
      <c r="D5" s="2" t="s">
        <v>89</v>
      </c>
      <c r="G5">
        <v>3</v>
      </c>
      <c r="AD5">
        <f>SUM(Table1[[#This Row],[butter-cup]:[z-bar]])</f>
        <v>3</v>
      </c>
    </row>
    <row r="6" spans="1:30" x14ac:dyDescent="0.2">
      <c r="A6" t="s">
        <v>7</v>
      </c>
      <c r="D6" s="2" t="s">
        <v>90</v>
      </c>
      <c r="H6">
        <v>5</v>
      </c>
      <c r="AD6">
        <f>SUM(Table1[[#This Row],[butter-cup]:[z-bar]])</f>
        <v>5</v>
      </c>
    </row>
    <row r="7" spans="1:30" x14ac:dyDescent="0.2">
      <c r="A7" t="s">
        <v>8</v>
      </c>
      <c r="D7" s="2" t="s">
        <v>91</v>
      </c>
      <c r="I7">
        <v>4</v>
      </c>
      <c r="AD7">
        <f>SUM(Table1[[#This Row],[butter-cup]:[z-bar]])</f>
        <v>4</v>
      </c>
    </row>
    <row r="8" spans="1:30" x14ac:dyDescent="0.2">
      <c r="A8" t="s">
        <v>9</v>
      </c>
      <c r="D8" s="2" t="s">
        <v>92</v>
      </c>
      <c r="J8">
        <v>3</v>
      </c>
      <c r="AD8">
        <f>SUM(Table1[[#This Row],[butter-cup]:[z-bar]])</f>
        <v>3</v>
      </c>
    </row>
    <row r="9" spans="1:30" x14ac:dyDescent="0.2">
      <c r="A9" t="s">
        <v>10</v>
      </c>
      <c r="D9" s="2" t="s">
        <v>93</v>
      </c>
      <c r="K9">
        <v>2</v>
      </c>
      <c r="AD9">
        <f>SUM(Table1[[#This Row],[butter-cup]:[z-bar]])</f>
        <v>2</v>
      </c>
    </row>
    <row r="10" spans="1:30" x14ac:dyDescent="0.2">
      <c r="A10" t="s">
        <v>11</v>
      </c>
      <c r="D10" s="2" t="s">
        <v>94</v>
      </c>
      <c r="L10">
        <v>3</v>
      </c>
      <c r="AD10">
        <f>SUM(Table1[[#This Row],[butter-cup]:[z-bar]])</f>
        <v>3</v>
      </c>
    </row>
    <row r="11" spans="1:30" x14ac:dyDescent="0.2">
      <c r="A11" t="s">
        <v>12</v>
      </c>
      <c r="D11" s="2" t="s">
        <v>95</v>
      </c>
      <c r="M11">
        <v>4</v>
      </c>
      <c r="AD11">
        <f>SUM(Table1[[#This Row],[butter-cup]:[z-bar]])</f>
        <v>4</v>
      </c>
    </row>
    <row r="12" spans="1:30" x14ac:dyDescent="0.2">
      <c r="A12" t="s">
        <v>13</v>
      </c>
      <c r="D12" s="2" t="s">
        <v>96</v>
      </c>
      <c r="N12">
        <v>1</v>
      </c>
      <c r="AD12">
        <f>SUM(Table1[[#This Row],[butter-cup]:[z-bar]])</f>
        <v>1</v>
      </c>
    </row>
    <row r="13" spans="1:30" x14ac:dyDescent="0.2">
      <c r="A13" t="s">
        <v>14</v>
      </c>
      <c r="D13" s="2" t="s">
        <v>97</v>
      </c>
      <c r="O13">
        <v>1</v>
      </c>
      <c r="AD13">
        <f>SUM(Table1[[#This Row],[butter-cup]:[z-bar]])</f>
        <v>1</v>
      </c>
    </row>
    <row r="14" spans="1:30" x14ac:dyDescent="0.2">
      <c r="A14" t="s">
        <v>15</v>
      </c>
      <c r="D14" s="2" t="s">
        <v>98</v>
      </c>
      <c r="P14">
        <v>2</v>
      </c>
      <c r="AD14">
        <f>SUM(Table1[[#This Row],[butter-cup]:[z-bar]])</f>
        <v>2</v>
      </c>
    </row>
    <row r="15" spans="1:30" x14ac:dyDescent="0.2">
      <c r="A15" t="s">
        <v>16</v>
      </c>
      <c r="D15" s="2" t="s">
        <v>99</v>
      </c>
      <c r="J15">
        <v>4</v>
      </c>
      <c r="Q15">
        <v>4</v>
      </c>
      <c r="AD15">
        <f>SUM(Table1[[#This Row],[butter-cup]:[z-bar]])</f>
        <v>8</v>
      </c>
    </row>
    <row r="16" spans="1:30" x14ac:dyDescent="0.2">
      <c r="A16" t="s">
        <v>17</v>
      </c>
      <c r="D16" s="2" t="s">
        <v>100</v>
      </c>
      <c r="AD16">
        <f>SUM(Table1[[#This Row],[butter-cup]:[z-bar]])</f>
        <v>0</v>
      </c>
    </row>
    <row r="17" spans="1:30" x14ac:dyDescent="0.2">
      <c r="A17" t="s">
        <v>18</v>
      </c>
      <c r="D17" s="2" t="s">
        <v>101</v>
      </c>
      <c r="S17">
        <v>4</v>
      </c>
      <c r="AD17">
        <f>SUM(Table1[[#This Row],[butter-cup]:[z-bar]])</f>
        <v>4</v>
      </c>
    </row>
    <row r="18" spans="1:30" x14ac:dyDescent="0.2">
      <c r="A18" t="s">
        <v>19</v>
      </c>
      <c r="D18" s="2" t="s">
        <v>102</v>
      </c>
      <c r="T18">
        <v>6</v>
      </c>
      <c r="AD18">
        <f>SUM(Table1[[#This Row],[butter-cup]:[z-bar]])</f>
        <v>6</v>
      </c>
    </row>
    <row r="19" spans="1:30" x14ac:dyDescent="0.2">
      <c r="A19" t="s">
        <v>20</v>
      </c>
      <c r="D19" s="2" t="s">
        <v>103</v>
      </c>
      <c r="U19">
        <v>3</v>
      </c>
      <c r="AD19">
        <f>SUM(Table1[[#This Row],[butter-cup]:[z-bar]])</f>
        <v>3</v>
      </c>
    </row>
    <row r="20" spans="1:30" x14ac:dyDescent="0.2">
      <c r="A20" t="s">
        <v>21</v>
      </c>
      <c r="D20" s="2" t="s">
        <v>104</v>
      </c>
      <c r="V20">
        <v>5</v>
      </c>
      <c r="AD20">
        <f>SUM(Table1[[#This Row],[butter-cup]:[z-bar]])</f>
        <v>5</v>
      </c>
    </row>
    <row r="21" spans="1:30" x14ac:dyDescent="0.2">
      <c r="A21" t="s">
        <v>22</v>
      </c>
      <c r="D21" s="2" t="s">
        <v>105</v>
      </c>
      <c r="K21">
        <v>1</v>
      </c>
      <c r="W21">
        <v>1</v>
      </c>
      <c r="AD21">
        <f>SUM(Table1[[#This Row],[butter-cup]:[z-bar]])</f>
        <v>2</v>
      </c>
    </row>
    <row r="22" spans="1:30" x14ac:dyDescent="0.2">
      <c r="A22" t="s">
        <v>23</v>
      </c>
      <c r="D22" s="2" t="s">
        <v>106</v>
      </c>
      <c r="X22">
        <v>4</v>
      </c>
      <c r="AD22">
        <f>SUM(Table1[[#This Row],[butter-cup]:[z-bar]])</f>
        <v>4</v>
      </c>
    </row>
    <row r="23" spans="1:30" x14ac:dyDescent="0.2">
      <c r="A23" t="s">
        <v>24</v>
      </c>
      <c r="D23" s="2" t="s">
        <v>107</v>
      </c>
      <c r="Y23">
        <v>8</v>
      </c>
      <c r="AD23">
        <f>SUM(Table1[[#This Row],[butter-cup]:[z-bar]])</f>
        <v>8</v>
      </c>
    </row>
    <row r="24" spans="1:30" x14ac:dyDescent="0.2">
      <c r="A24" t="s">
        <v>25</v>
      </c>
      <c r="D24" s="2" t="s">
        <v>108</v>
      </c>
      <c r="Z24">
        <v>1</v>
      </c>
      <c r="AD24">
        <f>SUM(Table1[[#This Row],[butter-cup]:[z-bar]])</f>
        <v>1</v>
      </c>
    </row>
    <row r="25" spans="1:30" x14ac:dyDescent="0.2">
      <c r="A25" t="s">
        <v>26</v>
      </c>
      <c r="D25" s="2" t="s">
        <v>109</v>
      </c>
      <c r="AA25">
        <v>7</v>
      </c>
      <c r="AD25">
        <f>SUM(Table1[[#This Row],[butter-cup]:[z-bar]])</f>
        <v>7</v>
      </c>
    </row>
    <row r="26" spans="1:30" x14ac:dyDescent="0.2">
      <c r="A26" t="s">
        <v>27</v>
      </c>
      <c r="D26" s="2" t="s">
        <v>110</v>
      </c>
      <c r="AB26">
        <v>1</v>
      </c>
      <c r="AD26">
        <f>SUM(Table1[[#This Row],[butter-cup]:[z-bar]])</f>
        <v>1</v>
      </c>
    </row>
    <row r="27" spans="1:30" x14ac:dyDescent="0.2">
      <c r="A27" t="s">
        <v>28</v>
      </c>
    </row>
    <row r="28" spans="1:30" x14ac:dyDescent="0.2">
      <c r="A28" t="s">
        <v>29</v>
      </c>
      <c r="P28" t="s">
        <v>122</v>
      </c>
      <c r="AC28" t="s">
        <v>114</v>
      </c>
      <c r="AD28">
        <f>SUM(AD3:AD26)</f>
        <v>83</v>
      </c>
    </row>
    <row r="29" spans="1:30" x14ac:dyDescent="0.2">
      <c r="A29" t="s">
        <v>30</v>
      </c>
      <c r="G29" t="s">
        <v>0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  <c r="N29" t="s">
        <v>121</v>
      </c>
      <c r="P29" t="s">
        <v>118</v>
      </c>
      <c r="Q29" t="s">
        <v>119</v>
      </c>
      <c r="R29" t="s">
        <v>120</v>
      </c>
      <c r="T29" t="s">
        <v>123</v>
      </c>
    </row>
    <row r="30" spans="1:30" x14ac:dyDescent="0.2">
      <c r="A30" t="s">
        <v>31</v>
      </c>
      <c r="G30" s="3" t="s">
        <v>2</v>
      </c>
      <c r="H30">
        <f>E3</f>
        <v>1</v>
      </c>
      <c r="I30">
        <f>SUM(Table1[butter-cup]) - H30</f>
        <v>0</v>
      </c>
      <c r="J30">
        <f>SUM(E3:AB3)-H30</f>
        <v>0</v>
      </c>
      <c r="K30">
        <f>H30/(H30+I30)</f>
        <v>1</v>
      </c>
      <c r="L30">
        <f>H30/(H30+J30)</f>
        <v>1</v>
      </c>
      <c r="M30">
        <f>2*(K30*L30)/(K30+L30)</f>
        <v>1</v>
      </c>
      <c r="N30">
        <f>AD3/83</f>
        <v>1.2048192771084338E-2</v>
      </c>
      <c r="P30" cm="1">
        <f t="array" ref="P30">SUM(K30:K42*N30:N42)+SUM(K44:K53*N44:N53)</f>
        <v>0.97131382673551347</v>
      </c>
      <c r="Q30" cm="1">
        <f t="array" ref="Q30">SUM(L30:L42*N30:N42)+SUM(L44:L53*N44:N53)</f>
        <v>0.93975903614457823</v>
      </c>
      <c r="R30" cm="1">
        <f t="array" ref="R30">SUM(M30:M42*N30:N42)+SUM(M44:M53*N44:N53)</f>
        <v>0.94056224899598395</v>
      </c>
      <c r="T30">
        <f>(83 - 5)/83</f>
        <v>0.93975903614457834</v>
      </c>
    </row>
    <row r="31" spans="1:30" x14ac:dyDescent="0.2">
      <c r="A31" t="s">
        <v>32</v>
      </c>
      <c r="G31" s="3" t="s">
        <v>3</v>
      </c>
      <c r="H31">
        <f>F4</f>
        <v>5</v>
      </c>
      <c r="I31">
        <f>SUM(Table1[candy-corn]) - H31</f>
        <v>0</v>
      </c>
      <c r="J31">
        <v>0</v>
      </c>
      <c r="K31">
        <f t="shared" ref="K31:K53" si="0">H31/(H31+I31)</f>
        <v>1</v>
      </c>
      <c r="L31">
        <f t="shared" ref="L31:L53" si="1">H31/(H31+J31)</f>
        <v>1</v>
      </c>
      <c r="M31">
        <f t="shared" ref="M31:M53" si="2">2*(K31*L31)/(K31+L31)</f>
        <v>1</v>
      </c>
      <c r="N31">
        <f t="shared" ref="N31:N53" si="3">AD4/83</f>
        <v>6.0240963855421686E-2</v>
      </c>
    </row>
    <row r="32" spans="1:30" x14ac:dyDescent="0.2">
      <c r="A32" t="s">
        <v>33</v>
      </c>
      <c r="G32" s="3" t="s">
        <v>89</v>
      </c>
      <c r="H32">
        <f>G5</f>
        <v>3</v>
      </c>
      <c r="I32">
        <f>SUM(Table1[chocolate-orange]) - H32</f>
        <v>0</v>
      </c>
      <c r="J32">
        <v>0</v>
      </c>
      <c r="K32">
        <f t="shared" si="0"/>
        <v>1</v>
      </c>
      <c r="L32">
        <f t="shared" si="1"/>
        <v>1</v>
      </c>
      <c r="M32">
        <f t="shared" si="2"/>
        <v>1</v>
      </c>
      <c r="N32">
        <f t="shared" si="3"/>
        <v>3.614457831325301E-2</v>
      </c>
    </row>
    <row r="33" spans="1:14" x14ac:dyDescent="0.2">
      <c r="A33" t="s">
        <v>34</v>
      </c>
      <c r="G33" s="3" t="s">
        <v>90</v>
      </c>
      <c r="H33">
        <f>H6</f>
        <v>5</v>
      </c>
      <c r="I33">
        <f>SUM(Table1[cliff-bar]) - H33</f>
        <v>0</v>
      </c>
      <c r="J33">
        <v>0</v>
      </c>
      <c r="K33">
        <f t="shared" si="0"/>
        <v>1</v>
      </c>
      <c r="L33">
        <f t="shared" si="1"/>
        <v>1</v>
      </c>
      <c r="M33">
        <f t="shared" si="2"/>
        <v>1</v>
      </c>
      <c r="N33">
        <f t="shared" si="3"/>
        <v>6.0240963855421686E-2</v>
      </c>
    </row>
    <row r="34" spans="1:14" x14ac:dyDescent="0.2">
      <c r="A34" t="s">
        <v>35</v>
      </c>
      <c r="G34" s="3" t="s">
        <v>91</v>
      </c>
      <c r="H34">
        <f>I7</f>
        <v>4</v>
      </c>
      <c r="I34">
        <f>SUM(Table1[coca-truffles]) - H34</f>
        <v>0</v>
      </c>
      <c r="J34">
        <v>0</v>
      </c>
      <c r="K34">
        <f t="shared" si="0"/>
        <v>1</v>
      </c>
      <c r="L34">
        <f t="shared" si="1"/>
        <v>1</v>
      </c>
      <c r="M34">
        <f t="shared" si="2"/>
        <v>1</v>
      </c>
      <c r="N34">
        <f t="shared" si="3"/>
        <v>4.8192771084337352E-2</v>
      </c>
    </row>
    <row r="35" spans="1:14" x14ac:dyDescent="0.2">
      <c r="A35" t="s">
        <v>36</v>
      </c>
      <c r="G35" s="3" t="s">
        <v>92</v>
      </c>
      <c r="H35">
        <f>J8</f>
        <v>3</v>
      </c>
      <c r="I35">
        <f>SUM(Table1[dark-chocolate-bar]) - H35</f>
        <v>4</v>
      </c>
      <c r="J35">
        <v>0</v>
      </c>
      <c r="K35">
        <f t="shared" si="0"/>
        <v>0.42857142857142855</v>
      </c>
      <c r="L35">
        <f t="shared" si="1"/>
        <v>1</v>
      </c>
      <c r="M35">
        <f t="shared" si="2"/>
        <v>0.6</v>
      </c>
      <c r="N35">
        <f t="shared" si="3"/>
        <v>3.614457831325301E-2</v>
      </c>
    </row>
    <row r="36" spans="1:14" x14ac:dyDescent="0.2">
      <c r="A36" t="s">
        <v>37</v>
      </c>
      <c r="G36" s="3" t="s">
        <v>93</v>
      </c>
      <c r="H36">
        <f>K9</f>
        <v>2</v>
      </c>
      <c r="I36">
        <f>SUM(Table1[dots]) - H36</f>
        <v>1</v>
      </c>
      <c r="J36">
        <v>0</v>
      </c>
      <c r="K36">
        <f t="shared" si="0"/>
        <v>0.66666666666666663</v>
      </c>
      <c r="L36">
        <f t="shared" si="1"/>
        <v>1</v>
      </c>
      <c r="M36">
        <f t="shared" si="2"/>
        <v>0.8</v>
      </c>
      <c r="N36">
        <f t="shared" si="3"/>
        <v>2.4096385542168676E-2</v>
      </c>
    </row>
    <row r="37" spans="1:14" x14ac:dyDescent="0.2">
      <c r="A37" t="s">
        <v>38</v>
      </c>
      <c r="G37" s="3" t="s">
        <v>94</v>
      </c>
      <c r="H37">
        <f>L10</f>
        <v>3</v>
      </c>
      <c r="I37">
        <f>SUM(Table1[fig-bar]) - H37</f>
        <v>0</v>
      </c>
      <c r="J37">
        <v>0</v>
      </c>
      <c r="K37">
        <f t="shared" si="0"/>
        <v>1</v>
      </c>
      <c r="L37">
        <f t="shared" si="1"/>
        <v>1</v>
      </c>
      <c r="M37">
        <f t="shared" si="2"/>
        <v>1</v>
      </c>
      <c r="N37">
        <f t="shared" si="3"/>
        <v>3.614457831325301E-2</v>
      </c>
    </row>
    <row r="38" spans="1:14" x14ac:dyDescent="0.2">
      <c r="A38" t="s">
        <v>39</v>
      </c>
      <c r="G38" s="3" t="s">
        <v>95</v>
      </c>
      <c r="H38">
        <f>M11</f>
        <v>4</v>
      </c>
      <c r="I38">
        <f>SUM(Table1[fruit-leather-wrap]) - H38</f>
        <v>0</v>
      </c>
      <c r="J38">
        <v>0</v>
      </c>
      <c r="K38">
        <f t="shared" si="0"/>
        <v>1</v>
      </c>
      <c r="L38">
        <f t="shared" si="1"/>
        <v>1</v>
      </c>
      <c r="M38">
        <f t="shared" si="2"/>
        <v>1</v>
      </c>
      <c r="N38">
        <f t="shared" si="3"/>
        <v>4.8192771084337352E-2</v>
      </c>
    </row>
    <row r="39" spans="1:14" x14ac:dyDescent="0.2">
      <c r="A39" t="s">
        <v>40</v>
      </c>
      <c r="G39" s="3" t="s">
        <v>96</v>
      </c>
      <c r="H39">
        <f>N12</f>
        <v>1</v>
      </c>
      <c r="I39">
        <f>SUM(Table1[hersheys]) - H39</f>
        <v>0</v>
      </c>
      <c r="J39">
        <v>0</v>
      </c>
      <c r="K39">
        <f t="shared" si="0"/>
        <v>1</v>
      </c>
      <c r="L39">
        <f t="shared" si="1"/>
        <v>1</v>
      </c>
      <c r="M39">
        <f t="shared" si="2"/>
        <v>1</v>
      </c>
      <c r="N39">
        <f t="shared" si="3"/>
        <v>1.2048192771084338E-2</v>
      </c>
    </row>
    <row r="40" spans="1:14" x14ac:dyDescent="0.2">
      <c r="A40" t="s">
        <v>41</v>
      </c>
      <c r="G40" s="3" t="s">
        <v>97</v>
      </c>
      <c r="H40">
        <f>O13</f>
        <v>1</v>
      </c>
      <c r="I40">
        <f>SUM(Table1[hi-chew]) - H40</f>
        <v>0</v>
      </c>
      <c r="J40">
        <v>0</v>
      </c>
      <c r="K40">
        <f t="shared" si="0"/>
        <v>1</v>
      </c>
      <c r="L40">
        <f t="shared" si="1"/>
        <v>1</v>
      </c>
      <c r="M40">
        <f t="shared" si="2"/>
        <v>1</v>
      </c>
      <c r="N40">
        <f t="shared" si="3"/>
        <v>1.2048192771084338E-2</v>
      </c>
    </row>
    <row r="41" spans="1:14" x14ac:dyDescent="0.2">
      <c r="A41" t="s">
        <v>42</v>
      </c>
      <c r="G41" s="3" t="s">
        <v>98</v>
      </c>
      <c r="H41">
        <f>P14</f>
        <v>2</v>
      </c>
      <c r="I41">
        <v>0</v>
      </c>
      <c r="J41">
        <v>0</v>
      </c>
      <c r="K41">
        <f t="shared" si="0"/>
        <v>1</v>
      </c>
      <c r="L41">
        <f t="shared" si="1"/>
        <v>1</v>
      </c>
      <c r="M41">
        <f t="shared" si="2"/>
        <v>1</v>
      </c>
      <c r="N41">
        <f t="shared" si="3"/>
        <v>2.4096385542168676E-2</v>
      </c>
    </row>
    <row r="42" spans="1:14" x14ac:dyDescent="0.2">
      <c r="A42" t="s">
        <v>43</v>
      </c>
      <c r="G42" s="3" t="s">
        <v>99</v>
      </c>
      <c r="H42">
        <f>Q15</f>
        <v>4</v>
      </c>
      <c r="I42">
        <v>0</v>
      </c>
      <c r="J42">
        <v>4</v>
      </c>
      <c r="K42">
        <f t="shared" si="0"/>
        <v>1</v>
      </c>
      <c r="L42">
        <f t="shared" si="1"/>
        <v>0.5</v>
      </c>
      <c r="M42">
        <f t="shared" si="2"/>
        <v>0.66666666666666663</v>
      </c>
      <c r="N42">
        <f t="shared" si="3"/>
        <v>9.6385542168674704E-2</v>
      </c>
    </row>
    <row r="43" spans="1:14" x14ac:dyDescent="0.2">
      <c r="A43" t="s">
        <v>44</v>
      </c>
      <c r="G43" s="3" t="s">
        <v>100</v>
      </c>
      <c r="H43">
        <f>R16</f>
        <v>0</v>
      </c>
      <c r="I43">
        <v>0</v>
      </c>
      <c r="J43">
        <v>0</v>
      </c>
      <c r="K43" t="e">
        <f t="shared" si="0"/>
        <v>#DIV/0!</v>
      </c>
      <c r="L43" t="e">
        <f t="shared" si="1"/>
        <v>#DIV/0!</v>
      </c>
      <c r="M43" t="e">
        <f t="shared" si="2"/>
        <v>#DIV/0!</v>
      </c>
      <c r="N43">
        <f t="shared" si="3"/>
        <v>0</v>
      </c>
    </row>
    <row r="44" spans="1:14" x14ac:dyDescent="0.2">
      <c r="A44" t="s">
        <v>45</v>
      </c>
      <c r="G44" s="3" t="s">
        <v>101</v>
      </c>
      <c r="H44">
        <f>S17</f>
        <v>4</v>
      </c>
      <c r="I44">
        <v>0</v>
      </c>
      <c r="J44">
        <v>0</v>
      </c>
      <c r="K44">
        <f t="shared" si="0"/>
        <v>1</v>
      </c>
      <c r="L44">
        <f t="shared" si="1"/>
        <v>1</v>
      </c>
      <c r="M44">
        <f t="shared" si="2"/>
        <v>1</v>
      </c>
      <c r="N44">
        <f t="shared" si="3"/>
        <v>4.8192771084337352E-2</v>
      </c>
    </row>
    <row r="45" spans="1:14" x14ac:dyDescent="0.2">
      <c r="A45" t="s">
        <v>46</v>
      </c>
      <c r="G45" s="3" t="s">
        <v>102</v>
      </c>
      <c r="H45">
        <f>T18</f>
        <v>6</v>
      </c>
      <c r="I45">
        <v>0</v>
      </c>
      <c r="J45">
        <v>0</v>
      </c>
      <c r="K45">
        <f t="shared" si="0"/>
        <v>1</v>
      </c>
      <c r="L45">
        <f t="shared" si="1"/>
        <v>1</v>
      </c>
      <c r="M45">
        <f t="shared" si="2"/>
        <v>1</v>
      </c>
      <c r="N45">
        <f t="shared" si="3"/>
        <v>7.2289156626506021E-2</v>
      </c>
    </row>
    <row r="46" spans="1:14" x14ac:dyDescent="0.2">
      <c r="G46" s="3" t="s">
        <v>103</v>
      </c>
      <c r="H46">
        <f>U19</f>
        <v>3</v>
      </c>
      <c r="I46">
        <v>0</v>
      </c>
      <c r="J46">
        <v>0</v>
      </c>
      <c r="K46">
        <f t="shared" si="0"/>
        <v>1</v>
      </c>
      <c r="L46">
        <f t="shared" si="1"/>
        <v>1</v>
      </c>
      <c r="M46">
        <f t="shared" si="2"/>
        <v>1</v>
      </c>
      <c r="N46">
        <f t="shared" si="3"/>
        <v>3.614457831325301E-2</v>
      </c>
    </row>
    <row r="47" spans="1:14" ht="17" x14ac:dyDescent="0.2">
      <c r="A47" s="1" t="s">
        <v>48</v>
      </c>
      <c r="G47" s="3" t="s">
        <v>104</v>
      </c>
      <c r="H47">
        <f>V20</f>
        <v>5</v>
      </c>
      <c r="I47">
        <v>0</v>
      </c>
      <c r="J47">
        <v>0</v>
      </c>
      <c r="K47">
        <f t="shared" si="0"/>
        <v>1</v>
      </c>
      <c r="L47">
        <f t="shared" si="1"/>
        <v>1</v>
      </c>
      <c r="M47">
        <f t="shared" si="2"/>
        <v>1</v>
      </c>
      <c r="N47">
        <f t="shared" si="3"/>
        <v>6.0240963855421686E-2</v>
      </c>
    </row>
    <row r="48" spans="1:14" ht="17" x14ac:dyDescent="0.2">
      <c r="A48" s="1" t="s">
        <v>49</v>
      </c>
      <c r="G48" s="3" t="s">
        <v>105</v>
      </c>
      <c r="H48">
        <f>W21</f>
        <v>1</v>
      </c>
      <c r="I48">
        <v>0</v>
      </c>
      <c r="J48">
        <v>1</v>
      </c>
      <c r="K48">
        <f t="shared" si="0"/>
        <v>1</v>
      </c>
      <c r="L48">
        <f t="shared" si="1"/>
        <v>0.5</v>
      </c>
      <c r="M48">
        <f t="shared" si="2"/>
        <v>0.66666666666666663</v>
      </c>
      <c r="N48">
        <f t="shared" si="3"/>
        <v>2.4096385542168676E-2</v>
      </c>
    </row>
    <row r="49" spans="1:14" ht="17" x14ac:dyDescent="0.2">
      <c r="A49" s="1" t="s">
        <v>50</v>
      </c>
      <c r="G49" s="3" t="s">
        <v>106</v>
      </c>
      <c r="H49">
        <f>X22</f>
        <v>4</v>
      </c>
      <c r="I49">
        <v>0</v>
      </c>
      <c r="J49">
        <v>0</v>
      </c>
      <c r="K49">
        <f t="shared" si="0"/>
        <v>1</v>
      </c>
      <c r="L49">
        <f t="shared" si="1"/>
        <v>1</v>
      </c>
      <c r="M49">
        <f t="shared" si="2"/>
        <v>1</v>
      </c>
      <c r="N49">
        <f t="shared" si="3"/>
        <v>4.8192771084337352E-2</v>
      </c>
    </row>
    <row r="50" spans="1:14" ht="17" x14ac:dyDescent="0.2">
      <c r="A50" s="1" t="s">
        <v>51</v>
      </c>
      <c r="G50" s="3" t="s">
        <v>107</v>
      </c>
      <c r="H50">
        <f>Y23</f>
        <v>8</v>
      </c>
      <c r="I50">
        <v>0</v>
      </c>
      <c r="J50">
        <v>0</v>
      </c>
      <c r="K50">
        <f t="shared" si="0"/>
        <v>1</v>
      </c>
      <c r="L50">
        <f t="shared" si="1"/>
        <v>1</v>
      </c>
      <c r="M50">
        <f t="shared" si="2"/>
        <v>1</v>
      </c>
      <c r="N50">
        <f t="shared" si="3"/>
        <v>9.6385542168674704E-2</v>
      </c>
    </row>
    <row r="51" spans="1:14" ht="17" x14ac:dyDescent="0.2">
      <c r="A51" s="1" t="s">
        <v>52</v>
      </c>
      <c r="G51" s="3" t="s">
        <v>108</v>
      </c>
      <c r="H51">
        <f>Z24</f>
        <v>1</v>
      </c>
      <c r="I51">
        <v>0</v>
      </c>
      <c r="J51">
        <v>0</v>
      </c>
      <c r="K51">
        <f t="shared" si="0"/>
        <v>1</v>
      </c>
      <c r="L51">
        <f t="shared" si="1"/>
        <v>1</v>
      </c>
      <c r="M51">
        <f t="shared" si="2"/>
        <v>1</v>
      </c>
      <c r="N51">
        <f t="shared" si="3"/>
        <v>1.2048192771084338E-2</v>
      </c>
    </row>
    <row r="52" spans="1:14" ht="17" x14ac:dyDescent="0.2">
      <c r="A52" s="1" t="s">
        <v>53</v>
      </c>
      <c r="G52" s="3" t="s">
        <v>109</v>
      </c>
      <c r="H52">
        <f>AA25</f>
        <v>7</v>
      </c>
      <c r="I52">
        <v>0</v>
      </c>
      <c r="J52">
        <v>0</v>
      </c>
      <c r="K52">
        <f t="shared" si="0"/>
        <v>1</v>
      </c>
      <c r="L52">
        <f t="shared" si="1"/>
        <v>1</v>
      </c>
      <c r="M52">
        <f t="shared" si="2"/>
        <v>1</v>
      </c>
      <c r="N52">
        <f t="shared" si="3"/>
        <v>8.4337349397590355E-2</v>
      </c>
    </row>
    <row r="53" spans="1:14" ht="17" x14ac:dyDescent="0.2">
      <c r="A53" s="1" t="s">
        <v>54</v>
      </c>
      <c r="G53" s="3" t="s">
        <v>110</v>
      </c>
      <c r="H53">
        <f>AB26</f>
        <v>1</v>
      </c>
      <c r="I53">
        <f>SUM(Table1[butter-cup]) - H53</f>
        <v>0</v>
      </c>
      <c r="J53">
        <v>0</v>
      </c>
      <c r="K53">
        <f t="shared" si="0"/>
        <v>1</v>
      </c>
      <c r="L53">
        <f t="shared" si="1"/>
        <v>1</v>
      </c>
      <c r="M53">
        <f t="shared" si="2"/>
        <v>1</v>
      </c>
      <c r="N53">
        <f t="shared" si="3"/>
        <v>1.2048192771084338E-2</v>
      </c>
    </row>
    <row r="54" spans="1:14" ht="17" x14ac:dyDescent="0.2">
      <c r="A54" s="1" t="s">
        <v>55</v>
      </c>
    </row>
    <row r="55" spans="1:14" ht="17" x14ac:dyDescent="0.2">
      <c r="A55" s="1" t="s">
        <v>56</v>
      </c>
    </row>
    <row r="56" spans="1:14" ht="17" x14ac:dyDescent="0.2">
      <c r="A56" s="1" t="s">
        <v>57</v>
      </c>
    </row>
    <row r="57" spans="1:14" ht="17" x14ac:dyDescent="0.2">
      <c r="A57" s="1" t="s">
        <v>58</v>
      </c>
    </row>
    <row r="58" spans="1:14" ht="17" x14ac:dyDescent="0.2">
      <c r="A58" s="1" t="s">
        <v>59</v>
      </c>
    </row>
    <row r="59" spans="1:14" ht="17" x14ac:dyDescent="0.2">
      <c r="A59" s="1" t="s">
        <v>60</v>
      </c>
    </row>
    <row r="60" spans="1:14" ht="17" x14ac:dyDescent="0.2">
      <c r="A60" s="1" t="s">
        <v>61</v>
      </c>
    </row>
    <row r="61" spans="1:14" ht="17" x14ac:dyDescent="0.2">
      <c r="A61" s="1" t="s">
        <v>62</v>
      </c>
    </row>
    <row r="62" spans="1:14" ht="17" x14ac:dyDescent="0.2">
      <c r="A62" s="1" t="s">
        <v>63</v>
      </c>
    </row>
    <row r="63" spans="1:14" ht="17" x14ac:dyDescent="0.2">
      <c r="A63" s="1" t="s">
        <v>64</v>
      </c>
    </row>
    <row r="64" spans="1:14" ht="17" x14ac:dyDescent="0.2">
      <c r="A64" s="1" t="s">
        <v>65</v>
      </c>
    </row>
    <row r="65" spans="1:1" ht="17" x14ac:dyDescent="0.2">
      <c r="A65" s="1" t="s">
        <v>66</v>
      </c>
    </row>
    <row r="66" spans="1:1" ht="17" x14ac:dyDescent="0.2">
      <c r="A66" s="1" t="s">
        <v>67</v>
      </c>
    </row>
    <row r="67" spans="1:1" ht="17" x14ac:dyDescent="0.2">
      <c r="A67" s="1" t="s">
        <v>68</v>
      </c>
    </row>
    <row r="68" spans="1:1" ht="17" x14ac:dyDescent="0.2">
      <c r="A68" s="1" t="s">
        <v>69</v>
      </c>
    </row>
    <row r="69" spans="1:1" ht="17" x14ac:dyDescent="0.2">
      <c r="A69" s="1" t="s">
        <v>70</v>
      </c>
    </row>
    <row r="70" spans="1:1" ht="17" x14ac:dyDescent="0.2">
      <c r="A70" s="1" t="s">
        <v>71</v>
      </c>
    </row>
    <row r="71" spans="1:1" ht="17" x14ac:dyDescent="0.2">
      <c r="A71" s="1" t="s">
        <v>72</v>
      </c>
    </row>
    <row r="72" spans="1:1" ht="17" x14ac:dyDescent="0.2">
      <c r="A72" s="1" t="s">
        <v>73</v>
      </c>
    </row>
    <row r="73" spans="1:1" ht="17" x14ac:dyDescent="0.2">
      <c r="A73" s="1" t="s">
        <v>74</v>
      </c>
    </row>
    <row r="74" spans="1:1" ht="17" x14ac:dyDescent="0.2">
      <c r="A74" s="1" t="s">
        <v>75</v>
      </c>
    </row>
    <row r="75" spans="1:1" ht="17" x14ac:dyDescent="0.2">
      <c r="A75" s="1" t="s">
        <v>76</v>
      </c>
    </row>
    <row r="76" spans="1:1" ht="17" x14ac:dyDescent="0.2">
      <c r="A76" s="1" t="s">
        <v>77</v>
      </c>
    </row>
    <row r="77" spans="1:1" ht="17" x14ac:dyDescent="0.2">
      <c r="A77" s="1" t="s">
        <v>78</v>
      </c>
    </row>
    <row r="78" spans="1:1" ht="17" x14ac:dyDescent="0.2">
      <c r="A78" s="1" t="s">
        <v>79</v>
      </c>
    </row>
    <row r="79" spans="1:1" ht="17" x14ac:dyDescent="0.2">
      <c r="A79" s="1" t="s">
        <v>80</v>
      </c>
    </row>
    <row r="80" spans="1:1" ht="17" x14ac:dyDescent="0.2">
      <c r="A80" s="1" t="s">
        <v>81</v>
      </c>
    </row>
    <row r="81" spans="1:1" ht="17" x14ac:dyDescent="0.2">
      <c r="A81" s="1" t="s">
        <v>82</v>
      </c>
    </row>
    <row r="82" spans="1:1" ht="17" x14ac:dyDescent="0.2">
      <c r="A82" s="1" t="s">
        <v>83</v>
      </c>
    </row>
    <row r="83" spans="1:1" ht="17" x14ac:dyDescent="0.2">
      <c r="A83" s="1" t="s">
        <v>84</v>
      </c>
    </row>
    <row r="84" spans="1:1" ht="17" x14ac:dyDescent="0.2">
      <c r="A84" s="1" t="s">
        <v>85</v>
      </c>
    </row>
    <row r="85" spans="1:1" ht="17" x14ac:dyDescent="0.2">
      <c r="A85" s="1" t="s">
        <v>86</v>
      </c>
    </row>
    <row r="86" spans="1:1" ht="17" x14ac:dyDescent="0.2">
      <c r="A86" s="1" t="s">
        <v>87</v>
      </c>
    </row>
    <row r="87" spans="1:1" ht="17" x14ac:dyDescent="0.2">
      <c r="A87" s="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Xiao</dc:creator>
  <cp:lastModifiedBy>Cary Xiao</cp:lastModifiedBy>
  <dcterms:created xsi:type="dcterms:W3CDTF">2024-12-05T22:45:16Z</dcterms:created>
  <dcterms:modified xsi:type="dcterms:W3CDTF">2024-12-05T23:31:47Z</dcterms:modified>
</cp:coreProperties>
</file>