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eedmondson/Desktop/HardClimbsProject/data/"/>
    </mc:Choice>
  </mc:AlternateContent>
  <bookViews>
    <workbookView xWindow="1600" yWindow="500" windowWidth="27940" windowHeight="17540" activeTab="3"/>
  </bookViews>
  <sheets>
    <sheet name="Sport FAs" sheetId="1" r:id="rId1"/>
    <sheet name="Boulder FAs" sheetId="2" r:id="rId2"/>
    <sheet name="Ascents" sheetId="3" r:id="rId3"/>
    <sheet name="All_Ascents" sheetId="8" r:id="rId4"/>
    <sheet name="15a Ascents" sheetId="7" r:id="rId5"/>
    <sheet name="Climbs" sheetId="4" r:id="rId6"/>
    <sheet name="Climbers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9" i="8" l="1"/>
  <c r="N650" i="8"/>
  <c r="N908" i="8"/>
  <c r="N52" i="8"/>
  <c r="O906" i="8"/>
  <c r="O905" i="8"/>
  <c r="O904" i="8"/>
  <c r="O903" i="8"/>
  <c r="O902" i="8"/>
  <c r="O901" i="8"/>
  <c r="O900" i="8"/>
  <c r="O899" i="8"/>
  <c r="O898" i="8"/>
  <c r="O897" i="8"/>
  <c r="O896" i="8"/>
  <c r="O895" i="8"/>
  <c r="O894" i="8"/>
  <c r="O893" i="8"/>
  <c r="O892" i="8"/>
  <c r="O891" i="8"/>
  <c r="O890" i="8"/>
  <c r="O889" i="8"/>
  <c r="O888" i="8"/>
  <c r="O887" i="8"/>
  <c r="O886" i="8"/>
  <c r="O885" i="8"/>
  <c r="O884" i="8"/>
  <c r="O883" i="8"/>
  <c r="O882" i="8"/>
  <c r="O881" i="8"/>
  <c r="O880" i="8"/>
  <c r="O879" i="8"/>
  <c r="O878" i="8"/>
  <c r="O877" i="8"/>
  <c r="O876" i="8"/>
  <c r="O875" i="8"/>
  <c r="O874" i="8"/>
  <c r="O873" i="8"/>
  <c r="O872" i="8"/>
  <c r="O871" i="8"/>
  <c r="O870" i="8"/>
  <c r="O869" i="8"/>
  <c r="O868" i="8"/>
  <c r="O867" i="8"/>
  <c r="O866" i="8"/>
  <c r="O865" i="8"/>
  <c r="O864" i="8"/>
  <c r="O863" i="8"/>
  <c r="O862" i="8"/>
  <c r="O861" i="8"/>
  <c r="O860" i="8"/>
  <c r="O859" i="8"/>
  <c r="O858" i="8"/>
  <c r="O857" i="8"/>
  <c r="O856" i="8"/>
  <c r="O855" i="8"/>
  <c r="O854" i="8"/>
  <c r="O853" i="8"/>
  <c r="O852" i="8"/>
  <c r="O851" i="8"/>
  <c r="O850" i="8"/>
  <c r="O849" i="8"/>
  <c r="O848" i="8"/>
  <c r="O847" i="8"/>
  <c r="O846" i="8"/>
  <c r="O845" i="8"/>
  <c r="O844" i="8"/>
  <c r="O843" i="8"/>
  <c r="O842" i="8"/>
  <c r="O841" i="8"/>
  <c r="O840" i="8"/>
  <c r="O839" i="8"/>
  <c r="O838" i="8"/>
  <c r="O837" i="8"/>
  <c r="O836" i="8"/>
  <c r="O835" i="8"/>
  <c r="O834" i="8"/>
  <c r="O833" i="8"/>
  <c r="O832" i="8"/>
  <c r="O831" i="8"/>
  <c r="O830" i="8"/>
  <c r="O829" i="8"/>
  <c r="O828" i="8"/>
  <c r="O827" i="8"/>
  <c r="O826" i="8"/>
  <c r="O825" i="8"/>
  <c r="O824" i="8"/>
  <c r="O823" i="8"/>
  <c r="O822" i="8"/>
  <c r="O821" i="8"/>
  <c r="O820" i="8"/>
  <c r="O819" i="8"/>
  <c r="O818" i="8"/>
  <c r="O817" i="8"/>
  <c r="O816" i="8"/>
  <c r="O815" i="8"/>
  <c r="O814" i="8"/>
  <c r="O813" i="8"/>
  <c r="O812" i="8"/>
  <c r="O811" i="8"/>
  <c r="O810" i="8"/>
  <c r="O809" i="8"/>
  <c r="O808" i="8"/>
  <c r="O807" i="8"/>
  <c r="O806" i="8"/>
  <c r="O805" i="8"/>
  <c r="O804" i="8"/>
  <c r="O803" i="8"/>
  <c r="O802" i="8"/>
  <c r="O801" i="8"/>
  <c r="O800" i="8"/>
  <c r="O799" i="8"/>
  <c r="O798" i="8"/>
  <c r="O797" i="8"/>
  <c r="O796" i="8"/>
  <c r="O795" i="8"/>
  <c r="O794" i="8"/>
  <c r="O793" i="8"/>
  <c r="O792" i="8"/>
  <c r="O791" i="8"/>
  <c r="O790" i="8"/>
  <c r="O789" i="8"/>
  <c r="O788" i="8"/>
  <c r="O787" i="8"/>
  <c r="O786" i="8"/>
  <c r="O785" i="8"/>
  <c r="O784" i="8"/>
  <c r="O783" i="8"/>
  <c r="O782" i="8"/>
  <c r="O781" i="8"/>
  <c r="O780" i="8"/>
  <c r="O779" i="8"/>
  <c r="O778" i="8"/>
  <c r="O777" i="8"/>
  <c r="O776" i="8"/>
  <c r="O775" i="8"/>
  <c r="O774" i="8"/>
  <c r="O773" i="8"/>
  <c r="O772" i="8"/>
  <c r="O771" i="8"/>
  <c r="O770" i="8"/>
  <c r="O769" i="8"/>
  <c r="O768" i="8"/>
  <c r="O767" i="8"/>
  <c r="O766" i="8"/>
  <c r="O765" i="8"/>
  <c r="O764" i="8"/>
  <c r="O763" i="8"/>
  <c r="O762" i="8"/>
  <c r="O761" i="8"/>
  <c r="O760" i="8"/>
  <c r="O759" i="8"/>
  <c r="O758" i="8"/>
  <c r="O757" i="8"/>
  <c r="O756" i="8"/>
  <c r="O755" i="8"/>
  <c r="O754" i="8"/>
  <c r="O753" i="8"/>
  <c r="O752" i="8"/>
  <c r="O751" i="8"/>
  <c r="O750" i="8"/>
  <c r="O749" i="8"/>
  <c r="O748" i="8"/>
  <c r="O747" i="8"/>
  <c r="O746" i="8"/>
  <c r="O745" i="8"/>
  <c r="O744" i="8"/>
  <c r="O743" i="8"/>
  <c r="O742" i="8"/>
  <c r="O741" i="8"/>
  <c r="O740" i="8"/>
  <c r="O739" i="8"/>
  <c r="O738" i="8"/>
  <c r="O737" i="8"/>
  <c r="O736" i="8"/>
  <c r="O735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O722" i="8"/>
  <c r="O721" i="8"/>
  <c r="O720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O707" i="8"/>
  <c r="O706" i="8"/>
  <c r="O705" i="8"/>
  <c r="O704" i="8"/>
  <c r="O703" i="8"/>
  <c r="O702" i="8"/>
  <c r="O701" i="8"/>
  <c r="O700" i="8"/>
  <c r="O699" i="8"/>
  <c r="O698" i="8"/>
  <c r="O697" i="8"/>
  <c r="O696" i="8"/>
  <c r="O695" i="8"/>
  <c r="O694" i="8"/>
  <c r="O693" i="8"/>
  <c r="O692" i="8"/>
  <c r="O691" i="8"/>
  <c r="O690" i="8"/>
  <c r="O689" i="8"/>
  <c r="O688" i="8"/>
  <c r="O687" i="8"/>
  <c r="O686" i="8"/>
  <c r="O685" i="8"/>
  <c r="O684" i="8"/>
  <c r="O683" i="8"/>
  <c r="O682" i="8"/>
  <c r="O681" i="8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5" i="8"/>
  <c r="O664" i="8"/>
  <c r="O663" i="8"/>
  <c r="O662" i="8"/>
  <c r="O661" i="8"/>
  <c r="O660" i="8"/>
  <c r="O659" i="8"/>
  <c r="O658" i="8"/>
  <c r="O657" i="8"/>
  <c r="O656" i="8"/>
  <c r="O655" i="8"/>
  <c r="O654" i="8"/>
  <c r="O653" i="8"/>
  <c r="O652" i="8"/>
  <c r="O651" i="8"/>
  <c r="O650" i="8"/>
  <c r="O649" i="8"/>
  <c r="O648" i="8"/>
  <c r="O647" i="8"/>
  <c r="O646" i="8"/>
  <c r="O645" i="8"/>
  <c r="O644" i="8"/>
  <c r="O643" i="8"/>
  <c r="O642" i="8"/>
  <c r="O641" i="8"/>
  <c r="O640" i="8"/>
  <c r="O639" i="8"/>
  <c r="O638" i="8"/>
  <c r="O637" i="8"/>
  <c r="O636" i="8"/>
  <c r="O635" i="8"/>
  <c r="O634" i="8"/>
  <c r="O633" i="8"/>
  <c r="O632" i="8"/>
  <c r="O631" i="8"/>
  <c r="O630" i="8"/>
  <c r="O629" i="8"/>
  <c r="O628" i="8"/>
  <c r="O627" i="8"/>
  <c r="O626" i="8"/>
  <c r="O625" i="8"/>
  <c r="O624" i="8"/>
  <c r="O623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907" i="8"/>
  <c r="O908" i="8"/>
  <c r="E908" i="8"/>
  <c r="G908" i="8"/>
  <c r="H908" i="8"/>
  <c r="I908" i="8"/>
  <c r="G907" i="8"/>
  <c r="H907" i="8"/>
  <c r="N907" i="8"/>
  <c r="G144" i="8"/>
  <c r="H144" i="8"/>
  <c r="N144" i="8"/>
  <c r="G209" i="8"/>
  <c r="H209" i="8"/>
  <c r="N209" i="8"/>
  <c r="G204" i="8"/>
  <c r="H204" i="8"/>
  <c r="N204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5" i="8"/>
  <c r="N206" i="8"/>
  <c r="N207" i="8"/>
  <c r="N208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4" i="8"/>
  <c r="N253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3" i="8"/>
  <c r="N304" i="8"/>
  <c r="N305" i="8"/>
  <c r="N306" i="8"/>
  <c r="N307" i="8"/>
  <c r="N302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3" i="8"/>
  <c r="N332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1" i="8"/>
  <c r="N360" i="8"/>
  <c r="N362" i="8"/>
  <c r="N363" i="8"/>
  <c r="N364" i="8"/>
  <c r="N365" i="8"/>
  <c r="N366" i="8"/>
  <c r="N367" i="8"/>
  <c r="N369" i="8"/>
  <c r="N370" i="8"/>
  <c r="N368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8" i="8"/>
  <c r="N487" i="8"/>
  <c r="N489" i="8"/>
  <c r="N490" i="8"/>
  <c r="N491" i="8"/>
  <c r="N492" i="8"/>
  <c r="N493" i="8"/>
  <c r="N494" i="8"/>
  <c r="N495" i="8"/>
  <c r="N496" i="8"/>
  <c r="N497" i="8"/>
  <c r="N499" i="8"/>
  <c r="N500" i="8"/>
  <c r="N501" i="8"/>
  <c r="N502" i="8"/>
  <c r="N503" i="8"/>
  <c r="N498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93" i="8"/>
  <c r="N592" i="8"/>
  <c r="N587" i="8"/>
  <c r="N588" i="8"/>
  <c r="N589" i="8"/>
  <c r="N590" i="8"/>
  <c r="N591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9" i="8"/>
  <c r="N622" i="8"/>
  <c r="N624" i="8"/>
  <c r="N626" i="8"/>
  <c r="N627" i="8"/>
  <c r="N618" i="8"/>
  <c r="N620" i="8"/>
  <c r="N621" i="8"/>
  <c r="N623" i="8"/>
  <c r="N625" i="8"/>
  <c r="N629" i="8"/>
  <c r="N630" i="8"/>
  <c r="N631" i="8"/>
  <c r="N632" i="8"/>
  <c r="N628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4" i="8"/>
  <c r="N703" i="8"/>
  <c r="N705" i="8"/>
  <c r="N706" i="8"/>
  <c r="N707" i="8"/>
  <c r="N708" i="8"/>
  <c r="N709" i="8"/>
  <c r="N710" i="8"/>
  <c r="N711" i="8"/>
  <c r="N718" i="8"/>
  <c r="N712" i="8"/>
  <c r="N713" i="8"/>
  <c r="N714" i="8"/>
  <c r="N715" i="8"/>
  <c r="N716" i="8"/>
  <c r="N717" i="8"/>
  <c r="N719" i="8"/>
  <c r="N720" i="8"/>
  <c r="N721" i="8"/>
  <c r="N722" i="8"/>
  <c r="N723" i="8"/>
  <c r="N724" i="8"/>
  <c r="N725" i="8"/>
  <c r="N726" i="8"/>
  <c r="N727" i="8"/>
  <c r="N728" i="8"/>
  <c r="N731" i="8"/>
  <c r="N729" i="8"/>
  <c r="N730" i="8"/>
  <c r="N732" i="8"/>
  <c r="N733" i="8"/>
  <c r="N734" i="8"/>
  <c r="N735" i="8"/>
  <c r="N736" i="8"/>
  <c r="N737" i="8"/>
  <c r="N738" i="8"/>
  <c r="N739" i="8"/>
  <c r="N740" i="8"/>
  <c r="N742" i="8"/>
  <c r="N743" i="8"/>
  <c r="N745" i="8"/>
  <c r="N746" i="8"/>
  <c r="N741" i="8"/>
  <c r="N744" i="8"/>
  <c r="N747" i="8"/>
  <c r="N748" i="8"/>
  <c r="N749" i="8"/>
  <c r="N750" i="8"/>
  <c r="N751" i="8"/>
  <c r="N752" i="8"/>
  <c r="N753" i="8"/>
  <c r="N757" i="8"/>
  <c r="N754" i="8"/>
  <c r="N755" i="8"/>
  <c r="N756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9" i="8"/>
  <c r="N778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4" i="8"/>
  <c r="N805" i="8"/>
  <c r="N803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20" i="8"/>
  <c r="N819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H802" i="8"/>
  <c r="G858" i="8"/>
  <c r="H858" i="8"/>
  <c r="G451" i="8"/>
  <c r="H451" i="8"/>
  <c r="G885" i="8"/>
  <c r="H885" i="8"/>
  <c r="G699" i="8"/>
  <c r="H699" i="8"/>
  <c r="H655" i="8"/>
  <c r="G654" i="8"/>
  <c r="H654" i="8"/>
  <c r="G653" i="8"/>
  <c r="H653" i="8"/>
  <c r="G651" i="8"/>
  <c r="H651" i="8"/>
  <c r="G652" i="8"/>
  <c r="H652" i="8"/>
  <c r="G650" i="8"/>
  <c r="H650" i="8"/>
  <c r="G649" i="8"/>
  <c r="H649" i="8"/>
  <c r="G642" i="8"/>
  <c r="H642" i="8"/>
  <c r="G635" i="8"/>
  <c r="H635" i="8"/>
  <c r="G476" i="8"/>
  <c r="H476" i="8"/>
  <c r="G401" i="8"/>
  <c r="H401" i="8"/>
  <c r="G400" i="8"/>
  <c r="H400" i="8"/>
  <c r="G385" i="8"/>
  <c r="H385" i="8"/>
  <c r="G384" i="8"/>
  <c r="H384" i="8"/>
  <c r="G173" i="8"/>
  <c r="H173" i="8"/>
  <c r="G172" i="8"/>
  <c r="H172" i="8"/>
  <c r="G169" i="8"/>
  <c r="H169" i="8"/>
  <c r="G163" i="8"/>
  <c r="H163" i="8"/>
  <c r="H170" i="8"/>
  <c r="G176" i="8"/>
  <c r="H176" i="8"/>
  <c r="G174" i="8"/>
  <c r="H174" i="8"/>
  <c r="H168" i="8"/>
  <c r="G183" i="8"/>
  <c r="H183" i="8"/>
  <c r="G171" i="8"/>
  <c r="H171" i="8"/>
  <c r="G175" i="8"/>
  <c r="H175" i="8"/>
  <c r="G177" i="8"/>
  <c r="H177" i="8"/>
  <c r="G180" i="8"/>
  <c r="H180" i="8"/>
  <c r="G162" i="8"/>
  <c r="H162" i="8"/>
  <c r="G178" i="8"/>
  <c r="H178" i="8"/>
  <c r="H167" i="8"/>
  <c r="G179" i="8"/>
  <c r="H179" i="8"/>
  <c r="G182" i="8"/>
  <c r="H182" i="8"/>
  <c r="G165" i="8"/>
  <c r="H165" i="8"/>
  <c r="G166" i="8"/>
  <c r="H166" i="8"/>
  <c r="G181" i="8"/>
  <c r="H181" i="8"/>
  <c r="G164" i="8"/>
  <c r="H164" i="8"/>
  <c r="G161" i="8"/>
  <c r="H161" i="8"/>
  <c r="G200" i="8"/>
  <c r="H200" i="8"/>
  <c r="G207" i="8"/>
  <c r="H207" i="8"/>
  <c r="G206" i="8"/>
  <c r="H206" i="8"/>
  <c r="G130" i="8"/>
  <c r="H130" i="8"/>
  <c r="G320" i="8"/>
  <c r="H320" i="8"/>
  <c r="G523" i="8"/>
  <c r="H523" i="8"/>
  <c r="G593" i="8"/>
  <c r="H593" i="8"/>
  <c r="G566" i="8"/>
  <c r="H566" i="8"/>
  <c r="G835" i="8"/>
  <c r="H835" i="8"/>
  <c r="G592" i="8"/>
  <c r="H592" i="8"/>
  <c r="G605" i="8"/>
  <c r="H605" i="8"/>
  <c r="G22" i="8"/>
  <c r="H22" i="8"/>
  <c r="H259" i="8"/>
  <c r="G246" i="8"/>
  <c r="H246" i="8"/>
  <c r="G836" i="8"/>
  <c r="H836" i="8"/>
  <c r="G662" i="8"/>
  <c r="H662" i="8"/>
  <c r="G896" i="8"/>
  <c r="H896" i="8"/>
  <c r="G535" i="8"/>
  <c r="H535" i="8"/>
  <c r="G407" i="8"/>
  <c r="H407" i="8"/>
  <c r="G201" i="8"/>
  <c r="H201" i="8"/>
  <c r="G762" i="8"/>
  <c r="H762" i="8"/>
  <c r="G247" i="8"/>
  <c r="H247" i="8"/>
  <c r="G252" i="8"/>
  <c r="H252" i="8"/>
  <c r="G37" i="8"/>
  <c r="H37" i="8"/>
  <c r="G421" i="8"/>
  <c r="H421" i="8"/>
  <c r="G260" i="8"/>
  <c r="H260" i="8"/>
  <c r="G269" i="8"/>
  <c r="H269" i="8"/>
  <c r="G561" i="8"/>
  <c r="H561" i="8"/>
  <c r="H637" i="8"/>
  <c r="H268" i="8"/>
  <c r="G125" i="8"/>
  <c r="H125" i="8"/>
  <c r="H202" i="8"/>
  <c r="H203" i="8"/>
  <c r="G805" i="8"/>
  <c r="H805" i="8"/>
  <c r="G126" i="8"/>
  <c r="H126" i="8"/>
  <c r="G205" i="8"/>
  <c r="H205" i="8"/>
  <c r="G597" i="8"/>
  <c r="H597" i="8"/>
  <c r="H53" i="8"/>
  <c r="G54" i="8"/>
  <c r="H54" i="8"/>
  <c r="G626" i="8"/>
  <c r="H626" i="8"/>
  <c r="G627" i="8"/>
  <c r="H627" i="8"/>
  <c r="G739" i="8"/>
  <c r="H739" i="8"/>
  <c r="G532" i="8"/>
  <c r="H532" i="8"/>
  <c r="G586" i="8"/>
  <c r="H586" i="8"/>
  <c r="G52" i="8"/>
  <c r="H52" i="8"/>
  <c r="G51" i="8"/>
  <c r="H51" i="8"/>
  <c r="G50" i="8"/>
  <c r="H50" i="8"/>
  <c r="G184" i="8"/>
  <c r="H184" i="8"/>
  <c r="G884" i="8"/>
  <c r="H884" i="8"/>
  <c r="H270" i="8"/>
  <c r="H250" i="8"/>
  <c r="G249" i="8"/>
  <c r="H249" i="8"/>
  <c r="H676" i="8"/>
  <c r="G675" i="8"/>
  <c r="H675" i="8"/>
  <c r="G674" i="8"/>
  <c r="H674" i="8"/>
  <c r="G673" i="8"/>
  <c r="H673" i="8"/>
  <c r="H692" i="8"/>
  <c r="G606" i="8"/>
  <c r="H606" i="8"/>
  <c r="G661" i="8"/>
  <c r="H661" i="8"/>
  <c r="G420" i="8"/>
  <c r="H420" i="8"/>
  <c r="G862" i="8"/>
  <c r="H862" i="8"/>
  <c r="G861" i="8"/>
  <c r="H861" i="8"/>
  <c r="G860" i="8"/>
  <c r="H860" i="8"/>
  <c r="G292" i="8"/>
  <c r="H292" i="8"/>
  <c r="G49" i="8"/>
  <c r="H49" i="8"/>
  <c r="G867" i="8"/>
  <c r="H867" i="8"/>
  <c r="G866" i="8"/>
  <c r="H866" i="8"/>
  <c r="H693" i="8"/>
  <c r="G262" i="8"/>
  <c r="H262" i="8"/>
  <c r="H319" i="8"/>
  <c r="H902" i="8"/>
  <c r="H39" i="8"/>
  <c r="H853" i="8"/>
  <c r="H857" i="8"/>
  <c r="H778" i="8"/>
  <c r="H368" i="8"/>
  <c r="H253" i="8"/>
  <c r="H868" i="8"/>
  <c r="H38" i="8"/>
  <c r="H311" i="8"/>
  <c r="H484" i="8"/>
  <c r="H553" i="8"/>
  <c r="H313" i="8"/>
  <c r="H55" i="8"/>
  <c r="H488" i="8"/>
  <c r="H273" i="8"/>
  <c r="H96" i="8"/>
  <c r="H856" i="8"/>
  <c r="H875" i="8"/>
  <c r="H329" i="8"/>
  <c r="H780" i="8"/>
  <c r="H310" i="8"/>
  <c r="H63" i="8"/>
  <c r="H75" i="8"/>
  <c r="H483" i="8"/>
  <c r="H416" i="8"/>
  <c r="H572" i="8"/>
  <c r="H7" i="8"/>
  <c r="H5" i="8"/>
  <c r="H293" i="8"/>
  <c r="H876" i="8"/>
  <c r="H897" i="8"/>
  <c r="H430" i="8"/>
  <c r="H811" i="8"/>
  <c r="H575" i="8"/>
  <c r="H431" i="8"/>
  <c r="H527" i="8"/>
  <c r="H414" i="8"/>
  <c r="H390" i="8"/>
  <c r="H404" i="8"/>
  <c r="H6" i="8"/>
  <c r="H338" i="8"/>
  <c r="H452" i="8"/>
  <c r="H415" i="8"/>
  <c r="H528" i="8"/>
  <c r="H782" i="8"/>
  <c r="H781" i="8"/>
  <c r="H185" i="8"/>
  <c r="H131" i="8"/>
  <c r="H518" i="8"/>
  <c r="H771" i="8"/>
  <c r="H529" i="8"/>
  <c r="H872" i="8"/>
  <c r="H375" i="8"/>
  <c r="H777" i="8"/>
  <c r="H671" i="8"/>
  <c r="H478" i="8"/>
  <c r="H243" i="8"/>
  <c r="H392" i="8"/>
  <c r="H519" i="8"/>
  <c r="H813" i="8"/>
  <c r="H812" i="8"/>
  <c r="H302" i="8"/>
  <c r="H763" i="8"/>
  <c r="H294" i="8"/>
  <c r="H840" i="8"/>
  <c r="H254" i="8"/>
  <c r="H218" i="8"/>
  <c r="H339" i="8"/>
  <c r="H300" i="8"/>
  <c r="H726" i="8"/>
  <c r="H705" i="8"/>
  <c r="H888" i="8"/>
  <c r="H814" i="8"/>
  <c r="H803" i="8"/>
  <c r="H700" i="8"/>
  <c r="H783" i="8"/>
  <c r="H784" i="8"/>
  <c r="H815" i="8"/>
  <c r="H473" i="8"/>
  <c r="H711" i="8"/>
  <c r="H376" i="8"/>
  <c r="H869" i="8"/>
  <c r="H389" i="8"/>
  <c r="H391" i="8"/>
  <c r="H443" i="8"/>
  <c r="H301" i="8"/>
  <c r="H842" i="8"/>
  <c r="H146" i="8"/>
  <c r="H707" i="8"/>
  <c r="H453" i="8"/>
  <c r="H263" i="8"/>
  <c r="H115" i="8"/>
  <c r="H806" i="8"/>
  <c r="H816" i="8"/>
  <c r="H330" i="8"/>
  <c r="H785" i="8"/>
  <c r="H900" i="8"/>
  <c r="H402" i="8"/>
  <c r="H132" i="8"/>
  <c r="H272" i="8"/>
  <c r="H854" i="8"/>
  <c r="H312" i="8"/>
  <c r="H32" i="8"/>
  <c r="H4" i="8"/>
  <c r="H725" i="8"/>
  <c r="H73" i="8"/>
  <c r="H219" i="8"/>
  <c r="H33" i="8"/>
  <c r="H749" i="8"/>
  <c r="H303" i="8"/>
  <c r="H608" i="8"/>
  <c r="H491" i="8"/>
  <c r="H598" i="8"/>
  <c r="H633" i="8"/>
  <c r="H609" i="8"/>
  <c r="H274" i="8"/>
  <c r="H377" i="8"/>
  <c r="H903" i="8"/>
  <c r="H425" i="8"/>
  <c r="H45" i="8"/>
  <c r="H807" i="8"/>
  <c r="H40" i="8"/>
  <c r="H186" i="8"/>
  <c r="H340" i="8"/>
  <c r="H76" i="8"/>
  <c r="H706" i="8"/>
  <c r="H683" i="8"/>
  <c r="H133" i="8"/>
  <c r="H429" i="8"/>
  <c r="H127" i="8"/>
  <c r="H134" i="8"/>
  <c r="H128" i="8"/>
  <c r="H152" i="8"/>
  <c r="H497" i="8"/>
  <c r="H628" i="8"/>
  <c r="H712" i="8"/>
  <c r="H786" i="8"/>
  <c r="H525" i="8"/>
  <c r="H492" i="8"/>
  <c r="H701" i="8"/>
  <c r="H493" i="8"/>
  <c r="H610" i="8"/>
  <c r="H275" i="8"/>
  <c r="H295" i="8"/>
  <c r="H808" i="8"/>
  <c r="H855" i="8"/>
  <c r="H187" i="8"/>
  <c r="H46" i="8"/>
  <c r="H60" i="8"/>
  <c r="H244" i="8"/>
  <c r="H580" i="8"/>
  <c r="H877" i="8"/>
  <c r="H454" i="8"/>
  <c r="H504" i="8"/>
  <c r="H881" i="8"/>
  <c r="H581" i="8"/>
  <c r="H77" i="8"/>
  <c r="H444" i="8"/>
  <c r="H534" i="8"/>
  <c r="H341" i="8"/>
  <c r="H342" i="8"/>
  <c r="H455" i="8"/>
  <c r="H641" i="8"/>
  <c r="H448" i="8"/>
  <c r="H357" i="8"/>
  <c r="H540" i="8"/>
  <c r="H870" i="8"/>
  <c r="H849" i="8"/>
  <c r="H474" i="8"/>
  <c r="H577" i="8"/>
  <c r="H740" i="8"/>
  <c r="H536" i="8"/>
  <c r="H611" i="8"/>
  <c r="H576" i="8"/>
  <c r="H741" i="8"/>
  <c r="H702" i="8"/>
  <c r="H526" i="8"/>
  <c r="H817" i="8"/>
  <c r="H220" i="8"/>
  <c r="H436" i="8"/>
  <c r="H612" i="8"/>
  <c r="H215" i="8"/>
  <c r="H713" i="8"/>
  <c r="H599" i="8"/>
  <c r="H639" i="8"/>
  <c r="H685" i="8"/>
  <c r="H29" i="8"/>
  <c r="H214" i="8"/>
  <c r="H276" i="8"/>
  <c r="H686" i="8"/>
  <c r="H120" i="8"/>
  <c r="H687" i="8"/>
  <c r="H343" i="8"/>
  <c r="H344" i="8"/>
  <c r="H748" i="8"/>
  <c r="H570" i="8"/>
  <c r="H78" i="8"/>
  <c r="H225" i="8"/>
  <c r="H445" i="8"/>
  <c r="H129" i="8"/>
  <c r="H456" i="8"/>
  <c r="H121" i="8"/>
  <c r="H432" i="8"/>
  <c r="H569" i="8"/>
  <c r="H349" i="8"/>
  <c r="H863" i="8"/>
  <c r="H864" i="8"/>
  <c r="H135" i="8"/>
  <c r="H318" i="8"/>
  <c r="H797" i="8"/>
  <c r="H232" i="8"/>
  <c r="H607" i="8"/>
  <c r="H703" i="8"/>
  <c r="H509" i="8"/>
  <c r="H644" i="8"/>
  <c r="H645" i="8"/>
  <c r="H742" i="8"/>
  <c r="H510" i="8"/>
  <c r="H818" i="8"/>
  <c r="H437" i="8"/>
  <c r="H188" i="8"/>
  <c r="H520" i="8"/>
  <c r="H47" i="8"/>
  <c r="H277" i="8"/>
  <c r="H378" i="8"/>
  <c r="H278" i="8"/>
  <c r="H424" i="8"/>
  <c r="H759" i="8"/>
  <c r="H594" i="8"/>
  <c r="H296" i="8"/>
  <c r="H582" i="8"/>
  <c r="H2" i="8"/>
  <c r="H772" i="8"/>
  <c r="H279" i="8"/>
  <c r="H554" i="8"/>
  <c r="H136" i="8"/>
  <c r="H280" i="8"/>
  <c r="H773" i="8"/>
  <c r="H517" i="8"/>
  <c r="H595" i="8"/>
  <c r="H189" i="8"/>
  <c r="H366" i="8"/>
  <c r="H358" i="8"/>
  <c r="H359" i="8"/>
  <c r="H470" i="8"/>
  <c r="H449" i="8"/>
  <c r="H345" i="8"/>
  <c r="H324" i="8"/>
  <c r="H346" i="8"/>
  <c r="H336" i="8"/>
  <c r="H351" i="8"/>
  <c r="H226" i="8"/>
  <c r="H229" i="8"/>
  <c r="H361" i="8"/>
  <c r="H468" i="8"/>
  <c r="H82" i="8"/>
  <c r="H469" i="8"/>
  <c r="H472" i="8"/>
  <c r="H717" i="8"/>
  <c r="H555" i="8"/>
  <c r="H514" i="8"/>
  <c r="H370" i="8"/>
  <c r="H560" i="8"/>
  <c r="H89" i="8"/>
  <c r="H395" i="8"/>
  <c r="H461" i="8"/>
  <c r="H100" i="8"/>
  <c r="H43" i="8"/>
  <c r="H689" i="8"/>
  <c r="H192" i="8"/>
  <c r="H831" i="8"/>
  <c r="H107" i="8"/>
  <c r="H565" i="8"/>
  <c r="H87" i="8"/>
  <c r="H348" i="8"/>
  <c r="H103" i="8"/>
  <c r="H119" i="8"/>
  <c r="H287" i="8"/>
  <c r="H446" i="8"/>
  <c r="H670" i="8"/>
  <c r="H434" i="8"/>
  <c r="H475" i="8"/>
  <c r="H145" i="8"/>
  <c r="H512" i="8"/>
  <c r="H507" i="8"/>
  <c r="H809" i="8"/>
  <c r="H13" i="8"/>
  <c r="H20" i="8"/>
  <c r="H791" i="8"/>
  <c r="H494" i="8"/>
  <c r="H500" i="8"/>
  <c r="H155" i="8"/>
  <c r="H799" i="8"/>
  <c r="H221" i="8"/>
  <c r="H827" i="8"/>
  <c r="H17" i="8"/>
  <c r="H23" i="8"/>
  <c r="H796" i="8"/>
  <c r="H154" i="8"/>
  <c r="H379" i="8"/>
  <c r="H156" i="8"/>
  <c r="H502" i="8"/>
  <c r="H682" i="8"/>
  <c r="H865" i="8"/>
  <c r="H108" i="8"/>
  <c r="H223" i="8"/>
  <c r="H72" i="8"/>
  <c r="H80" i="8"/>
  <c r="H99" i="8"/>
  <c r="H878" i="8"/>
  <c r="H719" i="8"/>
  <c r="H643" i="8"/>
  <c r="H873" i="8"/>
  <c r="H830" i="8"/>
  <c r="H240" i="8"/>
  <c r="H264" i="8"/>
  <c r="H208" i="8"/>
  <c r="H793" i="8"/>
  <c r="H503" i="8"/>
  <c r="H496" i="8"/>
  <c r="H821" i="8"/>
  <c r="H195" i="8"/>
  <c r="H362" i="8"/>
  <c r="H697" i="8"/>
  <c r="H620" i="8"/>
  <c r="H584" i="8"/>
  <c r="H418" i="8"/>
  <c r="H790" i="8"/>
  <c r="H743" i="8"/>
  <c r="H798" i="8"/>
  <c r="H417" i="8"/>
  <c r="H631" i="8"/>
  <c r="H405" i="8"/>
  <c r="H753" i="8"/>
  <c r="H239" i="8"/>
  <c r="H524" i="8"/>
  <c r="H558" i="8"/>
  <c r="H765" i="8"/>
  <c r="H774" i="8"/>
  <c r="H559" i="8"/>
  <c r="H766" i="8"/>
  <c r="H901" i="8"/>
  <c r="H775" i="8"/>
  <c r="H447" i="8"/>
  <c r="H396" i="8"/>
  <c r="H466" i="8"/>
  <c r="H101" i="8"/>
  <c r="H906" i="8"/>
  <c r="H515" i="8"/>
  <c r="H288" i="8"/>
  <c r="H684" i="8"/>
  <c r="H8" i="8"/>
  <c r="H217" i="8"/>
  <c r="H508" i="8"/>
  <c r="H600" i="8"/>
  <c r="H630" i="8"/>
  <c r="H530" i="8"/>
  <c r="H752" i="8"/>
  <c r="H412" i="8"/>
  <c r="H736" i="8"/>
  <c r="H381" i="8"/>
  <c r="H380" i="8"/>
  <c r="H382" i="8"/>
  <c r="H837" i="8"/>
  <c r="H116" i="8"/>
  <c r="H157" i="8"/>
  <c r="H423" i="8"/>
  <c r="H647" i="8"/>
  <c r="H158" i="8"/>
  <c r="H159" i="8"/>
  <c r="H160" i="8"/>
  <c r="H795" i="8"/>
  <c r="H745" i="8"/>
  <c r="H834" i="8"/>
  <c r="H710" i="8"/>
  <c r="H619" i="8"/>
  <c r="H757" i="8"/>
  <c r="H242" i="8"/>
  <c r="H198" i="8"/>
  <c r="H715" i="8"/>
  <c r="H547" i="8"/>
  <c r="H68" i="8"/>
  <c r="H374" i="8"/>
  <c r="H92" i="8"/>
  <c r="H665" i="8"/>
  <c r="H111" i="8"/>
  <c r="H696" i="8"/>
  <c r="H604" i="8"/>
  <c r="H622" i="8"/>
  <c r="H216" i="8"/>
  <c r="H769" i="8"/>
  <c r="H776" i="8"/>
  <c r="H397" i="8"/>
  <c r="H851" i="8"/>
  <c r="H138" i="8"/>
  <c r="H291" i="8"/>
  <c r="H690" i="8"/>
  <c r="H282" i="8"/>
  <c r="H438" i="8"/>
  <c r="H658" i="8"/>
  <c r="H105" i="8"/>
  <c r="H481" i="8"/>
  <c r="H485" i="8"/>
  <c r="H871" i="8"/>
  <c r="H332" i="8"/>
  <c r="H69" i="8"/>
  <c r="H71" i="8"/>
  <c r="H81" i="8"/>
  <c r="H91" i="8"/>
  <c r="H458" i="8"/>
  <c r="H335" i="8"/>
  <c r="H666" i="8"/>
  <c r="H841" i="8"/>
  <c r="H337" i="8"/>
  <c r="H764" i="8"/>
  <c r="H898" i="8"/>
  <c r="H94" i="8"/>
  <c r="H899" i="8"/>
  <c r="H284" i="8"/>
  <c r="H450" i="8"/>
  <c r="H149" i="8"/>
  <c r="H487" i="8"/>
  <c r="H490" i="8"/>
  <c r="H585" i="8"/>
  <c r="H590" i="8"/>
  <c r="H825" i="8"/>
  <c r="H618" i="8"/>
  <c r="H551" i="8"/>
  <c r="H411" i="8"/>
  <c r="H499" i="8"/>
  <c r="H615" i="8"/>
  <c r="H732" i="8"/>
  <c r="H123" i="8"/>
  <c r="H460" i="8"/>
  <c r="H537" i="8"/>
  <c r="H538" i="8"/>
  <c r="H196" i="8"/>
  <c r="H102" i="8"/>
  <c r="H298" i="8"/>
  <c r="H15" i="8"/>
  <c r="H16" i="8"/>
  <c r="H794" i="8"/>
  <c r="H826" i="8"/>
  <c r="H625" i="8"/>
  <c r="H137" i="8"/>
  <c r="H393" i="8"/>
  <c r="H614" i="8"/>
  <c r="H755" i="8"/>
  <c r="H241" i="8"/>
  <c r="H406" i="8"/>
  <c r="H634" i="8"/>
  <c r="H587" i="8"/>
  <c r="H829" i="8"/>
  <c r="H621" i="8"/>
  <c r="H104" i="8"/>
  <c r="H139" i="8"/>
  <c r="H34" i="8"/>
  <c r="H363" i="8"/>
  <c r="H668" i="8"/>
  <c r="H367" i="8"/>
  <c r="H35" i="8"/>
  <c r="H758" i="8"/>
  <c r="H768" i="8"/>
  <c r="H704" i="8"/>
  <c r="H638" i="8"/>
  <c r="H350" i="8"/>
  <c r="H556" i="8"/>
  <c r="H562" i="8"/>
  <c r="H563" i="8"/>
  <c r="H148" i="8"/>
  <c r="H787" i="8"/>
  <c r="H579" i="8"/>
  <c r="H591" i="8"/>
  <c r="H823" i="8"/>
  <c r="H603" i="8"/>
  <c r="H616" i="8"/>
  <c r="H632" i="8"/>
  <c r="H211" i="8"/>
  <c r="H267" i="8"/>
  <c r="H286" i="8"/>
  <c r="H792" i="8"/>
  <c r="H833" i="8"/>
  <c r="H623" i="8"/>
  <c r="H328" i="8"/>
  <c r="H373" i="8"/>
  <c r="H718" i="8"/>
  <c r="H479" i="8"/>
  <c r="H886" i="8"/>
  <c r="H114" i="8"/>
  <c r="H733" i="8"/>
  <c r="H388" i="8"/>
  <c r="H480" i="8"/>
  <c r="H140" i="8"/>
  <c r="H255" i="8"/>
  <c r="H266" i="8"/>
  <c r="H194" i="8"/>
  <c r="H297" i="8"/>
  <c r="H679" i="8"/>
  <c r="H656" i="8"/>
  <c r="H839" i="8"/>
  <c r="H543" i="8"/>
  <c r="H143" i="8"/>
  <c r="H70" i="8"/>
  <c r="H258" i="8"/>
  <c r="H74" i="8"/>
  <c r="H457" i="8"/>
  <c r="H118" i="8"/>
  <c r="H659" i="8"/>
  <c r="H285" i="8"/>
  <c r="H48" i="8"/>
  <c r="H360" i="8"/>
  <c r="H413" i="8"/>
  <c r="H664" i="8"/>
  <c r="H419" i="8"/>
  <c r="H193" i="8"/>
  <c r="H471" i="8"/>
  <c r="H548" i="8"/>
  <c r="H843" i="8"/>
  <c r="H151" i="8"/>
  <c r="H386" i="8"/>
  <c r="H747" i="8"/>
  <c r="H738" i="8"/>
  <c r="H583" i="8"/>
  <c r="H882" i="8"/>
  <c r="H750" i="8"/>
  <c r="H761" i="8"/>
  <c r="H744" i="8"/>
  <c r="H889" i="8"/>
  <c r="H589" i="8"/>
  <c r="H228" i="8"/>
  <c r="H601" i="8"/>
  <c r="H756" i="8"/>
  <c r="H234" i="8"/>
  <c r="H482" i="8"/>
  <c r="H734" i="8"/>
  <c r="H895" i="8"/>
  <c r="H828" i="8"/>
  <c r="H31" i="8"/>
  <c r="H846" i="8"/>
  <c r="H477" i="8"/>
  <c r="H9" i="8"/>
  <c r="H210" i="8"/>
  <c r="H731" i="8"/>
  <c r="H27" i="8"/>
  <c r="H845" i="8"/>
  <c r="H3" i="8"/>
  <c r="H79" i="8"/>
  <c r="H62" i="8"/>
  <c r="H688" i="8"/>
  <c r="H256" i="8"/>
  <c r="H257" i="8"/>
  <c r="H681" i="8"/>
  <c r="H546" i="8"/>
  <c r="H387" i="8"/>
  <c r="H691" i="8"/>
  <c r="H281" i="8"/>
  <c r="H552" i="8"/>
  <c r="H698" i="8"/>
  <c r="H709" i="8"/>
  <c r="H66" i="8"/>
  <c r="H122" i="8"/>
  <c r="H331" i="8"/>
  <c r="H289" i="8"/>
  <c r="H113" i="8"/>
  <c r="H190" i="8"/>
  <c r="H724" i="8"/>
  <c r="H832" i="8"/>
  <c r="H153" i="8"/>
  <c r="H334" i="8"/>
  <c r="H463" i="8"/>
  <c r="H191" i="8"/>
  <c r="H321" i="8"/>
  <c r="H564" i="8"/>
  <c r="H67" i="8"/>
  <c r="H486" i="8"/>
  <c r="H893" i="8"/>
  <c r="H433" i="8"/>
  <c r="H305" i="8"/>
  <c r="H819" i="8"/>
  <c r="H624" i="8"/>
  <c r="H730" i="8"/>
  <c r="H852" i="8"/>
  <c r="H667" i="8"/>
  <c r="H147" i="8"/>
  <c r="H236" i="8"/>
  <c r="H669" i="8"/>
  <c r="H24" i="8"/>
  <c r="H646" i="8"/>
  <c r="H36" i="8"/>
  <c r="H150" i="8"/>
  <c r="H283" i="8"/>
  <c r="H880" i="8"/>
  <c r="H754" i="8"/>
  <c r="H613" i="8"/>
  <c r="H238" i="8"/>
  <c r="H489" i="8"/>
  <c r="H735" i="8"/>
  <c r="H462" i="8"/>
  <c r="H237" i="8"/>
  <c r="H678" i="8"/>
  <c r="H64" i="8"/>
  <c r="H545" i="8"/>
  <c r="H222" i="8"/>
  <c r="H333" i="8"/>
  <c r="H874" i="8"/>
  <c r="H83" i="8"/>
  <c r="H93" i="8"/>
  <c r="H95" i="8"/>
  <c r="H98" i="8"/>
  <c r="H550" i="8"/>
  <c r="H694" i="8"/>
  <c r="H824" i="8"/>
  <c r="H316" i="8"/>
  <c r="H465" i="8"/>
  <c r="H810" i="8"/>
  <c r="H501" i="8"/>
  <c r="H617" i="8"/>
  <c r="H235" i="8"/>
  <c r="H672" i="8"/>
  <c r="H677" i="8"/>
  <c r="H657" i="8"/>
  <c r="H109" i="8"/>
  <c r="H44" i="8"/>
  <c r="H65" i="8"/>
  <c r="H838" i="8"/>
  <c r="H544" i="8"/>
  <c r="H640" i="8"/>
  <c r="H41" i="8"/>
  <c r="H90" i="8"/>
  <c r="H97" i="8"/>
  <c r="H660" i="8"/>
  <c r="H364" i="8"/>
  <c r="H663" i="8"/>
  <c r="H112" i="8"/>
  <c r="H549" i="8"/>
  <c r="H695" i="8"/>
  <c r="H306" i="8"/>
  <c r="H822" i="8"/>
  <c r="H708" i="8"/>
  <c r="H879" i="8"/>
  <c r="H10" i="8"/>
  <c r="H680" i="8"/>
  <c r="H110" i="8"/>
  <c r="H568" i="8"/>
  <c r="H410" i="8"/>
  <c r="H850" i="8"/>
  <c r="H905" i="8"/>
  <c r="H307" i="8"/>
  <c r="H325" i="8"/>
  <c r="H887" i="8"/>
  <c r="H567" i="8"/>
  <c r="H408" i="8"/>
  <c r="H516" i="8"/>
  <c r="H369" i="8"/>
  <c r="H326" i="8"/>
  <c r="H371" i="8"/>
  <c r="H904" i="8"/>
  <c r="H327" i="8"/>
  <c r="H353" i="8"/>
  <c r="H403" i="8"/>
  <c r="H398" i="8"/>
  <c r="H124" i="8"/>
  <c r="H142" i="8"/>
  <c r="H891" i="8"/>
  <c r="H399" i="8"/>
  <c r="H892" i="8"/>
  <c r="H428" i="8"/>
  <c r="H352" i="8"/>
  <c r="H199" i="8"/>
  <c r="H435" i="8"/>
  <c r="H737" i="8"/>
  <c r="H588" i="8"/>
  <c r="H728" i="8"/>
  <c r="H248" i="8"/>
  <c r="H251" i="8"/>
  <c r="H261" i="8"/>
  <c r="H245" i="8"/>
  <c r="H84" i="8"/>
  <c r="H574" i="8"/>
  <c r="H441" i="8"/>
  <c r="H578" i="8"/>
  <c r="H383" i="8"/>
  <c r="H355" i="8"/>
  <c r="H426" i="8"/>
  <c r="H427" i="8"/>
  <c r="H356" i="8"/>
  <c r="H464" i="8"/>
  <c r="H727" i="8"/>
  <c r="H409" i="8"/>
  <c r="H459" i="8"/>
  <c r="H290" i="8"/>
  <c r="H883" i="8"/>
  <c r="H714" i="8"/>
  <c r="H354" i="8"/>
  <c r="H894" i="8"/>
  <c r="H141" i="8"/>
  <c r="H422" i="8"/>
  <c r="H511" i="8"/>
  <c r="H58" i="8"/>
  <c r="H506" i="8"/>
  <c r="H317" i="8"/>
  <c r="H299" i="8"/>
  <c r="H788" i="8"/>
  <c r="H571" i="8"/>
  <c r="H890" i="8"/>
  <c r="H304" i="8"/>
  <c r="H495" i="8"/>
  <c r="H498" i="8"/>
  <c r="H308" i="8"/>
  <c r="H716" i="8"/>
  <c r="H800" i="8"/>
  <c r="H820" i="8"/>
  <c r="H314" i="8"/>
  <c r="H722" i="8"/>
  <c r="H233" i="8"/>
  <c r="H106" i="8"/>
  <c r="H42" i="8"/>
  <c r="H86" i="8"/>
  <c r="H394" i="8"/>
  <c r="H322" i="8"/>
  <c r="H323" i="8"/>
  <c r="H85" i="8"/>
  <c r="H467" i="8"/>
  <c r="H197" i="8"/>
  <c r="H347" i="8"/>
  <c r="H859" i="8"/>
  <c r="H212" i="8"/>
  <c r="H30" i="8"/>
  <c r="H729" i="8"/>
  <c r="H213" i="8"/>
  <c r="H636" i="8"/>
  <c r="H844" i="8"/>
  <c r="H61" i="8"/>
  <c r="H439" i="8"/>
  <c r="H372" i="8"/>
  <c r="H573" i="8"/>
  <c r="H847" i="8"/>
  <c r="H848" i="8"/>
  <c r="H440" i="8"/>
  <c r="H442" i="8"/>
  <c r="H11" i="8"/>
  <c r="H265" i="8"/>
  <c r="H271" i="8"/>
  <c r="H767" i="8"/>
  <c r="H770" i="8"/>
  <c r="H779" i="8"/>
  <c r="H88" i="8"/>
  <c r="H231" i="8"/>
  <c r="H541" i="8"/>
  <c r="H522" i="8"/>
  <c r="H57" i="8"/>
  <c r="H720" i="8"/>
  <c r="H505" i="8"/>
  <c r="H14" i="8"/>
  <c r="H596" i="8"/>
  <c r="H230" i="8"/>
  <c r="H751" i="8"/>
  <c r="H19" i="8"/>
  <c r="H21" i="8"/>
  <c r="H12" i="8"/>
  <c r="H760" i="8"/>
  <c r="H521" i="8"/>
  <c r="H224" i="8"/>
  <c r="H789" i="8"/>
  <c r="H746" i="8"/>
  <c r="H513" i="8"/>
  <c r="H309" i="8"/>
  <c r="H365" i="8"/>
  <c r="H648" i="8"/>
  <c r="H227" i="8"/>
  <c r="H721" i="8"/>
  <c r="H801" i="8"/>
  <c r="H117" i="8"/>
  <c r="H315" i="8"/>
  <c r="H56" i="8"/>
  <c r="H18" i="8"/>
  <c r="H602" i="8"/>
  <c r="H629" i="8"/>
  <c r="H59" i="8"/>
  <c r="H28" i="8"/>
  <c r="H723" i="8"/>
  <c r="H804" i="8"/>
  <c r="H25" i="8"/>
  <c r="H26" i="8"/>
  <c r="H542" i="8"/>
  <c r="H557" i="8"/>
  <c r="H531" i="8"/>
  <c r="H533" i="8"/>
  <c r="H539" i="8"/>
  <c r="G391" i="8"/>
  <c r="G468" i="8"/>
  <c r="G274" i="8"/>
  <c r="G711" i="8"/>
  <c r="G82" i="8"/>
  <c r="G469" i="8"/>
  <c r="G472" i="8"/>
  <c r="G888" i="8"/>
  <c r="G453" i="8"/>
  <c r="G717" i="8"/>
  <c r="G555" i="8"/>
  <c r="G514" i="8"/>
  <c r="G370" i="8"/>
  <c r="G560" i="8"/>
  <c r="G89" i="8"/>
  <c r="G395" i="8"/>
  <c r="G461" i="8"/>
  <c r="G100" i="8"/>
  <c r="G554" i="8"/>
  <c r="G43" i="8"/>
  <c r="G689" i="8"/>
  <c r="G279" i="8"/>
  <c r="G361" i="8"/>
  <c r="G192" i="8"/>
  <c r="G402" i="8"/>
  <c r="G404" i="8"/>
  <c r="G575" i="8"/>
  <c r="G831" i="8"/>
  <c r="G553" i="8"/>
  <c r="G107" i="8"/>
  <c r="G565" i="8"/>
  <c r="G87" i="8"/>
  <c r="G840" i="8"/>
  <c r="G572" i="8"/>
  <c r="G272" i="8"/>
  <c r="G294" i="8"/>
  <c r="G348" i="8"/>
  <c r="G103" i="8"/>
  <c r="G119" i="8"/>
  <c r="G287" i="8"/>
  <c r="G446" i="8"/>
  <c r="G670" i="8"/>
  <c r="G434" i="8"/>
  <c r="G781" i="8"/>
  <c r="G475" i="8"/>
  <c r="G639" i="8"/>
  <c r="G473" i="8"/>
  <c r="G145" i="8"/>
  <c r="G512" i="8"/>
  <c r="G507" i="8"/>
  <c r="G809" i="8"/>
  <c r="G13" i="8"/>
  <c r="G20" i="8"/>
  <c r="G791" i="8"/>
  <c r="G494" i="8"/>
  <c r="G500" i="8"/>
  <c r="G155" i="8"/>
  <c r="G799" i="8"/>
  <c r="G221" i="8"/>
  <c r="G827" i="8"/>
  <c r="G17" i="8"/>
  <c r="G23" i="8"/>
  <c r="G796" i="8"/>
  <c r="G154" i="8"/>
  <c r="G379" i="8"/>
  <c r="G156" i="8"/>
  <c r="G502" i="8"/>
  <c r="G682" i="8"/>
  <c r="G865" i="8"/>
  <c r="G108" i="8"/>
  <c r="G223" i="8"/>
  <c r="G72" i="8"/>
  <c r="G80" i="8"/>
  <c r="G99" i="8"/>
  <c r="G254" i="8"/>
  <c r="G253" i="8"/>
  <c r="G293" i="8"/>
  <c r="G878" i="8"/>
  <c r="G719" i="8"/>
  <c r="G643" i="8"/>
  <c r="G873" i="8"/>
  <c r="G437" i="8"/>
  <c r="G830" i="8"/>
  <c r="G240" i="8"/>
  <c r="G264" i="8"/>
  <c r="G208" i="8"/>
  <c r="G793" i="8"/>
  <c r="G503" i="8"/>
  <c r="G368" i="8"/>
  <c r="G496" i="8"/>
  <c r="G821" i="8"/>
  <c r="G195" i="8"/>
  <c r="G362" i="8"/>
  <c r="G697" i="8"/>
  <c r="G620" i="8"/>
  <c r="G584" i="8"/>
  <c r="G418" i="8"/>
  <c r="G790" i="8"/>
  <c r="G743" i="8"/>
  <c r="G798" i="8"/>
  <c r="G818" i="8"/>
  <c r="G417" i="8"/>
  <c r="G599" i="8"/>
  <c r="G610" i="8"/>
  <c r="G631" i="8"/>
  <c r="G405" i="8"/>
  <c r="G753" i="8"/>
  <c r="G239" i="8"/>
  <c r="G524" i="8"/>
  <c r="G558" i="8"/>
  <c r="G765" i="8"/>
  <c r="G774" i="8"/>
  <c r="G778" i="8"/>
  <c r="G559" i="8"/>
  <c r="G766" i="8"/>
  <c r="G901" i="8"/>
  <c r="G775" i="8"/>
  <c r="G447" i="8"/>
  <c r="G396" i="8"/>
  <c r="G466" i="8"/>
  <c r="G101" i="8"/>
  <c r="G906" i="8"/>
  <c r="G515" i="8"/>
  <c r="G288" i="8"/>
  <c r="G684" i="8"/>
  <c r="G2" i="8"/>
  <c r="G218" i="8"/>
  <c r="G115" i="8"/>
  <c r="G8" i="8"/>
  <c r="G136" i="8"/>
  <c r="G263" i="8"/>
  <c r="G748" i="8"/>
  <c r="G785" i="8"/>
  <c r="G742" i="8"/>
  <c r="G493" i="8"/>
  <c r="G217" i="8"/>
  <c r="G811" i="8"/>
  <c r="G508" i="8"/>
  <c r="G510" i="8"/>
  <c r="G600" i="8"/>
  <c r="G609" i="8"/>
  <c r="G630" i="8"/>
  <c r="G530" i="8"/>
  <c r="G752" i="8"/>
  <c r="G133" i="8"/>
  <c r="G412" i="8"/>
  <c r="G736" i="8"/>
  <c r="G381" i="8"/>
  <c r="G380" i="8"/>
  <c r="G382" i="8"/>
  <c r="G837" i="8"/>
  <c r="G116" i="8"/>
  <c r="G157" i="8"/>
  <c r="G424" i="8"/>
  <c r="G423" i="8"/>
  <c r="G647" i="8"/>
  <c r="G158" i="8"/>
  <c r="G159" i="8"/>
  <c r="G160" i="8"/>
  <c r="G795" i="8"/>
  <c r="G745" i="8"/>
  <c r="G834" i="8"/>
  <c r="G710" i="8"/>
  <c r="G619" i="8"/>
  <c r="G757" i="8"/>
  <c r="G242" i="8"/>
  <c r="G5" i="8"/>
  <c r="G7" i="8"/>
  <c r="G198" i="8"/>
  <c r="G715" i="8"/>
  <c r="G244" i="8"/>
  <c r="G547" i="8"/>
  <c r="G128" i="8"/>
  <c r="G68" i="8"/>
  <c r="G374" i="8"/>
  <c r="G40" i="8"/>
  <c r="G76" i="8"/>
  <c r="G92" i="8"/>
  <c r="G686" i="8"/>
  <c r="G376" i="8"/>
  <c r="G359" i="8"/>
  <c r="G665" i="8"/>
  <c r="G517" i="8"/>
  <c r="G111" i="8"/>
  <c r="G187" i="8"/>
  <c r="G696" i="8"/>
  <c r="G295" i="8"/>
  <c r="G815" i="8"/>
  <c r="G604" i="8"/>
  <c r="G622" i="8"/>
  <c r="G216" i="8"/>
  <c r="G769" i="8"/>
  <c r="G776" i="8"/>
  <c r="G397" i="8"/>
  <c r="G851" i="8"/>
  <c r="G138" i="8"/>
  <c r="G291" i="8"/>
  <c r="G690" i="8"/>
  <c r="G282" i="8"/>
  <c r="G438" i="8"/>
  <c r="G658" i="8"/>
  <c r="G105" i="8"/>
  <c r="G481" i="8"/>
  <c r="G485" i="8"/>
  <c r="G135" i="8"/>
  <c r="G871" i="8"/>
  <c r="G332" i="8"/>
  <c r="G69" i="8"/>
  <c r="G71" i="8"/>
  <c r="G449" i="8"/>
  <c r="G73" i="8"/>
  <c r="G863" i="8"/>
  <c r="G81" i="8"/>
  <c r="G91" i="8"/>
  <c r="G458" i="8"/>
  <c r="G335" i="8"/>
  <c r="G666" i="8"/>
  <c r="G841" i="8"/>
  <c r="G337" i="8"/>
  <c r="G470" i="8"/>
  <c r="G764" i="8"/>
  <c r="G898" i="8"/>
  <c r="G773" i="8"/>
  <c r="G94" i="8"/>
  <c r="G899" i="8"/>
  <c r="G713" i="8"/>
  <c r="G127" i="8"/>
  <c r="G284" i="8"/>
  <c r="G450" i="8"/>
  <c r="G149" i="8"/>
  <c r="G487" i="8"/>
  <c r="G490" i="8"/>
  <c r="G527" i="8"/>
  <c r="G585" i="8"/>
  <c r="G590" i="8"/>
  <c r="G825" i="8"/>
  <c r="G618" i="8"/>
  <c r="G551" i="8"/>
  <c r="G411" i="8"/>
  <c r="G499" i="8"/>
  <c r="G615" i="8"/>
  <c r="G732" i="8"/>
  <c r="G123" i="8"/>
  <c r="G460" i="8"/>
  <c r="G537" i="8"/>
  <c r="G538" i="8"/>
  <c r="G196" i="8"/>
  <c r="G484" i="8"/>
  <c r="G102" i="8"/>
  <c r="G120" i="8"/>
  <c r="G312" i="8"/>
  <c r="G298" i="8"/>
  <c r="G302" i="8"/>
  <c r="G310" i="8"/>
  <c r="G15" i="8"/>
  <c r="G16" i="8"/>
  <c r="G794" i="8"/>
  <c r="G826" i="8"/>
  <c r="G625" i="8"/>
  <c r="G137" i="8"/>
  <c r="G393" i="8"/>
  <c r="G706" i="8"/>
  <c r="G701" i="8"/>
  <c r="G614" i="8"/>
  <c r="G755" i="8"/>
  <c r="G241" i="8"/>
  <c r="G406" i="8"/>
  <c r="G215" i="8"/>
  <c r="G275" i="8"/>
  <c r="G634" i="8"/>
  <c r="G587" i="8"/>
  <c r="G829" i="8"/>
  <c r="G621" i="8"/>
  <c r="G644" i="8"/>
  <c r="G645" i="8"/>
  <c r="G853" i="8"/>
  <c r="G483" i="8"/>
  <c r="G857" i="8"/>
  <c r="G432" i="8"/>
  <c r="G104" i="8"/>
  <c r="G139" i="8"/>
  <c r="G34" i="8"/>
  <c r="G363" i="8"/>
  <c r="G668" i="8"/>
  <c r="G367" i="8"/>
  <c r="G35" i="8"/>
  <c r="G758" i="8"/>
  <c r="G768" i="8"/>
  <c r="G528" i="8"/>
  <c r="G704" i="8"/>
  <c r="G638" i="8"/>
  <c r="G350" i="8"/>
  <c r="G556" i="8"/>
  <c r="G562" i="8"/>
  <c r="G563" i="8"/>
  <c r="G148" i="8"/>
  <c r="G787" i="8"/>
  <c r="G579" i="8"/>
  <c r="G591" i="8"/>
  <c r="G823" i="8"/>
  <c r="G603" i="8"/>
  <c r="G616" i="8"/>
  <c r="G632" i="8"/>
  <c r="G211" i="8"/>
  <c r="G267" i="8"/>
  <c r="G286" i="8"/>
  <c r="G792" i="8"/>
  <c r="G833" i="8"/>
  <c r="G623" i="8"/>
  <c r="G47" i="8"/>
  <c r="G328" i="8"/>
  <c r="G311" i="8"/>
  <c r="G414" i="8"/>
  <c r="G415" i="8"/>
  <c r="G416" i="8"/>
  <c r="G373" i="8"/>
  <c r="G718" i="8"/>
  <c r="G479" i="8"/>
  <c r="G886" i="8"/>
  <c r="G114" i="8"/>
  <c r="G733" i="8"/>
  <c r="G388" i="8"/>
  <c r="G188" i="8"/>
  <c r="G480" i="8"/>
  <c r="G140" i="8"/>
  <c r="G255" i="8"/>
  <c r="G864" i="8"/>
  <c r="G266" i="8"/>
  <c r="G278" i="8"/>
  <c r="G194" i="8"/>
  <c r="G297" i="8"/>
  <c r="G679" i="8"/>
  <c r="G656" i="8"/>
  <c r="G839" i="8"/>
  <c r="G543" i="8"/>
  <c r="G143" i="8"/>
  <c r="G70" i="8"/>
  <c r="G258" i="8"/>
  <c r="G74" i="8"/>
  <c r="G457" i="8"/>
  <c r="G118" i="8"/>
  <c r="G659" i="8"/>
  <c r="G285" i="8"/>
  <c r="G48" i="8"/>
  <c r="G360" i="8"/>
  <c r="G413" i="8"/>
  <c r="G664" i="8"/>
  <c r="G419" i="8"/>
  <c r="G193" i="8"/>
  <c r="G471" i="8"/>
  <c r="G548" i="8"/>
  <c r="G843" i="8"/>
  <c r="G151" i="8"/>
  <c r="G386" i="8"/>
  <c r="G341" i="8"/>
  <c r="G349" i="8"/>
  <c r="G747" i="8"/>
  <c r="G738" i="8"/>
  <c r="G583" i="8"/>
  <c r="G882" i="8"/>
  <c r="G750" i="8"/>
  <c r="G761" i="8"/>
  <c r="G744" i="8"/>
  <c r="G889" i="8"/>
  <c r="G589" i="8"/>
  <c r="G228" i="8"/>
  <c r="G601" i="8"/>
  <c r="G612" i="8"/>
  <c r="G756" i="8"/>
  <c r="G234" i="8"/>
  <c r="G482" i="8"/>
  <c r="G734" i="8"/>
  <c r="G895" i="8"/>
  <c r="G828" i="8"/>
  <c r="G29" i="8"/>
  <c r="G31" i="8"/>
  <c r="G846" i="8"/>
  <c r="G477" i="8"/>
  <c r="G492" i="8"/>
  <c r="G509" i="8"/>
  <c r="G9" i="8"/>
  <c r="G210" i="8"/>
  <c r="G731" i="8"/>
  <c r="G27" i="8"/>
  <c r="G845" i="8"/>
  <c r="G60" i="8"/>
  <c r="G214" i="8"/>
  <c r="G3" i="8"/>
  <c r="G79" i="8"/>
  <c r="G62" i="8"/>
  <c r="G688" i="8"/>
  <c r="G344" i="8"/>
  <c r="G431" i="8"/>
  <c r="G256" i="8"/>
  <c r="G257" i="8"/>
  <c r="G277" i="8"/>
  <c r="G296" i="8"/>
  <c r="G681" i="8"/>
  <c r="G546" i="8"/>
  <c r="G387" i="8"/>
  <c r="G691" i="8"/>
  <c r="G281" i="8"/>
  <c r="G552" i="8"/>
  <c r="G698" i="8"/>
  <c r="G709" i="8"/>
  <c r="G66" i="8"/>
  <c r="G122" i="8"/>
  <c r="G331" i="8"/>
  <c r="G289" i="8"/>
  <c r="G113" i="8"/>
  <c r="G190" i="8"/>
  <c r="G525" i="8"/>
  <c r="G436" i="8"/>
  <c r="G633" i="8"/>
  <c r="G724" i="8"/>
  <c r="G832" i="8"/>
  <c r="G153" i="8"/>
  <c r="G334" i="8"/>
  <c r="G463" i="8"/>
  <c r="G191" i="8"/>
  <c r="G321" i="8"/>
  <c r="G6" i="8"/>
  <c r="G875" i="8"/>
  <c r="G725" i="8"/>
  <c r="G726" i="8"/>
  <c r="G564" i="8"/>
  <c r="G63" i="8"/>
  <c r="G67" i="8"/>
  <c r="G33" i="8"/>
  <c r="G855" i="8"/>
  <c r="G38" i="8"/>
  <c r="G75" i="8"/>
  <c r="G375" i="8"/>
  <c r="G519" i="8"/>
  <c r="G32" i="8"/>
  <c r="G39" i="8"/>
  <c r="G486" i="8"/>
  <c r="G893" i="8"/>
  <c r="G433" i="8"/>
  <c r="G305" i="8"/>
  <c r="G819" i="8"/>
  <c r="G313" i="8"/>
  <c r="G318" i="8"/>
  <c r="G624" i="8"/>
  <c r="G730" i="8"/>
  <c r="G852" i="8"/>
  <c r="G667" i="8"/>
  <c r="G301" i="8"/>
  <c r="G856" i="8"/>
  <c r="G147" i="8"/>
  <c r="G784" i="8"/>
  <c r="G236" i="8"/>
  <c r="G669" i="8"/>
  <c r="G340" i="8"/>
  <c r="G24" i="8"/>
  <c r="G526" i="8"/>
  <c r="G786" i="8"/>
  <c r="G220" i="8"/>
  <c r="G817" i="8"/>
  <c r="G646" i="8"/>
  <c r="G36" i="8"/>
  <c r="G150" i="8"/>
  <c r="G488" i="8"/>
  <c r="G283" i="8"/>
  <c r="G880" i="8"/>
  <c r="G812" i="8"/>
  <c r="G754" i="8"/>
  <c r="G613" i="8"/>
  <c r="G238" i="8"/>
  <c r="G703" i="8"/>
  <c r="G489" i="8"/>
  <c r="G735" i="8"/>
  <c r="G462" i="8"/>
  <c r="G783" i="8"/>
  <c r="G237" i="8"/>
  <c r="G678" i="8"/>
  <c r="G64" i="8"/>
  <c r="G545" i="8"/>
  <c r="G222" i="8"/>
  <c r="G131" i="8"/>
  <c r="G333" i="8"/>
  <c r="G874" i="8"/>
  <c r="G83" i="8"/>
  <c r="G93" i="8"/>
  <c r="G687" i="8"/>
  <c r="G95" i="8"/>
  <c r="G96" i="8"/>
  <c r="G98" i="8"/>
  <c r="G357" i="8"/>
  <c r="G185" i="8"/>
  <c r="G343" i="8"/>
  <c r="G550" i="8"/>
  <c r="G694" i="8"/>
  <c r="G824" i="8"/>
  <c r="G316" i="8"/>
  <c r="G465" i="8"/>
  <c r="G702" i="8"/>
  <c r="G810" i="8"/>
  <c r="G501" i="8"/>
  <c r="G712" i="8"/>
  <c r="G617" i="8"/>
  <c r="G235" i="8"/>
  <c r="G672" i="8"/>
  <c r="G677" i="8"/>
  <c r="G683" i="8"/>
  <c r="G657" i="8"/>
  <c r="G109" i="8"/>
  <c r="G44" i="8"/>
  <c r="G65" i="8"/>
  <c r="G838" i="8"/>
  <c r="G544" i="8"/>
  <c r="G640" i="8"/>
  <c r="G772" i="8"/>
  <c r="G443" i="8"/>
  <c r="G448" i="8"/>
  <c r="G41" i="8"/>
  <c r="G78" i="8"/>
  <c r="G90" i="8"/>
  <c r="G685" i="8"/>
  <c r="G454" i="8"/>
  <c r="G97" i="8"/>
  <c r="G660" i="8"/>
  <c r="G377" i="8"/>
  <c r="G45" i="8"/>
  <c r="G358" i="8"/>
  <c r="G364" i="8"/>
  <c r="G663" i="8"/>
  <c r="G112" i="8"/>
  <c r="G346" i="8"/>
  <c r="G549" i="8"/>
  <c r="G695" i="8"/>
  <c r="G520" i="8"/>
  <c r="G306" i="8"/>
  <c r="G822" i="8"/>
  <c r="G708" i="8"/>
  <c r="G378" i="8"/>
  <c r="G705" i="8"/>
  <c r="G879" i="8"/>
  <c r="G707" i="8"/>
  <c r="G700" i="8"/>
  <c r="G10" i="8"/>
  <c r="G680" i="8"/>
  <c r="G110" i="8"/>
  <c r="G568" i="8"/>
  <c r="G410" i="8"/>
  <c r="G850" i="8"/>
  <c r="G905" i="8"/>
  <c r="G307" i="8"/>
  <c r="G325" i="8"/>
  <c r="G243" i="8"/>
  <c r="G887" i="8"/>
  <c r="G763" i="8"/>
  <c r="G300" i="8"/>
  <c r="G897" i="8"/>
  <c r="G121" i="8"/>
  <c r="G900" i="8"/>
  <c r="G366" i="8"/>
  <c r="G389" i="8"/>
  <c r="G569" i="8"/>
  <c r="G129" i="8"/>
  <c r="G567" i="8"/>
  <c r="G408" i="8"/>
  <c r="G902" i="8"/>
  <c r="G771" i="8"/>
  <c r="G777" i="8"/>
  <c r="G903" i="8"/>
  <c r="G444" i="8"/>
  <c r="G854" i="8"/>
  <c r="G516" i="8"/>
  <c r="G369" i="8"/>
  <c r="G390" i="8"/>
  <c r="G326" i="8"/>
  <c r="G392" i="8"/>
  <c r="G371" i="8"/>
  <c r="G849" i="8"/>
  <c r="G186" i="8"/>
  <c r="G338" i="8"/>
  <c r="G570" i="8"/>
  <c r="G904" i="8"/>
  <c r="G327" i="8"/>
  <c r="G353" i="8"/>
  <c r="G842" i="8"/>
  <c r="G339" i="8"/>
  <c r="G280" i="8"/>
  <c r="G403" i="8"/>
  <c r="G398" i="8"/>
  <c r="G124" i="8"/>
  <c r="G142" i="8"/>
  <c r="G891" i="8"/>
  <c r="G399" i="8"/>
  <c r="G892" i="8"/>
  <c r="G428" i="8"/>
  <c r="G352" i="8"/>
  <c r="G199" i="8"/>
  <c r="G435" i="8"/>
  <c r="G868" i="8"/>
  <c r="G869" i="8"/>
  <c r="G671" i="8"/>
  <c r="G872" i="8"/>
  <c r="G595" i="8"/>
  <c r="G737" i="8"/>
  <c r="G478" i="8"/>
  <c r="G581" i="8"/>
  <c r="G504" i="8"/>
  <c r="G806" i="8"/>
  <c r="G146" i="8"/>
  <c r="G749" i="8"/>
  <c r="G759" i="8"/>
  <c r="G780" i="8"/>
  <c r="G741" i="8"/>
  <c r="G576" i="8"/>
  <c r="G491" i="8"/>
  <c r="G497" i="8"/>
  <c r="G588" i="8"/>
  <c r="G813" i="8"/>
  <c r="G598" i="8"/>
  <c r="G607" i="8"/>
  <c r="G628" i="8"/>
  <c r="G803" i="8"/>
  <c r="G728" i="8"/>
  <c r="G452" i="8"/>
  <c r="G518" i="8"/>
  <c r="G248" i="8"/>
  <c r="G251" i="8"/>
  <c r="G261" i="8"/>
  <c r="G245" i="8"/>
  <c r="G84" i="8"/>
  <c r="G273" i="8"/>
  <c r="G574" i="8"/>
  <c r="G441" i="8"/>
  <c r="G578" i="8"/>
  <c r="G383" i="8"/>
  <c r="G611" i="8"/>
  <c r="G445" i="8"/>
  <c r="G456" i="8"/>
  <c r="G46" i="8"/>
  <c r="G189" i="8"/>
  <c r="G4" i="8"/>
  <c r="G355" i="8"/>
  <c r="G425" i="8"/>
  <c r="G426" i="8"/>
  <c r="G427" i="8"/>
  <c r="G429" i="8"/>
  <c r="G356" i="8"/>
  <c r="G430" i="8"/>
  <c r="G132" i="8"/>
  <c r="G876" i="8"/>
  <c r="G342" i="8"/>
  <c r="G464" i="8"/>
  <c r="G727" i="8"/>
  <c r="G409" i="8"/>
  <c r="G276" i="8"/>
  <c r="G529" i="8"/>
  <c r="G459" i="8"/>
  <c r="G290" i="8"/>
  <c r="G883" i="8"/>
  <c r="G714" i="8"/>
  <c r="G814" i="8"/>
  <c r="G354" i="8"/>
  <c r="G894" i="8"/>
  <c r="G141" i="8"/>
  <c r="G422" i="8"/>
  <c r="G511" i="8"/>
  <c r="G58" i="8"/>
  <c r="G506" i="8"/>
  <c r="G317" i="8"/>
  <c r="G299" i="8"/>
  <c r="G788" i="8"/>
  <c r="G571" i="8"/>
  <c r="G890" i="8"/>
  <c r="G304" i="8"/>
  <c r="G495" i="8"/>
  <c r="G498" i="8"/>
  <c r="G308" i="8"/>
  <c r="G716" i="8"/>
  <c r="G800" i="8"/>
  <c r="G820" i="8"/>
  <c r="G314" i="8"/>
  <c r="G722" i="8"/>
  <c r="G233" i="8"/>
  <c r="G106" i="8"/>
  <c r="G351" i="8"/>
  <c r="G42" i="8"/>
  <c r="G86" i="8"/>
  <c r="G394" i="8"/>
  <c r="G336" i="8"/>
  <c r="G345" i="8"/>
  <c r="G319" i="8"/>
  <c r="G322" i="8"/>
  <c r="G323" i="8"/>
  <c r="G85" i="8"/>
  <c r="G467" i="8"/>
  <c r="G197" i="8"/>
  <c r="G329" i="8"/>
  <c r="G347" i="8"/>
  <c r="G859" i="8"/>
  <c r="G212" i="8"/>
  <c r="G30" i="8"/>
  <c r="G729" i="8"/>
  <c r="G213" i="8"/>
  <c r="G636" i="8"/>
  <c r="G844" i="8"/>
  <c r="G61" i="8"/>
  <c r="G439" i="8"/>
  <c r="G372" i="8"/>
  <c r="G573" i="8"/>
  <c r="G847" i="8"/>
  <c r="G55" i="8"/>
  <c r="G848" i="8"/>
  <c r="G440" i="8"/>
  <c r="G442" i="8"/>
  <c r="G11" i="8"/>
  <c r="G265" i="8"/>
  <c r="G271" i="8"/>
  <c r="G767" i="8"/>
  <c r="G770" i="8"/>
  <c r="G779" i="8"/>
  <c r="G88" i="8"/>
  <c r="G231" i="8"/>
  <c r="G225" i="8"/>
  <c r="G594" i="8"/>
  <c r="G541" i="8"/>
  <c r="G522" i="8"/>
  <c r="G580" i="8"/>
  <c r="G877" i="8"/>
  <c r="G57" i="8"/>
  <c r="G720" i="8"/>
  <c r="G582" i="8"/>
  <c r="G505" i="8"/>
  <c r="G807" i="8"/>
  <c r="G226" i="8"/>
  <c r="G808" i="8"/>
  <c r="G881" i="8"/>
  <c r="G14" i="8"/>
  <c r="G596" i="8"/>
  <c r="G219" i="8"/>
  <c r="G229" i="8"/>
  <c r="G230" i="8"/>
  <c r="G751" i="8"/>
  <c r="G19" i="8"/>
  <c r="G21" i="8"/>
  <c r="G12" i="8"/>
  <c r="G760" i="8"/>
  <c r="G324" i="8"/>
  <c r="G521" i="8"/>
  <c r="G224" i="8"/>
  <c r="G789" i="8"/>
  <c r="G746" i="8"/>
  <c r="G577" i="8"/>
  <c r="G303" i="8"/>
  <c r="G513" i="8"/>
  <c r="G309" i="8"/>
  <c r="G152" i="8"/>
  <c r="G365" i="8"/>
  <c r="G648" i="8"/>
  <c r="G797" i="8"/>
  <c r="G227" i="8"/>
  <c r="G721" i="8"/>
  <c r="G816" i="8"/>
  <c r="G801" i="8"/>
  <c r="G117" i="8"/>
  <c r="G315" i="8"/>
  <c r="G56" i="8"/>
  <c r="G740" i="8"/>
  <c r="G18" i="8"/>
  <c r="G330" i="8"/>
  <c r="G474" i="8"/>
  <c r="G602" i="8"/>
  <c r="G608" i="8"/>
  <c r="G536" i="8"/>
  <c r="G629" i="8"/>
  <c r="G59" i="8"/>
  <c r="G28" i="8"/>
  <c r="G723" i="8"/>
  <c r="G232" i="8"/>
  <c r="G804" i="8"/>
  <c r="G25" i="8"/>
  <c r="G26" i="8"/>
  <c r="G540" i="8"/>
  <c r="G542" i="8"/>
  <c r="G557" i="8"/>
  <c r="G641" i="8"/>
  <c r="G531" i="8"/>
  <c r="G134" i="8"/>
  <c r="G870" i="8"/>
  <c r="G533" i="8"/>
  <c r="G77" i="8"/>
  <c r="G534" i="8"/>
  <c r="G455" i="8"/>
  <c r="G539" i="8"/>
  <c r="L332" i="3"/>
  <c r="L331" i="3"/>
  <c r="H33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0" i="3"/>
  <c r="M19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G2" i="1"/>
  <c r="E906" i="8"/>
  <c r="I906" i="8"/>
  <c r="E905" i="8"/>
  <c r="I905" i="8"/>
  <c r="E904" i="8"/>
  <c r="I904" i="8"/>
  <c r="E903" i="8"/>
  <c r="I903" i="8"/>
  <c r="E902" i="8"/>
  <c r="I902" i="8"/>
  <c r="E901" i="8"/>
  <c r="I901" i="8"/>
  <c r="E900" i="8"/>
  <c r="I900" i="8"/>
  <c r="E899" i="8"/>
  <c r="I899" i="8"/>
  <c r="E898" i="8"/>
  <c r="I898" i="8"/>
  <c r="E897" i="8"/>
  <c r="I897" i="8"/>
  <c r="E896" i="8"/>
  <c r="I896" i="8"/>
  <c r="E895" i="8"/>
  <c r="I895" i="8"/>
  <c r="E894" i="8"/>
  <c r="I894" i="8"/>
  <c r="E893" i="8"/>
  <c r="I893" i="8"/>
  <c r="E892" i="8"/>
  <c r="I892" i="8"/>
  <c r="E891" i="8"/>
  <c r="I891" i="8"/>
  <c r="E890" i="8"/>
  <c r="I890" i="8"/>
  <c r="E889" i="8"/>
  <c r="I889" i="8"/>
  <c r="E888" i="8"/>
  <c r="I888" i="8"/>
  <c r="E887" i="8"/>
  <c r="I887" i="8"/>
  <c r="E886" i="8"/>
  <c r="I886" i="8"/>
  <c r="E885" i="8"/>
  <c r="I885" i="8"/>
  <c r="E884" i="8"/>
  <c r="I884" i="8"/>
  <c r="E883" i="8"/>
  <c r="I883" i="8"/>
  <c r="E882" i="8"/>
  <c r="I882" i="8"/>
  <c r="E881" i="8"/>
  <c r="I881" i="8"/>
  <c r="E880" i="8"/>
  <c r="I880" i="8"/>
  <c r="E879" i="8"/>
  <c r="I879" i="8"/>
  <c r="E878" i="8"/>
  <c r="I878" i="8"/>
  <c r="E877" i="8"/>
  <c r="I877" i="8"/>
  <c r="E876" i="8"/>
  <c r="I876" i="8"/>
  <c r="E875" i="8"/>
  <c r="I875" i="8"/>
  <c r="E874" i="8"/>
  <c r="I874" i="8"/>
  <c r="E873" i="8"/>
  <c r="I873" i="8"/>
  <c r="E872" i="8"/>
  <c r="I872" i="8"/>
  <c r="E871" i="8"/>
  <c r="I871" i="8"/>
  <c r="E870" i="8"/>
  <c r="I870" i="8"/>
  <c r="E869" i="8"/>
  <c r="I869" i="8"/>
  <c r="E868" i="8"/>
  <c r="I868" i="8"/>
  <c r="E867" i="8"/>
  <c r="I867" i="8"/>
  <c r="E866" i="8"/>
  <c r="I866" i="8"/>
  <c r="E865" i="8"/>
  <c r="I865" i="8"/>
  <c r="E864" i="8"/>
  <c r="I864" i="8"/>
  <c r="E863" i="8"/>
  <c r="I863" i="8"/>
  <c r="E862" i="8"/>
  <c r="I862" i="8"/>
  <c r="E861" i="8"/>
  <c r="I861" i="8"/>
  <c r="E860" i="8"/>
  <c r="I860" i="8"/>
  <c r="E859" i="8"/>
  <c r="I859" i="8"/>
  <c r="E858" i="8"/>
  <c r="I858" i="8"/>
  <c r="E857" i="8"/>
  <c r="I857" i="8"/>
  <c r="E856" i="8"/>
  <c r="I856" i="8"/>
  <c r="E855" i="8"/>
  <c r="I855" i="8"/>
  <c r="E854" i="8"/>
  <c r="I854" i="8"/>
  <c r="E853" i="8"/>
  <c r="I853" i="8"/>
  <c r="E852" i="8"/>
  <c r="I852" i="8"/>
  <c r="E851" i="8"/>
  <c r="I851" i="8"/>
  <c r="E850" i="8"/>
  <c r="I850" i="8"/>
  <c r="E849" i="8"/>
  <c r="I849" i="8"/>
  <c r="E848" i="8"/>
  <c r="I848" i="8"/>
  <c r="E847" i="8"/>
  <c r="I847" i="8"/>
  <c r="E846" i="8"/>
  <c r="I846" i="8"/>
  <c r="E845" i="8"/>
  <c r="I845" i="8"/>
  <c r="E844" i="8"/>
  <c r="I844" i="8"/>
  <c r="E843" i="8"/>
  <c r="I843" i="8"/>
  <c r="E842" i="8"/>
  <c r="I842" i="8"/>
  <c r="E841" i="8"/>
  <c r="I841" i="8"/>
  <c r="E840" i="8"/>
  <c r="I840" i="8"/>
  <c r="E839" i="8"/>
  <c r="I839" i="8"/>
  <c r="E838" i="8"/>
  <c r="I838" i="8"/>
  <c r="E837" i="8"/>
  <c r="I837" i="8"/>
  <c r="E836" i="8"/>
  <c r="I836" i="8"/>
  <c r="E835" i="8"/>
  <c r="I835" i="8"/>
  <c r="E834" i="8"/>
  <c r="I834" i="8"/>
  <c r="E833" i="8"/>
  <c r="I833" i="8"/>
  <c r="E832" i="8"/>
  <c r="I832" i="8"/>
  <c r="E831" i="8"/>
  <c r="I831" i="8"/>
  <c r="E830" i="8"/>
  <c r="I830" i="8"/>
  <c r="E829" i="8"/>
  <c r="I829" i="8"/>
  <c r="E828" i="8"/>
  <c r="I828" i="8"/>
  <c r="E827" i="8"/>
  <c r="I827" i="8"/>
  <c r="E826" i="8"/>
  <c r="I826" i="8"/>
  <c r="E825" i="8"/>
  <c r="I825" i="8"/>
  <c r="E824" i="8"/>
  <c r="I824" i="8"/>
  <c r="E823" i="8"/>
  <c r="I823" i="8"/>
  <c r="E822" i="8"/>
  <c r="I822" i="8"/>
  <c r="E821" i="8"/>
  <c r="I821" i="8"/>
  <c r="E820" i="8"/>
  <c r="I820" i="8"/>
  <c r="E819" i="8"/>
  <c r="I819" i="8"/>
  <c r="E818" i="8"/>
  <c r="I818" i="8"/>
  <c r="E817" i="8"/>
  <c r="I817" i="8"/>
  <c r="E816" i="8"/>
  <c r="I816" i="8"/>
  <c r="E815" i="8"/>
  <c r="I815" i="8"/>
  <c r="E814" i="8"/>
  <c r="I814" i="8"/>
  <c r="E813" i="8"/>
  <c r="I813" i="8"/>
  <c r="E812" i="8"/>
  <c r="I812" i="8"/>
  <c r="E811" i="8"/>
  <c r="I811" i="8"/>
  <c r="E810" i="8"/>
  <c r="I810" i="8"/>
  <c r="E809" i="8"/>
  <c r="I809" i="8"/>
  <c r="E808" i="8"/>
  <c r="I808" i="8"/>
  <c r="E807" i="8"/>
  <c r="I807" i="8"/>
  <c r="E806" i="8"/>
  <c r="I806" i="8"/>
  <c r="E805" i="8"/>
  <c r="I805" i="8"/>
  <c r="E804" i="8"/>
  <c r="I804" i="8"/>
  <c r="E803" i="8"/>
  <c r="I803" i="8"/>
  <c r="E802" i="8"/>
  <c r="I802" i="8"/>
  <c r="E801" i="8"/>
  <c r="I801" i="8"/>
  <c r="E800" i="8"/>
  <c r="I800" i="8"/>
  <c r="E799" i="8"/>
  <c r="I799" i="8"/>
  <c r="E798" i="8"/>
  <c r="I798" i="8"/>
  <c r="E797" i="8"/>
  <c r="I797" i="8"/>
  <c r="E796" i="8"/>
  <c r="I796" i="8"/>
  <c r="E795" i="8"/>
  <c r="I795" i="8"/>
  <c r="E794" i="8"/>
  <c r="I794" i="8"/>
  <c r="E793" i="8"/>
  <c r="I793" i="8"/>
  <c r="E792" i="8"/>
  <c r="I792" i="8"/>
  <c r="E791" i="8"/>
  <c r="I791" i="8"/>
  <c r="E790" i="8"/>
  <c r="I790" i="8"/>
  <c r="E789" i="8"/>
  <c r="I789" i="8"/>
  <c r="E788" i="8"/>
  <c r="I788" i="8"/>
  <c r="E787" i="8"/>
  <c r="I787" i="8"/>
  <c r="E786" i="8"/>
  <c r="I786" i="8"/>
  <c r="E785" i="8"/>
  <c r="I785" i="8"/>
  <c r="E784" i="8"/>
  <c r="I784" i="8"/>
  <c r="E783" i="8"/>
  <c r="I783" i="8"/>
  <c r="E782" i="8"/>
  <c r="I782" i="8"/>
  <c r="E781" i="8"/>
  <c r="I781" i="8"/>
  <c r="E780" i="8"/>
  <c r="I780" i="8"/>
  <c r="E779" i="8"/>
  <c r="I779" i="8"/>
  <c r="E778" i="8"/>
  <c r="I778" i="8"/>
  <c r="E777" i="8"/>
  <c r="I777" i="8"/>
  <c r="E776" i="8"/>
  <c r="I776" i="8"/>
  <c r="E775" i="8"/>
  <c r="I775" i="8"/>
  <c r="E774" i="8"/>
  <c r="I774" i="8"/>
  <c r="E773" i="8"/>
  <c r="I773" i="8"/>
  <c r="E772" i="8"/>
  <c r="I772" i="8"/>
  <c r="E771" i="8"/>
  <c r="I771" i="8"/>
  <c r="E770" i="8"/>
  <c r="I770" i="8"/>
  <c r="E769" i="8"/>
  <c r="I769" i="8"/>
  <c r="E768" i="8"/>
  <c r="I768" i="8"/>
  <c r="E767" i="8"/>
  <c r="I767" i="8"/>
  <c r="E766" i="8"/>
  <c r="I766" i="8"/>
  <c r="E765" i="8"/>
  <c r="I765" i="8"/>
  <c r="E764" i="8"/>
  <c r="I764" i="8"/>
  <c r="E763" i="8"/>
  <c r="I763" i="8"/>
  <c r="E762" i="8"/>
  <c r="I762" i="8"/>
  <c r="E761" i="8"/>
  <c r="I761" i="8"/>
  <c r="E760" i="8"/>
  <c r="I760" i="8"/>
  <c r="E759" i="8"/>
  <c r="I759" i="8"/>
  <c r="E758" i="8"/>
  <c r="I758" i="8"/>
  <c r="E757" i="8"/>
  <c r="I757" i="8"/>
  <c r="E756" i="8"/>
  <c r="I756" i="8"/>
  <c r="E755" i="8"/>
  <c r="I755" i="8"/>
  <c r="E754" i="8"/>
  <c r="I754" i="8"/>
  <c r="E753" i="8"/>
  <c r="I753" i="8"/>
  <c r="E752" i="8"/>
  <c r="I752" i="8"/>
  <c r="E751" i="8"/>
  <c r="I751" i="8"/>
  <c r="E750" i="8"/>
  <c r="I750" i="8"/>
  <c r="E749" i="8"/>
  <c r="I749" i="8"/>
  <c r="E748" i="8"/>
  <c r="I748" i="8"/>
  <c r="E747" i="8"/>
  <c r="I747" i="8"/>
  <c r="E746" i="8"/>
  <c r="I746" i="8"/>
  <c r="E745" i="8"/>
  <c r="I745" i="8"/>
  <c r="E744" i="8"/>
  <c r="I744" i="8"/>
  <c r="E743" i="8"/>
  <c r="I743" i="8"/>
  <c r="E742" i="8"/>
  <c r="I742" i="8"/>
  <c r="E741" i="8"/>
  <c r="I741" i="8"/>
  <c r="E740" i="8"/>
  <c r="I740" i="8"/>
  <c r="E739" i="8"/>
  <c r="I739" i="8"/>
  <c r="E738" i="8"/>
  <c r="I738" i="8"/>
  <c r="E737" i="8"/>
  <c r="I737" i="8"/>
  <c r="E736" i="8"/>
  <c r="I736" i="8"/>
  <c r="E735" i="8"/>
  <c r="I735" i="8"/>
  <c r="E734" i="8"/>
  <c r="I734" i="8"/>
  <c r="E733" i="8"/>
  <c r="I733" i="8"/>
  <c r="E732" i="8"/>
  <c r="I732" i="8"/>
  <c r="E731" i="8"/>
  <c r="I731" i="8"/>
  <c r="E730" i="8"/>
  <c r="I730" i="8"/>
  <c r="E729" i="8"/>
  <c r="I729" i="8"/>
  <c r="E728" i="8"/>
  <c r="I728" i="8"/>
  <c r="E727" i="8"/>
  <c r="I727" i="8"/>
  <c r="E726" i="8"/>
  <c r="I726" i="8"/>
  <c r="E725" i="8"/>
  <c r="I725" i="8"/>
  <c r="E724" i="8"/>
  <c r="I724" i="8"/>
  <c r="E723" i="8"/>
  <c r="I723" i="8"/>
  <c r="E722" i="8"/>
  <c r="I722" i="8"/>
  <c r="E721" i="8"/>
  <c r="I721" i="8"/>
  <c r="E720" i="8"/>
  <c r="I720" i="8"/>
  <c r="E719" i="8"/>
  <c r="I719" i="8"/>
  <c r="E718" i="8"/>
  <c r="I718" i="8"/>
  <c r="E717" i="8"/>
  <c r="I717" i="8"/>
  <c r="E716" i="8"/>
  <c r="I716" i="8"/>
  <c r="E715" i="8"/>
  <c r="I715" i="8"/>
  <c r="E714" i="8"/>
  <c r="I714" i="8"/>
  <c r="E713" i="8"/>
  <c r="I713" i="8"/>
  <c r="E712" i="8"/>
  <c r="I712" i="8"/>
  <c r="E711" i="8"/>
  <c r="I711" i="8"/>
  <c r="E710" i="8"/>
  <c r="I710" i="8"/>
  <c r="E709" i="8"/>
  <c r="I709" i="8"/>
  <c r="E708" i="8"/>
  <c r="I708" i="8"/>
  <c r="E707" i="8"/>
  <c r="I707" i="8"/>
  <c r="E706" i="8"/>
  <c r="I706" i="8"/>
  <c r="E705" i="8"/>
  <c r="I705" i="8"/>
  <c r="E704" i="8"/>
  <c r="I704" i="8"/>
  <c r="E703" i="8"/>
  <c r="I703" i="8"/>
  <c r="E702" i="8"/>
  <c r="I702" i="8"/>
  <c r="E701" i="8"/>
  <c r="I701" i="8"/>
  <c r="E700" i="8"/>
  <c r="I700" i="8"/>
  <c r="E699" i="8"/>
  <c r="I699" i="8"/>
  <c r="E698" i="8"/>
  <c r="I698" i="8"/>
  <c r="E697" i="8"/>
  <c r="I697" i="8"/>
  <c r="E696" i="8"/>
  <c r="I696" i="8"/>
  <c r="E695" i="8"/>
  <c r="I695" i="8"/>
  <c r="E694" i="8"/>
  <c r="I694" i="8"/>
  <c r="E693" i="8"/>
  <c r="I693" i="8"/>
  <c r="E692" i="8"/>
  <c r="I692" i="8"/>
  <c r="E691" i="8"/>
  <c r="I691" i="8"/>
  <c r="E690" i="8"/>
  <c r="I690" i="8"/>
  <c r="E689" i="8"/>
  <c r="I689" i="8"/>
  <c r="E688" i="8"/>
  <c r="I688" i="8"/>
  <c r="E687" i="8"/>
  <c r="I687" i="8"/>
  <c r="E686" i="8"/>
  <c r="I686" i="8"/>
  <c r="E685" i="8"/>
  <c r="I685" i="8"/>
  <c r="E684" i="8"/>
  <c r="I684" i="8"/>
  <c r="E683" i="8"/>
  <c r="I683" i="8"/>
  <c r="E682" i="8"/>
  <c r="I682" i="8"/>
  <c r="E681" i="8"/>
  <c r="I681" i="8"/>
  <c r="E680" i="8"/>
  <c r="I680" i="8"/>
  <c r="E679" i="8"/>
  <c r="I679" i="8"/>
  <c r="E678" i="8"/>
  <c r="I678" i="8"/>
  <c r="E677" i="8"/>
  <c r="I677" i="8"/>
  <c r="E676" i="8"/>
  <c r="I676" i="8"/>
  <c r="E675" i="8"/>
  <c r="I675" i="8"/>
  <c r="E674" i="8"/>
  <c r="I674" i="8"/>
  <c r="E673" i="8"/>
  <c r="I673" i="8"/>
  <c r="E672" i="8"/>
  <c r="I672" i="8"/>
  <c r="E671" i="8"/>
  <c r="I671" i="8"/>
  <c r="E670" i="8"/>
  <c r="I670" i="8"/>
  <c r="E669" i="8"/>
  <c r="I669" i="8"/>
  <c r="E668" i="8"/>
  <c r="I668" i="8"/>
  <c r="E667" i="8"/>
  <c r="I667" i="8"/>
  <c r="E666" i="8"/>
  <c r="I666" i="8"/>
  <c r="E665" i="8"/>
  <c r="I665" i="8"/>
  <c r="E664" i="8"/>
  <c r="I664" i="8"/>
  <c r="E663" i="8"/>
  <c r="I663" i="8"/>
  <c r="E662" i="8"/>
  <c r="I662" i="8"/>
  <c r="E661" i="8"/>
  <c r="I661" i="8"/>
  <c r="E660" i="8"/>
  <c r="I660" i="8"/>
  <c r="E659" i="8"/>
  <c r="I659" i="8"/>
  <c r="E658" i="8"/>
  <c r="I658" i="8"/>
  <c r="E657" i="8"/>
  <c r="I657" i="8"/>
  <c r="E656" i="8"/>
  <c r="I656" i="8"/>
  <c r="E655" i="8"/>
  <c r="I655" i="8"/>
  <c r="E654" i="8"/>
  <c r="I654" i="8"/>
  <c r="E653" i="8"/>
  <c r="I653" i="8"/>
  <c r="E652" i="8"/>
  <c r="I652" i="8"/>
  <c r="E651" i="8"/>
  <c r="I651" i="8"/>
  <c r="E650" i="8"/>
  <c r="I650" i="8"/>
  <c r="E649" i="8"/>
  <c r="I649" i="8"/>
  <c r="E648" i="8"/>
  <c r="I648" i="8"/>
  <c r="E647" i="8"/>
  <c r="I647" i="8"/>
  <c r="E646" i="8"/>
  <c r="I646" i="8"/>
  <c r="E645" i="8"/>
  <c r="I645" i="8"/>
  <c r="E644" i="8"/>
  <c r="I644" i="8"/>
  <c r="E643" i="8"/>
  <c r="I643" i="8"/>
  <c r="E642" i="8"/>
  <c r="I642" i="8"/>
  <c r="E641" i="8"/>
  <c r="I641" i="8"/>
  <c r="E640" i="8"/>
  <c r="I640" i="8"/>
  <c r="E639" i="8"/>
  <c r="I639" i="8"/>
  <c r="E638" i="8"/>
  <c r="I638" i="8"/>
  <c r="E637" i="8"/>
  <c r="I637" i="8"/>
  <c r="E636" i="8"/>
  <c r="I636" i="8"/>
  <c r="E635" i="8"/>
  <c r="I635" i="8"/>
  <c r="E634" i="8"/>
  <c r="I634" i="8"/>
  <c r="E633" i="8"/>
  <c r="I633" i="8"/>
  <c r="E632" i="8"/>
  <c r="I632" i="8"/>
  <c r="E631" i="8"/>
  <c r="I631" i="8"/>
  <c r="E630" i="8"/>
  <c r="I630" i="8"/>
  <c r="E629" i="8"/>
  <c r="I629" i="8"/>
  <c r="E628" i="8"/>
  <c r="I628" i="8"/>
  <c r="E627" i="8"/>
  <c r="I627" i="8"/>
  <c r="E626" i="8"/>
  <c r="I626" i="8"/>
  <c r="E625" i="8"/>
  <c r="I625" i="8"/>
  <c r="E624" i="8"/>
  <c r="I624" i="8"/>
  <c r="E623" i="8"/>
  <c r="I623" i="8"/>
  <c r="E622" i="8"/>
  <c r="I622" i="8"/>
  <c r="E621" i="8"/>
  <c r="I621" i="8"/>
  <c r="E620" i="8"/>
  <c r="I620" i="8"/>
  <c r="E619" i="8"/>
  <c r="I619" i="8"/>
  <c r="E618" i="8"/>
  <c r="I618" i="8"/>
  <c r="E617" i="8"/>
  <c r="I617" i="8"/>
  <c r="E616" i="8"/>
  <c r="I616" i="8"/>
  <c r="E615" i="8"/>
  <c r="I615" i="8"/>
  <c r="E614" i="8"/>
  <c r="I614" i="8"/>
  <c r="E613" i="8"/>
  <c r="I613" i="8"/>
  <c r="E612" i="8"/>
  <c r="I612" i="8"/>
  <c r="E611" i="8"/>
  <c r="I611" i="8"/>
  <c r="E610" i="8"/>
  <c r="I610" i="8"/>
  <c r="E609" i="8"/>
  <c r="I609" i="8"/>
  <c r="E608" i="8"/>
  <c r="I608" i="8"/>
  <c r="E607" i="8"/>
  <c r="I607" i="8"/>
  <c r="E606" i="8"/>
  <c r="I606" i="8"/>
  <c r="E605" i="8"/>
  <c r="I605" i="8"/>
  <c r="E604" i="8"/>
  <c r="I604" i="8"/>
  <c r="E603" i="8"/>
  <c r="I603" i="8"/>
  <c r="E602" i="8"/>
  <c r="I602" i="8"/>
  <c r="E601" i="8"/>
  <c r="I601" i="8"/>
  <c r="E600" i="8"/>
  <c r="I600" i="8"/>
  <c r="E599" i="8"/>
  <c r="I599" i="8"/>
  <c r="E598" i="8"/>
  <c r="I598" i="8"/>
  <c r="E597" i="8"/>
  <c r="I597" i="8"/>
  <c r="E596" i="8"/>
  <c r="I596" i="8"/>
  <c r="E595" i="8"/>
  <c r="I595" i="8"/>
  <c r="E594" i="8"/>
  <c r="I594" i="8"/>
  <c r="E593" i="8"/>
  <c r="I593" i="8"/>
  <c r="E592" i="8"/>
  <c r="I592" i="8"/>
  <c r="E591" i="8"/>
  <c r="I591" i="8"/>
  <c r="E590" i="8"/>
  <c r="I590" i="8"/>
  <c r="E589" i="8"/>
  <c r="I589" i="8"/>
  <c r="E588" i="8"/>
  <c r="I588" i="8"/>
  <c r="E587" i="8"/>
  <c r="I587" i="8"/>
  <c r="E586" i="8"/>
  <c r="I586" i="8"/>
  <c r="E585" i="8"/>
  <c r="I585" i="8"/>
  <c r="E584" i="8"/>
  <c r="I584" i="8"/>
  <c r="E583" i="8"/>
  <c r="I583" i="8"/>
  <c r="E582" i="8"/>
  <c r="I582" i="8"/>
  <c r="E581" i="8"/>
  <c r="I581" i="8"/>
  <c r="E580" i="8"/>
  <c r="I580" i="8"/>
  <c r="E579" i="8"/>
  <c r="I579" i="8"/>
  <c r="E578" i="8"/>
  <c r="I578" i="8"/>
  <c r="E577" i="8"/>
  <c r="I577" i="8"/>
  <c r="E576" i="8"/>
  <c r="I576" i="8"/>
  <c r="E575" i="8"/>
  <c r="I575" i="8"/>
  <c r="E574" i="8"/>
  <c r="I574" i="8"/>
  <c r="E573" i="8"/>
  <c r="I573" i="8"/>
  <c r="E572" i="8"/>
  <c r="I572" i="8"/>
  <c r="E571" i="8"/>
  <c r="I571" i="8"/>
  <c r="E570" i="8"/>
  <c r="I570" i="8"/>
  <c r="E569" i="8"/>
  <c r="I569" i="8"/>
  <c r="E568" i="8"/>
  <c r="I568" i="8"/>
  <c r="E567" i="8"/>
  <c r="I567" i="8"/>
  <c r="E566" i="8"/>
  <c r="I566" i="8"/>
  <c r="E565" i="8"/>
  <c r="I565" i="8"/>
  <c r="E564" i="8"/>
  <c r="I564" i="8"/>
  <c r="E563" i="8"/>
  <c r="I563" i="8"/>
  <c r="E562" i="8"/>
  <c r="I562" i="8"/>
  <c r="E561" i="8"/>
  <c r="I561" i="8"/>
  <c r="E560" i="8"/>
  <c r="I560" i="8"/>
  <c r="E559" i="8"/>
  <c r="I559" i="8"/>
  <c r="E558" i="8"/>
  <c r="I558" i="8"/>
  <c r="E557" i="8"/>
  <c r="I557" i="8"/>
  <c r="E556" i="8"/>
  <c r="I556" i="8"/>
  <c r="E555" i="8"/>
  <c r="I555" i="8"/>
  <c r="E554" i="8"/>
  <c r="I554" i="8"/>
  <c r="E553" i="8"/>
  <c r="I553" i="8"/>
  <c r="E552" i="8"/>
  <c r="I552" i="8"/>
  <c r="E551" i="8"/>
  <c r="I551" i="8"/>
  <c r="E550" i="8"/>
  <c r="I550" i="8"/>
  <c r="E549" i="8"/>
  <c r="I549" i="8"/>
  <c r="E548" i="8"/>
  <c r="I548" i="8"/>
  <c r="E547" i="8"/>
  <c r="I547" i="8"/>
  <c r="E546" i="8"/>
  <c r="I546" i="8"/>
  <c r="E545" i="8"/>
  <c r="I545" i="8"/>
  <c r="E544" i="8"/>
  <c r="I544" i="8"/>
  <c r="E543" i="8"/>
  <c r="I543" i="8"/>
  <c r="E542" i="8"/>
  <c r="I542" i="8"/>
  <c r="E541" i="8"/>
  <c r="I541" i="8"/>
  <c r="E540" i="8"/>
  <c r="I540" i="8"/>
  <c r="E539" i="8"/>
  <c r="I539" i="8"/>
  <c r="E538" i="8"/>
  <c r="I538" i="8"/>
  <c r="E537" i="8"/>
  <c r="I537" i="8"/>
  <c r="E536" i="8"/>
  <c r="I536" i="8"/>
  <c r="E535" i="8"/>
  <c r="I535" i="8"/>
  <c r="E534" i="8"/>
  <c r="I534" i="8"/>
  <c r="E533" i="8"/>
  <c r="I533" i="8"/>
  <c r="E532" i="8"/>
  <c r="I532" i="8"/>
  <c r="E531" i="8"/>
  <c r="I531" i="8"/>
  <c r="E530" i="8"/>
  <c r="I530" i="8"/>
  <c r="E529" i="8"/>
  <c r="I529" i="8"/>
  <c r="E528" i="8"/>
  <c r="I528" i="8"/>
  <c r="E527" i="8"/>
  <c r="I527" i="8"/>
  <c r="E526" i="8"/>
  <c r="I526" i="8"/>
  <c r="E525" i="8"/>
  <c r="I525" i="8"/>
  <c r="E524" i="8"/>
  <c r="I524" i="8"/>
  <c r="E523" i="8"/>
  <c r="I523" i="8"/>
  <c r="E522" i="8"/>
  <c r="I522" i="8"/>
  <c r="E521" i="8"/>
  <c r="I521" i="8"/>
  <c r="E520" i="8"/>
  <c r="I520" i="8"/>
  <c r="E519" i="8"/>
  <c r="I519" i="8"/>
  <c r="E518" i="8"/>
  <c r="I518" i="8"/>
  <c r="E517" i="8"/>
  <c r="I517" i="8"/>
  <c r="E516" i="8"/>
  <c r="I516" i="8"/>
  <c r="E515" i="8"/>
  <c r="I515" i="8"/>
  <c r="E514" i="8"/>
  <c r="I514" i="8"/>
  <c r="E513" i="8"/>
  <c r="I513" i="8"/>
  <c r="E512" i="8"/>
  <c r="I512" i="8"/>
  <c r="E511" i="8"/>
  <c r="I511" i="8"/>
  <c r="E510" i="8"/>
  <c r="I510" i="8"/>
  <c r="E509" i="8"/>
  <c r="I509" i="8"/>
  <c r="E508" i="8"/>
  <c r="I508" i="8"/>
  <c r="E507" i="8"/>
  <c r="I507" i="8"/>
  <c r="E506" i="8"/>
  <c r="I506" i="8"/>
  <c r="E505" i="8"/>
  <c r="I505" i="8"/>
  <c r="E504" i="8"/>
  <c r="I504" i="8"/>
  <c r="E503" i="8"/>
  <c r="I503" i="8"/>
  <c r="E502" i="8"/>
  <c r="I502" i="8"/>
  <c r="E501" i="8"/>
  <c r="I501" i="8"/>
  <c r="E500" i="8"/>
  <c r="I500" i="8"/>
  <c r="E499" i="8"/>
  <c r="I499" i="8"/>
  <c r="E498" i="8"/>
  <c r="I498" i="8"/>
  <c r="E497" i="8"/>
  <c r="I497" i="8"/>
  <c r="E496" i="8"/>
  <c r="I496" i="8"/>
  <c r="E495" i="8"/>
  <c r="I495" i="8"/>
  <c r="E494" i="8"/>
  <c r="I494" i="8"/>
  <c r="E493" i="8"/>
  <c r="I493" i="8"/>
  <c r="E492" i="8"/>
  <c r="I492" i="8"/>
  <c r="E491" i="8"/>
  <c r="I491" i="8"/>
  <c r="E490" i="8"/>
  <c r="I490" i="8"/>
  <c r="E489" i="8"/>
  <c r="I489" i="8"/>
  <c r="E488" i="8"/>
  <c r="I488" i="8"/>
  <c r="E487" i="8"/>
  <c r="I487" i="8"/>
  <c r="E486" i="8"/>
  <c r="I486" i="8"/>
  <c r="E485" i="8"/>
  <c r="I485" i="8"/>
  <c r="E484" i="8"/>
  <c r="I484" i="8"/>
  <c r="E483" i="8"/>
  <c r="I483" i="8"/>
  <c r="E482" i="8"/>
  <c r="I482" i="8"/>
  <c r="E481" i="8"/>
  <c r="I481" i="8"/>
  <c r="E480" i="8"/>
  <c r="I480" i="8"/>
  <c r="E479" i="8"/>
  <c r="I479" i="8"/>
  <c r="E478" i="8"/>
  <c r="I478" i="8"/>
  <c r="E477" i="8"/>
  <c r="I477" i="8"/>
  <c r="E476" i="8"/>
  <c r="I476" i="8"/>
  <c r="E475" i="8"/>
  <c r="I475" i="8"/>
  <c r="E474" i="8"/>
  <c r="I474" i="8"/>
  <c r="E473" i="8"/>
  <c r="I473" i="8"/>
  <c r="E472" i="8"/>
  <c r="I472" i="8"/>
  <c r="E471" i="8"/>
  <c r="I471" i="8"/>
  <c r="E470" i="8"/>
  <c r="I470" i="8"/>
  <c r="E469" i="8"/>
  <c r="I469" i="8"/>
  <c r="E468" i="8"/>
  <c r="I468" i="8"/>
  <c r="E467" i="8"/>
  <c r="I467" i="8"/>
  <c r="E466" i="8"/>
  <c r="I466" i="8"/>
  <c r="E465" i="8"/>
  <c r="I465" i="8"/>
  <c r="E464" i="8"/>
  <c r="I464" i="8"/>
  <c r="E463" i="8"/>
  <c r="I463" i="8"/>
  <c r="E462" i="8"/>
  <c r="I462" i="8"/>
  <c r="E461" i="8"/>
  <c r="I461" i="8"/>
  <c r="E460" i="8"/>
  <c r="I460" i="8"/>
  <c r="E459" i="8"/>
  <c r="I459" i="8"/>
  <c r="E458" i="8"/>
  <c r="I458" i="8"/>
  <c r="E457" i="8"/>
  <c r="I457" i="8"/>
  <c r="E456" i="8"/>
  <c r="I456" i="8"/>
  <c r="E455" i="8"/>
  <c r="I455" i="8"/>
  <c r="E454" i="8"/>
  <c r="I454" i="8"/>
  <c r="E453" i="8"/>
  <c r="I453" i="8"/>
  <c r="E452" i="8"/>
  <c r="I452" i="8"/>
  <c r="E451" i="8"/>
  <c r="I451" i="8"/>
  <c r="E450" i="8"/>
  <c r="I450" i="8"/>
  <c r="E449" i="8"/>
  <c r="I449" i="8"/>
  <c r="E448" i="8"/>
  <c r="I448" i="8"/>
  <c r="E447" i="8"/>
  <c r="I447" i="8"/>
  <c r="E446" i="8"/>
  <c r="I446" i="8"/>
  <c r="E445" i="8"/>
  <c r="I445" i="8"/>
  <c r="E444" i="8"/>
  <c r="I444" i="8"/>
  <c r="E443" i="8"/>
  <c r="I443" i="8"/>
  <c r="E442" i="8"/>
  <c r="I442" i="8"/>
  <c r="E441" i="8"/>
  <c r="I441" i="8"/>
  <c r="E440" i="8"/>
  <c r="I440" i="8"/>
  <c r="E439" i="8"/>
  <c r="I439" i="8"/>
  <c r="E438" i="8"/>
  <c r="I438" i="8"/>
  <c r="E437" i="8"/>
  <c r="I437" i="8"/>
  <c r="E436" i="8"/>
  <c r="I436" i="8"/>
  <c r="E435" i="8"/>
  <c r="I435" i="8"/>
  <c r="E434" i="8"/>
  <c r="I434" i="8"/>
  <c r="E433" i="8"/>
  <c r="I433" i="8"/>
  <c r="E432" i="8"/>
  <c r="I432" i="8"/>
  <c r="E431" i="8"/>
  <c r="I431" i="8"/>
  <c r="E430" i="8"/>
  <c r="I430" i="8"/>
  <c r="E429" i="8"/>
  <c r="I429" i="8"/>
  <c r="E428" i="8"/>
  <c r="I428" i="8"/>
  <c r="E427" i="8"/>
  <c r="I427" i="8"/>
  <c r="E426" i="8"/>
  <c r="I426" i="8"/>
  <c r="E425" i="8"/>
  <c r="I425" i="8"/>
  <c r="E424" i="8"/>
  <c r="I424" i="8"/>
  <c r="E423" i="8"/>
  <c r="I423" i="8"/>
  <c r="E422" i="8"/>
  <c r="I422" i="8"/>
  <c r="E421" i="8"/>
  <c r="I421" i="8"/>
  <c r="E420" i="8"/>
  <c r="I420" i="8"/>
  <c r="E419" i="8"/>
  <c r="I419" i="8"/>
  <c r="E418" i="8"/>
  <c r="I418" i="8"/>
  <c r="E417" i="8"/>
  <c r="I417" i="8"/>
  <c r="E416" i="8"/>
  <c r="I416" i="8"/>
  <c r="E415" i="8"/>
  <c r="I415" i="8"/>
  <c r="E414" i="8"/>
  <c r="I414" i="8"/>
  <c r="E413" i="8"/>
  <c r="I413" i="8"/>
  <c r="E412" i="8"/>
  <c r="I412" i="8"/>
  <c r="E411" i="8"/>
  <c r="I411" i="8"/>
  <c r="E410" i="8"/>
  <c r="I410" i="8"/>
  <c r="E409" i="8"/>
  <c r="I409" i="8"/>
  <c r="E408" i="8"/>
  <c r="I408" i="8"/>
  <c r="E407" i="8"/>
  <c r="I407" i="8"/>
  <c r="E406" i="8"/>
  <c r="I406" i="8"/>
  <c r="E405" i="8"/>
  <c r="I405" i="8"/>
  <c r="E404" i="8"/>
  <c r="I404" i="8"/>
  <c r="E403" i="8"/>
  <c r="I403" i="8"/>
  <c r="E402" i="8"/>
  <c r="I402" i="8"/>
  <c r="E401" i="8"/>
  <c r="I401" i="8"/>
  <c r="E400" i="8"/>
  <c r="I400" i="8"/>
  <c r="E399" i="8"/>
  <c r="I399" i="8"/>
  <c r="E398" i="8"/>
  <c r="I398" i="8"/>
  <c r="E397" i="8"/>
  <c r="I397" i="8"/>
  <c r="E396" i="8"/>
  <c r="I396" i="8"/>
  <c r="E395" i="8"/>
  <c r="I395" i="8"/>
  <c r="E394" i="8"/>
  <c r="I394" i="8"/>
  <c r="E393" i="8"/>
  <c r="I393" i="8"/>
  <c r="E392" i="8"/>
  <c r="I392" i="8"/>
  <c r="E391" i="8"/>
  <c r="I391" i="8"/>
  <c r="E390" i="8"/>
  <c r="I390" i="8"/>
  <c r="E389" i="8"/>
  <c r="I389" i="8"/>
  <c r="E388" i="8"/>
  <c r="I388" i="8"/>
  <c r="E387" i="8"/>
  <c r="I387" i="8"/>
  <c r="E386" i="8"/>
  <c r="I386" i="8"/>
  <c r="E385" i="8"/>
  <c r="I385" i="8"/>
  <c r="E384" i="8"/>
  <c r="I384" i="8"/>
  <c r="E383" i="8"/>
  <c r="I383" i="8"/>
  <c r="E382" i="8"/>
  <c r="I382" i="8"/>
  <c r="E381" i="8"/>
  <c r="I381" i="8"/>
  <c r="E380" i="8"/>
  <c r="I380" i="8"/>
  <c r="E379" i="8"/>
  <c r="I379" i="8"/>
  <c r="E378" i="8"/>
  <c r="I378" i="8"/>
  <c r="E377" i="8"/>
  <c r="I377" i="8"/>
  <c r="E376" i="8"/>
  <c r="I376" i="8"/>
  <c r="E375" i="8"/>
  <c r="I375" i="8"/>
  <c r="E374" i="8"/>
  <c r="I374" i="8"/>
  <c r="E373" i="8"/>
  <c r="I373" i="8"/>
  <c r="E372" i="8"/>
  <c r="I372" i="8"/>
  <c r="E371" i="8"/>
  <c r="I371" i="8"/>
  <c r="E370" i="8"/>
  <c r="I370" i="8"/>
  <c r="E369" i="8"/>
  <c r="I369" i="8"/>
  <c r="E368" i="8"/>
  <c r="I368" i="8"/>
  <c r="E367" i="8"/>
  <c r="I367" i="8"/>
  <c r="E366" i="8"/>
  <c r="I366" i="8"/>
  <c r="E365" i="8"/>
  <c r="I365" i="8"/>
  <c r="E364" i="8"/>
  <c r="I364" i="8"/>
  <c r="E363" i="8"/>
  <c r="I363" i="8"/>
  <c r="E362" i="8"/>
  <c r="I362" i="8"/>
  <c r="E361" i="8"/>
  <c r="I361" i="8"/>
  <c r="E360" i="8"/>
  <c r="I360" i="8"/>
  <c r="E359" i="8"/>
  <c r="I359" i="8"/>
  <c r="E358" i="8"/>
  <c r="I358" i="8"/>
  <c r="E357" i="8"/>
  <c r="I357" i="8"/>
  <c r="E356" i="8"/>
  <c r="I356" i="8"/>
  <c r="E355" i="8"/>
  <c r="I355" i="8"/>
  <c r="E354" i="8"/>
  <c r="I354" i="8"/>
  <c r="E353" i="8"/>
  <c r="I353" i="8"/>
  <c r="E352" i="8"/>
  <c r="I352" i="8"/>
  <c r="E351" i="8"/>
  <c r="I351" i="8"/>
  <c r="E350" i="8"/>
  <c r="I350" i="8"/>
  <c r="E349" i="8"/>
  <c r="I349" i="8"/>
  <c r="E348" i="8"/>
  <c r="I348" i="8"/>
  <c r="E347" i="8"/>
  <c r="I347" i="8"/>
  <c r="E346" i="8"/>
  <c r="I346" i="8"/>
  <c r="E345" i="8"/>
  <c r="I345" i="8"/>
  <c r="E344" i="8"/>
  <c r="I344" i="8"/>
  <c r="E343" i="8"/>
  <c r="I343" i="8"/>
  <c r="E342" i="8"/>
  <c r="I342" i="8"/>
  <c r="E341" i="8"/>
  <c r="I341" i="8"/>
  <c r="E340" i="8"/>
  <c r="I340" i="8"/>
  <c r="E339" i="8"/>
  <c r="I339" i="8"/>
  <c r="E338" i="8"/>
  <c r="I338" i="8"/>
  <c r="E337" i="8"/>
  <c r="I337" i="8"/>
  <c r="E336" i="8"/>
  <c r="I336" i="8"/>
  <c r="E335" i="8"/>
  <c r="I335" i="8"/>
  <c r="E334" i="8"/>
  <c r="I334" i="8"/>
  <c r="E333" i="8"/>
  <c r="I333" i="8"/>
  <c r="E332" i="8"/>
  <c r="I332" i="8"/>
  <c r="E331" i="8"/>
  <c r="I331" i="8"/>
  <c r="E330" i="8"/>
  <c r="I330" i="8"/>
  <c r="E329" i="8"/>
  <c r="I329" i="8"/>
  <c r="E328" i="8"/>
  <c r="I328" i="8"/>
  <c r="E327" i="8"/>
  <c r="I327" i="8"/>
  <c r="E326" i="8"/>
  <c r="I326" i="8"/>
  <c r="E325" i="8"/>
  <c r="I325" i="8"/>
  <c r="E324" i="8"/>
  <c r="I324" i="8"/>
  <c r="E323" i="8"/>
  <c r="I323" i="8"/>
  <c r="E322" i="8"/>
  <c r="I322" i="8"/>
  <c r="E321" i="8"/>
  <c r="I321" i="8"/>
  <c r="E320" i="8"/>
  <c r="I320" i="8"/>
  <c r="E319" i="8"/>
  <c r="I319" i="8"/>
  <c r="E318" i="8"/>
  <c r="I318" i="8"/>
  <c r="E317" i="8"/>
  <c r="I317" i="8"/>
  <c r="E316" i="8"/>
  <c r="I316" i="8"/>
  <c r="E315" i="8"/>
  <c r="I315" i="8"/>
  <c r="E314" i="8"/>
  <c r="I314" i="8"/>
  <c r="E313" i="8"/>
  <c r="I313" i="8"/>
  <c r="E312" i="8"/>
  <c r="I312" i="8"/>
  <c r="E311" i="8"/>
  <c r="I311" i="8"/>
  <c r="E310" i="8"/>
  <c r="I310" i="8"/>
  <c r="E309" i="8"/>
  <c r="I309" i="8"/>
  <c r="E308" i="8"/>
  <c r="I308" i="8"/>
  <c r="E307" i="8"/>
  <c r="I307" i="8"/>
  <c r="E306" i="8"/>
  <c r="I306" i="8"/>
  <c r="E305" i="8"/>
  <c r="I305" i="8"/>
  <c r="E304" i="8"/>
  <c r="I304" i="8"/>
  <c r="E303" i="8"/>
  <c r="I303" i="8"/>
  <c r="E302" i="8"/>
  <c r="I302" i="8"/>
  <c r="E301" i="8"/>
  <c r="I301" i="8"/>
  <c r="E300" i="8"/>
  <c r="I300" i="8"/>
  <c r="E299" i="8"/>
  <c r="I299" i="8"/>
  <c r="E298" i="8"/>
  <c r="I298" i="8"/>
  <c r="E297" i="8"/>
  <c r="I297" i="8"/>
  <c r="E296" i="8"/>
  <c r="I296" i="8"/>
  <c r="E295" i="8"/>
  <c r="I295" i="8"/>
  <c r="E294" i="8"/>
  <c r="I294" i="8"/>
  <c r="E293" i="8"/>
  <c r="I293" i="8"/>
  <c r="E292" i="8"/>
  <c r="I292" i="8"/>
  <c r="E291" i="8"/>
  <c r="I291" i="8"/>
  <c r="E290" i="8"/>
  <c r="I290" i="8"/>
  <c r="E289" i="8"/>
  <c r="I289" i="8"/>
  <c r="E288" i="8"/>
  <c r="I288" i="8"/>
  <c r="E287" i="8"/>
  <c r="I287" i="8"/>
  <c r="E286" i="8"/>
  <c r="I286" i="8"/>
  <c r="E285" i="8"/>
  <c r="I285" i="8"/>
  <c r="E284" i="8"/>
  <c r="I284" i="8"/>
  <c r="E283" i="8"/>
  <c r="I283" i="8"/>
  <c r="E282" i="8"/>
  <c r="I282" i="8"/>
  <c r="E281" i="8"/>
  <c r="I281" i="8"/>
  <c r="E280" i="8"/>
  <c r="I280" i="8"/>
  <c r="E279" i="8"/>
  <c r="I279" i="8"/>
  <c r="E278" i="8"/>
  <c r="I278" i="8"/>
  <c r="E277" i="8"/>
  <c r="I277" i="8"/>
  <c r="E276" i="8"/>
  <c r="I276" i="8"/>
  <c r="E275" i="8"/>
  <c r="I275" i="8"/>
  <c r="E274" i="8"/>
  <c r="I274" i="8"/>
  <c r="E273" i="8"/>
  <c r="I273" i="8"/>
  <c r="E272" i="8"/>
  <c r="I272" i="8"/>
  <c r="E271" i="8"/>
  <c r="I271" i="8"/>
  <c r="E270" i="8"/>
  <c r="I270" i="8"/>
  <c r="E269" i="8"/>
  <c r="I269" i="8"/>
  <c r="E268" i="8"/>
  <c r="I268" i="8"/>
  <c r="E267" i="8"/>
  <c r="I267" i="8"/>
  <c r="E266" i="8"/>
  <c r="I266" i="8"/>
  <c r="E265" i="8"/>
  <c r="I265" i="8"/>
  <c r="E264" i="8"/>
  <c r="I264" i="8"/>
  <c r="E263" i="8"/>
  <c r="I263" i="8"/>
  <c r="E262" i="8"/>
  <c r="I262" i="8"/>
  <c r="E261" i="8"/>
  <c r="I261" i="8"/>
  <c r="E260" i="8"/>
  <c r="I260" i="8"/>
  <c r="E259" i="8"/>
  <c r="I259" i="8"/>
  <c r="E258" i="8"/>
  <c r="I258" i="8"/>
  <c r="E257" i="8"/>
  <c r="I257" i="8"/>
  <c r="E256" i="8"/>
  <c r="I256" i="8"/>
  <c r="E255" i="8"/>
  <c r="I255" i="8"/>
  <c r="E254" i="8"/>
  <c r="I254" i="8"/>
  <c r="E253" i="8"/>
  <c r="I253" i="8"/>
  <c r="E252" i="8"/>
  <c r="I252" i="8"/>
  <c r="E251" i="8"/>
  <c r="I251" i="8"/>
  <c r="E250" i="8"/>
  <c r="I250" i="8"/>
  <c r="E249" i="8"/>
  <c r="I249" i="8"/>
  <c r="E248" i="8"/>
  <c r="I248" i="8"/>
  <c r="E247" i="8"/>
  <c r="I247" i="8"/>
  <c r="E246" i="8"/>
  <c r="I246" i="8"/>
  <c r="E245" i="8"/>
  <c r="I245" i="8"/>
  <c r="E244" i="8"/>
  <c r="I244" i="8"/>
  <c r="E243" i="8"/>
  <c r="I243" i="8"/>
  <c r="E242" i="8"/>
  <c r="I242" i="8"/>
  <c r="E241" i="8"/>
  <c r="I241" i="8"/>
  <c r="E240" i="8"/>
  <c r="I240" i="8"/>
  <c r="E239" i="8"/>
  <c r="I239" i="8"/>
  <c r="E238" i="8"/>
  <c r="I238" i="8"/>
  <c r="E237" i="8"/>
  <c r="I237" i="8"/>
  <c r="E236" i="8"/>
  <c r="I236" i="8"/>
  <c r="E235" i="8"/>
  <c r="I235" i="8"/>
  <c r="E234" i="8"/>
  <c r="I234" i="8"/>
  <c r="E233" i="8"/>
  <c r="I233" i="8"/>
  <c r="E232" i="8"/>
  <c r="I232" i="8"/>
  <c r="E231" i="8"/>
  <c r="I231" i="8"/>
  <c r="E230" i="8"/>
  <c r="I230" i="8"/>
  <c r="E229" i="8"/>
  <c r="I229" i="8"/>
  <c r="E228" i="8"/>
  <c r="I228" i="8"/>
  <c r="E227" i="8"/>
  <c r="I227" i="8"/>
  <c r="E226" i="8"/>
  <c r="I226" i="8"/>
  <c r="E225" i="8"/>
  <c r="I225" i="8"/>
  <c r="E224" i="8"/>
  <c r="I224" i="8"/>
  <c r="E223" i="8"/>
  <c r="I223" i="8"/>
  <c r="E222" i="8"/>
  <c r="I222" i="8"/>
  <c r="E221" i="8"/>
  <c r="I221" i="8"/>
  <c r="E220" i="8"/>
  <c r="I220" i="8"/>
  <c r="E219" i="8"/>
  <c r="I219" i="8"/>
  <c r="E218" i="8"/>
  <c r="I218" i="8"/>
  <c r="E217" i="8"/>
  <c r="I217" i="8"/>
  <c r="E216" i="8"/>
  <c r="I216" i="8"/>
  <c r="E215" i="8"/>
  <c r="I215" i="8"/>
  <c r="E214" i="8"/>
  <c r="I214" i="8"/>
  <c r="E213" i="8"/>
  <c r="I213" i="8"/>
  <c r="E212" i="8"/>
  <c r="I212" i="8"/>
  <c r="E211" i="8"/>
  <c r="I211" i="8"/>
  <c r="E210" i="8"/>
  <c r="I210" i="8"/>
  <c r="E209" i="8"/>
  <c r="I209" i="8"/>
  <c r="E208" i="8"/>
  <c r="I208" i="8"/>
  <c r="E207" i="8"/>
  <c r="I207" i="8"/>
  <c r="E206" i="8"/>
  <c r="I206" i="8"/>
  <c r="E205" i="8"/>
  <c r="I205" i="8"/>
  <c r="E204" i="8"/>
  <c r="I204" i="8"/>
  <c r="E203" i="8"/>
  <c r="I203" i="8"/>
  <c r="E202" i="8"/>
  <c r="I202" i="8"/>
  <c r="E201" i="8"/>
  <c r="I201" i="8"/>
  <c r="E200" i="8"/>
  <c r="I200" i="8"/>
  <c r="E199" i="8"/>
  <c r="I199" i="8"/>
  <c r="E198" i="8"/>
  <c r="I198" i="8"/>
  <c r="E197" i="8"/>
  <c r="I197" i="8"/>
  <c r="E196" i="8"/>
  <c r="I196" i="8"/>
  <c r="E195" i="8"/>
  <c r="I195" i="8"/>
  <c r="E194" i="8"/>
  <c r="I194" i="8"/>
  <c r="E193" i="8"/>
  <c r="I193" i="8"/>
  <c r="E192" i="8"/>
  <c r="I192" i="8"/>
  <c r="E191" i="8"/>
  <c r="I191" i="8"/>
  <c r="E190" i="8"/>
  <c r="I190" i="8"/>
  <c r="E189" i="8"/>
  <c r="I189" i="8"/>
  <c r="E188" i="8"/>
  <c r="I188" i="8"/>
  <c r="E187" i="8"/>
  <c r="I187" i="8"/>
  <c r="E186" i="8"/>
  <c r="I186" i="8"/>
  <c r="E185" i="8"/>
  <c r="I185" i="8"/>
  <c r="E184" i="8"/>
  <c r="I184" i="8"/>
  <c r="E183" i="8"/>
  <c r="I183" i="8"/>
  <c r="E182" i="8"/>
  <c r="I182" i="8"/>
  <c r="E181" i="8"/>
  <c r="I181" i="8"/>
  <c r="E180" i="8"/>
  <c r="I180" i="8"/>
  <c r="E179" i="8"/>
  <c r="I179" i="8"/>
  <c r="E178" i="8"/>
  <c r="I178" i="8"/>
  <c r="E177" i="8"/>
  <c r="I177" i="8"/>
  <c r="E176" i="8"/>
  <c r="I176" i="8"/>
  <c r="E175" i="8"/>
  <c r="I175" i="8"/>
  <c r="E174" i="8"/>
  <c r="I174" i="8"/>
  <c r="E173" i="8"/>
  <c r="I173" i="8"/>
  <c r="E172" i="8"/>
  <c r="I172" i="8"/>
  <c r="E171" i="8"/>
  <c r="I171" i="8"/>
  <c r="E170" i="8"/>
  <c r="I170" i="8"/>
  <c r="E169" i="8"/>
  <c r="I169" i="8"/>
  <c r="E168" i="8"/>
  <c r="I168" i="8"/>
  <c r="E167" i="8"/>
  <c r="I167" i="8"/>
  <c r="E166" i="8"/>
  <c r="I166" i="8"/>
  <c r="E165" i="8"/>
  <c r="I165" i="8"/>
  <c r="E164" i="8"/>
  <c r="I164" i="8"/>
  <c r="E163" i="8"/>
  <c r="I163" i="8"/>
  <c r="E162" i="8"/>
  <c r="I162" i="8"/>
  <c r="E161" i="8"/>
  <c r="I161" i="8"/>
  <c r="E160" i="8"/>
  <c r="I160" i="8"/>
  <c r="E159" i="8"/>
  <c r="I159" i="8"/>
  <c r="E158" i="8"/>
  <c r="I158" i="8"/>
  <c r="E157" i="8"/>
  <c r="I157" i="8"/>
  <c r="E156" i="8"/>
  <c r="I156" i="8"/>
  <c r="E155" i="8"/>
  <c r="I155" i="8"/>
  <c r="E154" i="8"/>
  <c r="I154" i="8"/>
  <c r="E153" i="8"/>
  <c r="I153" i="8"/>
  <c r="E152" i="8"/>
  <c r="I152" i="8"/>
  <c r="E151" i="8"/>
  <c r="I151" i="8"/>
  <c r="E150" i="8"/>
  <c r="I150" i="8"/>
  <c r="E149" i="8"/>
  <c r="I149" i="8"/>
  <c r="E148" i="8"/>
  <c r="I148" i="8"/>
  <c r="E147" i="8"/>
  <c r="I147" i="8"/>
  <c r="E146" i="8"/>
  <c r="I146" i="8"/>
  <c r="E145" i="8"/>
  <c r="I145" i="8"/>
  <c r="E144" i="8"/>
  <c r="I144" i="8"/>
  <c r="E143" i="8"/>
  <c r="I143" i="8"/>
  <c r="E142" i="8"/>
  <c r="I142" i="8"/>
  <c r="E141" i="8"/>
  <c r="I141" i="8"/>
  <c r="E140" i="8"/>
  <c r="I140" i="8"/>
  <c r="E139" i="8"/>
  <c r="I139" i="8"/>
  <c r="E138" i="8"/>
  <c r="I138" i="8"/>
  <c r="E137" i="8"/>
  <c r="I137" i="8"/>
  <c r="E136" i="8"/>
  <c r="I136" i="8"/>
  <c r="E135" i="8"/>
  <c r="I135" i="8"/>
  <c r="E134" i="8"/>
  <c r="I134" i="8"/>
  <c r="E133" i="8"/>
  <c r="I133" i="8"/>
  <c r="E132" i="8"/>
  <c r="I132" i="8"/>
  <c r="E131" i="8"/>
  <c r="I131" i="8"/>
  <c r="E130" i="8"/>
  <c r="I130" i="8"/>
  <c r="E129" i="8"/>
  <c r="I129" i="8"/>
  <c r="E128" i="8"/>
  <c r="I128" i="8"/>
  <c r="E127" i="8"/>
  <c r="I127" i="8"/>
  <c r="E126" i="8"/>
  <c r="I126" i="8"/>
  <c r="E125" i="8"/>
  <c r="I125" i="8"/>
  <c r="E124" i="8"/>
  <c r="I124" i="8"/>
  <c r="E123" i="8"/>
  <c r="I123" i="8"/>
  <c r="E122" i="8"/>
  <c r="I122" i="8"/>
  <c r="E121" i="8"/>
  <c r="I121" i="8"/>
  <c r="E120" i="8"/>
  <c r="I120" i="8"/>
  <c r="E119" i="8"/>
  <c r="I119" i="8"/>
  <c r="E118" i="8"/>
  <c r="I118" i="8"/>
  <c r="E117" i="8"/>
  <c r="I117" i="8"/>
  <c r="E116" i="8"/>
  <c r="I116" i="8"/>
  <c r="E115" i="8"/>
  <c r="I115" i="8"/>
  <c r="E114" i="8"/>
  <c r="I114" i="8"/>
  <c r="E113" i="8"/>
  <c r="I113" i="8"/>
  <c r="E112" i="8"/>
  <c r="I112" i="8"/>
  <c r="E111" i="8"/>
  <c r="I111" i="8"/>
  <c r="E110" i="8"/>
  <c r="I110" i="8"/>
  <c r="E109" i="8"/>
  <c r="I109" i="8"/>
  <c r="E108" i="8"/>
  <c r="I108" i="8"/>
  <c r="E107" i="8"/>
  <c r="I107" i="8"/>
  <c r="E106" i="8"/>
  <c r="I106" i="8"/>
  <c r="E105" i="8"/>
  <c r="I105" i="8"/>
  <c r="E104" i="8"/>
  <c r="I104" i="8"/>
  <c r="E103" i="8"/>
  <c r="I103" i="8"/>
  <c r="E102" i="8"/>
  <c r="I102" i="8"/>
  <c r="E101" i="8"/>
  <c r="I101" i="8"/>
  <c r="E100" i="8"/>
  <c r="I100" i="8"/>
  <c r="E99" i="8"/>
  <c r="I99" i="8"/>
  <c r="E98" i="8"/>
  <c r="I98" i="8"/>
  <c r="E97" i="8"/>
  <c r="I97" i="8"/>
  <c r="E96" i="8"/>
  <c r="I96" i="8"/>
  <c r="E95" i="8"/>
  <c r="I95" i="8"/>
  <c r="E94" i="8"/>
  <c r="I94" i="8"/>
  <c r="E93" i="8"/>
  <c r="I93" i="8"/>
  <c r="E92" i="8"/>
  <c r="I92" i="8"/>
  <c r="E91" i="8"/>
  <c r="I91" i="8"/>
  <c r="E90" i="8"/>
  <c r="I90" i="8"/>
  <c r="E89" i="8"/>
  <c r="I89" i="8"/>
  <c r="E88" i="8"/>
  <c r="I88" i="8"/>
  <c r="E87" i="8"/>
  <c r="I87" i="8"/>
  <c r="E86" i="8"/>
  <c r="I86" i="8"/>
  <c r="E85" i="8"/>
  <c r="I85" i="8"/>
  <c r="E84" i="8"/>
  <c r="I84" i="8"/>
  <c r="E83" i="8"/>
  <c r="I83" i="8"/>
  <c r="E82" i="8"/>
  <c r="I82" i="8"/>
  <c r="E81" i="8"/>
  <c r="I81" i="8"/>
  <c r="E80" i="8"/>
  <c r="I80" i="8"/>
  <c r="E79" i="8"/>
  <c r="I79" i="8"/>
  <c r="E78" i="8"/>
  <c r="I78" i="8"/>
  <c r="E77" i="8"/>
  <c r="I77" i="8"/>
  <c r="E76" i="8"/>
  <c r="I76" i="8"/>
  <c r="E75" i="8"/>
  <c r="I75" i="8"/>
  <c r="E74" i="8"/>
  <c r="I74" i="8"/>
  <c r="E73" i="8"/>
  <c r="I73" i="8"/>
  <c r="E72" i="8"/>
  <c r="I72" i="8"/>
  <c r="E71" i="8"/>
  <c r="I71" i="8"/>
  <c r="E70" i="8"/>
  <c r="I70" i="8"/>
  <c r="E69" i="8"/>
  <c r="I69" i="8"/>
  <c r="E68" i="8"/>
  <c r="I68" i="8"/>
  <c r="E67" i="8"/>
  <c r="I67" i="8"/>
  <c r="E66" i="8"/>
  <c r="I66" i="8"/>
  <c r="E65" i="8"/>
  <c r="I65" i="8"/>
  <c r="E64" i="8"/>
  <c r="I64" i="8"/>
  <c r="E63" i="8"/>
  <c r="I63" i="8"/>
  <c r="E62" i="8"/>
  <c r="I62" i="8"/>
  <c r="E61" i="8"/>
  <c r="I61" i="8"/>
  <c r="E60" i="8"/>
  <c r="I60" i="8"/>
  <c r="E59" i="8"/>
  <c r="I59" i="8"/>
  <c r="E58" i="8"/>
  <c r="I58" i="8"/>
  <c r="E57" i="8"/>
  <c r="I57" i="8"/>
  <c r="E56" i="8"/>
  <c r="I56" i="8"/>
  <c r="E55" i="8"/>
  <c r="I55" i="8"/>
  <c r="E54" i="8"/>
  <c r="I54" i="8"/>
  <c r="E53" i="8"/>
  <c r="I53" i="8"/>
  <c r="E52" i="8"/>
  <c r="I52" i="8"/>
  <c r="E51" i="8"/>
  <c r="I51" i="8"/>
  <c r="E50" i="8"/>
  <c r="I50" i="8"/>
  <c r="E49" i="8"/>
  <c r="I49" i="8"/>
  <c r="E48" i="8"/>
  <c r="I48" i="8"/>
  <c r="E47" i="8"/>
  <c r="I47" i="8"/>
  <c r="E46" i="8"/>
  <c r="I46" i="8"/>
  <c r="E45" i="8"/>
  <c r="I45" i="8"/>
  <c r="E44" i="8"/>
  <c r="I44" i="8"/>
  <c r="E43" i="8"/>
  <c r="I43" i="8"/>
  <c r="E42" i="8"/>
  <c r="I42" i="8"/>
  <c r="E41" i="8"/>
  <c r="I41" i="8"/>
  <c r="E40" i="8"/>
  <c r="I40" i="8"/>
  <c r="E39" i="8"/>
  <c r="I39" i="8"/>
  <c r="E38" i="8"/>
  <c r="I38" i="8"/>
  <c r="E37" i="8"/>
  <c r="I37" i="8"/>
  <c r="E36" i="8"/>
  <c r="I36" i="8"/>
  <c r="E35" i="8"/>
  <c r="I35" i="8"/>
  <c r="E34" i="8"/>
  <c r="I34" i="8"/>
  <c r="E33" i="8"/>
  <c r="I33" i="8"/>
  <c r="E32" i="8"/>
  <c r="I32" i="8"/>
  <c r="E31" i="8"/>
  <c r="I31" i="8"/>
  <c r="E30" i="8"/>
  <c r="I30" i="8"/>
  <c r="E29" i="8"/>
  <c r="I29" i="8"/>
  <c r="E28" i="8"/>
  <c r="I28" i="8"/>
  <c r="E27" i="8"/>
  <c r="I27" i="8"/>
  <c r="E26" i="8"/>
  <c r="I26" i="8"/>
  <c r="E25" i="8"/>
  <c r="I25" i="8"/>
  <c r="E24" i="8"/>
  <c r="I24" i="8"/>
  <c r="E23" i="8"/>
  <c r="I23" i="8"/>
  <c r="E22" i="8"/>
  <c r="I22" i="8"/>
  <c r="E21" i="8"/>
  <c r="I21" i="8"/>
  <c r="E20" i="8"/>
  <c r="I20" i="8"/>
  <c r="E19" i="8"/>
  <c r="I19" i="8"/>
  <c r="E18" i="8"/>
  <c r="I18" i="8"/>
  <c r="E17" i="8"/>
  <c r="I17" i="8"/>
  <c r="E16" i="8"/>
  <c r="I16" i="8"/>
  <c r="E15" i="8"/>
  <c r="I15" i="8"/>
  <c r="E14" i="8"/>
  <c r="I14" i="8"/>
  <c r="E13" i="8"/>
  <c r="I13" i="8"/>
  <c r="E12" i="8"/>
  <c r="I12" i="8"/>
  <c r="E11" i="8"/>
  <c r="I11" i="8"/>
  <c r="E10" i="8"/>
  <c r="I10" i="8"/>
  <c r="E9" i="8"/>
  <c r="I9" i="8"/>
  <c r="E8" i="8"/>
  <c r="I8" i="8"/>
  <c r="E7" i="8"/>
  <c r="I7" i="8"/>
  <c r="E6" i="8"/>
  <c r="I6" i="8"/>
  <c r="E5" i="8"/>
  <c r="I5" i="8"/>
  <c r="E4" i="8"/>
  <c r="I4" i="8"/>
  <c r="E3" i="8"/>
  <c r="I3" i="8"/>
  <c r="E2" i="8"/>
  <c r="I2" i="8"/>
  <c r="E907" i="8"/>
  <c r="I907" i="8"/>
</calcChain>
</file>

<file path=xl/sharedStrings.xml><?xml version="1.0" encoding="utf-8"?>
<sst xmlns="http://schemas.openxmlformats.org/spreadsheetml/2006/main" count="14101" uniqueCount="1398">
  <si>
    <t>Grade</t>
  </si>
  <si>
    <t>Year of First Ascent</t>
  </si>
  <si>
    <t>Name</t>
  </si>
  <si>
    <t>First Ascentionist</t>
  </si>
  <si>
    <t>5.14a</t>
  </si>
  <si>
    <t>Punks in the Gym</t>
  </si>
  <si>
    <t>Wolfgang Gullich</t>
  </si>
  <si>
    <t>5.14b</t>
  </si>
  <si>
    <t>Wallstreet</t>
  </si>
  <si>
    <t>5.14c</t>
  </si>
  <si>
    <t>Hubble</t>
  </si>
  <si>
    <t>Ben Moon</t>
  </si>
  <si>
    <t>5.14d</t>
  </si>
  <si>
    <t>Action Directe</t>
  </si>
  <si>
    <t>5.15a</t>
  </si>
  <si>
    <t>Realization</t>
  </si>
  <si>
    <t>Chris Sharma</t>
  </si>
  <si>
    <t>5.15b</t>
  </si>
  <si>
    <t>Jumbo Love</t>
  </si>
  <si>
    <t>5.15c</t>
  </si>
  <si>
    <t>La Dura Dura</t>
  </si>
  <si>
    <t>Adam Ondra</t>
  </si>
  <si>
    <t>5.15d</t>
  </si>
  <si>
    <t>Silence</t>
  </si>
  <si>
    <t>http://web.stanford.edu/~clint/yos/hard.htm</t>
  </si>
  <si>
    <t>Year</t>
  </si>
  <si>
    <t>V17</t>
  </si>
  <si>
    <t>Burden of Dreams</t>
  </si>
  <si>
    <t>Nalle Hukkataival</t>
  </si>
  <si>
    <t>V16</t>
  </si>
  <si>
    <t>Hypnotized Minds</t>
  </si>
  <si>
    <t>Daniel Woods</t>
  </si>
  <si>
    <t>V15</t>
  </si>
  <si>
    <t>Dreamtime</t>
  </si>
  <si>
    <t>Fred Nicole</t>
  </si>
  <si>
    <t>V14</t>
  </si>
  <si>
    <t>Radja</t>
  </si>
  <si>
    <t>Climb</t>
  </si>
  <si>
    <t>Area</t>
  </si>
  <si>
    <t>Climber</t>
  </si>
  <si>
    <t>Ascent</t>
  </si>
  <si>
    <t>Date</t>
  </si>
  <si>
    <t>Proposed Grade</t>
  </si>
  <si>
    <t>Style</t>
  </si>
  <si>
    <t>Gender</t>
  </si>
  <si>
    <t>Total Ascents By Year</t>
  </si>
  <si>
    <t>Traverses By Year</t>
  </si>
  <si>
    <t>Sport ascents by year</t>
  </si>
  <si>
    <t>Boulder Ascents by year</t>
  </si>
  <si>
    <t>Robin úd</t>
  </si>
  <si>
    <t>Alternatívna stena</t>
  </si>
  <si>
    <t>FA</t>
  </si>
  <si>
    <t>9b</t>
  </si>
  <si>
    <t>Sport Route</t>
  </si>
  <si>
    <t>Lapsus</t>
  </si>
  <si>
    <t>Andonno</t>
  </si>
  <si>
    <t>2nd</t>
  </si>
  <si>
    <t>One Punch</t>
  </si>
  <si>
    <t>Arco</t>
  </si>
  <si>
    <t>9a+/9b</t>
  </si>
  <si>
    <t>One Slap</t>
  </si>
  <si>
    <t>Queen Line</t>
  </si>
  <si>
    <t>Disbelief</t>
  </si>
  <si>
    <t>Canmore</t>
  </si>
  <si>
    <t>Meiose</t>
  </si>
  <si>
    <t>Charmey</t>
  </si>
  <si>
    <t>9a+</t>
  </si>
  <si>
    <t>From Dirt Grows the Flowers (original version)</t>
  </si>
  <si>
    <t>Chironico</t>
  </si>
  <si>
    <t>4th</t>
  </si>
  <si>
    <t>8C</t>
  </si>
  <si>
    <t>Boulder Problem</t>
  </si>
  <si>
    <t>Big Paw</t>
  </si>
  <si>
    <t>3rd</t>
  </si>
  <si>
    <t>Marina Superstar</t>
  </si>
  <si>
    <t>Domusnovas</t>
  </si>
  <si>
    <t>Flatanger</t>
  </si>
  <si>
    <t>9c</t>
  </si>
  <si>
    <t>Move Hard</t>
  </si>
  <si>
    <t>Move</t>
  </si>
  <si>
    <t>Iron Curtain</t>
  </si>
  <si>
    <t>Change</t>
  </si>
  <si>
    <t>9b+</t>
  </si>
  <si>
    <t>Torture Physique Integrale</t>
  </si>
  <si>
    <t>Gastlosen</t>
  </si>
  <si>
    <t>Tekuté Štěstí</t>
  </si>
  <si>
    <t>Holštejn</t>
  </si>
  <si>
    <t>Vrtule</t>
  </si>
  <si>
    <t>8C+</t>
  </si>
  <si>
    <t>Drift</t>
  </si>
  <si>
    <t>Kráter</t>
  </si>
  <si>
    <t>Terranova</t>
  </si>
  <si>
    <t>Pata Ledovce</t>
  </si>
  <si>
    <t>Dark Matter</t>
  </si>
  <si>
    <t>Magic Wood</t>
  </si>
  <si>
    <t>8B+</t>
  </si>
  <si>
    <t>Practice of the Wild</t>
  </si>
  <si>
    <t>First Round First Minute</t>
  </si>
  <si>
    <t>Margalef</t>
  </si>
  <si>
    <t>Blood Redemption</t>
  </si>
  <si>
    <t>Matre</t>
  </si>
  <si>
    <t>Vicious Circle</t>
  </si>
  <si>
    <t>Mišja Peč</t>
  </si>
  <si>
    <t>C.R.S.</t>
  </si>
  <si>
    <t>Mollans</t>
  </si>
  <si>
    <t>Asagimadara</t>
  </si>
  <si>
    <t>Mt. Mizugaki</t>
  </si>
  <si>
    <t>5th</t>
  </si>
  <si>
    <t>Mamichula</t>
  </si>
  <si>
    <t>Oliana</t>
  </si>
  <si>
    <t>Fight or Flight</t>
  </si>
  <si>
    <t>Chaxi Raxi</t>
  </si>
  <si>
    <t>Cháron</t>
  </si>
  <si>
    <t>Petrohrad</t>
  </si>
  <si>
    <t>Monkey Wedding</t>
  </si>
  <si>
    <t>Rocklands</t>
  </si>
  <si>
    <t>Neanderthal</t>
  </si>
  <si>
    <t>Santa Linya</t>
  </si>
  <si>
    <t>Stoking the Fire</t>
  </si>
  <si>
    <t>La Capella</t>
  </si>
  <si>
    <t>Siurana</t>
  </si>
  <si>
    <t>Golpe de Estado</t>
  </si>
  <si>
    <t>Vasil Vasil</t>
  </si>
  <si>
    <t>Sloup</t>
  </si>
  <si>
    <t>Eagle-4</t>
  </si>
  <si>
    <t>St. Léger</t>
  </si>
  <si>
    <t>Gioia</t>
  </si>
  <si>
    <t>Varazze</t>
  </si>
  <si>
    <t>La Planta de Shiva</t>
  </si>
  <si>
    <t>Villanueva del Rosario</t>
  </si>
  <si>
    <t>Chilam Balam</t>
  </si>
  <si>
    <t>White Noise</t>
  </si>
  <si>
    <t>Wild Basin</t>
  </si>
  <si>
    <t>Aidan Roberts</t>
  </si>
  <si>
    <t>14th</t>
  </si>
  <si>
    <t>Uma (ユーマ)</t>
  </si>
  <si>
    <t>Shiobara</t>
  </si>
  <si>
    <t>Akira Waku</t>
  </si>
  <si>
    <t>7th</t>
  </si>
  <si>
    <t>Babel (バベル)</t>
  </si>
  <si>
    <t>Ballad Direct (バラッドダイレクト)</t>
  </si>
  <si>
    <t>Hyper Ballad</t>
  </si>
  <si>
    <t>Jour de Chasse</t>
  </si>
  <si>
    <t>Fontainebleau</t>
  </si>
  <si>
    <t>Alban Levier</t>
  </si>
  <si>
    <t>9th</t>
  </si>
  <si>
    <t>Satan i Helvete</t>
  </si>
  <si>
    <t>L'Alchimiste (right version)</t>
  </si>
  <si>
    <t>La Force du Destin</t>
  </si>
  <si>
    <t>La Force</t>
  </si>
  <si>
    <t>Orsay</t>
  </si>
  <si>
    <t>9a</t>
  </si>
  <si>
    <t>Traverse</t>
  </si>
  <si>
    <t>Quoi de Neuf</t>
  </si>
  <si>
    <t>La teoría del todo</t>
  </si>
  <si>
    <t>Albarracín</t>
  </si>
  <si>
    <t>Alberto Rocasolano Jaudenes</t>
  </si>
  <si>
    <t>Txapela</t>
  </si>
  <si>
    <t>Unknown</t>
  </si>
  <si>
    <t>Airian</t>
  </si>
  <si>
    <t>Baltzola</t>
  </si>
  <si>
    <t>Mandragora Sit Start</t>
  </si>
  <si>
    <t>Buñol</t>
  </si>
  <si>
    <t>Entropia</t>
  </si>
  <si>
    <t>Castillo de Bayuela</t>
  </si>
  <si>
    <t>Crisis</t>
  </si>
  <si>
    <t>Crevillente</t>
  </si>
  <si>
    <t>Crisis por Insomnio</t>
  </si>
  <si>
    <t>Eterno Legado</t>
  </si>
  <si>
    <t>Hoya Moros</t>
  </si>
  <si>
    <t>Catalán Witness the Fitness</t>
  </si>
  <si>
    <t>La Cova de l'Ocell</t>
  </si>
  <si>
    <t>El Elegido</t>
  </si>
  <si>
    <t>La Pedriza</t>
  </si>
  <si>
    <t>Charlotte</t>
  </si>
  <si>
    <t>Eternity</t>
  </si>
  <si>
    <t>Madrid</t>
  </si>
  <si>
    <t>Trinity</t>
  </si>
  <si>
    <t>Soyuz (low start)</t>
  </si>
  <si>
    <t>Kaizen</t>
  </si>
  <si>
    <t>9A</t>
  </si>
  <si>
    <t>Hipoxia</t>
  </si>
  <si>
    <t>Navalosa</t>
  </si>
  <si>
    <t>El Indomable</t>
  </si>
  <si>
    <t>Tamajón</t>
  </si>
  <si>
    <t>Kikela</t>
  </si>
  <si>
    <t>Teverga</t>
  </si>
  <si>
    <t>Kike</t>
  </si>
  <si>
    <t>Papa Oso</t>
  </si>
  <si>
    <t>Torrelodones</t>
  </si>
  <si>
    <t>The Wheel of Life (original version)</t>
  </si>
  <si>
    <t>Grampians</t>
  </si>
  <si>
    <t>Alex Barrows</t>
  </si>
  <si>
    <t>10th</t>
  </si>
  <si>
    <t>Sleepy Rave</t>
  </si>
  <si>
    <t>8B</t>
  </si>
  <si>
    <t>The Story of Two Worlds</t>
  </si>
  <si>
    <t>Cresciano</t>
  </si>
  <si>
    <t>Alex Khazanov</t>
  </si>
  <si>
    <t>13th</t>
  </si>
  <si>
    <t>16th</t>
  </si>
  <si>
    <t>Ill Trill</t>
  </si>
  <si>
    <t>11th</t>
  </si>
  <si>
    <t>Frozen Water</t>
  </si>
  <si>
    <t>Gais</t>
  </si>
  <si>
    <t>Alexander Feichter</t>
  </si>
  <si>
    <t>The Mystical Patatohead´s Direct Edge</t>
  </si>
  <si>
    <t>Lucid Dreaming</t>
  </si>
  <si>
    <t>Bishop</t>
  </si>
  <si>
    <t>Alexander Megos</t>
  </si>
  <si>
    <t>Fightclub</t>
  </si>
  <si>
    <t>Supernova</t>
  </si>
  <si>
    <t>Frankenjura</t>
  </si>
  <si>
    <t>Montecore</t>
  </si>
  <si>
    <t>Wrath of the Lichking</t>
  </si>
  <si>
    <t>Stimulating Cartwheel</t>
  </si>
  <si>
    <t>Wheelchair</t>
  </si>
  <si>
    <t>8th</t>
  </si>
  <si>
    <t>Orochi (オロチ)</t>
  </si>
  <si>
    <t>Kanoto</t>
  </si>
  <si>
    <t>Perfecto Mundo</t>
  </si>
  <si>
    <t>The Finnish Line</t>
  </si>
  <si>
    <t>12th</t>
  </si>
  <si>
    <t>Alexey Rubtsov</t>
  </si>
  <si>
    <t>Whiplash</t>
  </si>
  <si>
    <t>Lietlahti Park</t>
  </si>
  <si>
    <t>6th</t>
  </si>
  <si>
    <t>Mystic Stylez</t>
  </si>
  <si>
    <t>Triangular Face</t>
  </si>
  <si>
    <t>Triangular Lake</t>
  </si>
  <si>
    <t>Netsuke</t>
  </si>
  <si>
    <t>Murgtal</t>
  </si>
  <si>
    <t>Alfons Dornauer</t>
  </si>
  <si>
    <t>Sierra Madre</t>
  </si>
  <si>
    <t>Zillertal</t>
  </si>
  <si>
    <t>Angela Eiter</t>
  </si>
  <si>
    <t>The Big Island</t>
  </si>
  <si>
    <t>Anthony Gullsten</t>
  </si>
  <si>
    <t>17th</t>
  </si>
  <si>
    <t>Circus Elephant Syndrome</t>
  </si>
  <si>
    <t>Sipoo</t>
  </si>
  <si>
    <t>Tonino 78</t>
  </si>
  <si>
    <t>Mont Sibilini</t>
  </si>
  <si>
    <t>Antoine Vandeputte</t>
  </si>
  <si>
    <t>Arjan de Kock</t>
  </si>
  <si>
    <t>Misti</t>
  </si>
  <si>
    <t>Arnaud Ceintre</t>
  </si>
  <si>
    <t>La Colonne du Tigre</t>
  </si>
  <si>
    <t>Ashima Shiraishi</t>
  </si>
  <si>
    <t>Horizon (ホライゾン)</t>
  </si>
  <si>
    <t>Mt. Hiei</t>
  </si>
  <si>
    <t>Salamandre</t>
  </si>
  <si>
    <t>Saint-Pierre en Faucigny</t>
  </si>
  <si>
    <t>Baptiste Dherbilly</t>
  </si>
  <si>
    <t>Baptiste Ometz</t>
  </si>
  <si>
    <t>Gepresster Hase</t>
  </si>
  <si>
    <t>Sustenpass</t>
  </si>
  <si>
    <t>Broadsword</t>
  </si>
  <si>
    <t>Lindental</t>
  </si>
  <si>
    <t>Benjamin Blaser</t>
  </si>
  <si>
    <t>Benjamin Cossey</t>
  </si>
  <si>
    <t>Bernabé Fernández</t>
  </si>
  <si>
    <t>Bernd Zangerl</t>
  </si>
  <si>
    <t>Viva la Evolution</t>
  </si>
  <si>
    <t>Flirsch</t>
  </si>
  <si>
    <t>Shantaram</t>
  </si>
  <si>
    <t>Osen</t>
  </si>
  <si>
    <t>Hurricane</t>
  </si>
  <si>
    <t>Birgkar</t>
  </si>
  <si>
    <t>Bernhard Schwaiger</t>
  </si>
  <si>
    <t>Zephyr</t>
  </si>
  <si>
    <t>Großarltal</t>
  </si>
  <si>
    <t>Ice Storm</t>
  </si>
  <si>
    <t>Power of Silence</t>
  </si>
  <si>
    <t>Saalachtal</t>
  </si>
  <si>
    <t>Sound of Silence</t>
  </si>
  <si>
    <t>S.W.A.T.</t>
  </si>
  <si>
    <t>Whirlwind</t>
  </si>
  <si>
    <t>Pipe Dream SD</t>
  </si>
  <si>
    <t>Dust Devil</t>
  </si>
  <si>
    <t>Zunami</t>
  </si>
  <si>
    <t>Kintsugi</t>
  </si>
  <si>
    <t>Red Rock</t>
  </si>
  <si>
    <t>Bryce Viola</t>
  </si>
  <si>
    <t>The Game</t>
  </si>
  <si>
    <t>Boulder Canyon</t>
  </si>
  <si>
    <t>Carlo Traversi</t>
  </si>
  <si>
    <t>The Kingdom</t>
  </si>
  <si>
    <t>Brione</t>
  </si>
  <si>
    <t>In Search of Time Lost</t>
  </si>
  <si>
    <t>La Cène du lézard</t>
  </si>
  <si>
    <t>Jansegg</t>
  </si>
  <si>
    <t>Cédric Lachat</t>
  </si>
  <si>
    <t>César Quero</t>
  </si>
  <si>
    <t>Parálisis Espástica</t>
  </si>
  <si>
    <t>No Kpote Only</t>
  </si>
  <si>
    <t>Charles Albert</t>
  </si>
  <si>
    <t>Hypothèse assis</t>
  </si>
  <si>
    <t>La Révolutionnaire</t>
  </si>
  <si>
    <t>Bélial</t>
  </si>
  <si>
    <t>Délire Onirique (assis)</t>
  </si>
  <si>
    <t>Le Pied à Coulisse (direct)</t>
  </si>
  <si>
    <t>L'Alchimiste (original version)</t>
  </si>
  <si>
    <t>Shiva</t>
  </si>
  <si>
    <t>La Valse aux Adieux (prolongé)</t>
  </si>
  <si>
    <t>Clark Mountain</t>
  </si>
  <si>
    <t>El Bon Combat</t>
  </si>
  <si>
    <t>9b/9b+</t>
  </si>
  <si>
    <t>Alasha</t>
  </si>
  <si>
    <t>Mallorca</t>
  </si>
  <si>
    <t>Es Pontas</t>
  </si>
  <si>
    <t>Witness the Fitness</t>
  </si>
  <si>
    <t>Ozark Mountains</t>
  </si>
  <si>
    <t>Kimera</t>
  </si>
  <si>
    <t>Piemonte</t>
  </si>
  <si>
    <t>Christian Core</t>
  </si>
  <si>
    <t>The Long Road of Life</t>
  </si>
  <si>
    <t>Ajna</t>
  </si>
  <si>
    <t>Christof Rauch</t>
  </si>
  <si>
    <t>Der mit dem Fels tanzt</t>
  </si>
  <si>
    <t>Insanity of Grandeur</t>
  </si>
  <si>
    <t>15th</t>
  </si>
  <si>
    <t>Carinthian Dreams</t>
  </si>
  <si>
    <t>Kärnten</t>
  </si>
  <si>
    <t>Iron Knuckles</t>
  </si>
  <si>
    <t>Bokassa's Fridge - Assassin, Monkey and Man</t>
  </si>
  <si>
    <t>Kochel</t>
  </si>
  <si>
    <t>Bügeleisen</t>
  </si>
  <si>
    <t>Maltatal</t>
  </si>
  <si>
    <t>Highlander</t>
  </si>
  <si>
    <t>Daedalus Direct</t>
  </si>
  <si>
    <t>Styrian Delirium</t>
  </si>
  <si>
    <t>Weststeiermark</t>
  </si>
  <si>
    <t>Happy Idiot</t>
  </si>
  <si>
    <t>Nussknacker Sit</t>
  </si>
  <si>
    <t>Christopher Schulte</t>
  </si>
  <si>
    <t>Christopher Webb-Parsons</t>
  </si>
  <si>
    <t>Desperanza</t>
  </si>
  <si>
    <t>Hueco Tanks</t>
  </si>
  <si>
    <t>Believe in Two</t>
  </si>
  <si>
    <t>Belly of the Beast</t>
  </si>
  <si>
    <t>Peak District</t>
  </si>
  <si>
    <t>Progressive Aggression</t>
  </si>
  <si>
    <t>Sydney</t>
  </si>
  <si>
    <t>Malédiction assis</t>
  </si>
  <si>
    <t>Rioupéroux</t>
  </si>
  <si>
    <t>Clément Lechaptois</t>
  </si>
  <si>
    <t>Dai Koyamada</t>
  </si>
  <si>
    <t>From Dirt Grows the Flowers (left version)</t>
  </si>
  <si>
    <t>Floating World (浮世)</t>
  </si>
  <si>
    <t>Ena</t>
  </si>
  <si>
    <t>Ukiyo (浮世)</t>
  </si>
  <si>
    <t>Tokoyo (常世)</t>
  </si>
  <si>
    <t>Emotion (エモーション)</t>
  </si>
  <si>
    <t>Calm (カルム)</t>
  </si>
  <si>
    <t>Kibaranka (キバランカ)</t>
  </si>
  <si>
    <t>Angama (Fata i Helvete en traversée)</t>
  </si>
  <si>
    <t>Bongo (ボンゴ)</t>
  </si>
  <si>
    <t>Yocuto (ヨクト)</t>
  </si>
  <si>
    <t>Gero</t>
  </si>
  <si>
    <t>Nayuta (那由多)</t>
  </si>
  <si>
    <t>Nehanna (ネハンナ)</t>
  </si>
  <si>
    <t>Eternal (エターナル)</t>
  </si>
  <si>
    <t>Hinokage</t>
  </si>
  <si>
    <t>Four Dimensional (４次元)</t>
  </si>
  <si>
    <t>Vanitas (ヴァニタス)</t>
  </si>
  <si>
    <t>Horai</t>
  </si>
  <si>
    <t>Idea (イデア)</t>
  </si>
  <si>
    <t>Epitaph (エピタフ)</t>
  </si>
  <si>
    <t>Byaku-dou / The Road to the Heaven (白道)</t>
  </si>
  <si>
    <t>Hull Shea Nation (ハルシネーション)</t>
  </si>
  <si>
    <t>Kawaki no umi / Sea of Dry (乾きの海)</t>
  </si>
  <si>
    <t>Minamata</t>
  </si>
  <si>
    <t>Yami no Emaki</t>
  </si>
  <si>
    <t>Ogawayama</t>
  </si>
  <si>
    <t>Gekirin (逆鱗)</t>
  </si>
  <si>
    <t>Ryutosen</t>
  </si>
  <si>
    <t>Hydrangea (ハイドランジア)</t>
  </si>
  <si>
    <t>Rokudou (六道)</t>
  </si>
  <si>
    <t>Toyamagawa</t>
  </si>
  <si>
    <t>Meikyoushisui (明鏡止水)</t>
  </si>
  <si>
    <t>Shanbara (シャンバラ)</t>
  </si>
  <si>
    <t>Toyota</t>
  </si>
  <si>
    <t>Karamu</t>
  </si>
  <si>
    <t>Unknown (Japan)</t>
  </si>
  <si>
    <t>Arobayo</t>
  </si>
  <si>
    <t>Yakushima</t>
  </si>
  <si>
    <t>Euphoria (ユーフォリア)</t>
  </si>
  <si>
    <t>Yatsue</t>
  </si>
  <si>
    <t>Methuselahzation (メトセラゼーション)</t>
  </si>
  <si>
    <t>Daisuke Ichimiya</t>
  </si>
  <si>
    <t>Creature from the Black Lagoon</t>
  </si>
  <si>
    <t>Rocky Mountain National Park</t>
  </si>
  <si>
    <t>Daniel Andrada Jiménez</t>
  </si>
  <si>
    <t>Trave de arroita (sin pegado)/La travesía de Baltzola sin pegado</t>
  </si>
  <si>
    <t>Trave de arroita/La travesía de Baltzola</t>
  </si>
  <si>
    <t>Delincuente Natural (extension)</t>
  </si>
  <si>
    <t>Rodellar</t>
  </si>
  <si>
    <t>Ali Hulk (sit start extension)</t>
  </si>
  <si>
    <t>Terremer</t>
  </si>
  <si>
    <t>Daniel Beall</t>
  </si>
  <si>
    <t>The Process</t>
  </si>
  <si>
    <t>The Bridge of Ashes</t>
  </si>
  <si>
    <t>Elkland</t>
  </si>
  <si>
    <t>The Ice Knife SDS</t>
  </si>
  <si>
    <t>Guanella Pass</t>
  </si>
  <si>
    <t>The Ice Knife</t>
  </si>
  <si>
    <t>La Force Tranquille</t>
  </si>
  <si>
    <t>Delirium</t>
  </si>
  <si>
    <t>Mt. Evans</t>
  </si>
  <si>
    <t>The Wheel Of Wolvo</t>
  </si>
  <si>
    <t>Warrior Up</t>
  </si>
  <si>
    <t>El Diablo</t>
  </si>
  <si>
    <t>Peñoles</t>
  </si>
  <si>
    <t>Sleepwalker</t>
  </si>
  <si>
    <t>Squoze</t>
  </si>
  <si>
    <t>The Nest</t>
  </si>
  <si>
    <t>Black Eagle SD</t>
  </si>
  <si>
    <t>Spray of Light</t>
  </si>
  <si>
    <t>Noise vs Beauty</t>
  </si>
  <si>
    <t>Box Therapy</t>
  </si>
  <si>
    <t>Paint it Black</t>
  </si>
  <si>
    <t>Defying Gravity</t>
  </si>
  <si>
    <t>South Platte</t>
  </si>
  <si>
    <t>The Pirate's Code</t>
  </si>
  <si>
    <t>Three Corners</t>
  </si>
  <si>
    <t>Topaz</t>
  </si>
  <si>
    <t>David Firnenburg</t>
  </si>
  <si>
    <t>David Fitzgerald</t>
  </si>
  <si>
    <t>David Graham</t>
  </si>
  <si>
    <t>Foundation's Edge</t>
  </si>
  <si>
    <t>Fionnay</t>
  </si>
  <si>
    <t>Hazel Grace</t>
  </si>
  <si>
    <t>Gottardo</t>
  </si>
  <si>
    <t>Parzival</t>
  </si>
  <si>
    <t>Red Bottom Sky</t>
  </si>
  <si>
    <t>The Dragon's Guardian</t>
  </si>
  <si>
    <t>La Colombe</t>
  </si>
  <si>
    <t>Vernayaz</t>
  </si>
  <si>
    <t>David Kompatscher</t>
  </si>
  <si>
    <t>Lithium</t>
  </si>
  <si>
    <t>Arisaig</t>
  </si>
  <si>
    <t>David MacLeod</t>
  </si>
  <si>
    <t>Natural Method</t>
  </si>
  <si>
    <t>Glen Nevis</t>
  </si>
  <si>
    <t>David von Allmen</t>
  </si>
  <si>
    <t>Serenata</t>
  </si>
  <si>
    <t>Maltby</t>
  </si>
  <si>
    <t>Dawid Skoczylas</t>
  </si>
  <si>
    <t>E la nave va</t>
  </si>
  <si>
    <t>Dimitri Vogt</t>
  </si>
  <si>
    <t>Eduard Marín García</t>
  </si>
  <si>
    <t>Edward Feehally</t>
  </si>
  <si>
    <t>Bordello</t>
  </si>
  <si>
    <t>Conisbrough</t>
  </si>
  <si>
    <t>Kryptos</t>
  </si>
  <si>
    <t>Basler Jura</t>
  </si>
  <si>
    <t>Elias Iagnemma</t>
  </si>
  <si>
    <t>Extrasystole</t>
  </si>
  <si>
    <t>Poggio Umbricchio</t>
  </si>
  <si>
    <t>Millenium assis</t>
  </si>
  <si>
    <t>Elric Besnier</t>
  </si>
  <si>
    <t>Erik Bäcklin</t>
  </si>
  <si>
    <t>Ethan Pringle</t>
  </si>
  <si>
    <t>Ethan Walker</t>
  </si>
  <si>
    <t>Le Boa</t>
  </si>
  <si>
    <t>Unknown (Switzerland)</t>
  </si>
  <si>
    <t>Fabian Buhl</t>
  </si>
  <si>
    <t>Fabian Christof</t>
  </si>
  <si>
    <t>Facundo Langbehn</t>
  </si>
  <si>
    <t>Fanny Dong</t>
  </si>
  <si>
    <t>Felipe Camargo</t>
  </si>
  <si>
    <t>Fortaleza</t>
  </si>
  <si>
    <t>Ubatuba</t>
  </si>
  <si>
    <t>Felix Knaub</t>
  </si>
  <si>
    <t>Half-Life</t>
  </si>
  <si>
    <t>Florian Schmalzl</t>
  </si>
  <si>
    <t>Emotional Landscapes</t>
  </si>
  <si>
    <t>Voluptueuse Fantaisie</t>
  </si>
  <si>
    <t>Francis Hélias</t>
  </si>
  <si>
    <t>Fou Rire</t>
  </si>
  <si>
    <t>Amazonia</t>
  </si>
  <si>
    <t>Maharadja (aller-retour de Psychose)</t>
  </si>
  <si>
    <t>Didgeridoo</t>
  </si>
  <si>
    <t>Franz Widmer</t>
  </si>
  <si>
    <t>Le Poinçonneur des Lilas</t>
  </si>
  <si>
    <t>Le Lent Silence du Moleskine</t>
  </si>
  <si>
    <t>Frédéric Moix</t>
  </si>
  <si>
    <t>Frédéric Nicole</t>
  </si>
  <si>
    <t>Arzak</t>
  </si>
  <si>
    <t>Chakijana</t>
  </si>
  <si>
    <t>Akira</t>
  </si>
  <si>
    <t>Charante</t>
  </si>
  <si>
    <t>Frédéric Rouhling</t>
  </si>
  <si>
    <t>Empreintes</t>
  </si>
  <si>
    <t>L'Anarchiste</t>
  </si>
  <si>
    <t>St. Anne</t>
  </si>
  <si>
    <t>Frédéric Tuscan</t>
  </si>
  <si>
    <t>Gabriele Moroni</t>
  </si>
  <si>
    <t>Ziqqurat</t>
  </si>
  <si>
    <t>Gaby</t>
  </si>
  <si>
    <t>Off the Wagon</t>
  </si>
  <si>
    <t>Valle Bavona</t>
  </si>
  <si>
    <t>Giuliano Cameroni</t>
  </si>
  <si>
    <t>18th</t>
  </si>
  <si>
    <t>The Smile</t>
  </si>
  <si>
    <t>La Toupie Carnivore assis</t>
  </si>
  <si>
    <t>Griffin Whiteside</t>
  </si>
  <si>
    <t>No Additives Sit-Start (Post Break)</t>
  </si>
  <si>
    <t>Joe's Valley</t>
  </si>
  <si>
    <t>Le Pied à Coulisse</t>
  </si>
  <si>
    <t>Guillaume Glairon-Mondet</t>
  </si>
  <si>
    <t>Le Marathon de Boissy</t>
  </si>
  <si>
    <t>Trip Hop</t>
  </si>
  <si>
    <t>Guntram Jörg</t>
  </si>
  <si>
    <t>E la nave va più avanti</t>
  </si>
  <si>
    <t>Hanspeter Bodmer</t>
  </si>
  <si>
    <t>Hermann Schwaiger</t>
  </si>
  <si>
    <t>Ian Dory</t>
  </si>
  <si>
    <t>Ignacio Mulero</t>
  </si>
  <si>
    <t>Kemena</t>
  </si>
  <si>
    <t>Almenara</t>
  </si>
  <si>
    <t>Ignacio Sánchez González</t>
  </si>
  <si>
    <t>Cthulhu</t>
  </si>
  <si>
    <t>Arnao</t>
  </si>
  <si>
    <t>Insomnio</t>
  </si>
  <si>
    <t>Iker Arroitajauregi</t>
  </si>
  <si>
    <t>Iker Pou</t>
  </si>
  <si>
    <t>Trave de arroita/La travesía de Baltzola (variant)</t>
  </si>
  <si>
    <t>Imashi Hashimoto</t>
  </si>
  <si>
    <t>Isaac Montes</t>
  </si>
  <si>
    <t>Mikelon</t>
  </si>
  <si>
    <t>Iván Larrión</t>
  </si>
  <si>
    <t>8A+</t>
  </si>
  <si>
    <t>Jakob Schubert</t>
  </si>
  <si>
    <t>Bügeleisen Sit Start</t>
  </si>
  <si>
    <t>The Wheel of Life (direct version)</t>
  </si>
  <si>
    <t>James Kassay</t>
  </si>
  <si>
    <t>James Noble</t>
  </si>
  <si>
    <t>The World is Yours</t>
  </si>
  <si>
    <t>Biblins Cave</t>
  </si>
  <si>
    <t>James Squire</t>
  </si>
  <si>
    <t>James Webb</t>
  </si>
  <si>
    <t>Southern Drawl</t>
  </si>
  <si>
    <t>Chattanooga</t>
  </si>
  <si>
    <t>The Expanse</t>
  </si>
  <si>
    <t>The Outer Limits</t>
  </si>
  <si>
    <t>Lake Tahoe</t>
  </si>
  <si>
    <t>The Understanding</t>
  </si>
  <si>
    <t>Livin' Large</t>
  </si>
  <si>
    <t>The Matriarch</t>
  </si>
  <si>
    <t>Rocktown</t>
  </si>
  <si>
    <t>La Rustica</t>
  </si>
  <si>
    <t>Khoikhoi</t>
  </si>
  <si>
    <t>Weighbridge</t>
  </si>
  <si>
    <t>Jan Hojer</t>
  </si>
  <si>
    <t>Momentum</t>
  </si>
  <si>
    <t>Trafic (en retour-aller)</t>
  </si>
  <si>
    <t>Jean-Pierre Bouvier</t>
  </si>
  <si>
    <t>Petite Sorcellerie</t>
  </si>
  <si>
    <t>Fou Rire en aller-retour</t>
  </si>
  <si>
    <t>Le Voyage de Zhong Kui en aller-retour</t>
  </si>
  <si>
    <t>Action Discrète</t>
  </si>
  <si>
    <t>Amanite Tue-Mouche</t>
  </si>
  <si>
    <t>Mystification intégrale</t>
  </si>
  <si>
    <t>Catharsis (low version)</t>
  </si>
  <si>
    <t>Nec Plus Ultra en retour-aller</t>
  </si>
  <si>
    <t>L'Intégrale de Météorite (aller-retour)</t>
  </si>
  <si>
    <t>Jérémy Bonder</t>
  </si>
  <si>
    <t>Massacrate</t>
  </si>
  <si>
    <t>Celje</t>
  </si>
  <si>
    <t>Jernej Kruder</t>
  </si>
  <si>
    <t>Metafizika</t>
  </si>
  <si>
    <t>Jurklošter</t>
  </si>
  <si>
    <t>Indartsu</t>
  </si>
  <si>
    <t>Jesús Muñoz Chuchi</t>
  </si>
  <si>
    <t>Gossip</t>
  </si>
  <si>
    <t>John Gaskins</t>
  </si>
  <si>
    <t>Shadowplay</t>
  </si>
  <si>
    <t>Lake District</t>
  </si>
  <si>
    <t>Il Pirata</t>
  </si>
  <si>
    <t>At the Heart of it All</t>
  </si>
  <si>
    <t>Walk Away SD</t>
  </si>
  <si>
    <t>Jon Cardwell</t>
  </si>
  <si>
    <t>Jonas Winter</t>
  </si>
  <si>
    <t>Jonatan Flor Vazquez</t>
  </si>
  <si>
    <t>Jonathan Siegrist</t>
  </si>
  <si>
    <t>Jongwon Chon</t>
  </si>
  <si>
    <t>Hymn</t>
  </si>
  <si>
    <t>Mudeungsan National Park</t>
  </si>
  <si>
    <t>Eternal Sunshine</t>
  </si>
  <si>
    <t>Jorg Verhoeven</t>
  </si>
  <si>
    <t>Jorge Díaz-Rullo</t>
  </si>
  <si>
    <t>Josune Bereziartu Urruzola</t>
  </si>
  <si>
    <t>Julien Nadiras</t>
  </si>
  <si>
    <t>Jun Shibanuma</t>
  </si>
  <si>
    <t>Katrin Lehmann</t>
  </si>
  <si>
    <t>Kazuma Watanabe</t>
  </si>
  <si>
    <t>Keenan Takahashi</t>
  </si>
  <si>
    <t>Kensuke Hamada</t>
  </si>
  <si>
    <t>Kevin Heiniger</t>
  </si>
  <si>
    <t>Kevin Lopata</t>
  </si>
  <si>
    <t>Kilian Fischhuber</t>
  </si>
  <si>
    <t>Kim Marschner</t>
  </si>
  <si>
    <t>Klem Loskot</t>
  </si>
  <si>
    <t>Desert Fox</t>
  </si>
  <si>
    <t>Sword</t>
  </si>
  <si>
    <t>Lorenzo Puri</t>
  </si>
  <si>
    <t>Luca Rinaldi</t>
  </si>
  <si>
    <t>Lucas Ménégatti</t>
  </si>
  <si>
    <t>Lucien Martinez</t>
  </si>
  <si>
    <t>Luis Gerhardt</t>
  </si>
  <si>
    <t>Obsesja</t>
  </si>
  <si>
    <t>Kusięta</t>
  </si>
  <si>
    <t>Łukasz Dudek</t>
  </si>
  <si>
    <t>Magnus Midtbø</t>
  </si>
  <si>
    <t>Makoto Yamauchi</t>
  </si>
  <si>
    <t>Manuel Brunn</t>
  </si>
  <si>
    <t>Marc Le Menestrel</t>
  </si>
  <si>
    <t>Eskerrik Asko</t>
  </si>
  <si>
    <t>Araotz</t>
  </si>
  <si>
    <t>Markel Mendieta Uribarren</t>
  </si>
  <si>
    <t>Lurragorri</t>
  </si>
  <si>
    <t>Markus Bock</t>
  </si>
  <si>
    <t>Markus Jung</t>
  </si>
  <si>
    <t>Markus Windisch</t>
  </si>
  <si>
    <t>Martin Keller</t>
  </si>
  <si>
    <t>Martin Mobråten</t>
  </si>
  <si>
    <t>Martin Moser</t>
  </si>
  <si>
    <t>Martin Stráník</t>
  </si>
  <si>
    <t>Dreamcatcher</t>
  </si>
  <si>
    <t>Silák Panoramix</t>
  </si>
  <si>
    <t>No Peace</t>
  </si>
  <si>
    <t>Castle Rock</t>
  </si>
  <si>
    <t>Matthew Fultz</t>
  </si>
  <si>
    <t>Matty Hong</t>
  </si>
  <si>
    <t>Mauro Calibani</t>
  </si>
  <si>
    <t>Michael Adams</t>
  </si>
  <si>
    <t>Serenation</t>
  </si>
  <si>
    <t>Metropolis</t>
  </si>
  <si>
    <t>Lough Tay</t>
  </si>
  <si>
    <t>Michael Duffy</t>
  </si>
  <si>
    <t>Michael Leweson</t>
  </si>
  <si>
    <t>Michael O'Rourke</t>
  </si>
  <si>
    <t>La Grosse Tarlouze</t>
  </si>
  <si>
    <t>Michael Piccolruaz</t>
  </si>
  <si>
    <t>Michiel Nieuwenhuijsen</t>
  </si>
  <si>
    <t>Micky Page</t>
  </si>
  <si>
    <t>Moritz Perwitzschky</t>
  </si>
  <si>
    <t>Motochika Nagao</t>
  </si>
  <si>
    <t>The Stepping Stone</t>
  </si>
  <si>
    <t>Road Sweet Home</t>
  </si>
  <si>
    <t>Lappnor</t>
  </si>
  <si>
    <t>The Singularity</t>
  </si>
  <si>
    <t>Squamish</t>
  </si>
  <si>
    <t>In the Depths of Solitude</t>
  </si>
  <si>
    <t>Nathan Phillips</t>
  </si>
  <si>
    <t>Niccolò Ceria</t>
  </si>
  <si>
    <t>Nicholas Milburn</t>
  </si>
  <si>
    <t>Nicolas Pelorson</t>
  </si>
  <si>
    <t>Nils Favre</t>
  </si>
  <si>
    <t>Nomura Shinichiro</t>
  </si>
  <si>
    <t>Babylon</t>
  </si>
  <si>
    <t>Pascal Gagneux</t>
  </si>
  <si>
    <t>Patrick Vonbrül</t>
  </si>
  <si>
    <t>Paul Robinson</t>
  </si>
  <si>
    <t>Karoshi</t>
  </si>
  <si>
    <t>The New Chapter</t>
  </si>
  <si>
    <t>Paweł Jelonek</t>
  </si>
  <si>
    <t>Philip Moser</t>
  </si>
  <si>
    <t>Le Punk</t>
  </si>
  <si>
    <t>Pirmin Bertle</t>
  </si>
  <si>
    <t>Walden</t>
  </si>
  <si>
    <t>Cousimbert</t>
  </si>
  <si>
    <t>Drop a Line</t>
  </si>
  <si>
    <t>Wintertime Love</t>
  </si>
  <si>
    <t>Underclass Poem</t>
  </si>
  <si>
    <t>La Barrière</t>
  </si>
  <si>
    <t>Mediomalomania</t>
  </si>
  <si>
    <t>Minimalomania</t>
  </si>
  <si>
    <t>The Cold and Smelly Breath of Death</t>
  </si>
  <si>
    <t>Puerto Natales</t>
  </si>
  <si>
    <t>Pol Roca Lopez</t>
  </si>
  <si>
    <t>Boulder Blaster</t>
  </si>
  <si>
    <t>La Comarca</t>
  </si>
  <si>
    <t>Radovan Souček</t>
  </si>
  <si>
    <t>Catxasa R2</t>
  </si>
  <si>
    <t>Ramón Julián Puigblanque</t>
  </si>
  <si>
    <t>Rei Kawamata</t>
  </si>
  <si>
    <t>Rémy Bergasse</t>
  </si>
  <si>
    <t>Ricardo Otegui Zubiyaga</t>
  </si>
  <si>
    <t>Le Voyage Éternel</t>
  </si>
  <si>
    <t>Robert Girard</t>
  </si>
  <si>
    <t>Rok Klančnik</t>
  </si>
  <si>
    <t>Keizer Sauzé</t>
  </si>
  <si>
    <t>Chamonix</t>
  </si>
  <si>
    <t>Romain Desgranges</t>
  </si>
  <si>
    <t>Poslední mažoret</t>
  </si>
  <si>
    <t>Labské údolí</t>
  </si>
  <si>
    <t>Rostislav Štefánek</t>
  </si>
  <si>
    <t>Rubén Díaz Torres</t>
  </si>
  <si>
    <t>Rustam Gelmanov</t>
  </si>
  <si>
    <t>Ryohei Kameyama</t>
  </si>
  <si>
    <t>Kuzan</t>
  </si>
  <si>
    <t>Mie</t>
  </si>
  <si>
    <t>Ryuichi Murai</t>
  </si>
  <si>
    <t>Soul Mate</t>
  </si>
  <si>
    <t>Gozen Rock</t>
  </si>
  <si>
    <t>Sachi Amma</t>
  </si>
  <si>
    <t>Sam Davenhall</t>
  </si>
  <si>
    <t>Sam Davis</t>
  </si>
  <si>
    <t>Sam Weir</t>
  </si>
  <si>
    <t>Samuel Ometz</t>
  </si>
  <si>
    <t>Satoshi Ogawa</t>
  </si>
  <si>
    <t>Sean McColl</t>
  </si>
  <si>
    <t>Sebastian Cotting</t>
  </si>
  <si>
    <t>Sébastien Bouin</t>
  </si>
  <si>
    <t>Les yeux plus gros que l’antre</t>
  </si>
  <si>
    <t>Russan</t>
  </si>
  <si>
    <t>Sébastien Frigault</t>
  </si>
  <si>
    <t>Le Dernier Fléau</t>
  </si>
  <si>
    <t>Shawn Diamond</t>
  </si>
  <si>
    <t>Shawn Raboutou</t>
  </si>
  <si>
    <t>Off the Wagon Low</t>
  </si>
  <si>
    <t>Simon Parton</t>
  </si>
  <si>
    <t>Simon Wandeler</t>
  </si>
  <si>
    <t>Stefan Bednar</t>
  </si>
  <si>
    <t>19th</t>
  </si>
  <si>
    <t>Stefano Ghisolfi</t>
  </si>
  <si>
    <t>Rainman</t>
  </si>
  <si>
    <t>Malham Cove</t>
  </si>
  <si>
    <t>Steve McClure</t>
  </si>
  <si>
    <t>Tamás Zupán</t>
  </si>
  <si>
    <t>The Last Jedi</t>
  </si>
  <si>
    <t>Remeteszőlős</t>
  </si>
  <si>
    <t>Taylor McNeill</t>
  </si>
  <si>
    <t>Thilo Schröter</t>
  </si>
  <si>
    <t>Thomas O'Halloran</t>
  </si>
  <si>
    <t>Thomas Willenberg</t>
  </si>
  <si>
    <t>Transcendance</t>
  </si>
  <si>
    <t>Sachsen</t>
  </si>
  <si>
    <t>Tim Clifford</t>
  </si>
  <si>
    <t>Throwback</t>
  </si>
  <si>
    <t>Flagstaff</t>
  </si>
  <si>
    <t>Timmy Fairfield</t>
  </si>
  <si>
    <t>Toby Saxton</t>
  </si>
  <si>
    <t>Tokio Muroi</t>
  </si>
  <si>
    <t>Kakusei</t>
  </si>
  <si>
    <t>Santa Linya Never Ending Story</t>
  </si>
  <si>
    <t>Tomáš Mrázek</t>
  </si>
  <si>
    <t>Toni Lamprecht</t>
  </si>
  <si>
    <t>Assassin, Monkey and Man</t>
  </si>
  <si>
    <t>Bokassa's Fridge</t>
  </si>
  <si>
    <t>Maria Singer</t>
  </si>
  <si>
    <t>Toru Nakajima</t>
  </si>
  <si>
    <t>Toshi Takeuchi</t>
  </si>
  <si>
    <t>MinerBuster</t>
  </si>
  <si>
    <t>Tyler Landman</t>
  </si>
  <si>
    <t>Unknown Unknown</t>
  </si>
  <si>
    <t>The End</t>
  </si>
  <si>
    <t>Zalog</t>
  </si>
  <si>
    <t>Urh Čehovin</t>
  </si>
  <si>
    <t>Vadim Timonov</t>
  </si>
  <si>
    <t>Vincent Pochon</t>
  </si>
  <si>
    <t>William Bosi</t>
  </si>
  <si>
    <t>Ginga</t>
  </si>
  <si>
    <t>Yuji Hirayama</t>
  </si>
  <si>
    <t>Zan Lovenjak Sudar</t>
  </si>
  <si>
    <t>FrenchGrade</t>
  </si>
  <si>
    <t>12590 Almenara, Spain</t>
  </si>
  <si>
    <t>5505 Mühlbach am Hochkönig</t>
  </si>
  <si>
    <t>Outro</t>
  </si>
  <si>
    <t>Achleiten</t>
  </si>
  <si>
    <t>Roland Hemetzberger</t>
  </si>
  <si>
    <t>1/1/2016</t>
  </si>
  <si>
    <t>Alternativna Stena, Slovakia</t>
  </si>
  <si>
    <t>Stone Butterfly</t>
  </si>
  <si>
    <t>Baile Herculane</t>
  </si>
  <si>
    <t>1/1/2018</t>
  </si>
  <si>
    <t>F</t>
  </si>
  <si>
    <t>Energia Cosmica</t>
  </si>
  <si>
    <t>Bilico</t>
  </si>
  <si>
    <t>Alessandro Zeni</t>
  </si>
  <si>
    <t>Boulder, Colorado</t>
  </si>
  <si>
    <t>Naturalmente</t>
  </si>
  <si>
    <t>Camaiore</t>
  </si>
  <si>
    <t>1/1/2017</t>
  </si>
  <si>
    <t>Sacrifice</t>
  </si>
  <si>
    <t>Cederberg</t>
  </si>
  <si>
    <t>Biographie/Realization</t>
  </si>
  <si>
    <t>Céüse</t>
  </si>
  <si>
    <t>Jungle Boogie</t>
  </si>
  <si>
    <t>1/1/2012</t>
  </si>
  <si>
    <t>L'Etrange Ivresse des Lenteurs</t>
  </si>
  <si>
    <t>1/1/2015</t>
  </si>
  <si>
    <t>Three Degrees of Separation</t>
  </si>
  <si>
    <t>1/1/2007</t>
  </si>
  <si>
    <t>Enzo Oddo</t>
  </si>
  <si>
    <t>1/1/2010</t>
  </si>
  <si>
    <t>Margo Hayes</t>
  </si>
  <si>
    <t>Patxi Usobiaga</t>
  </si>
  <si>
    <t>M</t>
  </si>
  <si>
    <t>Piotr Schab</t>
  </si>
  <si>
    <t>1/1/2008</t>
  </si>
  <si>
    <t>Sean Bailey</t>
  </si>
  <si>
    <t>Stefano Carnati</t>
  </si>
  <si>
    <t>Sylvain Millet</t>
  </si>
  <si>
    <t>Finest Pedigree</t>
  </si>
  <si>
    <t>Cheedale Cornice</t>
  </si>
  <si>
    <t>1/1/2011</t>
  </si>
  <si>
    <t>Licht und Schatten</t>
  </si>
  <si>
    <t>Chli Schijen</t>
  </si>
  <si>
    <t>Stephan Schibli</t>
  </si>
  <si>
    <t>Clark Mountain, San Bernardino, California</t>
  </si>
  <si>
    <t>Goldrake</t>
  </si>
  <si>
    <t>Cornalba</t>
  </si>
  <si>
    <t>Silvio Reffo</t>
  </si>
  <si>
    <t>Black Block</t>
  </si>
  <si>
    <t>Cuenca</t>
  </si>
  <si>
    <t>Luis Alfonso Felix</t>
  </si>
  <si>
    <t>Following the Leader</t>
  </si>
  <si>
    <t>Pablo Barbero</t>
  </si>
  <si>
    <t>Děčín</t>
  </si>
  <si>
    <t xml:space="preserve">Floating World </t>
  </si>
  <si>
    <t xml:space="preserve">Ukiyo </t>
  </si>
  <si>
    <t>La Moustache qui Fâche</t>
  </si>
  <si>
    <t>Entraygues</t>
  </si>
  <si>
    <t>120 Degrees</t>
  </si>
  <si>
    <t>Kangoroo's Limb</t>
  </si>
  <si>
    <t>1/1/2013</t>
  </si>
  <si>
    <t>Thor's Hammer</t>
  </si>
  <si>
    <t>Domen Škofic</t>
  </si>
  <si>
    <t xml:space="preserve">Angama </t>
  </si>
  <si>
    <t xml:space="preserve">Byaku-dou / The Road to the Heaven </t>
  </si>
  <si>
    <t>Mishka Ishi</t>
  </si>
  <si>
    <t>Big Men</t>
  </si>
  <si>
    <t>Corona</t>
  </si>
  <si>
    <t>Frankenjura, Germany</t>
  </si>
  <si>
    <t>1/1/2009</t>
  </si>
  <si>
    <t>Geocache</t>
  </si>
  <si>
    <t>Modified</t>
  </si>
  <si>
    <t>Becoming</t>
  </si>
  <si>
    <t xml:space="preserve">Bongo </t>
  </si>
  <si>
    <t>Daniel Jung</t>
  </si>
  <si>
    <t>Felix Neumärker</t>
  </si>
  <si>
    <t>1/1/2006</t>
  </si>
  <si>
    <t xml:space="preserve">Nayuta </t>
  </si>
  <si>
    <t xml:space="preserve">Nehanna </t>
  </si>
  <si>
    <t xml:space="preserve">Yocuto </t>
  </si>
  <si>
    <t>Violent New Breed</t>
  </si>
  <si>
    <t>Giggleswick</t>
  </si>
  <si>
    <t>Golobove Pecine</t>
  </si>
  <si>
    <t>Gozen Yama</t>
  </si>
  <si>
    <t>Maturity</t>
  </si>
  <si>
    <t>Grampians National Park</t>
  </si>
  <si>
    <t>Sweet Neuf</t>
  </si>
  <si>
    <t>Grenoble, France</t>
  </si>
  <si>
    <t>Anak Verhoeven</t>
  </si>
  <si>
    <t>Hell Racer</t>
  </si>
  <si>
    <t>Hell</t>
  </si>
  <si>
    <t xml:space="preserve">Eternal </t>
  </si>
  <si>
    <t xml:space="preserve">Meikyoushisui </t>
  </si>
  <si>
    <t>Hiraoka, Tenryu</t>
  </si>
  <si>
    <t xml:space="preserve">Rokudou </t>
  </si>
  <si>
    <t>愛知県民の森</t>
  </si>
  <si>
    <t xml:space="preserve">Epitaph </t>
  </si>
  <si>
    <t xml:space="preserve">Hull Shea Nation </t>
  </si>
  <si>
    <t xml:space="preserve">Idea </t>
  </si>
  <si>
    <t xml:space="preserve">Vanitas </t>
  </si>
  <si>
    <t>Des Scènes Bizarres dans la Mine d'Or</t>
  </si>
  <si>
    <t xml:space="preserve">No Additives Sit-Start </t>
  </si>
  <si>
    <t>Joe's Valley Campground, Utah</t>
  </si>
  <si>
    <t xml:space="preserve">Orochi </t>
  </si>
  <si>
    <t xml:space="preserve">Horizon </t>
  </si>
  <si>
    <t>Kyoto</t>
  </si>
  <si>
    <t>Deep Spot</t>
  </si>
  <si>
    <t>La Balme de Yenne</t>
  </si>
  <si>
    <t>Mathieu Bouyoud</t>
  </si>
  <si>
    <t>La Comarca, Spain</t>
  </si>
  <si>
    <t>Parque Regional Cuenca Alta Manzanares</t>
  </si>
  <si>
    <t>Lake District National Park</t>
  </si>
  <si>
    <t>La Madone</t>
  </si>
  <si>
    <t>Lourmarin</t>
  </si>
  <si>
    <t>Gérome Pouvreau</t>
  </si>
  <si>
    <t>Loviisa</t>
  </si>
  <si>
    <t>Magic Wood, Switzerland</t>
  </si>
  <si>
    <t>Overshadow</t>
  </si>
  <si>
    <t>Malham</t>
  </si>
  <si>
    <t>Demencia Senil</t>
  </si>
  <si>
    <t>First Ley</t>
  </si>
  <si>
    <t>Nit de Bruixes</t>
  </si>
  <si>
    <t>Mateusz Haladaj</t>
  </si>
  <si>
    <t>No Pain No Gain</t>
  </si>
  <si>
    <t>Maya</t>
  </si>
  <si>
    <t>Sangwon Son</t>
  </si>
  <si>
    <t>Ultimatum</t>
  </si>
  <si>
    <t>Massone</t>
  </si>
  <si>
    <t>Underground Dreaming</t>
  </si>
  <si>
    <t>Eric Albertini</t>
  </si>
  <si>
    <t>Czech Trip</t>
  </si>
  <si>
    <t>Mavrovo, Macedonia</t>
  </si>
  <si>
    <t>Mie, Japan</t>
  </si>
  <si>
    <t xml:space="preserve">Kawaki no umi / Sea of Dry </t>
  </si>
  <si>
    <t>Mincy</t>
  </si>
  <si>
    <t>Tinipi</t>
  </si>
  <si>
    <t>Mont Kinabalu</t>
  </si>
  <si>
    <t>Montemonaco</t>
  </si>
  <si>
    <t>Red Ram</t>
  </si>
  <si>
    <t>Montserrat, Marganell Spain</t>
  </si>
  <si>
    <t>Perlorodka</t>
  </si>
  <si>
    <t>Moravsky Kras</t>
  </si>
  <si>
    <t>Mt. Evans, Colorado</t>
  </si>
  <si>
    <t>Rise</t>
  </si>
  <si>
    <t>Mt. Futago</t>
  </si>
  <si>
    <t xml:space="preserve">Gekirin </t>
  </si>
  <si>
    <t>Nagasaki</t>
  </si>
  <si>
    <t>Clash of the Titans</t>
  </si>
  <si>
    <t>Nassereith</t>
  </si>
  <si>
    <t>Flex Luthor</t>
  </si>
  <si>
    <t>New Castle, Colorado</t>
  </si>
  <si>
    <t>Tommy Caldwell</t>
  </si>
  <si>
    <t>1/1/2003</t>
  </si>
  <si>
    <t>Chaxi</t>
  </si>
  <si>
    <t>Pachamama</t>
  </si>
  <si>
    <t>Papichulo</t>
  </si>
  <si>
    <t>Power Inverter</t>
  </si>
  <si>
    <t>Joe Mama</t>
  </si>
  <si>
    <t>Klemen Bečan</t>
  </si>
  <si>
    <t>1/1/2019</t>
  </si>
  <si>
    <t>Said Belhaj</t>
  </si>
  <si>
    <t>Sachidananda</t>
  </si>
  <si>
    <t>Orgon</t>
  </si>
  <si>
    <t>Loïc Zehani</t>
  </si>
  <si>
    <t>Panorama</t>
  </si>
  <si>
    <t>Patones</t>
  </si>
  <si>
    <t>Jorge Diaz Rullo</t>
  </si>
  <si>
    <t>Penoles, Mexico</t>
  </si>
  <si>
    <t>Petrohrad, Czechia</t>
  </si>
  <si>
    <t>Kmira</t>
  </si>
  <si>
    <t>Pic St Loup</t>
  </si>
  <si>
    <t>Rehabilitation</t>
  </si>
  <si>
    <t>Plomberg</t>
  </si>
  <si>
    <t>The Balcony</t>
  </si>
  <si>
    <t>Peruvian Necktie</t>
  </si>
  <si>
    <t>Pop Tire Cave</t>
  </si>
  <si>
    <t>James Litz</t>
  </si>
  <si>
    <t>Hyper Finale</t>
  </si>
  <si>
    <t>Rawyl</t>
  </si>
  <si>
    <t>Red Rock Canyon National Conservation Area</t>
  </si>
  <si>
    <t xml:space="preserve">Delincuente Natural </t>
  </si>
  <si>
    <t>Ali Hulk Extension</t>
  </si>
  <si>
    <t>Daniel Fuertes</t>
  </si>
  <si>
    <t>Danilo Pereyra</t>
  </si>
  <si>
    <t>Dimitri Sharafutdinov </t>
  </si>
  <si>
    <t>Gonzalo Larrocha</t>
  </si>
  <si>
    <t>Jaws II</t>
  </si>
  <si>
    <t>Rumney</t>
  </si>
  <si>
    <t>Andrew Palmer</t>
  </si>
  <si>
    <t>Jesse Gruper</t>
  </si>
  <si>
    <t>Mike Foley</t>
  </si>
  <si>
    <t>Tristan Chen</t>
  </si>
  <si>
    <t>Vasya Vorotnikov</t>
  </si>
  <si>
    <t>La Castagne</t>
  </si>
  <si>
    <t>Saint Leger</t>
  </si>
  <si>
    <t>Super Crackinette</t>
  </si>
  <si>
    <t>Saint Léger du Ventoux</t>
  </si>
  <si>
    <t>Aubade Directe</t>
  </si>
  <si>
    <t>Sainte Victoire</t>
  </si>
  <si>
    <t>Sant Quirze Safaja</t>
  </si>
  <si>
    <t>Catxasa</t>
  </si>
  <si>
    <t>Selección Anal</t>
  </si>
  <si>
    <t>Jakub Konečný</t>
  </si>
  <si>
    <t>Kamil Ferenc</t>
  </si>
  <si>
    <t>Obrint el Sistema</t>
  </si>
  <si>
    <t>Santa Ana, Spain</t>
  </si>
  <si>
    <t>Open Air</t>
  </si>
  <si>
    <t>Schleierwasserfall</t>
  </si>
  <si>
    <t>Alex Huber</t>
  </si>
  <si>
    <t>1/1/1996</t>
  </si>
  <si>
    <t xml:space="preserve">Babel </t>
  </si>
  <si>
    <t xml:space="preserve">Ballad Direct </t>
  </si>
  <si>
    <t xml:space="preserve">Hydrangea </t>
  </si>
  <si>
    <t>La Rambla</t>
  </si>
  <si>
    <t>Andreas Bindhammer</t>
  </si>
  <si>
    <t>Gerard Rull</t>
  </si>
  <si>
    <t>Jacopo Larcher</t>
  </si>
  <si>
    <t>Tomás Ravanal</t>
  </si>
  <si>
    <t>Le vent nous portera</t>
  </si>
  <si>
    <t>Socaire, Chile</t>
  </si>
  <si>
    <t>Life of Villains</t>
  </si>
  <si>
    <t>St. George</t>
  </si>
  <si>
    <t>Joe Kinder</t>
  </si>
  <si>
    <t xml:space="preserve">Shanbara </t>
  </si>
  <si>
    <t>Toyota, Aichi, Japan</t>
  </si>
  <si>
    <t>La Côte d'Usure</t>
  </si>
  <si>
    <t>Verdon Gorge</t>
  </si>
  <si>
    <t>Dugi Rat</t>
  </si>
  <si>
    <t>Vrulja</t>
  </si>
  <si>
    <t xml:space="preserve">Euphoria </t>
  </si>
  <si>
    <t xml:space="preserve">Methuselahzation </t>
  </si>
  <si>
    <t>Zalog, Slovenia</t>
  </si>
  <si>
    <t>Companion of Change</t>
  </si>
  <si>
    <t>UNKNOWN</t>
  </si>
  <si>
    <t>Crag</t>
  </si>
  <si>
    <t>Country</t>
  </si>
  <si>
    <t>Austria</t>
  </si>
  <si>
    <t>France</t>
  </si>
  <si>
    <t>Spain</t>
  </si>
  <si>
    <t>Fortress of Solitude</t>
  </si>
  <si>
    <t>USA</t>
  </si>
  <si>
    <t>Patxi Usobiaga </t>
  </si>
  <si>
    <t>Edu Marin</t>
  </si>
  <si>
    <t>Germany</t>
  </si>
  <si>
    <t>Dani Andrada</t>
  </si>
  <si>
    <t>Dave Graham</t>
  </si>
  <si>
    <t>Fred Rouhling</t>
  </si>
  <si>
    <t>United Kingdom</t>
  </si>
  <si>
    <t>Italy</t>
  </si>
  <si>
    <t>Gérôme Pouvreau</t>
  </si>
  <si>
    <t>Santana</t>
  </si>
  <si>
    <t>Czech Republic</t>
  </si>
  <si>
    <t>Norway</t>
  </si>
  <si>
    <t>Alex Megos</t>
  </si>
  <si>
    <t>Australia</t>
  </si>
  <si>
    <t>Montserrat</t>
  </si>
  <si>
    <t>Fraguel</t>
  </si>
  <si>
    <t>Slovenia</t>
  </si>
  <si>
    <t>Jensegg</t>
  </si>
  <si>
    <t>Switzerland</t>
  </si>
  <si>
    <t>Malaysia</t>
  </si>
  <si>
    <t>Götterwandl</t>
  </si>
  <si>
    <t>Pierrot Beach</t>
  </si>
  <si>
    <t>Socaire</t>
  </si>
  <si>
    <t>Chile</t>
  </si>
  <si>
    <t>Seb Bouin</t>
  </si>
  <si>
    <t>Mavrovo</t>
  </si>
  <si>
    <t>Macedonia</t>
  </si>
  <si>
    <t>Canada</t>
  </si>
  <si>
    <t>Romania</t>
  </si>
  <si>
    <t>Croatia</t>
  </si>
  <si>
    <t>Utah</t>
  </si>
  <si>
    <t>Japan</t>
  </si>
  <si>
    <t>Ascents</t>
  </si>
  <si>
    <t>Amandla</t>
  </si>
  <si>
    <t>Anam Cara</t>
  </si>
  <si>
    <t>Silvretta</t>
  </si>
  <si>
    <t>A Simple Knowing</t>
  </si>
  <si>
    <t>Cape Town</t>
  </si>
  <si>
    <t>Banshosha</t>
  </si>
  <si>
    <t>Entlinge</t>
  </si>
  <si>
    <t>Jade</t>
  </si>
  <si>
    <t>Memento</t>
  </si>
  <si>
    <t>New Base Line</t>
  </si>
  <si>
    <t>Satan i Helvete assis/bas</t>
  </si>
  <si>
    <t>The Island</t>
  </si>
  <si>
    <t>Sex</t>
  </si>
  <si>
    <t>Dob</t>
  </si>
  <si>
    <t>Height</t>
  </si>
  <si>
    <t>Ander Mendieta Uribarren</t>
  </si>
  <si>
    <t>Christophe Cazin</t>
  </si>
  <si>
    <t>Melissa Le Nevé</t>
  </si>
  <si>
    <t>Mirko Caballero</t>
  </si>
  <si>
    <t>Petr Resch</t>
  </si>
  <si>
    <t>Lafayette, GA</t>
  </si>
  <si>
    <t>Daniel Fong</t>
  </si>
  <si>
    <t>Primitivo</t>
  </si>
  <si>
    <t>Matt Fultz</t>
  </si>
  <si>
    <t>Bridge of Ashes</t>
  </si>
  <si>
    <t>Coudert Camille</t>
  </si>
  <si>
    <t>REM</t>
  </si>
  <si>
    <t>Poison the Well</t>
  </si>
  <si>
    <t>Brione, Switzerland</t>
  </si>
  <si>
    <t>Florian Wientjes</t>
  </si>
  <si>
    <t>Ephyra</t>
  </si>
  <si>
    <t>Leon Fraunholz</t>
  </si>
  <si>
    <t>Giani Clement</t>
  </si>
  <si>
    <t>Manuel Cornu</t>
  </si>
  <si>
    <t>Carlos Ruano</t>
  </si>
  <si>
    <t>All You Can Eat</t>
  </si>
  <si>
    <t>Mt. Potosi</t>
  </si>
  <si>
    <t>Lemento sit</t>
  </si>
  <si>
    <t>The Multiverse</t>
  </si>
  <si>
    <t>Laramie, WY</t>
  </si>
  <si>
    <t>Délire Onirique assis</t>
  </si>
  <si>
    <t>Dream Project</t>
  </si>
  <si>
    <t>Valhalla</t>
  </si>
  <si>
    <t>Ziyun</t>
  </si>
  <si>
    <t>Nicolas Januel</t>
  </si>
  <si>
    <t>Montagne Sainte Victoire</t>
  </si>
  <si>
    <t>Vilhonneur, France</t>
  </si>
  <si>
    <t>Entre les Aygues</t>
  </si>
  <si>
    <t>Nakatsugawa</t>
  </si>
  <si>
    <t>Mollans-sur-Ouvèze</t>
  </si>
  <si>
    <t>Sigoyer, France</t>
  </si>
  <si>
    <t>Murgtal, Switzerland</t>
  </si>
  <si>
    <t>Gottardo, Via San Gottardo, Switzerland</t>
  </si>
  <si>
    <t>Rifugio Barbara, Italy</t>
  </si>
  <si>
    <t>Peak District National Park</t>
  </si>
  <si>
    <t>Jenkins Peak, UT</t>
  </si>
  <si>
    <t>Val Canali</t>
  </si>
  <si>
    <t>Zell am Ziller</t>
  </si>
  <si>
    <t>Lindental, Switzerland</t>
  </si>
  <si>
    <t>Nationalpark Sächsische Schweiz</t>
  </si>
  <si>
    <t>Lofer</t>
  </si>
  <si>
    <t>Going am Wilden Kaiser</t>
  </si>
  <si>
    <t>Achleitberg</t>
  </si>
  <si>
    <t>Graz, Austria</t>
  </si>
  <si>
    <t>83603 Saint-Anne, France</t>
  </si>
  <si>
    <t>OriginalArea</t>
  </si>
  <si>
    <t>Wyoming</t>
  </si>
  <si>
    <t>Getu Grand Arch</t>
  </si>
  <si>
    <t>Lake Okutama</t>
  </si>
  <si>
    <t>Kunisaki</t>
  </si>
  <si>
    <t>Kagoshima</t>
  </si>
  <si>
    <t>SuggestedGrade</t>
  </si>
  <si>
    <t>AscentNumber</t>
  </si>
  <si>
    <t>8B+/8C</t>
  </si>
  <si>
    <t>Alternatívna Stena</t>
  </si>
  <si>
    <t>Notes</t>
  </si>
  <si>
    <t>8C/(8C+)</t>
  </si>
  <si>
    <t>8C bloc</t>
  </si>
  <si>
    <t>5 days, 8C trav/9a</t>
  </si>
  <si>
    <t>more like a traverse/highball, 5 days</t>
  </si>
  <si>
    <t>10+ days</t>
  </si>
  <si>
    <t>5 days</t>
  </si>
  <si>
    <t>9b soft</t>
  </si>
  <si>
    <t>Or April 29, 2014</t>
  </si>
  <si>
    <t>10 days. 9a+ hard (9b)</t>
  </si>
  <si>
    <t>9b hard. 4 days + a few goes three years ago</t>
  </si>
  <si>
    <t>Hard</t>
  </si>
  <si>
    <t>6 months</t>
  </si>
  <si>
    <t>Symonds Yat</t>
  </si>
  <si>
    <t>30+ sessions</t>
  </si>
  <si>
    <t>Originally graded as 8C+ but later Paul downgraded it by himself to 8C. Watch the ascen on "Reel Rock Tour 2010".</t>
  </si>
  <si>
    <t>4 or 5 days. Watch the ascent on "Exposure Vol. II".</t>
  </si>
  <si>
    <t>11 days</t>
  </si>
  <si>
    <t>16 days over 3 seasons</t>
  </si>
  <si>
    <t>8C+ soft. 15 days. Watch the ascent on "Reel Rock Tour 10".</t>
  </si>
  <si>
    <t>17 days. Woods originally suggested 8C+, but later changed his grade to 8C (soft). Later Woods repeated the problem. Watch the ascent on "Reel Rock Tour 2010".</t>
  </si>
  <si>
    <t>2 years</t>
  </si>
  <si>
    <t>5 days in this season</t>
  </si>
  <si>
    <t>2 days</t>
  </si>
  <si>
    <t>Watch the ascent on "Heritage".</t>
  </si>
  <si>
    <t>Soft</t>
  </si>
  <si>
    <t>9b hard. 8 days.</t>
  </si>
  <si>
    <t>Watch the ascent on "Proyecto NA.SA.".</t>
  </si>
  <si>
    <t>Used a new sequence due to many broken holds</t>
  </si>
  <si>
    <t>8C soft</t>
  </si>
  <si>
    <t>8B/8C</t>
  </si>
  <si>
    <t>10 days</t>
  </si>
  <si>
    <t>4 days</t>
  </si>
  <si>
    <t>6th or 7th ascent</t>
  </si>
  <si>
    <t>8C soft, 5 sessions</t>
  </si>
  <si>
    <t>3 days</t>
  </si>
  <si>
    <t>30min (+ half a day 3 years ago)</t>
  </si>
  <si>
    <t>8C soft. Watch the ascent on "ZA".</t>
  </si>
  <si>
    <t>8C/8C+</t>
  </si>
  <si>
    <t>8C/8C+, "A new contender for the hardest in Rocklands"</t>
  </si>
  <si>
    <t>3 years</t>
  </si>
  <si>
    <t>9a+ sport/hard 8C bloc. 5 years. 60+ moves</t>
  </si>
  <si>
    <t>8C/8C+. The boulder problem has been destroyed.</t>
  </si>
  <si>
    <t>300 days</t>
  </si>
  <si>
    <t>9a+ soft. 3rd go</t>
  </si>
  <si>
    <t>8C hard</t>
  </si>
  <si>
    <t>Watch the ascent on "Dai's Video Diaries Vol. 4".</t>
  </si>
  <si>
    <t>8C soft. 2 sessions</t>
  </si>
  <si>
    <t>7 days</t>
  </si>
  <si>
    <t>From Dirt Grows the Flowers (original)</t>
  </si>
  <si>
    <t>8C or even 8B+</t>
  </si>
  <si>
    <t>3 or 4 years</t>
  </si>
  <si>
    <t>7 sessions</t>
  </si>
  <si>
    <t>From Dirt Grows the Flowers (left)</t>
  </si>
  <si>
    <t>(8B+)/8C</t>
  </si>
  <si>
    <t>8C soft or even 8B+ hard. Watch the ascent on "Better Than Chocolate".</t>
  </si>
  <si>
    <t>Koyamada originally suggested 8C, but later changed his opinion to 8B+. Watch the ascent on "Dai's Video Diaries Vol. 4".</t>
  </si>
  <si>
    <t>Watch him projecting the route on "King Lines". Watch the ascent on "Progression".</t>
  </si>
  <si>
    <t>8 years, 90 attempts</t>
  </si>
  <si>
    <t>8 days</t>
  </si>
  <si>
    <t>With injured finger</t>
  </si>
  <si>
    <t>30-40 days over 8 months</t>
  </si>
  <si>
    <t>8B+/8C. Several months over 3 years</t>
  </si>
  <si>
    <t>30-40 days</t>
  </si>
  <si>
    <t>20 days</t>
  </si>
  <si>
    <t>In addition, Dai Koyamada sent the low start version (8C+) of the climb on March 22, 2012.</t>
  </si>
  <si>
    <t>The Story of Two Worlds low start</t>
  </si>
  <si>
    <t>Watch the ascent on "The Schengen Files".</t>
  </si>
  <si>
    <t>8C hard. Watch the ascent on "Heritage".</t>
  </si>
  <si>
    <t>5 (+3) days</t>
  </si>
  <si>
    <t>6 days</t>
  </si>
  <si>
    <t>6 days over 1 year</t>
  </si>
  <si>
    <t>5 days, 8C soft</t>
  </si>
  <si>
    <t>Christof Rauch sent both the normal start and low start of the climb on the same day.</t>
  </si>
  <si>
    <t>80 sessions over 3.5 years. Low start.</t>
  </si>
  <si>
    <t>New beta</t>
  </si>
  <si>
    <t>Christoph Cepus</t>
  </si>
  <si>
    <t>fucking hard</t>
  </si>
  <si>
    <t>First proposed 8C</t>
  </si>
  <si>
    <t>3rd ascent after break.</t>
  </si>
  <si>
    <t>4 hours</t>
  </si>
  <si>
    <t>3.5 days</t>
  </si>
  <si>
    <t>Lionel Lamberlin</t>
  </si>
  <si>
    <t>Martin Cermak</t>
  </si>
  <si>
    <t>Normal 8B+ by Graham</t>
  </si>
  <si>
    <t>Easy 8B+ now. 8B+ before</t>
  </si>
  <si>
    <t>8-10 days over 2 months</t>
  </si>
  <si>
    <t>Watch the ascent on "Proyecto NA.SA.". The boulder problem has been destroyed.</t>
  </si>
  <si>
    <t>Watch the ascent on "The Wizard's Apprentice".</t>
  </si>
  <si>
    <t>Ghisolfi's first 9a+</t>
  </si>
  <si>
    <t>Watch the ascent on "Exposure vol. 1".</t>
  </si>
  <si>
    <t>Watch the ascent on "Change".</t>
  </si>
  <si>
    <t>9b/9b+ or just HARD 9b</t>
  </si>
  <si>
    <t>40-50 days between 2013-2017</t>
  </si>
  <si>
    <t>3 days. Hard</t>
  </si>
  <si>
    <t>Kangaroo's Limb</t>
  </si>
  <si>
    <t>8C soft. Watch the ascent on "Out of Sight III".</t>
  </si>
  <si>
    <t>One shoe</t>
  </si>
  <si>
    <t>9a trav</t>
  </si>
  <si>
    <t>8c+ trav</t>
  </si>
  <si>
    <t>The FA of the non-extension version of the climb was done on December 3, 2016. That ascent solely took him 20 sessions over 1,5 years.</t>
  </si>
  <si>
    <t>20 sessions over 3 years</t>
  </si>
  <si>
    <t>3 days. Watch the ascent on "Out of Sight III".</t>
  </si>
  <si>
    <t>16 years, 40 sessions, 200 attempts, hundreds of hours</t>
  </si>
  <si>
    <t>20 sessions</t>
  </si>
  <si>
    <t>8C+/9A</t>
  </si>
  <si>
    <t>8c+ sport</t>
  </si>
  <si>
    <t>Originally ascended by David Graham (3/7/2003) with 8B consensus. In December 2013, a starting hold broke off, making the problem much harder. Only ascents after this are listed.</t>
  </si>
  <si>
    <t>8C+ soft. Regraded to 8C/8C+ due to a broken hold in 2016.</t>
  </si>
  <si>
    <t>1 day</t>
  </si>
  <si>
    <t>John Gaskins' ascent has not been recognized by the local community</t>
  </si>
  <si>
    <t>3 hours</t>
  </si>
  <si>
    <t>9a+ soft</t>
  </si>
  <si>
    <t>9 days</t>
  </si>
  <si>
    <t>Watch the ascent on "Dai's Video Diaries Vol. 6". The boulder problem has been destroyed.</t>
  </si>
  <si>
    <t>8B+/8C. The boulder problem has been destroyed.</t>
  </si>
  <si>
    <t>5 days, 9 attempts</t>
  </si>
  <si>
    <t>First 9a+ in the world</t>
  </si>
  <si>
    <t>9a sport</t>
  </si>
  <si>
    <t>"somewhere around V15"</t>
  </si>
  <si>
    <t>Koyamada originally suggested 8C+, but later changed his opinion to 8C. Watch the ascent on "The Wheel of Life V16".</t>
  </si>
  <si>
    <t>9a/9a+ sport</t>
  </si>
  <si>
    <t>9a+ sport</t>
  </si>
  <si>
    <t>The Wheel of Life (direct)</t>
  </si>
  <si>
    <t>9a soft/8B+ soft</t>
  </si>
  <si>
    <t>4 sessions</t>
  </si>
  <si>
    <t>The Wheel of Life</t>
  </si>
  <si>
    <t>15 sessions</t>
  </si>
  <si>
    <t>First 9a+ female first ascent</t>
  </si>
  <si>
    <t>Changed grade opinion after his The Ice Knife SDS ascent.</t>
  </si>
  <si>
    <t>Koyamada originally suggested 8C/8C+, but later changed his opinion to 8C.</t>
  </si>
  <si>
    <t>Low start of Meikyoushisui</t>
  </si>
  <si>
    <t>Moravský Kras</t>
  </si>
  <si>
    <t>8C/8C+. 4 days</t>
  </si>
  <si>
    <t>8B+/8C. Holds got broken since the FA.</t>
  </si>
  <si>
    <t>8C mid/soft. 4+ days</t>
  </si>
  <si>
    <t>1.5 hours</t>
  </si>
  <si>
    <t>30-50 days. Bertle originally suggested 9b soft, but later changed his opinion to 9a+.</t>
  </si>
  <si>
    <t>Attempted but not sent by Daniel Woods, who suggests it is 9b.</t>
  </si>
  <si>
    <t>Ace of Spades</t>
  </si>
  <si>
    <t>9a/9a+</t>
  </si>
  <si>
    <t>Before break considered 8B+</t>
  </si>
  <si>
    <t>Koyamada originally suggested 8C, but later changed his opinion to 8B+/8C.</t>
  </si>
  <si>
    <t>2 hours. […] as cherry on top!!!! The full line "Orochi" graded V15!!! Felt maybe a little easer to me. […]</t>
  </si>
  <si>
    <t>2 days. 8C soft</t>
  </si>
  <si>
    <t>1 hour</t>
  </si>
  <si>
    <t>8C hard. 17 sessions</t>
  </si>
  <si>
    <t>8C soft. 14 sessions</t>
  </si>
  <si>
    <t>Assasin, Monkey and Man</t>
  </si>
  <si>
    <t>40-50 days. The FA might have been made on November 28, 2015 or November 30, 2015.</t>
  </si>
  <si>
    <t>8C (maybe harder). 3 years. Watch the ascent on "Dai's Video Diaries vol. 5".</t>
  </si>
  <si>
    <t>6+ days</t>
  </si>
  <si>
    <t>Webb originally graded this climb 8B+, but later changed his opinion to 8C.</t>
  </si>
  <si>
    <t>8C bloc / 8C+ trav. 38 days over 3 years</t>
  </si>
  <si>
    <t>Bertle originally suggested 8C+ bloc/9A trav, but later changed his opinion to 8C/8C+ trav. 40 days</t>
  </si>
  <si>
    <t>10 days over 3 years</t>
  </si>
  <si>
    <t>4000+ attempts over 4+ years. Watch the ascent on "The Lappnor Project". Watch Nalle climbing the boulder problem from one move in on the extras of "Kylmää kiveä". First 9A in the world.</t>
  </si>
  <si>
    <t>Soyuz (low)</t>
  </si>
  <si>
    <t>8C hard. 5 months of effort</t>
  </si>
  <si>
    <t>4 days. Watch the ascent on "Dai's Video Diaries vol. 3".</t>
  </si>
  <si>
    <t>8 sessions</t>
  </si>
  <si>
    <t>The FA might have been made on June 28, 2004.</t>
  </si>
  <si>
    <t>8C soft. 4 days. Watch the ascent on "The Island - Volume Zero".</t>
  </si>
  <si>
    <t>8C soft, 3 days</t>
  </si>
  <si>
    <t>8C soft. Watch the ascent on "Heritage".</t>
  </si>
  <si>
    <t>2 sessions</t>
  </si>
  <si>
    <t>1 session</t>
  </si>
  <si>
    <t>100+ sessions spanning ten seasons since 2010</t>
  </si>
  <si>
    <t>9a+ hard</t>
  </si>
  <si>
    <t>Ungraded, but should be in the 9a+/9b range. Watch the ascent on "King Lines".</t>
  </si>
  <si>
    <t>about 9th grade (9b hard with a symbolic grade). 39 tries, 16 sessions over four weeks</t>
  </si>
  <si>
    <t>30 days, 100+ tries</t>
  </si>
  <si>
    <t>20 days over 5 years. Ungraded, but should be roughly the same difficulty as Es Pontas.</t>
  </si>
  <si>
    <t>8B+?</t>
  </si>
  <si>
    <t xml:space="preserve">UNKNOWN </t>
  </si>
  <si>
    <t>Watch him projecting the route on "Reel Rock Tour 2010".</t>
  </si>
  <si>
    <t>9-10 days</t>
  </si>
  <si>
    <t>15 days</t>
  </si>
  <si>
    <t>32 days</t>
  </si>
  <si>
    <t>9a+ hard. Possibly 9a+/9b</t>
  </si>
  <si>
    <t>3 sessions</t>
  </si>
  <si>
    <t>After Woods' ascent, boulder is "completely" broken.</t>
  </si>
  <si>
    <t>9a+ hard or 9a+/9b</t>
  </si>
  <si>
    <t>3-4 days. 10 tries.</t>
  </si>
  <si>
    <t>This climb is now completely gone after an earthquake destroyed the Donkey's Ear Peak on Mount Kinabalu.</t>
  </si>
  <si>
    <t>8C/8C+. 25 days</t>
  </si>
  <si>
    <t>5 days. Fultz originally suggested 8C, but later changed his opinion to 8B+.</t>
  </si>
  <si>
    <t>100+ days. Without crash pads.</t>
  </si>
  <si>
    <t>6 tries</t>
  </si>
  <si>
    <t>8B+/8C. Watch the ascent on "Dai's Video Diaries Vol. 4".</t>
  </si>
  <si>
    <t>3 months</t>
  </si>
  <si>
    <t>First 9a+ in America</t>
  </si>
  <si>
    <t>9b hard</t>
  </si>
  <si>
    <t>Watch him projecting the route on "Reel Rock Tour 2012".</t>
  </si>
  <si>
    <t>5 sessions</t>
  </si>
  <si>
    <t>25+ goes</t>
  </si>
  <si>
    <t>8 tries</t>
  </si>
  <si>
    <t>20-25 days over 2 years</t>
  </si>
  <si>
    <t>Selecció Anal</t>
  </si>
  <si>
    <t>6 tries over 3 days</t>
  </si>
  <si>
    <t>Rocasolano originally graded this boulder 8B+, but later changed his opinion to 8B+/8C.</t>
  </si>
  <si>
    <t>8B+/8C. 15 sessions.</t>
  </si>
  <si>
    <t>8B+/8C. 10 days</t>
  </si>
  <si>
    <t>11 sessions</t>
  </si>
  <si>
    <t>50 sessions over 4 years</t>
  </si>
  <si>
    <t>V14? With the new beta</t>
  </si>
  <si>
    <t>"Fuckin' Ultra Soft"</t>
  </si>
  <si>
    <t>Pablo Hammock</t>
  </si>
  <si>
    <t>25 days</t>
  </si>
  <si>
    <t>In one session. Changed grade opinion after Webb's ascent.</t>
  </si>
  <si>
    <t>In 30 min</t>
  </si>
  <si>
    <t>8C+ soft. 15 days. Watch the ascent on "Uncharted Lines".</t>
  </si>
  <si>
    <t>16 days</t>
  </si>
  <si>
    <t>Woods originally suggested 8C hard, but later changed his opinion to 8C+ soft. 8-10 days</t>
  </si>
  <si>
    <t>8C soft. Watch the ascent on "On the Circuit".</t>
  </si>
  <si>
    <t>100+ tries over a few seasons</t>
  </si>
  <si>
    <t>Ali Hulk Sit Extension</t>
  </si>
  <si>
    <t>35 days</t>
  </si>
  <si>
    <t>3 days. Hard route to grade and very specialized.</t>
  </si>
  <si>
    <t>3 attempts</t>
  </si>
  <si>
    <t>~8 days</t>
  </si>
  <si>
    <t>First 9a+ flash</t>
  </si>
  <si>
    <t>8C soft. 3 days</t>
  </si>
  <si>
    <t>8 days. 9a/9a+ sport route</t>
  </si>
  <si>
    <t>8C soft. 2 days</t>
  </si>
  <si>
    <t>8C soft. Few days</t>
  </si>
  <si>
    <t>FLASH! 8B+ soft</t>
  </si>
  <si>
    <t>5 or 6 sessions</t>
  </si>
  <si>
    <t>Done while it was 39° C (102° F)</t>
  </si>
  <si>
    <t>4 tries</t>
  </si>
  <si>
    <t>6 tries in 3 days</t>
  </si>
  <si>
    <t>My nemesis</t>
  </si>
  <si>
    <t>Watch him projecting the route on "Dosage V". Watch the ascent on "Reel Rock Tour 2010".</t>
  </si>
  <si>
    <t>6 days, 10-15 tries</t>
  </si>
  <si>
    <t>Several years</t>
  </si>
  <si>
    <t>9a hard</t>
  </si>
  <si>
    <t>Koyamada originally suggested 8C hard/(8C+), but later changed his opinion to 8B+/8C.</t>
  </si>
  <si>
    <t>Koyamada originally suggested (8C)/8C+, but later changed his opinion to 8B+.</t>
  </si>
  <si>
    <t>Two months</t>
  </si>
  <si>
    <t>Unnamed</t>
  </si>
  <si>
    <t>Vincente Balmosito</t>
  </si>
  <si>
    <t>Maybe I can dyno after all…</t>
  </si>
  <si>
    <t>Watch him projecting the route on "Dosage V".</t>
  </si>
  <si>
    <t>Woods originally suggested V14+, but later changed his opinion to 8C soft. Watch the ascent on "ZA".</t>
  </si>
  <si>
    <t>(9a+)/9b. 9 days</t>
  </si>
  <si>
    <t>One of the most savage and intense routes I've ever tried.</t>
  </si>
  <si>
    <t>9b soft. 5 days</t>
  </si>
  <si>
    <t>5 goes</t>
  </si>
  <si>
    <t>5 days, 7 tries</t>
  </si>
  <si>
    <t>4 goes</t>
  </si>
  <si>
    <t>9 tries</t>
  </si>
  <si>
    <t>2 tries</t>
  </si>
  <si>
    <t>First woman to climb 5.15a</t>
  </si>
  <si>
    <t>8C soft. Watch the ascent on "Huntsmen".</t>
  </si>
  <si>
    <t>8B+/8C. 11 Nalle started a bit lower than Tim, both hands on the rail</t>
  </si>
  <si>
    <t>Koyamada originally suggested 8C, but later changed his opinion to 8B+. Watch the ascent on "Eternally".</t>
  </si>
  <si>
    <t>8B+ hard</t>
  </si>
  <si>
    <t>8C/(8C+), 4 months</t>
  </si>
  <si>
    <t>This climb is the center of bitter controversy. Rouhling suggests 9b 6 years before anybody else suggests 9a+. Unrepeated.</t>
  </si>
  <si>
    <t>3 years. The ascent has been questioned.</t>
  </si>
  <si>
    <t>9b low end. 5 tries over 3 days</t>
  </si>
  <si>
    <t>9a+/9b or 9a+ hard. 20-25 attempts</t>
  </si>
  <si>
    <t>First woman to climb 5.15b. Multiple trips over 2 years</t>
  </si>
  <si>
    <t>First woman to climb V15. Watch the ascent on "Reel Rock Tour 11".</t>
  </si>
  <si>
    <t>8B+/8C. 7 sessions.</t>
  </si>
  <si>
    <t>Ungraded (8C?). 10 days</t>
  </si>
  <si>
    <t>8B+ hard/8C soft</t>
  </si>
  <si>
    <t>World's hardest multipitch climb. 14 pitches, 450 meters.</t>
  </si>
  <si>
    <t>3rd woman to send V15. Also youngest to send V15 at 13 years old. 20 sessions over a year.</t>
  </si>
  <si>
    <t>2nd woman to climb V15.</t>
  </si>
  <si>
    <t>4 years. Watch the ascent on "Dai's Video Diaries vol. 5".</t>
  </si>
  <si>
    <t>9a sport. As hard as The Wheel of Life</t>
  </si>
  <si>
    <t>9a/9a+ sport.</t>
  </si>
  <si>
    <t>9a+ sport. Harder than The Wheel of Life</t>
  </si>
  <si>
    <t>SuggestedNumberGrade</t>
  </si>
  <si>
    <t>AveragedNumberGrade</t>
  </si>
  <si>
    <t>Ninja Skills sit</t>
  </si>
  <si>
    <t>Sobrio</t>
  </si>
  <si>
    <t>3 years, 150+ sessions</t>
  </si>
  <si>
    <t>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</si>
</sst>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otham-Medium"/>
    </font>
    <font>
      <sz val="11"/>
      <color rgb="FF007ACC"/>
      <name val="Gotham-Medium"/>
    </font>
    <font>
      <sz val="11"/>
      <color theme="4" tint="-0.249977111117893"/>
      <name val="Calibri"/>
      <family val="2"/>
      <scheme val="minor"/>
    </font>
    <font>
      <sz val="8"/>
      <color rgb="FF222222"/>
      <name val="Arial"/>
      <family val="2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0" fontId="1" fillId="4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3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0" borderId="2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/>
    <xf numFmtId="164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8" fillId="0" borderId="0" xfId="0" applyNumberFormat="1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4">
    <dxf>
      <numFmt numFmtId="19" formatCode="m/d/yy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m/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Grade"/>
    <tableColumn id="2" name="Year of First Ascent"/>
    <tableColumn id="3" name="Name"/>
    <tableColumn id="4" name="First Ascention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898" totalsRowShown="0">
  <autoFilter ref="A1:H898"/>
  <sortState ref="A2:H898">
    <sortCondition ref="C1:C898"/>
  </sortState>
  <tableColumns count="8">
    <tableColumn id="2" name="Climb"/>
    <tableColumn id="3" name="Area"/>
    <tableColumn id="4" name="Climber" dataDxfId="23"/>
    <tableColumn id="5" name="Ascent"/>
    <tableColumn id="6" name="Date" dataDxfId="22"/>
    <tableColumn id="7" name="Proposed Grade"/>
    <tableColumn id="8" name="Style"/>
    <tableColumn id="9" name="Gender" dataDxfId="21">
      <calculatedColumnFormula>VLOOKUP(Table2[[#This Row],[Climber]],Table4[],3)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1:O908" totalsRowShown="0">
  <autoFilter ref="A1:O908"/>
  <sortState ref="A2:O906">
    <sortCondition ref="B1:B906"/>
  </sortState>
  <tableColumns count="15">
    <tableColumn id="2" name="Climb"/>
    <tableColumn id="3" name="Area"/>
    <tableColumn id="4" name="Climber" dataDxfId="20"/>
    <tableColumn id="6" name="Date" dataDxfId="19"/>
    <tableColumn id="7" name="FrenchGrade">
      <calculatedColumnFormula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calculatedColumnFormula>
    </tableColumn>
    <tableColumn id="8" name="Style"/>
    <tableColumn id="9" name="Gender" dataDxfId="18">
      <calculatedColumnFormula>VLOOKUP(Table27[[#This Row],[Climber]],Table4[],2,)</calculatedColumnFormula>
    </tableColumn>
    <tableColumn id="1" name="Year" dataDxfId="17">
      <calculatedColumnFormula>YEAR(Table27[[#This Row],[Date]])</calculatedColumnFormula>
    </tableColumn>
    <tableColumn id="5" name="Grade" dataDxfId="16">
      <calculatedColumnFormula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calculatedColumnFormula>
    </tableColumn>
    <tableColumn id="10" name="OriginalArea" dataDxfId="15"/>
    <tableColumn id="11" name="SuggestedGrade" dataDxfId="14"/>
    <tableColumn id="12" name="AscentNumber" dataDxfId="13"/>
    <tableColumn id="13" name="Notes" dataDxfId="12"/>
    <tableColumn id="14" name="SuggestedNumberGrade" dataDxfId="11">
      <calculatedColumnFormula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calculatedColumnFormula>
    </tableColumn>
    <tableColumn id="15" name="AveragedNumberGrade" dataDxfId="10">
      <calculatedColumnFormula>ROUND(SUMPRODUCT(((A$2:A$908)=Table27[[#This Row],[Climb]])*N$2:N$908)/SUMPRODUCT((((A$2:A$908)=Table27[[#This Row],[Climb]])*((N$2:N$908)&gt;0))*1), 0)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32" totalsRowShown="0" headerRowDxfId="9" dataDxfId="8" tableBorderDxfId="7">
  <autoFilter ref="A1:E232"/>
  <sortState ref="A2:E232">
    <sortCondition ref="E1:E232"/>
  </sortState>
  <tableColumns count="5">
    <tableColumn id="1" name="Climb" dataDxfId="6"/>
    <tableColumn id="2" name="Crag" dataDxfId="5"/>
    <tableColumn id="3" name="Country" dataDxfId="4"/>
    <tableColumn id="4" name="Climber" dataDxfId="3"/>
    <tableColumn id="5" name="Year" dataDxfId="2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E304" totalsRowShown="0">
  <autoFilter ref="A1:E304"/>
  <tableColumns count="5">
    <tableColumn id="1" name="Climb"/>
    <tableColumn id="2" name="Area"/>
    <tableColumn id="3" name="Style"/>
    <tableColumn id="4" name="Proposed Grade"/>
    <tableColumn id="5" name="Ascents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D263" totalsRowShown="0">
  <autoFilter ref="A1:D263">
    <filterColumn colId="1">
      <filters>
        <filter val="F"/>
      </filters>
    </filterColumn>
  </autoFilter>
  <sortState ref="A2:D215">
    <sortCondition ref="A1:A215"/>
  </sortState>
  <tableColumns count="4">
    <tableColumn id="1" name="Climber" dataDxfId="1"/>
    <tableColumn id="3" name="Sex"/>
    <tableColumn id="4" name="Dob" dataDxfId="0"/>
    <tableColumn id="5" name="Heigh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.stanford.edu/~clint/yos/hard.ht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1"/>
  <sheetViews>
    <sheetView topLeftCell="A3" workbookViewId="0">
      <selection activeCell="C8" sqref="C8"/>
    </sheetView>
  </sheetViews>
  <sheetFormatPr baseColWidth="10" defaultColWidth="8.83203125" defaultRowHeight="15" x14ac:dyDescent="0.2"/>
  <cols>
    <col min="2" max="2" width="19.5" customWidth="1"/>
    <col min="3" max="3" width="16.5" customWidth="1"/>
    <col min="4" max="4" width="2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1985</v>
      </c>
      <c r="C2" t="s">
        <v>5</v>
      </c>
      <c r="D2" t="s">
        <v>6</v>
      </c>
      <c r="F2" t="s">
        <v>4</v>
      </c>
      <c r="G2" t="str">
        <f>VLOOKUP(F2,Table1[], 3)</f>
        <v>Punks in the Gym</v>
      </c>
    </row>
    <row r="3" spans="1:7" x14ac:dyDescent="0.2">
      <c r="A3" t="s">
        <v>7</v>
      </c>
      <c r="B3">
        <v>1987</v>
      </c>
      <c r="C3" t="s">
        <v>8</v>
      </c>
      <c r="D3" t="s">
        <v>6</v>
      </c>
    </row>
    <row r="4" spans="1:7" x14ac:dyDescent="0.2">
      <c r="A4" t="s">
        <v>9</v>
      </c>
      <c r="B4">
        <v>1990</v>
      </c>
      <c r="C4" t="s">
        <v>10</v>
      </c>
      <c r="D4" t="s">
        <v>11</v>
      </c>
    </row>
    <row r="5" spans="1:7" x14ac:dyDescent="0.2">
      <c r="A5" t="s">
        <v>12</v>
      </c>
      <c r="B5">
        <v>1991</v>
      </c>
      <c r="C5" t="s">
        <v>13</v>
      </c>
      <c r="D5" t="s">
        <v>6</v>
      </c>
    </row>
    <row r="6" spans="1:7" x14ac:dyDescent="0.2">
      <c r="A6" t="s">
        <v>14</v>
      </c>
      <c r="B6">
        <v>2001</v>
      </c>
      <c r="C6" t="s">
        <v>15</v>
      </c>
      <c r="D6" t="s">
        <v>16</v>
      </c>
    </row>
    <row r="7" spans="1:7" x14ac:dyDescent="0.2">
      <c r="A7" t="s">
        <v>17</v>
      </c>
      <c r="B7">
        <v>2008</v>
      </c>
      <c r="C7" t="s">
        <v>18</v>
      </c>
      <c r="D7" t="s">
        <v>16</v>
      </c>
    </row>
    <row r="8" spans="1:7" x14ac:dyDescent="0.2">
      <c r="A8" t="s">
        <v>19</v>
      </c>
      <c r="B8">
        <v>2013</v>
      </c>
      <c r="C8" t="s">
        <v>20</v>
      </c>
      <c r="D8" t="s">
        <v>21</v>
      </c>
    </row>
    <row r="9" spans="1:7" x14ac:dyDescent="0.2">
      <c r="A9" t="s">
        <v>22</v>
      </c>
      <c r="B9">
        <v>2017</v>
      </c>
      <c r="C9" t="s">
        <v>23</v>
      </c>
      <c r="D9" t="s">
        <v>21</v>
      </c>
    </row>
    <row r="11" spans="1:7" x14ac:dyDescent="0.2">
      <c r="A11" s="1" t="s">
        <v>24</v>
      </c>
    </row>
  </sheetData>
  <hyperlinks>
    <hyperlink ref="A1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5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25.33203125" customWidth="1"/>
    <col min="4" max="4" width="19.1640625" customWidth="1"/>
  </cols>
  <sheetData>
    <row r="1" spans="1:4" x14ac:dyDescent="0.2">
      <c r="A1" t="s">
        <v>0</v>
      </c>
      <c r="B1" t="s">
        <v>25</v>
      </c>
      <c r="C1" t="s">
        <v>2</v>
      </c>
      <c r="D1" t="s">
        <v>3</v>
      </c>
    </row>
    <row r="2" spans="1:4" x14ac:dyDescent="0.2">
      <c r="A2" t="s">
        <v>26</v>
      </c>
      <c r="B2">
        <v>2016</v>
      </c>
      <c r="C2" t="s">
        <v>27</v>
      </c>
      <c r="D2" t="s">
        <v>28</v>
      </c>
    </row>
    <row r="3" spans="1:4" x14ac:dyDescent="0.2">
      <c r="A3" t="s">
        <v>29</v>
      </c>
      <c r="B3">
        <v>2010</v>
      </c>
      <c r="C3" t="s">
        <v>30</v>
      </c>
      <c r="D3" t="s">
        <v>31</v>
      </c>
    </row>
    <row r="4" spans="1:4" x14ac:dyDescent="0.2">
      <c r="A4" t="s">
        <v>32</v>
      </c>
      <c r="B4">
        <v>2000</v>
      </c>
      <c r="C4" t="s">
        <v>33</v>
      </c>
      <c r="D4" t="s">
        <v>34</v>
      </c>
    </row>
    <row r="5" spans="1:4" x14ac:dyDescent="0.2">
      <c r="A5" t="s">
        <v>35</v>
      </c>
      <c r="B5">
        <v>1996</v>
      </c>
      <c r="C5" t="s">
        <v>36</v>
      </c>
      <c r="D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98"/>
  <sheetViews>
    <sheetView topLeftCell="E1" workbookViewId="0">
      <selection activeCell="N1" sqref="N1:N8"/>
    </sheetView>
  </sheetViews>
  <sheetFormatPr baseColWidth="10" defaultColWidth="8.83203125" defaultRowHeight="15" x14ac:dyDescent="0.2"/>
  <cols>
    <col min="1" max="1" width="42.5" customWidth="1"/>
    <col min="2" max="2" width="27.1640625" customWidth="1"/>
    <col min="3" max="3" width="25.83203125" style="14" customWidth="1"/>
    <col min="5" max="5" width="21" style="2" customWidth="1"/>
    <col min="6" max="6" width="16.33203125" customWidth="1"/>
    <col min="7" max="7" width="12.83203125" customWidth="1"/>
    <col min="12" max="12" width="20.1640625" customWidth="1"/>
    <col min="13" max="13" width="17.5" customWidth="1"/>
    <col min="14" max="14" width="17.6640625" customWidth="1"/>
    <col min="15" max="15" width="22.5" customWidth="1"/>
  </cols>
  <sheetData>
    <row r="1" spans="1:15" x14ac:dyDescent="0.2">
      <c r="A1" t="s">
        <v>37</v>
      </c>
      <c r="B1" t="s">
        <v>38</v>
      </c>
      <c r="C1" s="14" t="s">
        <v>39</v>
      </c>
      <c r="D1" t="s">
        <v>40</v>
      </c>
      <c r="E1" s="2" t="s">
        <v>41</v>
      </c>
      <c r="F1" t="s">
        <v>42</v>
      </c>
      <c r="G1" t="s">
        <v>43</v>
      </c>
      <c r="H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2">
      <c r="A2" t="s">
        <v>49</v>
      </c>
      <c r="B2" t="s">
        <v>50</v>
      </c>
      <c r="C2" s="14" t="s">
        <v>21</v>
      </c>
      <c r="D2" t="s">
        <v>51</v>
      </c>
      <c r="E2" s="2">
        <v>42648</v>
      </c>
      <c r="F2" t="s">
        <v>52</v>
      </c>
      <c r="G2" t="s">
        <v>53</v>
      </c>
      <c r="H2">
        <f>VLOOKUP(Table2[[#This Row],[Climber]],Table4[],3)</f>
        <v>34005</v>
      </c>
      <c r="K2">
        <v>2000</v>
      </c>
      <c r="L2">
        <f>SUMPRODUCT(--(YEAR(Table2[Date])=K2))</f>
        <v>0</v>
      </c>
      <c r="M2">
        <f>COUNTIFS(Table2[Style],"Traverse", Table2[Date], "&gt;" &amp; K2-1 &amp; "-12-31", Table2[Date], "&lt;" &amp; K2+1 &amp; "-1-1")</f>
        <v>0</v>
      </c>
      <c r="N2">
        <f>COUNTIFS(Table2[Style],"Sport Route", Table2[Date], "&gt;" &amp; K2-1 &amp; "-12-31", Table2[Date], "&lt;" &amp; K2+1 &amp; "-1-1")</f>
        <v>0</v>
      </c>
      <c r="O2">
        <f>COUNTIFS(Table2[Style],"Boulder Problem", Table2[Date], "&gt;" &amp; K2-1 &amp; "-12-31", Table2[Date], "&lt;" &amp; K2+1 &amp; "-1-1")</f>
        <v>0</v>
      </c>
    </row>
    <row r="3" spans="1:15" x14ac:dyDescent="0.2">
      <c r="A3" t="s">
        <v>54</v>
      </c>
      <c r="B3" t="s">
        <v>55</v>
      </c>
      <c r="C3" s="14" t="s">
        <v>21</v>
      </c>
      <c r="D3" t="s">
        <v>56</v>
      </c>
      <c r="E3" s="2">
        <v>42845</v>
      </c>
      <c r="F3" t="s">
        <v>52</v>
      </c>
      <c r="G3" t="s">
        <v>53</v>
      </c>
      <c r="H3">
        <f>VLOOKUP(Table2[[#This Row],[Climber]],Table4[],3)</f>
        <v>34005</v>
      </c>
      <c r="K3">
        <v>2001</v>
      </c>
      <c r="L3">
        <f>SUMPRODUCT(--(YEAR(Table2[Date])=K3))</f>
        <v>1</v>
      </c>
      <c r="M3">
        <f>COUNTIFS(Table2[Style],"Traverse", Table2[Date], "&gt;" &amp; K3-1 &amp; "-12-31", Table2[Date], "&lt;" &amp; K3+1 &amp; "-1-1")</f>
        <v>0</v>
      </c>
      <c r="N3">
        <f>COUNTIFS(Table2[Style],"Sport Route", Table2[Date], "&gt;" &amp; K3-1 &amp; "-12-31", Table2[Date], "&lt;" &amp; K3+1 &amp; "-1-1")</f>
        <v>0</v>
      </c>
      <c r="O3">
        <f>COUNTIFS(Table2[Style],"Boulder Problem", Table2[Date], "&gt;" &amp; K3-1 &amp; "-12-31", Table2[Date], "&lt;" &amp; K3+1 &amp; "-1-1")</f>
        <v>1</v>
      </c>
    </row>
    <row r="4" spans="1:15" x14ac:dyDescent="0.2">
      <c r="A4" t="s">
        <v>57</v>
      </c>
      <c r="B4" t="s">
        <v>58</v>
      </c>
      <c r="C4" s="14" t="s">
        <v>21</v>
      </c>
      <c r="D4" t="s">
        <v>56</v>
      </c>
      <c r="E4" s="2">
        <v>43052</v>
      </c>
      <c r="F4" t="s">
        <v>59</v>
      </c>
      <c r="G4" t="s">
        <v>53</v>
      </c>
      <c r="H4">
        <f>VLOOKUP(Table2[[#This Row],[Climber]],Table4[],3)</f>
        <v>34005</v>
      </c>
      <c r="K4">
        <v>2002</v>
      </c>
      <c r="L4">
        <f>SUMPRODUCT(--(YEAR(Table2[Date])=K4))</f>
        <v>11</v>
      </c>
      <c r="M4">
        <f>COUNTIFS(Table2[Style],"Traverse", Table2[Date], "&gt;" &amp; K4-1 &amp; "-12-31", Table2[Date], "&lt;" &amp; K4+1 &amp; "-1-1")</f>
        <v>5</v>
      </c>
      <c r="N4">
        <f>COUNTIFS(Table2[Style],"Sport Route", Table2[Date], "&gt;" &amp; K4-1 &amp; "-12-31", Table2[Date], "&lt;" &amp; K4+1 &amp; "-1-1")</f>
        <v>0</v>
      </c>
      <c r="O4">
        <f>COUNTIFS(Table2[Style],"Boulder Problem", Table2[Date], "&gt;" &amp; K4-1 &amp; "-12-31", Table2[Date], "&lt;" &amp; K4+1 &amp; "-1-1")</f>
        <v>6</v>
      </c>
    </row>
    <row r="5" spans="1:15" x14ac:dyDescent="0.2">
      <c r="A5" t="s">
        <v>60</v>
      </c>
      <c r="B5" t="s">
        <v>58</v>
      </c>
      <c r="C5" s="14" t="s">
        <v>21</v>
      </c>
      <c r="D5" t="s">
        <v>51</v>
      </c>
      <c r="E5" s="2">
        <v>43052</v>
      </c>
      <c r="F5" t="s">
        <v>52</v>
      </c>
      <c r="G5" t="s">
        <v>53</v>
      </c>
      <c r="H5">
        <f>VLOOKUP(Table2[[#This Row],[Climber]],Table4[],3)</f>
        <v>34005</v>
      </c>
      <c r="K5">
        <v>2003</v>
      </c>
      <c r="L5">
        <f>SUMPRODUCT(--(YEAR(Table2[Date])=K5))</f>
        <v>12</v>
      </c>
      <c r="M5">
        <f>COUNTIFS(Table2[Style],"Traverse", Table2[Date], "&gt;" &amp; K5-1 &amp; "-12-31", Table2[Date], "&lt;" &amp; K5+1 &amp; "-1-1")</f>
        <v>4</v>
      </c>
      <c r="N5">
        <f>COUNTIFS(Table2[Style],"Sport Route", Table2[Date], "&gt;" &amp; K5-1 &amp; "-12-31", Table2[Date], "&lt;" &amp; K5+1 &amp; "-1-1")</f>
        <v>1</v>
      </c>
      <c r="O5">
        <f>COUNTIFS(Table2[Style],"Boulder Problem", Table2[Date], "&gt;" &amp; K5-1 &amp; "-12-31", Table2[Date], "&lt;" &amp; K5+1 &amp; "-1-1")</f>
        <v>7</v>
      </c>
    </row>
    <row r="6" spans="1:15" x14ac:dyDescent="0.2">
      <c r="A6" t="s">
        <v>61</v>
      </c>
      <c r="B6" t="s">
        <v>58</v>
      </c>
      <c r="C6" s="14" t="s">
        <v>21</v>
      </c>
      <c r="D6" t="s">
        <v>51</v>
      </c>
      <c r="E6" s="2">
        <v>42843</v>
      </c>
      <c r="F6" t="s">
        <v>52</v>
      </c>
      <c r="G6" t="s">
        <v>53</v>
      </c>
      <c r="H6">
        <f>VLOOKUP(Table2[[#This Row],[Climber]],Table4[],3)</f>
        <v>34005</v>
      </c>
      <c r="K6">
        <v>2004</v>
      </c>
      <c r="L6">
        <f>SUMPRODUCT(--(YEAR(Table2[Date])=K6))</f>
        <v>12</v>
      </c>
      <c r="M6">
        <f>COUNTIFS(Table2[Style],"Traverse", Table2[Date], "&gt;" &amp; K6-1 &amp; "-12-31", Table2[Date], "&lt;" &amp; K6+1 &amp; "-1-1")</f>
        <v>2</v>
      </c>
      <c r="N6">
        <f>COUNTIFS(Table2[Style],"Sport Route", Table2[Date], "&gt;" &amp; K6-1 &amp; "-12-31", Table2[Date], "&lt;" &amp; K6+1 &amp; "-1-1")</f>
        <v>0</v>
      </c>
      <c r="O6">
        <f>COUNTIFS(Table2[Style],"Boulder Problem", Table2[Date], "&gt;" &amp; K6-1 &amp; "-12-31", Table2[Date], "&lt;" &amp; K6+1 &amp; "-1-1")</f>
        <v>10</v>
      </c>
    </row>
    <row r="7" spans="1:15" x14ac:dyDescent="0.2">
      <c r="A7" t="s">
        <v>62</v>
      </c>
      <c r="B7" t="s">
        <v>63</v>
      </c>
      <c r="C7" s="14" t="s">
        <v>21</v>
      </c>
      <c r="D7" t="s">
        <v>51</v>
      </c>
      <c r="E7" s="2">
        <v>43301</v>
      </c>
      <c r="F7" t="s">
        <v>52</v>
      </c>
      <c r="G7" t="s">
        <v>53</v>
      </c>
      <c r="H7">
        <f>VLOOKUP(Table2[[#This Row],[Climber]],Table4[],3)</f>
        <v>34005</v>
      </c>
      <c r="K7">
        <v>2005</v>
      </c>
      <c r="L7">
        <f>SUMPRODUCT(--(YEAR(Table2[Date])=K7))</f>
        <v>11</v>
      </c>
      <c r="M7">
        <f>COUNTIFS(Table2[Style],"Traverse", Table2[Date], "&gt;" &amp; K7-1 &amp; "-12-31", Table2[Date], "&lt;" &amp; K7+1 &amp; "-1-1")</f>
        <v>3</v>
      </c>
      <c r="N7">
        <f>COUNTIFS(Table2[Style],"Sport Route", Table2[Date], "&gt;" &amp; K7-1 &amp; "-12-31", Table2[Date], "&lt;" &amp; K7+1 &amp; "-1-1")</f>
        <v>0</v>
      </c>
      <c r="O7">
        <f>COUNTIFS(Table2[Style],"Boulder Problem", Table2[Date], "&gt;" &amp; K7-1 &amp; "-12-31", Table2[Date], "&lt;" &amp; K7+1 &amp; "-1-1")</f>
        <v>8</v>
      </c>
    </row>
    <row r="8" spans="1:15" x14ac:dyDescent="0.2">
      <c r="A8" t="s">
        <v>64</v>
      </c>
      <c r="B8" t="s">
        <v>65</v>
      </c>
      <c r="C8" s="14" t="s">
        <v>21</v>
      </c>
      <c r="D8" t="s">
        <v>56</v>
      </c>
      <c r="E8" s="2">
        <v>43127</v>
      </c>
      <c r="F8" t="s">
        <v>66</v>
      </c>
      <c r="G8" t="s">
        <v>53</v>
      </c>
      <c r="H8">
        <f>VLOOKUP(Table2[[#This Row],[Climber]],Table4[],3)</f>
        <v>34005</v>
      </c>
      <c r="K8">
        <v>2006</v>
      </c>
      <c r="L8">
        <f>SUMPRODUCT(--(YEAR(Table2[Date])=K8))</f>
        <v>12</v>
      </c>
      <c r="M8">
        <f>COUNTIFS(Table2[Style],"Traverse", Table2[Date], "&gt;" &amp; K8-1 &amp; "-12-31", Table2[Date], "&lt;" &amp; K8+1 &amp; "-1-1")</f>
        <v>5</v>
      </c>
      <c r="N8">
        <f>COUNTIFS(Table2[Style],"Sport Route", Table2[Date], "&gt;" &amp; K8-1 &amp; "-12-31", Table2[Date], "&lt;" &amp; K8+1 &amp; "-1-1")</f>
        <v>1</v>
      </c>
      <c r="O8">
        <f>COUNTIFS(Table2[Style],"Boulder Problem", Table2[Date], "&gt;" &amp; K8-1 &amp; "-12-31", Table2[Date], "&lt;" &amp; K8+1 &amp; "-1-1")</f>
        <v>6</v>
      </c>
    </row>
    <row r="9" spans="1:15" x14ac:dyDescent="0.2">
      <c r="A9" t="s">
        <v>67</v>
      </c>
      <c r="B9" t="s">
        <v>68</v>
      </c>
      <c r="C9" s="14" t="s">
        <v>21</v>
      </c>
      <c r="D9" t="s">
        <v>69</v>
      </c>
      <c r="E9" s="2">
        <v>40512</v>
      </c>
      <c r="F9" t="s">
        <v>70</v>
      </c>
      <c r="G9" t="s">
        <v>71</v>
      </c>
      <c r="H9">
        <f>VLOOKUP(Table2[[#This Row],[Climber]],Table4[],3)</f>
        <v>34005</v>
      </c>
      <c r="K9">
        <v>2007</v>
      </c>
      <c r="L9">
        <f>SUMPRODUCT(--(YEAR(Table2[Date])=K9))</f>
        <v>14</v>
      </c>
      <c r="M9">
        <f>COUNTIFS(Table2[Style],"Traverse", Table2[Date], "&gt;" &amp; K9-1 &amp; "-12-31", Table2[Date], "&lt;" &amp; K9+1 &amp; "-1-1")</f>
        <v>5</v>
      </c>
      <c r="N9">
        <f>COUNTIFS(Table2[Style],"Sport Route", Table2[Date], "&gt;" &amp; K9-1 &amp; "-12-31", Table2[Date], "&lt;" &amp; K9+1 &amp; "-1-1")</f>
        <v>2</v>
      </c>
      <c r="O9">
        <f>COUNTIFS(Table2[Style],"Boulder Problem", Table2[Date], "&gt;" &amp; K9-1 &amp; "-12-31", Table2[Date], "&lt;" &amp; K9+1 &amp; "-1-1")</f>
        <v>7</v>
      </c>
    </row>
    <row r="10" spans="1:15" x14ac:dyDescent="0.2">
      <c r="A10" t="s">
        <v>72</v>
      </c>
      <c r="B10" t="s">
        <v>68</v>
      </c>
      <c r="C10" s="14" t="s">
        <v>21</v>
      </c>
      <c r="D10" t="s">
        <v>73</v>
      </c>
      <c r="E10" s="2">
        <v>40511</v>
      </c>
      <c r="F10" t="s">
        <v>70</v>
      </c>
      <c r="G10" t="s">
        <v>71</v>
      </c>
      <c r="H10">
        <f>VLOOKUP(Table2[[#This Row],[Climber]],Table4[],3)</f>
        <v>34005</v>
      </c>
      <c r="K10">
        <v>2008</v>
      </c>
      <c r="L10">
        <f>SUMPRODUCT(--(YEAR(Table2[Date])=K10))</f>
        <v>16</v>
      </c>
      <c r="M10">
        <f>COUNTIFS(Table2[Style],"Traverse", Table2[Date], "&gt;" &amp; K10-1 &amp; "-12-31", Table2[Date], "&lt;" &amp; K10+1 &amp; "-1-1")</f>
        <v>2</v>
      </c>
      <c r="N10">
        <f>COUNTIFS(Table2[Style],"Sport Route", Table2[Date], "&gt;" &amp; K10-1 &amp; "-12-31", Table2[Date], "&lt;" &amp; K10+1 &amp; "-1-1")</f>
        <v>3</v>
      </c>
      <c r="O10">
        <f>COUNTIFS(Table2[Style],"Boulder Problem", Table2[Date], "&gt;" &amp; K10-1 &amp; "-12-31", Table2[Date], "&lt;" &amp; K10+1 &amp; "-1-1")</f>
        <v>11</v>
      </c>
    </row>
    <row r="11" spans="1:15" x14ac:dyDescent="0.2">
      <c r="A11" t="s">
        <v>74</v>
      </c>
      <c r="B11" t="s">
        <v>75</v>
      </c>
      <c r="C11" s="14" t="s">
        <v>21</v>
      </c>
      <c r="D11" t="s">
        <v>51</v>
      </c>
      <c r="E11" s="2">
        <v>40106</v>
      </c>
      <c r="F11" t="s">
        <v>59</v>
      </c>
      <c r="G11" t="s">
        <v>53</v>
      </c>
      <c r="H11">
        <f>VLOOKUP(Table2[[#This Row],[Climber]],Table4[],3)</f>
        <v>34005</v>
      </c>
      <c r="K11">
        <v>2009</v>
      </c>
      <c r="L11">
        <f>SUMPRODUCT(--(YEAR(Table2[Date])=K11))</f>
        <v>19</v>
      </c>
      <c r="M11">
        <f>COUNTIFS(Table2[Style],"Traverse", Table2[Date], "&gt;" &amp; K11-1 &amp; "-12-31", Table2[Date], "&lt;" &amp; K11+1 &amp; "-1-1")</f>
        <v>4</v>
      </c>
      <c r="N11">
        <f>COUNTIFS(Table2[Style],"Sport Route", Table2[Date], "&gt;" &amp; K11-1 &amp; "-12-31", Table2[Date], "&lt;" &amp; K11+1 &amp; "-1-1")</f>
        <v>3</v>
      </c>
      <c r="O11">
        <f>COUNTIFS(Table2[Style],"Boulder Problem", Table2[Date], "&gt;" &amp; K11-1 &amp; "-12-31", Table2[Date], "&lt;" &amp; K11+1 &amp; "-1-1")</f>
        <v>12</v>
      </c>
    </row>
    <row r="12" spans="1:15" x14ac:dyDescent="0.2">
      <c r="A12" t="s">
        <v>23</v>
      </c>
      <c r="B12" t="s">
        <v>76</v>
      </c>
      <c r="C12" s="14" t="s">
        <v>21</v>
      </c>
      <c r="D12" t="s">
        <v>51</v>
      </c>
      <c r="E12" s="2">
        <v>42981</v>
      </c>
      <c r="F12" t="s">
        <v>77</v>
      </c>
      <c r="G12" t="s">
        <v>53</v>
      </c>
      <c r="H12">
        <f>VLOOKUP(Table2[[#This Row],[Climber]],Table4[],3)</f>
        <v>34005</v>
      </c>
      <c r="K12">
        <v>2010</v>
      </c>
      <c r="L12">
        <f>SUMPRODUCT(--(YEAR(Table2[Date])=K12))</f>
        <v>29</v>
      </c>
      <c r="M12">
        <f>COUNTIFS(Table2[Style],"Traverse", Table2[Date], "&gt;" &amp; K12-1 &amp; "-12-31", Table2[Date], "&lt;" &amp; K12+1 &amp; "-1-1")</f>
        <v>3</v>
      </c>
      <c r="N12">
        <f>COUNTIFS(Table2[Style],"Sport Route", Table2[Date], "&gt;" &amp; K12-1 &amp; "-12-31", Table2[Date], "&lt;" &amp; K12+1 &amp; "-1-1")</f>
        <v>2</v>
      </c>
      <c r="O12">
        <f>COUNTIFS(Table2[Style],"Boulder Problem", Table2[Date], "&gt;" &amp; K12-1 &amp; "-12-31", Table2[Date], "&lt;" &amp; K12+1 &amp; "-1-1")</f>
        <v>24</v>
      </c>
    </row>
    <row r="13" spans="1:15" x14ac:dyDescent="0.2">
      <c r="A13" t="s">
        <v>78</v>
      </c>
      <c r="B13" t="s">
        <v>76</v>
      </c>
      <c r="C13" s="14" t="s">
        <v>21</v>
      </c>
      <c r="D13" t="s">
        <v>51</v>
      </c>
      <c r="E13" s="2">
        <v>42926</v>
      </c>
      <c r="F13" t="s">
        <v>52</v>
      </c>
      <c r="G13" t="s">
        <v>53</v>
      </c>
      <c r="H13">
        <f>VLOOKUP(Table2[[#This Row],[Climber]],Table4[],3)</f>
        <v>34005</v>
      </c>
      <c r="K13">
        <v>2011</v>
      </c>
      <c r="L13">
        <f>SUMPRODUCT(--(YEAR(Table2[Date])=K13))</f>
        <v>41</v>
      </c>
      <c r="M13">
        <f>COUNTIFS(Table2[Style],"Traverse", Table2[Date], "&gt;" &amp; K13-1 &amp; "-12-31", Table2[Date], "&lt;" &amp; K13+1 &amp; "-1-1")</f>
        <v>5</v>
      </c>
      <c r="N13">
        <f>COUNTIFS(Table2[Style],"Sport Route", Table2[Date], "&gt;" &amp; K13-1 &amp; "-12-31", Table2[Date], "&lt;" &amp; K13+1 &amp; "-1-1")</f>
        <v>6</v>
      </c>
      <c r="O13">
        <f>COUNTIFS(Table2[Style],"Boulder Problem", Table2[Date], "&gt;" &amp; K13-1 &amp; "-12-31", Table2[Date], "&lt;" &amp; K13+1 &amp; "-1-1")</f>
        <v>30</v>
      </c>
    </row>
    <row r="14" spans="1:15" x14ac:dyDescent="0.2">
      <c r="A14" t="s">
        <v>79</v>
      </c>
      <c r="B14" t="s">
        <v>76</v>
      </c>
      <c r="C14" s="14" t="s">
        <v>21</v>
      </c>
      <c r="D14" t="s">
        <v>51</v>
      </c>
      <c r="E14" s="2">
        <v>41506</v>
      </c>
      <c r="F14" t="s">
        <v>52</v>
      </c>
      <c r="G14" t="s">
        <v>53</v>
      </c>
      <c r="H14">
        <f>VLOOKUP(Table2[[#This Row],[Climber]],Table4[],3)</f>
        <v>34005</v>
      </c>
      <c r="K14">
        <v>2012</v>
      </c>
      <c r="L14">
        <f>SUMPRODUCT(--(YEAR(Table2[Date])=K14))</f>
        <v>40</v>
      </c>
      <c r="M14">
        <f>COUNTIFS(Table2[Style],"Traverse", Table2[Date], "&gt;" &amp; K14-1 &amp; "-12-31", Table2[Date], "&lt;" &amp; K14+1 &amp; "-1-1")</f>
        <v>4</v>
      </c>
      <c r="N14">
        <f>COUNTIFS(Table2[Style],"Sport Route", Table2[Date], "&gt;" &amp; K14-1 &amp; "-12-31", Table2[Date], "&lt;" &amp; K14+1 &amp; "-1-1")</f>
        <v>2</v>
      </c>
      <c r="O14">
        <f>COUNTIFS(Table2[Style],"Boulder Problem", Table2[Date], "&gt;" &amp; K14-1 &amp; "-12-31", Table2[Date], "&lt;" &amp; K14+1 &amp; "-1-1")</f>
        <v>34</v>
      </c>
    </row>
    <row r="15" spans="1:15" x14ac:dyDescent="0.2">
      <c r="A15" t="s">
        <v>80</v>
      </c>
      <c r="B15" t="s">
        <v>76</v>
      </c>
      <c r="C15" s="14" t="s">
        <v>21</v>
      </c>
      <c r="D15" t="s">
        <v>51</v>
      </c>
      <c r="E15" s="2">
        <v>41489</v>
      </c>
      <c r="F15" t="s">
        <v>52</v>
      </c>
      <c r="G15" t="s">
        <v>53</v>
      </c>
      <c r="H15">
        <f>VLOOKUP(Table2[[#This Row],[Climber]],Table4[],3)</f>
        <v>34005</v>
      </c>
      <c r="K15">
        <v>2013</v>
      </c>
      <c r="L15">
        <f>SUMPRODUCT(--(YEAR(Table2[Date])=K15))</f>
        <v>73</v>
      </c>
      <c r="M15">
        <f>COUNTIFS(Table2[Style],"Traverse", Table2[Date], "&gt;" &amp; K15-1 &amp; "-12-31", Table2[Date], "&lt;" &amp; K15+1 &amp; "-1-1")</f>
        <v>12</v>
      </c>
      <c r="N15">
        <f>COUNTIFS(Table2[Style],"Sport Route", Table2[Date], "&gt;" &amp; K15-1 &amp; "-12-31", Table2[Date], "&lt;" &amp; K15+1 &amp; "-1-1")</f>
        <v>8</v>
      </c>
      <c r="O15">
        <f>COUNTIFS(Table2[Style],"Boulder Problem", Table2[Date], "&gt;" &amp; K15-1 &amp; "-12-31", Table2[Date], "&lt;" &amp; K15+1 &amp; "-1-1")</f>
        <v>53</v>
      </c>
    </row>
    <row r="16" spans="1:15" x14ac:dyDescent="0.2">
      <c r="A16" t="s">
        <v>81</v>
      </c>
      <c r="B16" t="s">
        <v>76</v>
      </c>
      <c r="C16" s="14" t="s">
        <v>21</v>
      </c>
      <c r="D16" t="s">
        <v>51</v>
      </c>
      <c r="E16" s="2">
        <v>41186</v>
      </c>
      <c r="F16" t="s">
        <v>82</v>
      </c>
      <c r="G16" t="s">
        <v>53</v>
      </c>
      <c r="H16">
        <f>VLOOKUP(Table2[[#This Row],[Climber]],Table4[],3)</f>
        <v>34005</v>
      </c>
      <c r="K16">
        <v>2014</v>
      </c>
      <c r="L16">
        <f>SUMPRODUCT(--(YEAR(Table2[Date])=K16))</f>
        <v>64</v>
      </c>
      <c r="M16">
        <f>COUNTIFS(Table2[Style],"Traverse", Table2[Date], "&gt;" &amp; K16-1 &amp; "-12-31", Table2[Date], "&lt;" &amp; K16+1 &amp; "-1-1")</f>
        <v>2</v>
      </c>
      <c r="N16">
        <f>COUNTIFS(Table2[Style],"Sport Route", Table2[Date], "&gt;" &amp; K16-1 &amp; "-12-31", Table2[Date], "&lt;" &amp; K16+1 &amp; "-1-1")</f>
        <v>2</v>
      </c>
      <c r="O16">
        <f>COUNTIFS(Table2[Style],"Boulder Problem", Table2[Date], "&gt;" &amp; K16-1 &amp; "-12-31", Table2[Date], "&lt;" &amp; K16+1 &amp; "-1-1")</f>
        <v>60</v>
      </c>
    </row>
    <row r="17" spans="1:15" x14ac:dyDescent="0.2">
      <c r="A17" t="s">
        <v>83</v>
      </c>
      <c r="B17" t="s">
        <v>84</v>
      </c>
      <c r="C17" s="14" t="s">
        <v>21</v>
      </c>
      <c r="D17" t="s">
        <v>51</v>
      </c>
      <c r="E17" s="2">
        <v>41462</v>
      </c>
      <c r="F17" t="s">
        <v>59</v>
      </c>
      <c r="G17" t="s">
        <v>53</v>
      </c>
      <c r="H17">
        <f>VLOOKUP(Table2[[#This Row],[Climber]],Table4[],3)</f>
        <v>34005</v>
      </c>
      <c r="K17">
        <v>2015</v>
      </c>
      <c r="L17">
        <f>SUMPRODUCT(--(YEAR(Table2[Date])=K17))</f>
        <v>96</v>
      </c>
      <c r="M17">
        <f>COUNTIFS(Table2[Style],"Traverse", Table2[Date], "&gt;" &amp; K17-1 &amp; "-12-31", Table2[Date], "&lt;" &amp; K17+1 &amp; "-1-1")</f>
        <v>11</v>
      </c>
      <c r="N17">
        <f>COUNTIFS(Table2[Style],"Sport Route", Table2[Date], "&gt;" &amp; K17-1 &amp; "-12-31", Table2[Date], "&lt;" &amp; K17+1 &amp; "-1-1")</f>
        <v>11</v>
      </c>
      <c r="O17">
        <f>COUNTIFS(Table2[Style],"Boulder Problem", Table2[Date], "&gt;" &amp; K17-1 &amp; "-12-31", Table2[Date], "&lt;" &amp; K17+1 &amp; "-1-1")</f>
        <v>74</v>
      </c>
    </row>
    <row r="18" spans="1:15" x14ac:dyDescent="0.2">
      <c r="A18" t="s">
        <v>85</v>
      </c>
      <c r="B18" t="s">
        <v>86</v>
      </c>
      <c r="C18" s="14" t="s">
        <v>21</v>
      </c>
      <c r="D18" t="s">
        <v>56</v>
      </c>
      <c r="E18" s="2">
        <v>43275</v>
      </c>
      <c r="F18" t="s">
        <v>70</v>
      </c>
      <c r="G18" t="s">
        <v>71</v>
      </c>
      <c r="H18">
        <f>VLOOKUP(Table2[[#This Row],[Climber]],Table4[],3)</f>
        <v>34005</v>
      </c>
      <c r="K18">
        <v>2016</v>
      </c>
      <c r="L18">
        <f>SUMPRODUCT(--(YEAR(Table2[Date])=K18))</f>
        <v>110</v>
      </c>
      <c r="M18">
        <f>COUNTIFS(Table2[Style],"Traverse", Table2[Date], "&gt;" &amp; K18-1 &amp; "-12-31", Table2[Date], "&lt;" &amp; K18+1 &amp; "-1-1")</f>
        <v>10</v>
      </c>
      <c r="N18">
        <f>COUNTIFS(Table2[Style],"Sport Route", Table2[Date], "&gt;" &amp; K18-1 &amp; "-12-31", Table2[Date], "&lt;" &amp; K18+1 &amp; "-1-1")</f>
        <v>7</v>
      </c>
      <c r="O18">
        <f>COUNTIFS(Table2[Style],"Boulder Problem", Table2[Date], "&gt;" &amp; K18-1 &amp; "-12-31", Table2[Date], "&lt;" &amp; K18+1 &amp; "-1-1")</f>
        <v>93</v>
      </c>
    </row>
    <row r="19" spans="1:15" x14ac:dyDescent="0.2">
      <c r="A19" t="s">
        <v>87</v>
      </c>
      <c r="B19" t="s">
        <v>86</v>
      </c>
      <c r="C19" s="14" t="s">
        <v>21</v>
      </c>
      <c r="D19" t="s">
        <v>51</v>
      </c>
      <c r="E19" s="2">
        <v>43021</v>
      </c>
      <c r="F19" t="s">
        <v>88</v>
      </c>
      <c r="G19" t="s">
        <v>71</v>
      </c>
      <c r="H19">
        <f>VLOOKUP(Table2[[#This Row],[Climber]],Table4[],3)</f>
        <v>34005</v>
      </c>
      <c r="K19">
        <v>2017</v>
      </c>
      <c r="L19">
        <f>SUMPRODUCT(--(YEAR(Table2[Date])=K19))</f>
        <v>124</v>
      </c>
      <c r="M19">
        <f>COUNTIFS(Table2[Style],"Traverse", Table2[Date], "&gt;" &amp; K19-1 &amp; "-12-31", Table2[Date], "&lt;" &amp; K19+1 &amp; "-1-1")</f>
        <v>5</v>
      </c>
      <c r="N19">
        <f>COUNTIFS(Table2[Style],"Sport Route", Table2[Date], "&gt;" &amp; K19-1 &amp; "-12-31", Table2[Date], "&lt;" &amp; K19+1 &amp; "-1-1")</f>
        <v>14</v>
      </c>
      <c r="O19">
        <f>COUNTIFS(Table2[Style],"Boulder Problem", Table2[Date], "&gt;" &amp; K19-1 &amp; "-12-31", Table2[Date], "&lt;" &amp; K19+1 &amp; "-1-1")</f>
        <v>105</v>
      </c>
    </row>
    <row r="20" spans="1:15" x14ac:dyDescent="0.2">
      <c r="A20" t="s">
        <v>89</v>
      </c>
      <c r="B20" t="s">
        <v>86</v>
      </c>
      <c r="C20" s="14" t="s">
        <v>21</v>
      </c>
      <c r="D20" t="s">
        <v>51</v>
      </c>
      <c r="E20" s="2">
        <v>43016</v>
      </c>
      <c r="F20" t="s">
        <v>70</v>
      </c>
      <c r="G20" t="s">
        <v>71</v>
      </c>
      <c r="H20">
        <f>VLOOKUP(Table2[[#This Row],[Climber]],Table4[],3)</f>
        <v>34005</v>
      </c>
      <c r="K20">
        <v>2018</v>
      </c>
      <c r="L20">
        <f>SUMPRODUCT(--(YEAR(Table2[Date])=K20))</f>
        <v>141</v>
      </c>
      <c r="M20">
        <f>COUNTIFS(Table2[Style],"Traverse", Table2[Date], "&gt;" &amp; K20-1 &amp; "-12-31", Table2[Date], "&lt;" &amp; K20+1 &amp; "-1-1")</f>
        <v>1</v>
      </c>
      <c r="N20">
        <f>COUNTIFS(Table2[Style],"Sport Route", Table2[Date], "&gt;" &amp; K20-1 &amp; "-12-31", Table2[Date], "&lt;" &amp; K20+1 &amp; "-1-1")</f>
        <v>17</v>
      </c>
      <c r="O20">
        <f>COUNTIFS(Table2[Style],"Boulder Problem", Table2[Date], "&gt;" &amp; K20-1 &amp; "-12-31", Table2[Date], "&lt;" &amp; K20+1 &amp; "-1-1")</f>
        <v>123</v>
      </c>
    </row>
    <row r="21" spans="1:15" x14ac:dyDescent="0.2">
      <c r="A21" t="s">
        <v>90</v>
      </c>
      <c r="B21" t="s">
        <v>86</v>
      </c>
      <c r="C21" s="14" t="s">
        <v>21</v>
      </c>
      <c r="D21" t="s">
        <v>51</v>
      </c>
      <c r="E21" s="2">
        <v>42910</v>
      </c>
      <c r="F21" t="s">
        <v>70</v>
      </c>
      <c r="G21" t="s">
        <v>71</v>
      </c>
      <c r="H21">
        <f>VLOOKUP(Table2[[#This Row],[Climber]],Table4[],3)</f>
        <v>34005</v>
      </c>
    </row>
    <row r="22" spans="1:15" x14ac:dyDescent="0.2">
      <c r="A22" t="s">
        <v>91</v>
      </c>
      <c r="B22" t="s">
        <v>86</v>
      </c>
      <c r="C22" s="14" t="s">
        <v>21</v>
      </c>
      <c r="D22" t="s">
        <v>51</v>
      </c>
      <c r="E22" s="2">
        <v>40857</v>
      </c>
      <c r="F22" t="s">
        <v>88</v>
      </c>
      <c r="G22" t="s">
        <v>71</v>
      </c>
      <c r="H22">
        <f>VLOOKUP(Table2[[#This Row],[Climber]],Table4[],3)</f>
        <v>34005</v>
      </c>
    </row>
    <row r="23" spans="1:15" x14ac:dyDescent="0.2">
      <c r="A23" t="s">
        <v>92</v>
      </c>
      <c r="B23" t="s">
        <v>86</v>
      </c>
      <c r="C23" s="14" t="s">
        <v>21</v>
      </c>
      <c r="D23" t="s">
        <v>51</v>
      </c>
      <c r="E23" s="2">
        <v>40792</v>
      </c>
      <c r="F23" t="s">
        <v>70</v>
      </c>
      <c r="G23" t="s">
        <v>71</v>
      </c>
      <c r="H23">
        <f>VLOOKUP(Table2[[#This Row],[Climber]],Table4[],3)</f>
        <v>34005</v>
      </c>
    </row>
    <row r="24" spans="1:15" x14ac:dyDescent="0.2">
      <c r="A24" t="s">
        <v>93</v>
      </c>
      <c r="B24" t="s">
        <v>94</v>
      </c>
      <c r="C24" s="14" t="s">
        <v>21</v>
      </c>
      <c r="D24" t="s">
        <v>56</v>
      </c>
      <c r="E24" s="2">
        <v>40818</v>
      </c>
      <c r="F24" t="s">
        <v>95</v>
      </c>
      <c r="G24" t="s">
        <v>71</v>
      </c>
      <c r="H24">
        <f>VLOOKUP(Table2[[#This Row],[Climber]],Table4[],3)</f>
        <v>34005</v>
      </c>
    </row>
    <row r="25" spans="1:15" x14ac:dyDescent="0.2">
      <c r="A25" t="s">
        <v>96</v>
      </c>
      <c r="B25" t="s">
        <v>94</v>
      </c>
      <c r="C25" s="14" t="s">
        <v>21</v>
      </c>
      <c r="D25" t="s">
        <v>69</v>
      </c>
      <c r="E25" s="2">
        <v>40817</v>
      </c>
      <c r="F25" t="s">
        <v>70</v>
      </c>
      <c r="G25" t="s">
        <v>71</v>
      </c>
      <c r="H25">
        <f>VLOOKUP(Table2[[#This Row],[Climber]],Table4[],3)</f>
        <v>34005</v>
      </c>
    </row>
    <row r="26" spans="1:15" x14ac:dyDescent="0.2">
      <c r="A26" t="s">
        <v>97</v>
      </c>
      <c r="B26" t="s">
        <v>98</v>
      </c>
      <c r="C26" s="14" t="s">
        <v>21</v>
      </c>
      <c r="D26" t="s">
        <v>56</v>
      </c>
      <c r="E26" s="2">
        <v>41673</v>
      </c>
      <c r="F26" t="s">
        <v>52</v>
      </c>
      <c r="G26" t="s">
        <v>53</v>
      </c>
      <c r="H26">
        <f>VLOOKUP(Table2[[#This Row],[Climber]],Table4[],3)</f>
        <v>34005</v>
      </c>
    </row>
    <row r="27" spans="1:15" x14ac:dyDescent="0.2">
      <c r="A27" t="s">
        <v>99</v>
      </c>
      <c r="B27" t="s">
        <v>100</v>
      </c>
      <c r="C27" s="14" t="s">
        <v>21</v>
      </c>
      <c r="D27" t="s">
        <v>56</v>
      </c>
      <c r="E27" s="2">
        <v>41091</v>
      </c>
      <c r="F27" t="s">
        <v>95</v>
      </c>
      <c r="G27" t="s">
        <v>71</v>
      </c>
      <c r="H27">
        <f>VLOOKUP(Table2[[#This Row],[Climber]],Table4[],3)</f>
        <v>34005</v>
      </c>
    </row>
    <row r="28" spans="1:15" x14ac:dyDescent="0.2">
      <c r="A28" t="s">
        <v>101</v>
      </c>
      <c r="B28" t="s">
        <v>102</v>
      </c>
      <c r="C28" s="14" t="s">
        <v>21</v>
      </c>
      <c r="D28" t="s">
        <v>51</v>
      </c>
      <c r="E28" s="2">
        <v>42454</v>
      </c>
      <c r="F28" t="s">
        <v>59</v>
      </c>
      <c r="G28" t="s">
        <v>53</v>
      </c>
      <c r="H28">
        <f>VLOOKUP(Table2[[#This Row],[Climber]],Table4[],3)</f>
        <v>34005</v>
      </c>
    </row>
    <row r="29" spans="1:15" x14ac:dyDescent="0.2">
      <c r="A29" t="s">
        <v>103</v>
      </c>
      <c r="B29" t="s">
        <v>104</v>
      </c>
      <c r="C29" s="14" t="s">
        <v>21</v>
      </c>
      <c r="D29" t="s">
        <v>51</v>
      </c>
      <c r="E29" s="2">
        <v>42310</v>
      </c>
      <c r="F29" t="s">
        <v>52</v>
      </c>
      <c r="G29" t="s">
        <v>53</v>
      </c>
      <c r="H29">
        <f>VLOOKUP(Table2[[#This Row],[Climber]],Table4[],3)</f>
        <v>34005</v>
      </c>
    </row>
    <row r="30" spans="1:15" x14ac:dyDescent="0.2">
      <c r="A30" t="s">
        <v>105</v>
      </c>
      <c r="B30" t="s">
        <v>106</v>
      </c>
      <c r="C30" s="14" t="s">
        <v>21</v>
      </c>
      <c r="D30" t="s">
        <v>107</v>
      </c>
      <c r="E30" s="2">
        <v>42445</v>
      </c>
      <c r="F30" t="s">
        <v>70</v>
      </c>
      <c r="G30" t="s">
        <v>71</v>
      </c>
      <c r="H30">
        <f>VLOOKUP(Table2[[#This Row],[Climber]],Table4[],3)</f>
        <v>34005</v>
      </c>
    </row>
    <row r="31" spans="1:15" x14ac:dyDescent="0.2">
      <c r="A31" t="s">
        <v>108</v>
      </c>
      <c r="B31" t="s">
        <v>109</v>
      </c>
      <c r="C31" s="14" t="s">
        <v>21</v>
      </c>
      <c r="D31" t="s">
        <v>51</v>
      </c>
      <c r="E31" s="2">
        <v>42774</v>
      </c>
      <c r="F31" t="s">
        <v>52</v>
      </c>
      <c r="G31" t="s">
        <v>53</v>
      </c>
      <c r="H31">
        <f>VLOOKUP(Table2[[#This Row],[Climber]],Table4[],3)</f>
        <v>34005</v>
      </c>
    </row>
    <row r="32" spans="1:15" x14ac:dyDescent="0.2">
      <c r="A32" t="s">
        <v>110</v>
      </c>
      <c r="B32" t="s">
        <v>109</v>
      </c>
      <c r="C32" s="14" t="s">
        <v>21</v>
      </c>
      <c r="D32" t="s">
        <v>56</v>
      </c>
      <c r="E32" s="2">
        <v>41314</v>
      </c>
      <c r="F32" t="s">
        <v>52</v>
      </c>
      <c r="G32" t="s">
        <v>53</v>
      </c>
      <c r="H32">
        <f>VLOOKUP(Table2[[#This Row],[Climber]],Table4[],3)</f>
        <v>34005</v>
      </c>
    </row>
    <row r="33" spans="1:8" x14ac:dyDescent="0.2">
      <c r="A33" t="s">
        <v>20</v>
      </c>
      <c r="B33" t="s">
        <v>109</v>
      </c>
      <c r="C33" s="14" t="s">
        <v>21</v>
      </c>
      <c r="D33" t="s">
        <v>51</v>
      </c>
      <c r="E33" s="2">
        <v>41312</v>
      </c>
      <c r="F33" t="s">
        <v>82</v>
      </c>
      <c r="G33" t="s">
        <v>53</v>
      </c>
      <c r="H33">
        <f>VLOOKUP(Table2[[#This Row],[Climber]],Table4[],3)</f>
        <v>34005</v>
      </c>
    </row>
    <row r="34" spans="1:8" x14ac:dyDescent="0.2">
      <c r="A34" t="s">
        <v>111</v>
      </c>
      <c r="B34" t="s">
        <v>109</v>
      </c>
      <c r="C34" s="14" t="s">
        <v>21</v>
      </c>
      <c r="D34" t="s">
        <v>51</v>
      </c>
      <c r="E34" s="2">
        <v>40629</v>
      </c>
      <c r="F34" t="s">
        <v>52</v>
      </c>
      <c r="G34" t="s">
        <v>53</v>
      </c>
      <c r="H34">
        <f>VLOOKUP(Table2[[#This Row],[Climber]],Table4[],3)</f>
        <v>34005</v>
      </c>
    </row>
    <row r="35" spans="1:8" x14ac:dyDescent="0.2">
      <c r="A35" t="s">
        <v>112</v>
      </c>
      <c r="B35" t="s">
        <v>113</v>
      </c>
      <c r="C35" s="14" t="s">
        <v>21</v>
      </c>
      <c r="D35" t="s">
        <v>51</v>
      </c>
      <c r="E35" s="2">
        <v>40831</v>
      </c>
      <c r="F35" t="s">
        <v>70</v>
      </c>
      <c r="G35" t="s">
        <v>71</v>
      </c>
      <c r="H35">
        <f>VLOOKUP(Table2[[#This Row],[Climber]],Table4[],3)</f>
        <v>34005</v>
      </c>
    </row>
    <row r="36" spans="1:8" x14ac:dyDescent="0.2">
      <c r="A36" t="s">
        <v>114</v>
      </c>
      <c r="B36" t="s">
        <v>115</v>
      </c>
      <c r="C36" s="14" t="s">
        <v>21</v>
      </c>
      <c r="D36" t="s">
        <v>73</v>
      </c>
      <c r="E36" s="2">
        <v>40769</v>
      </c>
      <c r="F36" t="s">
        <v>70</v>
      </c>
      <c r="G36" t="s">
        <v>71</v>
      </c>
      <c r="H36">
        <f>VLOOKUP(Table2[[#This Row],[Climber]],Table4[],3)</f>
        <v>34005</v>
      </c>
    </row>
    <row r="37" spans="1:8" x14ac:dyDescent="0.2">
      <c r="A37" t="s">
        <v>116</v>
      </c>
      <c r="B37" t="s">
        <v>117</v>
      </c>
      <c r="C37" s="14" t="s">
        <v>21</v>
      </c>
      <c r="D37" t="s">
        <v>73</v>
      </c>
      <c r="E37" s="2">
        <v>43508</v>
      </c>
      <c r="F37" t="s">
        <v>52</v>
      </c>
      <c r="G37" t="s">
        <v>53</v>
      </c>
      <c r="H37">
        <f>VLOOKUP(Table2[[#This Row],[Climber]],Table4[],3)</f>
        <v>34005</v>
      </c>
    </row>
    <row r="38" spans="1:8" x14ac:dyDescent="0.2">
      <c r="A38" t="s">
        <v>118</v>
      </c>
      <c r="B38" t="s">
        <v>117</v>
      </c>
      <c r="C38" s="14" t="s">
        <v>21</v>
      </c>
      <c r="D38" t="s">
        <v>56</v>
      </c>
      <c r="E38" s="2">
        <v>42419</v>
      </c>
      <c r="F38" t="s">
        <v>52</v>
      </c>
      <c r="G38" t="s">
        <v>53</v>
      </c>
      <c r="H38">
        <f>VLOOKUP(Table2[[#This Row],[Climber]],Table4[],3)</f>
        <v>34005</v>
      </c>
    </row>
    <row r="39" spans="1:8" x14ac:dyDescent="0.2">
      <c r="A39" t="s">
        <v>119</v>
      </c>
      <c r="B39" t="s">
        <v>120</v>
      </c>
      <c r="C39" s="14" t="s">
        <v>21</v>
      </c>
      <c r="D39" t="s">
        <v>51</v>
      </c>
      <c r="E39" s="2">
        <v>40590</v>
      </c>
      <c r="F39" t="s">
        <v>52</v>
      </c>
      <c r="G39" t="s">
        <v>53</v>
      </c>
      <c r="H39">
        <f>VLOOKUP(Table2[[#This Row],[Climber]],Table4[],3)</f>
        <v>34005</v>
      </c>
    </row>
    <row r="40" spans="1:8" x14ac:dyDescent="0.2">
      <c r="A40" t="s">
        <v>121</v>
      </c>
      <c r="B40" t="s">
        <v>120</v>
      </c>
      <c r="C40" s="14" t="s">
        <v>21</v>
      </c>
      <c r="D40" t="s">
        <v>56</v>
      </c>
      <c r="E40" s="2">
        <v>40250</v>
      </c>
      <c r="F40" t="s">
        <v>52</v>
      </c>
      <c r="G40" t="s">
        <v>53</v>
      </c>
      <c r="H40">
        <f>VLOOKUP(Table2[[#This Row],[Climber]],Table4[],3)</f>
        <v>34005</v>
      </c>
    </row>
    <row r="41" spans="1:8" x14ac:dyDescent="0.2">
      <c r="A41" t="s">
        <v>122</v>
      </c>
      <c r="B41" t="s">
        <v>123</v>
      </c>
      <c r="C41" s="14" t="s">
        <v>21</v>
      </c>
      <c r="D41" t="s">
        <v>51</v>
      </c>
      <c r="E41" s="2">
        <v>41612</v>
      </c>
      <c r="F41" t="s">
        <v>82</v>
      </c>
      <c r="G41" t="s">
        <v>53</v>
      </c>
      <c r="H41">
        <f>VLOOKUP(Table2[[#This Row],[Climber]],Table4[],3)</f>
        <v>34005</v>
      </c>
    </row>
    <row r="42" spans="1:8" x14ac:dyDescent="0.2">
      <c r="A42" t="s">
        <v>124</v>
      </c>
      <c r="B42" t="s">
        <v>125</v>
      </c>
      <c r="C42" s="14" t="s">
        <v>21</v>
      </c>
      <c r="D42" t="s">
        <v>51</v>
      </c>
      <c r="E42" s="2">
        <v>43144</v>
      </c>
      <c r="F42" t="s">
        <v>52</v>
      </c>
      <c r="G42" t="s">
        <v>53</v>
      </c>
      <c r="H42">
        <f>VLOOKUP(Table2[[#This Row],[Climber]],Table4[],3)</f>
        <v>34005</v>
      </c>
    </row>
    <row r="43" spans="1:8" x14ac:dyDescent="0.2">
      <c r="A43" t="s">
        <v>126</v>
      </c>
      <c r="B43" t="s">
        <v>127</v>
      </c>
      <c r="C43" s="14" t="s">
        <v>21</v>
      </c>
      <c r="D43" t="s">
        <v>56</v>
      </c>
      <c r="E43" s="2">
        <v>40883</v>
      </c>
      <c r="F43" t="s">
        <v>88</v>
      </c>
      <c r="G43" t="s">
        <v>71</v>
      </c>
      <c r="H43">
        <f>VLOOKUP(Table2[[#This Row],[Climber]],Table4[],3)</f>
        <v>34005</v>
      </c>
    </row>
    <row r="44" spans="1:8" x14ac:dyDescent="0.2">
      <c r="A44" t="s">
        <v>128</v>
      </c>
      <c r="B44" t="s">
        <v>129</v>
      </c>
      <c r="C44" s="14" t="s">
        <v>21</v>
      </c>
      <c r="D44" t="s">
        <v>51</v>
      </c>
      <c r="E44" s="2">
        <v>40655</v>
      </c>
      <c r="F44" t="s">
        <v>52</v>
      </c>
      <c r="G44" t="s">
        <v>53</v>
      </c>
      <c r="H44">
        <f>VLOOKUP(Table2[[#This Row],[Climber]],Table4[],3)</f>
        <v>34005</v>
      </c>
    </row>
    <row r="45" spans="1:8" x14ac:dyDescent="0.2">
      <c r="A45" t="s">
        <v>130</v>
      </c>
      <c r="B45" t="s">
        <v>129</v>
      </c>
      <c r="C45" s="14" t="s">
        <v>21</v>
      </c>
      <c r="D45" t="s">
        <v>56</v>
      </c>
      <c r="E45" s="2">
        <v>40646</v>
      </c>
      <c r="F45" t="s">
        <v>52</v>
      </c>
      <c r="G45" t="s">
        <v>53</v>
      </c>
      <c r="H45">
        <f>VLOOKUP(Table2[[#This Row],[Climber]],Table4[],3)</f>
        <v>34005</v>
      </c>
    </row>
    <row r="46" spans="1:8" x14ac:dyDescent="0.2">
      <c r="A46" t="s">
        <v>131</v>
      </c>
      <c r="B46" t="s">
        <v>132</v>
      </c>
      <c r="C46" s="14" t="s">
        <v>21</v>
      </c>
      <c r="D46" t="s">
        <v>107</v>
      </c>
      <c r="E46" s="2">
        <v>42157</v>
      </c>
      <c r="F46" t="s">
        <v>95</v>
      </c>
      <c r="G46" t="s">
        <v>71</v>
      </c>
      <c r="H46">
        <f>VLOOKUP(Table2[[#This Row],[Climber]],Table4[],3)</f>
        <v>34005</v>
      </c>
    </row>
    <row r="47" spans="1:8" x14ac:dyDescent="0.2">
      <c r="A47" t="s">
        <v>114</v>
      </c>
      <c r="B47" t="s">
        <v>115</v>
      </c>
      <c r="C47" s="14" t="s">
        <v>133</v>
      </c>
      <c r="D47" t="s">
        <v>134</v>
      </c>
      <c r="E47" s="2">
        <v>43313</v>
      </c>
      <c r="F47" t="s">
        <v>70</v>
      </c>
      <c r="G47" t="s">
        <v>71</v>
      </c>
      <c r="H47" t="str">
        <f>VLOOKUP(Table2[[#This Row],[Climber]],Table4[],3)</f>
        <v>Unknown</v>
      </c>
    </row>
    <row r="48" spans="1:8" x14ac:dyDescent="0.2">
      <c r="A48" t="s">
        <v>135</v>
      </c>
      <c r="B48" t="s">
        <v>136</v>
      </c>
      <c r="C48" s="14" t="s">
        <v>137</v>
      </c>
      <c r="D48" t="s">
        <v>138</v>
      </c>
      <c r="E48" s="2">
        <v>43227</v>
      </c>
      <c r="F48" t="s">
        <v>95</v>
      </c>
      <c r="G48" t="s">
        <v>71</v>
      </c>
      <c r="H48">
        <f>VLOOKUP(Table2[[#This Row],[Climber]],Table4[],3)</f>
        <v>26057</v>
      </c>
    </row>
    <row r="49" spans="1:8" x14ac:dyDescent="0.2">
      <c r="A49" t="s">
        <v>139</v>
      </c>
      <c r="B49" t="s">
        <v>136</v>
      </c>
      <c r="C49" s="14" t="s">
        <v>137</v>
      </c>
      <c r="D49" t="s">
        <v>107</v>
      </c>
      <c r="E49" s="2">
        <v>43221</v>
      </c>
      <c r="F49" t="s">
        <v>70</v>
      </c>
      <c r="G49" t="s">
        <v>71</v>
      </c>
      <c r="H49">
        <f>VLOOKUP(Table2[[#This Row],[Climber]],Table4[],3)</f>
        <v>26057</v>
      </c>
    </row>
    <row r="50" spans="1:8" x14ac:dyDescent="0.2">
      <c r="A50" t="s">
        <v>140</v>
      </c>
      <c r="B50" t="s">
        <v>136</v>
      </c>
      <c r="C50" s="14" t="s">
        <v>137</v>
      </c>
      <c r="D50" t="s">
        <v>51</v>
      </c>
      <c r="E50" s="2">
        <v>42986</v>
      </c>
      <c r="F50" t="s">
        <v>70</v>
      </c>
      <c r="G50" t="s">
        <v>71</v>
      </c>
      <c r="H50">
        <f>VLOOKUP(Table2[[#This Row],[Climber]],Table4[],3)</f>
        <v>26057</v>
      </c>
    </row>
    <row r="51" spans="1:8" x14ac:dyDescent="0.2">
      <c r="A51" t="s">
        <v>141</v>
      </c>
      <c r="B51" t="s">
        <v>136</v>
      </c>
      <c r="C51" s="14" t="s">
        <v>137</v>
      </c>
      <c r="D51" t="s">
        <v>73</v>
      </c>
      <c r="E51" s="2">
        <v>42913</v>
      </c>
      <c r="F51" t="s">
        <v>95</v>
      </c>
      <c r="G51" t="s">
        <v>71</v>
      </c>
      <c r="H51">
        <f>VLOOKUP(Table2[[#This Row],[Climber]],Table4[],3)</f>
        <v>26057</v>
      </c>
    </row>
    <row r="52" spans="1:8" x14ac:dyDescent="0.2">
      <c r="A52" t="s">
        <v>142</v>
      </c>
      <c r="B52" t="s">
        <v>143</v>
      </c>
      <c r="C52" s="14" t="s">
        <v>144</v>
      </c>
      <c r="D52" t="s">
        <v>145</v>
      </c>
      <c r="E52" s="2">
        <v>42713</v>
      </c>
      <c r="F52" t="s">
        <v>70</v>
      </c>
      <c r="G52" t="s">
        <v>71</v>
      </c>
      <c r="H52">
        <f>VLOOKUP(Table2[[#This Row],[Climber]],Table4[],3)</f>
        <v>34513</v>
      </c>
    </row>
    <row r="53" spans="1:8" x14ac:dyDescent="0.2">
      <c r="A53" t="s">
        <v>146</v>
      </c>
      <c r="B53" t="s">
        <v>143</v>
      </c>
      <c r="C53" s="14" t="s">
        <v>144</v>
      </c>
      <c r="D53" t="s">
        <v>51</v>
      </c>
      <c r="E53" s="2">
        <v>42425</v>
      </c>
      <c r="F53" t="s">
        <v>70</v>
      </c>
      <c r="G53" t="s">
        <v>71</v>
      </c>
      <c r="H53">
        <f>VLOOKUP(Table2[[#This Row],[Climber]],Table4[],3)</f>
        <v>34513</v>
      </c>
    </row>
    <row r="54" spans="1:8" x14ac:dyDescent="0.2">
      <c r="A54" t="s">
        <v>147</v>
      </c>
      <c r="B54" t="s">
        <v>143</v>
      </c>
      <c r="C54" s="14" t="s">
        <v>144</v>
      </c>
      <c r="D54" t="s">
        <v>56</v>
      </c>
      <c r="E54" s="2">
        <v>42395</v>
      </c>
      <c r="F54" t="s">
        <v>70</v>
      </c>
      <c r="G54" t="s">
        <v>71</v>
      </c>
      <c r="H54">
        <f>VLOOKUP(Table2[[#This Row],[Climber]],Table4[],3)</f>
        <v>34513</v>
      </c>
    </row>
    <row r="55" spans="1:8" x14ac:dyDescent="0.2">
      <c r="A55" t="s">
        <v>148</v>
      </c>
      <c r="B55" t="s">
        <v>143</v>
      </c>
      <c r="C55" s="14" t="s">
        <v>144</v>
      </c>
      <c r="D55" t="s">
        <v>69</v>
      </c>
      <c r="E55" s="2">
        <v>42389</v>
      </c>
      <c r="F55" t="s">
        <v>95</v>
      </c>
      <c r="G55" t="s">
        <v>71</v>
      </c>
      <c r="H55">
        <f>VLOOKUP(Table2[[#This Row],[Climber]],Table4[],3)</f>
        <v>34513</v>
      </c>
    </row>
    <row r="56" spans="1:8" x14ac:dyDescent="0.2">
      <c r="A56" t="s">
        <v>149</v>
      </c>
      <c r="B56" t="s">
        <v>150</v>
      </c>
      <c r="C56" s="14" t="s">
        <v>144</v>
      </c>
      <c r="D56" t="s">
        <v>51</v>
      </c>
      <c r="E56" s="2">
        <v>42382</v>
      </c>
      <c r="F56" t="s">
        <v>151</v>
      </c>
      <c r="G56" t="s">
        <v>152</v>
      </c>
      <c r="H56">
        <f>VLOOKUP(Table2[[#This Row],[Climber]],Table4[],3)</f>
        <v>34513</v>
      </c>
    </row>
    <row r="57" spans="1:8" x14ac:dyDescent="0.2">
      <c r="A57" t="s">
        <v>153</v>
      </c>
      <c r="B57" t="s">
        <v>150</v>
      </c>
      <c r="C57" s="14" t="s">
        <v>144</v>
      </c>
      <c r="D57" t="s">
        <v>73</v>
      </c>
      <c r="E57" s="2">
        <v>42358</v>
      </c>
      <c r="F57" t="s">
        <v>70</v>
      </c>
      <c r="G57" t="s">
        <v>152</v>
      </c>
      <c r="H57">
        <f>VLOOKUP(Table2[[#This Row],[Climber]],Table4[],3)</f>
        <v>34513</v>
      </c>
    </row>
    <row r="58" spans="1:8" x14ac:dyDescent="0.2">
      <c r="A58" t="s">
        <v>154</v>
      </c>
      <c r="B58" t="s">
        <v>155</v>
      </c>
      <c r="C58" s="14" t="s">
        <v>156</v>
      </c>
      <c r="D58" t="s">
        <v>51</v>
      </c>
      <c r="E58" s="2">
        <v>42685</v>
      </c>
      <c r="F58" t="s">
        <v>88</v>
      </c>
      <c r="G58" t="s">
        <v>71</v>
      </c>
      <c r="H58">
        <f>VLOOKUP(Table2[[#This Row],[Climber]],Table4[],3)</f>
        <v>33530</v>
      </c>
    </row>
    <row r="59" spans="1:8" x14ac:dyDescent="0.2">
      <c r="A59" t="s">
        <v>157</v>
      </c>
      <c r="B59" t="s">
        <v>155</v>
      </c>
      <c r="C59" s="14" t="s">
        <v>156</v>
      </c>
      <c r="D59" t="s">
        <v>73</v>
      </c>
      <c r="E59" s="2">
        <v>41648</v>
      </c>
      <c r="F59" t="s">
        <v>158</v>
      </c>
      <c r="G59" t="s">
        <v>152</v>
      </c>
      <c r="H59">
        <f>VLOOKUP(Table2[[#This Row],[Climber]],Table4[],3)</f>
        <v>33530</v>
      </c>
    </row>
    <row r="60" spans="1:8" x14ac:dyDescent="0.2">
      <c r="A60" t="s">
        <v>159</v>
      </c>
      <c r="B60" t="s">
        <v>160</v>
      </c>
      <c r="C60" s="14" t="s">
        <v>156</v>
      </c>
      <c r="D60" t="s">
        <v>56</v>
      </c>
      <c r="E60" s="2">
        <v>42521</v>
      </c>
      <c r="F60" t="s">
        <v>70</v>
      </c>
      <c r="G60" t="s">
        <v>71</v>
      </c>
      <c r="H60">
        <f>VLOOKUP(Table2[[#This Row],[Climber]],Table4[],3)</f>
        <v>33530</v>
      </c>
    </row>
    <row r="61" spans="1:8" x14ac:dyDescent="0.2">
      <c r="A61" t="s">
        <v>161</v>
      </c>
      <c r="B61" t="s">
        <v>162</v>
      </c>
      <c r="C61" s="14" t="s">
        <v>156</v>
      </c>
      <c r="D61" t="s">
        <v>51</v>
      </c>
      <c r="E61" s="2">
        <v>2015</v>
      </c>
      <c r="F61" t="s">
        <v>70</v>
      </c>
      <c r="G61" t="s">
        <v>71</v>
      </c>
      <c r="H61">
        <f>VLOOKUP(Table2[[#This Row],[Climber]],Table4[],3)</f>
        <v>33530</v>
      </c>
    </row>
    <row r="62" spans="1:8" x14ac:dyDescent="0.2">
      <c r="A62" t="s">
        <v>163</v>
      </c>
      <c r="B62" t="s">
        <v>164</v>
      </c>
      <c r="C62" s="14" t="s">
        <v>156</v>
      </c>
      <c r="D62" t="s">
        <v>56</v>
      </c>
      <c r="E62" s="2">
        <v>41674</v>
      </c>
      <c r="F62" t="s">
        <v>70</v>
      </c>
      <c r="G62" t="s">
        <v>71</v>
      </c>
      <c r="H62">
        <f>VLOOKUP(Table2[[#This Row],[Climber]],Table4[],3)</f>
        <v>33530</v>
      </c>
    </row>
    <row r="63" spans="1:8" x14ac:dyDescent="0.2">
      <c r="A63" t="s">
        <v>165</v>
      </c>
      <c r="B63" t="s">
        <v>166</v>
      </c>
      <c r="C63" s="14" t="s">
        <v>156</v>
      </c>
      <c r="D63" t="s">
        <v>73</v>
      </c>
      <c r="E63" s="2">
        <v>42736</v>
      </c>
      <c r="F63" t="s">
        <v>88</v>
      </c>
      <c r="G63" t="s">
        <v>71</v>
      </c>
      <c r="H63">
        <f>VLOOKUP(Table2[[#This Row],[Climber]],Table4[],3)</f>
        <v>33530</v>
      </c>
    </row>
    <row r="64" spans="1:8" x14ac:dyDescent="0.2">
      <c r="A64" t="s">
        <v>167</v>
      </c>
      <c r="B64" t="s">
        <v>166</v>
      </c>
      <c r="C64" s="14" t="s">
        <v>156</v>
      </c>
      <c r="D64" t="s">
        <v>51</v>
      </c>
      <c r="E64" s="2">
        <v>42705</v>
      </c>
      <c r="F64" t="s">
        <v>70</v>
      </c>
      <c r="G64" t="s">
        <v>71</v>
      </c>
      <c r="H64">
        <f>VLOOKUP(Table2[[#This Row],[Climber]],Table4[],3)</f>
        <v>33530</v>
      </c>
    </row>
    <row r="65" spans="1:8" x14ac:dyDescent="0.2">
      <c r="A65" t="s">
        <v>168</v>
      </c>
      <c r="B65" t="s">
        <v>169</v>
      </c>
      <c r="C65" s="14" t="s">
        <v>156</v>
      </c>
      <c r="D65" t="s">
        <v>51</v>
      </c>
      <c r="E65" s="2">
        <v>42979</v>
      </c>
      <c r="F65" t="s">
        <v>70</v>
      </c>
      <c r="G65" t="s">
        <v>71</v>
      </c>
      <c r="H65">
        <f>VLOOKUP(Table2[[#This Row],[Climber]],Table4[],3)</f>
        <v>33530</v>
      </c>
    </row>
    <row r="66" spans="1:8" x14ac:dyDescent="0.2">
      <c r="A66" t="s">
        <v>170</v>
      </c>
      <c r="B66" t="s">
        <v>171</v>
      </c>
      <c r="C66" s="14" t="s">
        <v>156</v>
      </c>
      <c r="D66" t="s">
        <v>56</v>
      </c>
      <c r="E66" s="2">
        <v>42403</v>
      </c>
      <c r="F66" t="s">
        <v>70</v>
      </c>
      <c r="G66" t="s">
        <v>71</v>
      </c>
      <c r="H66">
        <f>VLOOKUP(Table2[[#This Row],[Climber]],Table4[],3)</f>
        <v>33530</v>
      </c>
    </row>
    <row r="67" spans="1:8" x14ac:dyDescent="0.2">
      <c r="A67" t="s">
        <v>172</v>
      </c>
      <c r="B67" t="s">
        <v>173</v>
      </c>
      <c r="C67" s="14" t="s">
        <v>156</v>
      </c>
      <c r="D67" t="s">
        <v>51</v>
      </c>
      <c r="E67" s="2">
        <v>43070</v>
      </c>
      <c r="F67" t="s">
        <v>70</v>
      </c>
      <c r="G67" t="s">
        <v>71</v>
      </c>
      <c r="H67">
        <f>VLOOKUP(Table2[[#This Row],[Climber]],Table4[],3)</f>
        <v>33530</v>
      </c>
    </row>
    <row r="68" spans="1:8" x14ac:dyDescent="0.2">
      <c r="A68" t="s">
        <v>174</v>
      </c>
      <c r="B68" t="s">
        <v>173</v>
      </c>
      <c r="C68" s="14" t="s">
        <v>156</v>
      </c>
      <c r="D68" t="s">
        <v>51</v>
      </c>
      <c r="E68" s="2">
        <v>2012</v>
      </c>
      <c r="F68" t="s">
        <v>95</v>
      </c>
      <c r="G68" t="s">
        <v>71</v>
      </c>
      <c r="H68">
        <f>VLOOKUP(Table2[[#This Row],[Climber]],Table4[],3)</f>
        <v>33530</v>
      </c>
    </row>
    <row r="69" spans="1:8" x14ac:dyDescent="0.2">
      <c r="A69" t="s">
        <v>175</v>
      </c>
      <c r="B69" t="s">
        <v>176</v>
      </c>
      <c r="C69" s="14" t="s">
        <v>156</v>
      </c>
      <c r="D69" t="s">
        <v>51</v>
      </c>
      <c r="E69" s="2">
        <v>43052</v>
      </c>
      <c r="F69" t="s">
        <v>70</v>
      </c>
      <c r="G69" t="s">
        <v>71</v>
      </c>
      <c r="H69">
        <f>VLOOKUP(Table2[[#This Row],[Climber]],Table4[],3)</f>
        <v>33530</v>
      </c>
    </row>
    <row r="70" spans="1:8" x14ac:dyDescent="0.2">
      <c r="A70" t="s">
        <v>177</v>
      </c>
      <c r="B70" t="s">
        <v>176</v>
      </c>
      <c r="C70" s="14" t="s">
        <v>156</v>
      </c>
      <c r="D70" t="s">
        <v>51</v>
      </c>
      <c r="E70" s="2">
        <v>42979</v>
      </c>
      <c r="F70" t="s">
        <v>70</v>
      </c>
      <c r="G70" t="s">
        <v>71</v>
      </c>
      <c r="H70">
        <f>VLOOKUP(Table2[[#This Row],[Climber]],Table4[],3)</f>
        <v>33530</v>
      </c>
    </row>
    <row r="71" spans="1:8" x14ac:dyDescent="0.2">
      <c r="A71" t="s">
        <v>178</v>
      </c>
      <c r="B71" t="s">
        <v>176</v>
      </c>
      <c r="C71" s="14" t="s">
        <v>156</v>
      </c>
      <c r="D71" t="s">
        <v>51</v>
      </c>
      <c r="E71" s="2">
        <v>41612</v>
      </c>
      <c r="F71" t="s">
        <v>70</v>
      </c>
      <c r="G71" t="s">
        <v>71</v>
      </c>
      <c r="H71">
        <f>VLOOKUP(Table2[[#This Row],[Climber]],Table4[],3)</f>
        <v>33530</v>
      </c>
    </row>
    <row r="72" spans="1:8" x14ac:dyDescent="0.2">
      <c r="A72" t="s">
        <v>179</v>
      </c>
      <c r="B72" t="s">
        <v>176</v>
      </c>
      <c r="C72" s="14" t="s">
        <v>156</v>
      </c>
      <c r="D72" t="s">
        <v>51</v>
      </c>
      <c r="E72" s="2">
        <v>2016</v>
      </c>
      <c r="F72" t="s">
        <v>180</v>
      </c>
      <c r="G72" t="s">
        <v>152</v>
      </c>
      <c r="H72">
        <f>VLOOKUP(Table2[[#This Row],[Climber]],Table4[],3)</f>
        <v>33530</v>
      </c>
    </row>
    <row r="73" spans="1:8" x14ac:dyDescent="0.2">
      <c r="A73" t="s">
        <v>181</v>
      </c>
      <c r="B73" t="s">
        <v>182</v>
      </c>
      <c r="C73" s="14" t="s">
        <v>156</v>
      </c>
      <c r="D73" t="s">
        <v>51</v>
      </c>
      <c r="E73" s="2">
        <v>43163</v>
      </c>
      <c r="F73" t="s">
        <v>70</v>
      </c>
      <c r="G73" t="s">
        <v>71</v>
      </c>
      <c r="H73">
        <f>VLOOKUP(Table2[[#This Row],[Climber]],Table4[],3)</f>
        <v>33530</v>
      </c>
    </row>
    <row r="74" spans="1:8" x14ac:dyDescent="0.2">
      <c r="A74" t="s">
        <v>183</v>
      </c>
      <c r="B74" t="s">
        <v>184</v>
      </c>
      <c r="C74" s="14" t="s">
        <v>156</v>
      </c>
      <c r="D74" t="s">
        <v>51</v>
      </c>
      <c r="E74" s="2">
        <v>43018</v>
      </c>
      <c r="F74" t="s">
        <v>88</v>
      </c>
      <c r="G74" t="s">
        <v>71</v>
      </c>
      <c r="H74">
        <f>VLOOKUP(Table2[[#This Row],[Climber]],Table4[],3)</f>
        <v>33530</v>
      </c>
    </row>
    <row r="75" spans="1:8" x14ac:dyDescent="0.2">
      <c r="A75" t="s">
        <v>185</v>
      </c>
      <c r="B75" t="s">
        <v>186</v>
      </c>
      <c r="C75" s="14" t="s">
        <v>156</v>
      </c>
      <c r="D75" t="s">
        <v>56</v>
      </c>
      <c r="E75" s="2">
        <v>42371</v>
      </c>
      <c r="F75" t="s">
        <v>70</v>
      </c>
      <c r="G75" t="s">
        <v>71</v>
      </c>
      <c r="H75">
        <f>VLOOKUP(Table2[[#This Row],[Climber]],Table4[],3)</f>
        <v>33530</v>
      </c>
    </row>
    <row r="76" spans="1:8" x14ac:dyDescent="0.2">
      <c r="A76" t="s">
        <v>187</v>
      </c>
      <c r="B76" t="s">
        <v>186</v>
      </c>
      <c r="C76" s="14" t="s">
        <v>156</v>
      </c>
      <c r="D76" t="s">
        <v>73</v>
      </c>
      <c r="E76" s="2">
        <v>42367</v>
      </c>
      <c r="F76" t="s">
        <v>95</v>
      </c>
      <c r="G76" t="s">
        <v>71</v>
      </c>
      <c r="H76">
        <f>VLOOKUP(Table2[[#This Row],[Climber]],Table4[],3)</f>
        <v>33530</v>
      </c>
    </row>
    <row r="77" spans="1:8" x14ac:dyDescent="0.2">
      <c r="A77" t="s">
        <v>188</v>
      </c>
      <c r="B77" t="s">
        <v>189</v>
      </c>
      <c r="C77" s="14" t="s">
        <v>156</v>
      </c>
      <c r="D77" t="s">
        <v>51</v>
      </c>
      <c r="E77" s="2">
        <v>43062</v>
      </c>
      <c r="F77" t="s">
        <v>70</v>
      </c>
      <c r="G77" t="s">
        <v>71</v>
      </c>
      <c r="H77">
        <f>VLOOKUP(Table2[[#This Row],[Climber]],Table4[],3)</f>
        <v>33530</v>
      </c>
    </row>
    <row r="78" spans="1:8" x14ac:dyDescent="0.2">
      <c r="A78" t="s">
        <v>190</v>
      </c>
      <c r="B78" t="s">
        <v>191</v>
      </c>
      <c r="C78" s="14" t="s">
        <v>192</v>
      </c>
      <c r="D78" t="s">
        <v>193</v>
      </c>
      <c r="E78" s="2">
        <v>42518</v>
      </c>
      <c r="F78" t="s">
        <v>151</v>
      </c>
      <c r="G78" t="s">
        <v>152</v>
      </c>
      <c r="H78">
        <f>VLOOKUP(Table2[[#This Row],[Climber]],Table4[],3)</f>
        <v>31833</v>
      </c>
    </row>
    <row r="79" spans="1:8" x14ac:dyDescent="0.2">
      <c r="A79" t="s">
        <v>194</v>
      </c>
      <c r="B79" t="s">
        <v>191</v>
      </c>
      <c r="C79" s="14" t="s">
        <v>192</v>
      </c>
      <c r="D79" t="s">
        <v>193</v>
      </c>
      <c r="E79" s="2">
        <v>42516</v>
      </c>
      <c r="F79" t="s">
        <v>195</v>
      </c>
      <c r="G79" t="s">
        <v>152</v>
      </c>
      <c r="H79">
        <f>VLOOKUP(Table2[[#This Row],[Climber]],Table4[],3)</f>
        <v>31833</v>
      </c>
    </row>
    <row r="80" spans="1:8" x14ac:dyDescent="0.2">
      <c r="A80" t="s">
        <v>196</v>
      </c>
      <c r="B80" t="s">
        <v>197</v>
      </c>
      <c r="C80" s="14" t="s">
        <v>198</v>
      </c>
      <c r="D80" t="s">
        <v>199</v>
      </c>
      <c r="E80" s="2">
        <v>43103</v>
      </c>
      <c r="F80" t="s">
        <v>70</v>
      </c>
      <c r="G80" t="s">
        <v>71</v>
      </c>
      <c r="H80">
        <f>VLOOKUP(Table2[[#This Row],[Climber]],Table4[],3)</f>
        <v>34760</v>
      </c>
    </row>
    <row r="81" spans="1:8" x14ac:dyDescent="0.2">
      <c r="A81" t="s">
        <v>96</v>
      </c>
      <c r="B81" t="s">
        <v>94</v>
      </c>
      <c r="C81" s="14" t="s">
        <v>198</v>
      </c>
      <c r="D81" t="s">
        <v>200</v>
      </c>
      <c r="E81" s="2">
        <v>42987</v>
      </c>
      <c r="F81" t="s">
        <v>70</v>
      </c>
      <c r="G81" t="s">
        <v>71</v>
      </c>
      <c r="H81">
        <f>VLOOKUP(Table2[[#This Row],[Climber]],Table4[],3)</f>
        <v>34760</v>
      </c>
    </row>
    <row r="82" spans="1:8" x14ac:dyDescent="0.2">
      <c r="A82" t="s">
        <v>201</v>
      </c>
      <c r="B82" t="s">
        <v>94</v>
      </c>
      <c r="C82" s="14" t="s">
        <v>198</v>
      </c>
      <c r="D82" t="s">
        <v>138</v>
      </c>
      <c r="E82" s="2">
        <v>42283</v>
      </c>
      <c r="F82" t="s">
        <v>95</v>
      </c>
      <c r="G82" t="s">
        <v>71</v>
      </c>
      <c r="H82">
        <f>VLOOKUP(Table2[[#This Row],[Climber]],Table4[],3)</f>
        <v>34760</v>
      </c>
    </row>
    <row r="83" spans="1:8" x14ac:dyDescent="0.2">
      <c r="A83" t="s">
        <v>114</v>
      </c>
      <c r="B83" t="s">
        <v>115</v>
      </c>
      <c r="C83" s="14" t="s">
        <v>198</v>
      </c>
      <c r="D83" t="s">
        <v>202</v>
      </c>
      <c r="E83" s="2">
        <v>42922</v>
      </c>
      <c r="F83" t="s">
        <v>70</v>
      </c>
      <c r="G83" t="s">
        <v>71</v>
      </c>
      <c r="H83">
        <f>VLOOKUP(Table2[[#This Row],[Climber]],Table4[],3)</f>
        <v>34760</v>
      </c>
    </row>
    <row r="84" spans="1:8" x14ac:dyDescent="0.2">
      <c r="A84" t="s">
        <v>203</v>
      </c>
      <c r="B84" t="s">
        <v>204</v>
      </c>
      <c r="C84" s="14" t="s">
        <v>205</v>
      </c>
      <c r="D84" t="s">
        <v>51</v>
      </c>
      <c r="E84" s="2">
        <v>43196</v>
      </c>
      <c r="F84" t="s">
        <v>70</v>
      </c>
      <c r="G84" t="s">
        <v>71</v>
      </c>
      <c r="H84">
        <f>VLOOKUP(Table2[[#This Row],[Climber]],Table4[],3)</f>
        <v>34295</v>
      </c>
    </row>
    <row r="85" spans="1:8" x14ac:dyDescent="0.2">
      <c r="A85" t="s">
        <v>206</v>
      </c>
      <c r="B85" t="s">
        <v>204</v>
      </c>
      <c r="C85" s="14" t="s">
        <v>205</v>
      </c>
      <c r="D85" t="s">
        <v>51</v>
      </c>
      <c r="E85" s="2">
        <v>42671</v>
      </c>
      <c r="F85" t="s">
        <v>70</v>
      </c>
      <c r="G85" t="s">
        <v>71</v>
      </c>
      <c r="H85">
        <f>VLOOKUP(Table2[[#This Row],[Climber]],Table4[],3)</f>
        <v>34295</v>
      </c>
    </row>
    <row r="86" spans="1:8" x14ac:dyDescent="0.2">
      <c r="A86" t="s">
        <v>207</v>
      </c>
      <c r="B86" t="s">
        <v>208</v>
      </c>
      <c r="C86" s="14" t="s">
        <v>209</v>
      </c>
      <c r="D86" t="s">
        <v>73</v>
      </c>
      <c r="E86" s="2">
        <v>42031</v>
      </c>
      <c r="F86" t="s">
        <v>70</v>
      </c>
      <c r="G86" t="s">
        <v>71</v>
      </c>
      <c r="H86">
        <f>VLOOKUP(Table2[[#This Row],[Climber]],Table4[],3)</f>
        <v>34193</v>
      </c>
    </row>
    <row r="87" spans="1:8" x14ac:dyDescent="0.2">
      <c r="A87" t="s">
        <v>210</v>
      </c>
      <c r="B87" t="s">
        <v>63</v>
      </c>
      <c r="C87" s="14" t="s">
        <v>209</v>
      </c>
      <c r="D87" t="s">
        <v>51</v>
      </c>
      <c r="E87" s="2">
        <v>42597</v>
      </c>
      <c r="F87" t="s">
        <v>52</v>
      </c>
      <c r="G87" t="s">
        <v>53</v>
      </c>
      <c r="H87">
        <f>VLOOKUP(Table2[[#This Row],[Climber]],Table4[],3)</f>
        <v>34193</v>
      </c>
    </row>
    <row r="88" spans="1:8" x14ac:dyDescent="0.2">
      <c r="A88" t="s">
        <v>211</v>
      </c>
      <c r="B88" t="s">
        <v>212</v>
      </c>
      <c r="C88" s="14" t="s">
        <v>209</v>
      </c>
      <c r="D88" t="s">
        <v>51</v>
      </c>
      <c r="E88" s="2">
        <v>42279</v>
      </c>
      <c r="F88" t="s">
        <v>52</v>
      </c>
      <c r="G88" t="s">
        <v>53</v>
      </c>
      <c r="H88">
        <f>VLOOKUP(Table2[[#This Row],[Climber]],Table4[],3)</f>
        <v>34193</v>
      </c>
    </row>
    <row r="89" spans="1:8" x14ac:dyDescent="0.2">
      <c r="A89" t="s">
        <v>213</v>
      </c>
      <c r="B89" t="s">
        <v>212</v>
      </c>
      <c r="C89" s="14" t="s">
        <v>209</v>
      </c>
      <c r="D89" t="s">
        <v>107</v>
      </c>
      <c r="E89" s="2">
        <v>41968</v>
      </c>
      <c r="F89" t="s">
        <v>95</v>
      </c>
      <c r="G89" t="s">
        <v>71</v>
      </c>
      <c r="H89">
        <f>VLOOKUP(Table2[[#This Row],[Climber]],Table4[],3)</f>
        <v>34193</v>
      </c>
    </row>
    <row r="90" spans="1:8" x14ac:dyDescent="0.2">
      <c r="A90" t="s">
        <v>214</v>
      </c>
      <c r="B90" t="s">
        <v>212</v>
      </c>
      <c r="C90" s="14" t="s">
        <v>209</v>
      </c>
      <c r="D90" t="s">
        <v>56</v>
      </c>
      <c r="F90" t="s">
        <v>70</v>
      </c>
      <c r="G90" t="s">
        <v>71</v>
      </c>
      <c r="H90">
        <f>VLOOKUP(Table2[[#This Row],[Climber]],Table4[],3)</f>
        <v>34193</v>
      </c>
    </row>
    <row r="91" spans="1:8" x14ac:dyDescent="0.2">
      <c r="A91" t="s">
        <v>215</v>
      </c>
      <c r="B91" t="s">
        <v>191</v>
      </c>
      <c r="C91" s="14" t="s">
        <v>209</v>
      </c>
      <c r="D91" t="s">
        <v>51</v>
      </c>
      <c r="E91" s="2">
        <v>41487</v>
      </c>
      <c r="F91" t="s">
        <v>151</v>
      </c>
      <c r="G91" t="s">
        <v>152</v>
      </c>
      <c r="H91">
        <f>VLOOKUP(Table2[[#This Row],[Climber]],Table4[],3)</f>
        <v>34193</v>
      </c>
    </row>
    <row r="92" spans="1:8" x14ac:dyDescent="0.2">
      <c r="A92" t="s">
        <v>216</v>
      </c>
      <c r="B92" t="s">
        <v>191</v>
      </c>
      <c r="C92" s="14" t="s">
        <v>209</v>
      </c>
      <c r="D92" t="s">
        <v>51</v>
      </c>
      <c r="E92" s="2">
        <v>41487</v>
      </c>
      <c r="F92" t="s">
        <v>66</v>
      </c>
      <c r="G92" t="s">
        <v>152</v>
      </c>
      <c r="H92">
        <f>VLOOKUP(Table2[[#This Row],[Climber]],Table4[],3)</f>
        <v>34193</v>
      </c>
    </row>
    <row r="93" spans="1:8" x14ac:dyDescent="0.2">
      <c r="A93" t="s">
        <v>190</v>
      </c>
      <c r="B93" t="s">
        <v>191</v>
      </c>
      <c r="C93" s="14" t="s">
        <v>209</v>
      </c>
      <c r="D93" t="s">
        <v>217</v>
      </c>
      <c r="E93" s="2">
        <v>41461</v>
      </c>
      <c r="F93" t="s">
        <v>151</v>
      </c>
      <c r="G93" t="s">
        <v>152</v>
      </c>
      <c r="H93">
        <f>VLOOKUP(Table2[[#This Row],[Climber]],Table4[],3)</f>
        <v>34193</v>
      </c>
    </row>
    <row r="94" spans="1:8" x14ac:dyDescent="0.2">
      <c r="A94" t="s">
        <v>194</v>
      </c>
      <c r="B94" t="s">
        <v>191</v>
      </c>
      <c r="C94" s="14" t="s">
        <v>209</v>
      </c>
      <c r="D94" t="s">
        <v>217</v>
      </c>
      <c r="E94" s="2">
        <v>41456</v>
      </c>
      <c r="F94" t="s">
        <v>158</v>
      </c>
      <c r="G94" t="s">
        <v>152</v>
      </c>
      <c r="H94">
        <f>VLOOKUP(Table2[[#This Row],[Climber]],Table4[],3)</f>
        <v>34193</v>
      </c>
    </row>
    <row r="95" spans="1:8" x14ac:dyDescent="0.2">
      <c r="A95" t="s">
        <v>218</v>
      </c>
      <c r="B95" t="s">
        <v>219</v>
      </c>
      <c r="C95" s="14" t="s">
        <v>209</v>
      </c>
      <c r="D95" t="s">
        <v>73</v>
      </c>
      <c r="E95" s="2">
        <v>42086</v>
      </c>
      <c r="F95" t="s">
        <v>158</v>
      </c>
      <c r="G95" t="s">
        <v>71</v>
      </c>
      <c r="H95">
        <f>VLOOKUP(Table2[[#This Row],[Climber]],Table4[],3)</f>
        <v>34193</v>
      </c>
    </row>
    <row r="96" spans="1:8" x14ac:dyDescent="0.2">
      <c r="A96" t="s">
        <v>220</v>
      </c>
      <c r="B96" t="s">
        <v>98</v>
      </c>
      <c r="C96" s="14" t="s">
        <v>209</v>
      </c>
      <c r="D96" t="s">
        <v>51</v>
      </c>
      <c r="E96" s="2">
        <v>43229</v>
      </c>
      <c r="F96" t="s">
        <v>82</v>
      </c>
      <c r="G96" t="s">
        <v>53</v>
      </c>
      <c r="H96">
        <f>VLOOKUP(Table2[[#This Row],[Climber]],Table4[],3)</f>
        <v>34193</v>
      </c>
    </row>
    <row r="97" spans="1:8" x14ac:dyDescent="0.2">
      <c r="A97" t="s">
        <v>97</v>
      </c>
      <c r="B97" t="s">
        <v>98</v>
      </c>
      <c r="C97" s="14" t="s">
        <v>209</v>
      </c>
      <c r="D97" t="s">
        <v>73</v>
      </c>
      <c r="E97" s="2">
        <v>42369</v>
      </c>
      <c r="F97" t="s">
        <v>52</v>
      </c>
      <c r="G97" t="s">
        <v>53</v>
      </c>
      <c r="H97">
        <f>VLOOKUP(Table2[[#This Row],[Climber]],Table4[],3)</f>
        <v>34193</v>
      </c>
    </row>
    <row r="98" spans="1:8" x14ac:dyDescent="0.2">
      <c r="A98" t="s">
        <v>221</v>
      </c>
      <c r="B98" t="s">
        <v>115</v>
      </c>
      <c r="C98" s="14" t="s">
        <v>209</v>
      </c>
      <c r="D98" t="s">
        <v>56</v>
      </c>
      <c r="E98" s="2">
        <v>42938</v>
      </c>
      <c r="F98" t="s">
        <v>158</v>
      </c>
      <c r="G98" t="s">
        <v>71</v>
      </c>
      <c r="H98">
        <f>VLOOKUP(Table2[[#This Row],[Climber]],Table4[],3)</f>
        <v>34193</v>
      </c>
    </row>
    <row r="99" spans="1:8" x14ac:dyDescent="0.2">
      <c r="A99" t="s">
        <v>114</v>
      </c>
      <c r="B99" t="s">
        <v>115</v>
      </c>
      <c r="C99" s="14" t="s">
        <v>209</v>
      </c>
      <c r="D99" t="s">
        <v>222</v>
      </c>
      <c r="E99" s="2">
        <v>42926</v>
      </c>
      <c r="F99" t="s">
        <v>158</v>
      </c>
      <c r="G99" t="s">
        <v>71</v>
      </c>
      <c r="H99">
        <f>VLOOKUP(Table2[[#This Row],[Climber]],Table4[],3)</f>
        <v>34193</v>
      </c>
    </row>
    <row r="100" spans="1:8" x14ac:dyDescent="0.2">
      <c r="A100" t="s">
        <v>67</v>
      </c>
      <c r="B100" t="s">
        <v>68</v>
      </c>
      <c r="C100" s="14" t="s">
        <v>223</v>
      </c>
      <c r="D100" t="s">
        <v>202</v>
      </c>
      <c r="E100" s="2">
        <v>42744</v>
      </c>
      <c r="F100" t="s">
        <v>70</v>
      </c>
      <c r="G100" t="s">
        <v>71</v>
      </c>
      <c r="H100">
        <f>VLOOKUP(Table2[[#This Row],[Climber]],Table4[],3)</f>
        <v>32360</v>
      </c>
    </row>
    <row r="101" spans="1:8" x14ac:dyDescent="0.2">
      <c r="A101" t="s">
        <v>224</v>
      </c>
      <c r="B101" t="s">
        <v>225</v>
      </c>
      <c r="C101" s="14" t="s">
        <v>223</v>
      </c>
      <c r="D101" t="s">
        <v>51</v>
      </c>
      <c r="E101" s="2">
        <v>43034</v>
      </c>
      <c r="F101" t="s">
        <v>70</v>
      </c>
      <c r="G101" t="s">
        <v>71</v>
      </c>
      <c r="H101">
        <f>VLOOKUP(Table2[[#This Row],[Climber]],Table4[],3)</f>
        <v>32360</v>
      </c>
    </row>
    <row r="102" spans="1:8" x14ac:dyDescent="0.2">
      <c r="A102" t="s">
        <v>201</v>
      </c>
      <c r="B102" t="s">
        <v>94</v>
      </c>
      <c r="C102" s="14" t="s">
        <v>223</v>
      </c>
      <c r="D102" t="s">
        <v>226</v>
      </c>
      <c r="E102" s="2">
        <v>42226</v>
      </c>
      <c r="F102" t="s">
        <v>95</v>
      </c>
      <c r="G102" t="s">
        <v>71</v>
      </c>
      <c r="H102">
        <f>VLOOKUP(Table2[[#This Row],[Climber]],Table4[],3)</f>
        <v>32360</v>
      </c>
    </row>
    <row r="103" spans="1:8" x14ac:dyDescent="0.2">
      <c r="A103" t="s">
        <v>227</v>
      </c>
      <c r="B103" t="s">
        <v>94</v>
      </c>
      <c r="C103" s="14" t="s">
        <v>223</v>
      </c>
      <c r="D103" t="s">
        <v>217</v>
      </c>
      <c r="E103" s="2">
        <v>42218</v>
      </c>
      <c r="F103" t="s">
        <v>95</v>
      </c>
      <c r="G103" t="s">
        <v>71</v>
      </c>
      <c r="H103">
        <f>VLOOKUP(Table2[[#This Row],[Climber]],Table4[],3)</f>
        <v>32360</v>
      </c>
    </row>
    <row r="104" spans="1:8" x14ac:dyDescent="0.2">
      <c r="A104" t="s">
        <v>228</v>
      </c>
      <c r="B104" t="s">
        <v>229</v>
      </c>
      <c r="C104" s="14" t="s">
        <v>223</v>
      </c>
      <c r="D104" t="s">
        <v>56</v>
      </c>
      <c r="E104" s="2">
        <v>43013</v>
      </c>
      <c r="F104" t="s">
        <v>95</v>
      </c>
      <c r="G104" t="s">
        <v>71</v>
      </c>
      <c r="H104">
        <f>VLOOKUP(Table2[[#This Row],[Climber]],Table4[],3)</f>
        <v>32360</v>
      </c>
    </row>
    <row r="105" spans="1:8" x14ac:dyDescent="0.2">
      <c r="A105" t="s">
        <v>230</v>
      </c>
      <c r="B105" t="s">
        <v>231</v>
      </c>
      <c r="C105" s="14" t="s">
        <v>232</v>
      </c>
      <c r="D105" t="s">
        <v>56</v>
      </c>
      <c r="E105" s="2">
        <v>43110</v>
      </c>
      <c r="F105" t="s">
        <v>195</v>
      </c>
      <c r="G105" t="s">
        <v>71</v>
      </c>
      <c r="H105">
        <f>VLOOKUP(Table2[[#This Row],[Climber]],Table4[],3)</f>
        <v>34288</v>
      </c>
    </row>
    <row r="106" spans="1:8" x14ac:dyDescent="0.2">
      <c r="A106" t="s">
        <v>233</v>
      </c>
      <c r="B106" t="s">
        <v>234</v>
      </c>
      <c r="C106" s="14" t="s">
        <v>232</v>
      </c>
      <c r="D106" t="s">
        <v>56</v>
      </c>
      <c r="E106" s="2">
        <v>43249</v>
      </c>
      <c r="F106" t="s">
        <v>70</v>
      </c>
      <c r="G106" t="s">
        <v>71</v>
      </c>
      <c r="H106">
        <f>VLOOKUP(Table2[[#This Row],[Climber]],Table4[],3)</f>
        <v>34288</v>
      </c>
    </row>
    <row r="107" spans="1:8" x14ac:dyDescent="0.2">
      <c r="A107" t="s">
        <v>128</v>
      </c>
      <c r="B107" t="s">
        <v>129</v>
      </c>
      <c r="C107" s="14" t="s">
        <v>235</v>
      </c>
      <c r="D107" t="s">
        <v>73</v>
      </c>
      <c r="E107" s="2">
        <v>43030</v>
      </c>
      <c r="F107" t="s">
        <v>52</v>
      </c>
      <c r="G107" t="s">
        <v>53</v>
      </c>
      <c r="H107">
        <f>VLOOKUP(Table2[[#This Row],[Climber]],Table4[],3)</f>
        <v>31439</v>
      </c>
    </row>
    <row r="108" spans="1:8" x14ac:dyDescent="0.2">
      <c r="A108" t="s">
        <v>236</v>
      </c>
      <c r="B108" t="s">
        <v>143</v>
      </c>
      <c r="C108" s="14" t="s">
        <v>237</v>
      </c>
      <c r="D108" t="s">
        <v>238</v>
      </c>
      <c r="E108" s="2">
        <v>43178</v>
      </c>
      <c r="F108" t="s">
        <v>70</v>
      </c>
      <c r="G108" t="s">
        <v>71</v>
      </c>
      <c r="H108">
        <f>VLOOKUP(Table2[[#This Row],[Climber]],Table4[],3)</f>
        <v>33592</v>
      </c>
    </row>
    <row r="109" spans="1:8" x14ac:dyDescent="0.2">
      <c r="A109" t="s">
        <v>148</v>
      </c>
      <c r="B109" t="s">
        <v>143</v>
      </c>
      <c r="C109" s="14" t="s">
        <v>237</v>
      </c>
      <c r="D109" t="s">
        <v>107</v>
      </c>
      <c r="E109" s="2">
        <v>43167</v>
      </c>
      <c r="F109" t="s">
        <v>95</v>
      </c>
      <c r="G109" t="s">
        <v>71</v>
      </c>
      <c r="H109">
        <f>VLOOKUP(Table2[[#This Row],[Climber]],Table4[],3)</f>
        <v>33592</v>
      </c>
    </row>
    <row r="110" spans="1:8" x14ac:dyDescent="0.2">
      <c r="A110" t="s">
        <v>96</v>
      </c>
      <c r="B110" t="s">
        <v>94</v>
      </c>
      <c r="C110" s="14" t="s">
        <v>237</v>
      </c>
      <c r="D110" t="s">
        <v>217</v>
      </c>
      <c r="E110" s="2">
        <v>41869</v>
      </c>
      <c r="F110" t="s">
        <v>70</v>
      </c>
      <c r="G110" t="s">
        <v>71</v>
      </c>
      <c r="H110">
        <f>VLOOKUP(Table2[[#This Row],[Climber]],Table4[],3)</f>
        <v>33592</v>
      </c>
    </row>
    <row r="111" spans="1:8" x14ac:dyDescent="0.2">
      <c r="A111" t="s">
        <v>239</v>
      </c>
      <c r="B111" t="s">
        <v>240</v>
      </c>
      <c r="C111" s="14" t="s">
        <v>237</v>
      </c>
      <c r="D111" t="s">
        <v>56</v>
      </c>
      <c r="E111" s="2">
        <v>43006</v>
      </c>
      <c r="F111" t="s">
        <v>95</v>
      </c>
      <c r="G111" t="s">
        <v>71</v>
      </c>
      <c r="H111">
        <f>VLOOKUP(Table2[[#This Row],[Climber]],Table4[],3)</f>
        <v>33592</v>
      </c>
    </row>
    <row r="112" spans="1:8" x14ac:dyDescent="0.2">
      <c r="A112" t="s">
        <v>241</v>
      </c>
      <c r="B112" t="s">
        <v>242</v>
      </c>
      <c r="C112" s="14" t="s">
        <v>243</v>
      </c>
      <c r="D112" t="s">
        <v>73</v>
      </c>
      <c r="E112" s="2">
        <v>38479</v>
      </c>
      <c r="F112" t="s">
        <v>70</v>
      </c>
      <c r="G112" t="s">
        <v>71</v>
      </c>
      <c r="H112">
        <f>VLOOKUP(Table2[[#This Row],[Climber]],Table4[],3)</f>
        <v>31610</v>
      </c>
    </row>
    <row r="113" spans="1:8" x14ac:dyDescent="0.2">
      <c r="A113" t="s">
        <v>236</v>
      </c>
      <c r="B113" t="s">
        <v>143</v>
      </c>
      <c r="C113" s="14" t="s">
        <v>244</v>
      </c>
      <c r="D113" t="s">
        <v>73</v>
      </c>
      <c r="E113" s="2">
        <v>41010</v>
      </c>
      <c r="F113" t="s">
        <v>158</v>
      </c>
      <c r="G113" t="s">
        <v>71</v>
      </c>
      <c r="H113">
        <f>VLOOKUP(Table2[[#This Row],[Climber]],Table4[],3)</f>
        <v>31275</v>
      </c>
    </row>
    <row r="114" spans="1:8" x14ac:dyDescent="0.2">
      <c r="A114" t="s">
        <v>245</v>
      </c>
      <c r="B114" t="s">
        <v>143</v>
      </c>
      <c r="C114" s="14" t="s">
        <v>246</v>
      </c>
      <c r="D114" t="s">
        <v>51</v>
      </c>
      <c r="E114" s="2">
        <v>39962</v>
      </c>
      <c r="F114" t="s">
        <v>70</v>
      </c>
      <c r="G114" t="s">
        <v>152</v>
      </c>
      <c r="H114">
        <f>VLOOKUP(Table2[[#This Row],[Climber]],Table4[],3)</f>
        <v>25996</v>
      </c>
    </row>
    <row r="115" spans="1:8" x14ac:dyDescent="0.2">
      <c r="A115" t="s">
        <v>247</v>
      </c>
      <c r="B115" t="s">
        <v>143</v>
      </c>
      <c r="C115" s="14" t="s">
        <v>246</v>
      </c>
      <c r="D115" t="s">
        <v>51</v>
      </c>
      <c r="F115" t="s">
        <v>70</v>
      </c>
      <c r="G115" t="s">
        <v>152</v>
      </c>
      <c r="H115">
        <f>VLOOKUP(Table2[[#This Row],[Climber]],Table4[],3)</f>
        <v>25996</v>
      </c>
    </row>
    <row r="116" spans="1:8" x14ac:dyDescent="0.2">
      <c r="A116" t="s">
        <v>194</v>
      </c>
      <c r="B116" t="s">
        <v>191</v>
      </c>
      <c r="C116" s="14" t="s">
        <v>248</v>
      </c>
      <c r="D116" t="s">
        <v>202</v>
      </c>
      <c r="E116" s="2">
        <v>42586</v>
      </c>
      <c r="F116" t="s">
        <v>70</v>
      </c>
      <c r="G116" t="s">
        <v>152</v>
      </c>
      <c r="H116">
        <f>VLOOKUP(Table2[[#This Row],[Climber]],Table4[],3)</f>
        <v>36984</v>
      </c>
    </row>
    <row r="117" spans="1:8" x14ac:dyDescent="0.2">
      <c r="A117" t="s">
        <v>249</v>
      </c>
      <c r="B117" t="s">
        <v>250</v>
      </c>
      <c r="C117" s="14" t="s">
        <v>248</v>
      </c>
      <c r="D117" t="s">
        <v>56</v>
      </c>
      <c r="E117" s="2">
        <v>42451</v>
      </c>
      <c r="F117" t="s">
        <v>70</v>
      </c>
      <c r="G117" t="s">
        <v>71</v>
      </c>
      <c r="H117">
        <f>VLOOKUP(Table2[[#This Row],[Climber]],Table4[],3)</f>
        <v>36984</v>
      </c>
    </row>
    <row r="118" spans="1:8" x14ac:dyDescent="0.2">
      <c r="A118" t="s">
        <v>251</v>
      </c>
      <c r="B118" t="s">
        <v>252</v>
      </c>
      <c r="C118" s="14" t="s">
        <v>253</v>
      </c>
      <c r="D118" t="s">
        <v>56</v>
      </c>
      <c r="E118" s="2">
        <v>43035</v>
      </c>
      <c r="F118" t="s">
        <v>158</v>
      </c>
      <c r="G118" t="s">
        <v>53</v>
      </c>
      <c r="H118" t="str">
        <f>VLOOKUP(Table2[[#This Row],[Climber]],Table4[],3)</f>
        <v>Unknown</v>
      </c>
    </row>
    <row r="119" spans="1:8" x14ac:dyDescent="0.2">
      <c r="A119" t="s">
        <v>96</v>
      </c>
      <c r="B119" t="s">
        <v>94</v>
      </c>
      <c r="C119" s="14" t="s">
        <v>254</v>
      </c>
      <c r="D119" t="s">
        <v>199</v>
      </c>
      <c r="E119" s="2">
        <v>42644</v>
      </c>
      <c r="F119" t="s">
        <v>95</v>
      </c>
      <c r="G119" t="s">
        <v>71</v>
      </c>
      <c r="H119">
        <f>VLOOKUP(Table2[[#This Row],[Climber]],Table4[],3)</f>
        <v>36053</v>
      </c>
    </row>
    <row r="120" spans="1:8" x14ac:dyDescent="0.2">
      <c r="A120" t="s">
        <v>255</v>
      </c>
      <c r="B120" t="s">
        <v>256</v>
      </c>
      <c r="C120" s="14" t="s">
        <v>254</v>
      </c>
      <c r="D120" t="s">
        <v>107</v>
      </c>
      <c r="E120" s="2">
        <v>42198</v>
      </c>
      <c r="F120" t="s">
        <v>95</v>
      </c>
      <c r="G120" t="s">
        <v>71</v>
      </c>
      <c r="H120">
        <f>VLOOKUP(Table2[[#This Row],[Climber]],Table4[],3)</f>
        <v>36053</v>
      </c>
    </row>
    <row r="121" spans="1:8" x14ac:dyDescent="0.2">
      <c r="A121" t="s">
        <v>257</v>
      </c>
      <c r="B121" t="s">
        <v>258</v>
      </c>
      <c r="C121" s="14" t="s">
        <v>259</v>
      </c>
      <c r="D121" t="s">
        <v>73</v>
      </c>
      <c r="E121" s="2">
        <v>40523</v>
      </c>
      <c r="F121" t="s">
        <v>195</v>
      </c>
      <c r="G121" t="s">
        <v>152</v>
      </c>
      <c r="H121">
        <f>VLOOKUP(Table2[[#This Row],[Climber]],Table4[],3)</f>
        <v>33034</v>
      </c>
    </row>
    <row r="122" spans="1:8" x14ac:dyDescent="0.2">
      <c r="A122" t="s">
        <v>190</v>
      </c>
      <c r="B122" t="s">
        <v>191</v>
      </c>
      <c r="C122" s="14" t="s">
        <v>260</v>
      </c>
      <c r="D122" t="s">
        <v>107</v>
      </c>
      <c r="E122" s="2">
        <v>40816</v>
      </c>
      <c r="F122" t="s">
        <v>95</v>
      </c>
      <c r="G122" t="s">
        <v>152</v>
      </c>
      <c r="H122">
        <f>VLOOKUP(Table2[[#This Row],[Climber]],Table4[],3)</f>
        <v>30676</v>
      </c>
    </row>
    <row r="123" spans="1:8" x14ac:dyDescent="0.2">
      <c r="A123" t="s">
        <v>194</v>
      </c>
      <c r="B123" t="s">
        <v>191</v>
      </c>
      <c r="C123" s="14" t="s">
        <v>260</v>
      </c>
      <c r="D123" t="s">
        <v>107</v>
      </c>
      <c r="F123" t="s">
        <v>158</v>
      </c>
      <c r="G123" t="s">
        <v>152</v>
      </c>
      <c r="H123">
        <f>VLOOKUP(Table2[[#This Row],[Climber]],Table4[],3)</f>
        <v>30676</v>
      </c>
    </row>
    <row r="124" spans="1:8" x14ac:dyDescent="0.2">
      <c r="A124" t="s">
        <v>130</v>
      </c>
      <c r="B124" t="s">
        <v>129</v>
      </c>
      <c r="C124" s="14" t="s">
        <v>261</v>
      </c>
      <c r="D124" t="s">
        <v>51</v>
      </c>
      <c r="E124" s="2">
        <v>37806</v>
      </c>
      <c r="F124" t="s">
        <v>82</v>
      </c>
      <c r="G124" t="s">
        <v>53</v>
      </c>
      <c r="H124">
        <f>VLOOKUP(Table2[[#This Row],[Climber]],Table4[],3)</f>
        <v>27102</v>
      </c>
    </row>
    <row r="125" spans="1:8" x14ac:dyDescent="0.2">
      <c r="A125" t="s">
        <v>67</v>
      </c>
      <c r="B125" t="s">
        <v>68</v>
      </c>
      <c r="C125" s="14" t="s">
        <v>262</v>
      </c>
      <c r="D125" t="s">
        <v>56</v>
      </c>
      <c r="E125" s="2">
        <v>39889</v>
      </c>
      <c r="F125" t="s">
        <v>70</v>
      </c>
      <c r="G125" t="s">
        <v>71</v>
      </c>
      <c r="H125">
        <f>VLOOKUP(Table2[[#This Row],[Climber]],Table4[],3)</f>
        <v>28756</v>
      </c>
    </row>
    <row r="126" spans="1:8" x14ac:dyDescent="0.2">
      <c r="A126" t="s">
        <v>263</v>
      </c>
      <c r="B126" t="s">
        <v>264</v>
      </c>
      <c r="C126" s="14" t="s">
        <v>262</v>
      </c>
      <c r="D126" t="s">
        <v>51</v>
      </c>
      <c r="E126" s="2">
        <v>37523</v>
      </c>
      <c r="F126" t="s">
        <v>70</v>
      </c>
      <c r="G126" t="s">
        <v>71</v>
      </c>
      <c r="H126">
        <f>VLOOKUP(Table2[[#This Row],[Climber]],Table4[],3)</f>
        <v>28756</v>
      </c>
    </row>
    <row r="127" spans="1:8" x14ac:dyDescent="0.2">
      <c r="A127" t="s">
        <v>265</v>
      </c>
      <c r="B127" t="s">
        <v>266</v>
      </c>
      <c r="C127" s="14" t="s">
        <v>262</v>
      </c>
      <c r="D127" t="s">
        <v>51</v>
      </c>
      <c r="E127" s="2">
        <v>41436</v>
      </c>
      <c r="F127" t="s">
        <v>158</v>
      </c>
      <c r="G127" t="s">
        <v>71</v>
      </c>
      <c r="H127">
        <f>VLOOKUP(Table2[[#This Row],[Climber]],Table4[],3)</f>
        <v>28756</v>
      </c>
    </row>
    <row r="128" spans="1:8" x14ac:dyDescent="0.2">
      <c r="A128" t="s">
        <v>267</v>
      </c>
      <c r="B128" t="s">
        <v>268</v>
      </c>
      <c r="C128" s="14" t="s">
        <v>269</v>
      </c>
      <c r="D128" t="s">
        <v>51</v>
      </c>
      <c r="E128" s="2">
        <v>39978</v>
      </c>
      <c r="F128" t="s">
        <v>70</v>
      </c>
      <c r="G128" t="s">
        <v>71</v>
      </c>
      <c r="H128">
        <f>VLOOKUP(Table2[[#This Row],[Climber]],Table4[],3)</f>
        <v>27650</v>
      </c>
    </row>
    <row r="129" spans="1:8" x14ac:dyDescent="0.2">
      <c r="A129" t="s">
        <v>270</v>
      </c>
      <c r="B129" t="s">
        <v>271</v>
      </c>
      <c r="C129" s="14" t="s">
        <v>269</v>
      </c>
      <c r="D129" t="s">
        <v>51</v>
      </c>
      <c r="E129" s="2">
        <v>42077</v>
      </c>
      <c r="F129" t="s">
        <v>70</v>
      </c>
      <c r="G129" t="s">
        <v>71</v>
      </c>
      <c r="H129">
        <f>VLOOKUP(Table2[[#This Row],[Climber]],Table4[],3)</f>
        <v>27650</v>
      </c>
    </row>
    <row r="130" spans="1:8" x14ac:dyDescent="0.2">
      <c r="A130" t="s">
        <v>272</v>
      </c>
      <c r="B130" t="s">
        <v>271</v>
      </c>
      <c r="C130" s="14" t="s">
        <v>269</v>
      </c>
      <c r="D130" t="s">
        <v>51</v>
      </c>
      <c r="E130" s="2">
        <v>42042</v>
      </c>
      <c r="F130" t="s">
        <v>70</v>
      </c>
      <c r="G130" t="s">
        <v>71</v>
      </c>
      <c r="H130">
        <f>VLOOKUP(Table2[[#This Row],[Climber]],Table4[],3)</f>
        <v>27650</v>
      </c>
    </row>
    <row r="131" spans="1:8" x14ac:dyDescent="0.2">
      <c r="A131" t="s">
        <v>273</v>
      </c>
      <c r="B131" t="s">
        <v>274</v>
      </c>
      <c r="C131" s="14" t="s">
        <v>269</v>
      </c>
      <c r="D131" t="s">
        <v>51</v>
      </c>
      <c r="E131" s="2">
        <v>42861</v>
      </c>
      <c r="F131" t="s">
        <v>70</v>
      </c>
      <c r="G131" t="s">
        <v>71</v>
      </c>
      <c r="H131">
        <f>VLOOKUP(Table2[[#This Row],[Climber]],Table4[],3)</f>
        <v>27650</v>
      </c>
    </row>
    <row r="132" spans="1:8" x14ac:dyDescent="0.2">
      <c r="A132" t="s">
        <v>275</v>
      </c>
      <c r="B132" t="s">
        <v>274</v>
      </c>
      <c r="C132" s="14" t="s">
        <v>269</v>
      </c>
      <c r="D132" t="s">
        <v>51</v>
      </c>
      <c r="E132" s="2">
        <v>42734</v>
      </c>
      <c r="F132" t="s">
        <v>70</v>
      </c>
      <c r="G132" t="s">
        <v>71</v>
      </c>
      <c r="H132">
        <f>VLOOKUP(Table2[[#This Row],[Climber]],Table4[],3)</f>
        <v>27650</v>
      </c>
    </row>
    <row r="133" spans="1:8" x14ac:dyDescent="0.2">
      <c r="A133" t="s">
        <v>276</v>
      </c>
      <c r="B133" t="s">
        <v>274</v>
      </c>
      <c r="C133" s="14" t="s">
        <v>269</v>
      </c>
      <c r="D133" t="s">
        <v>51</v>
      </c>
      <c r="E133" s="2">
        <v>42455</v>
      </c>
      <c r="F133" t="s">
        <v>95</v>
      </c>
      <c r="G133" t="s">
        <v>71</v>
      </c>
      <c r="H133">
        <f>VLOOKUP(Table2[[#This Row],[Climber]],Table4[],3)</f>
        <v>27650</v>
      </c>
    </row>
    <row r="134" spans="1:8" x14ac:dyDescent="0.2">
      <c r="A134" t="s">
        <v>277</v>
      </c>
      <c r="B134" t="s">
        <v>274</v>
      </c>
      <c r="C134" s="14" t="s">
        <v>269</v>
      </c>
      <c r="D134" t="s">
        <v>51</v>
      </c>
      <c r="E134" s="2">
        <v>40477</v>
      </c>
      <c r="F134" t="s">
        <v>70</v>
      </c>
      <c r="G134" t="s">
        <v>71</v>
      </c>
      <c r="H134">
        <f>VLOOKUP(Table2[[#This Row],[Climber]],Table4[],3)</f>
        <v>27650</v>
      </c>
    </row>
    <row r="135" spans="1:8" x14ac:dyDescent="0.2">
      <c r="A135" t="s">
        <v>278</v>
      </c>
      <c r="B135" t="s">
        <v>274</v>
      </c>
      <c r="C135" s="14" t="s">
        <v>269</v>
      </c>
      <c r="D135" t="s">
        <v>51</v>
      </c>
      <c r="E135" s="2">
        <v>40218</v>
      </c>
      <c r="F135" t="s">
        <v>70</v>
      </c>
      <c r="G135" t="s">
        <v>71</v>
      </c>
      <c r="H135">
        <f>VLOOKUP(Table2[[#This Row],[Climber]],Table4[],3)</f>
        <v>27650</v>
      </c>
    </row>
    <row r="136" spans="1:8" x14ac:dyDescent="0.2">
      <c r="A136" t="s">
        <v>279</v>
      </c>
      <c r="B136" t="s">
        <v>274</v>
      </c>
      <c r="C136" s="14" t="s">
        <v>269</v>
      </c>
      <c r="D136" t="s">
        <v>51</v>
      </c>
      <c r="E136" s="2">
        <v>39918</v>
      </c>
      <c r="F136" t="s">
        <v>70</v>
      </c>
      <c r="G136" t="s">
        <v>71</v>
      </c>
      <c r="H136">
        <f>VLOOKUP(Table2[[#This Row],[Climber]],Table4[],3)</f>
        <v>27650</v>
      </c>
    </row>
    <row r="137" spans="1:8" x14ac:dyDescent="0.2">
      <c r="A137" t="s">
        <v>280</v>
      </c>
      <c r="B137" t="s">
        <v>274</v>
      </c>
      <c r="C137" s="14" t="s">
        <v>269</v>
      </c>
      <c r="D137" t="s">
        <v>51</v>
      </c>
      <c r="E137" s="2">
        <v>37961</v>
      </c>
      <c r="F137" t="s">
        <v>70</v>
      </c>
      <c r="G137" t="s">
        <v>71</v>
      </c>
      <c r="H137">
        <f>VLOOKUP(Table2[[#This Row],[Climber]],Table4[],3)</f>
        <v>27650</v>
      </c>
    </row>
    <row r="138" spans="1:8" x14ac:dyDescent="0.2">
      <c r="A138" t="s">
        <v>281</v>
      </c>
      <c r="B138" t="s">
        <v>282</v>
      </c>
      <c r="C138" s="14" t="s">
        <v>283</v>
      </c>
      <c r="D138" t="s">
        <v>107</v>
      </c>
      <c r="E138" s="2">
        <v>43517</v>
      </c>
      <c r="F138" t="s">
        <v>70</v>
      </c>
      <c r="G138" t="s">
        <v>71</v>
      </c>
      <c r="H138" t="str">
        <f>VLOOKUP(Table2[[#This Row],[Climber]],Table4[],3)</f>
        <v>Unknown</v>
      </c>
    </row>
    <row r="139" spans="1:8" x14ac:dyDescent="0.2">
      <c r="A139" t="s">
        <v>284</v>
      </c>
      <c r="B139" t="s">
        <v>285</v>
      </c>
      <c r="C139" s="14" t="s">
        <v>286</v>
      </c>
      <c r="D139" t="s">
        <v>56</v>
      </c>
      <c r="E139" s="2">
        <v>40615</v>
      </c>
      <c r="F139" t="s">
        <v>70</v>
      </c>
      <c r="G139" t="s">
        <v>71</v>
      </c>
      <c r="H139">
        <f>VLOOKUP(Table2[[#This Row],[Climber]],Table4[],3)</f>
        <v>32299</v>
      </c>
    </row>
    <row r="140" spans="1:8" x14ac:dyDescent="0.2">
      <c r="A140" t="s">
        <v>287</v>
      </c>
      <c r="B140" t="s">
        <v>288</v>
      </c>
      <c r="C140" s="14" t="s">
        <v>286</v>
      </c>
      <c r="D140" t="s">
        <v>51</v>
      </c>
      <c r="E140" s="2">
        <v>41364</v>
      </c>
      <c r="F140" t="s">
        <v>70</v>
      </c>
      <c r="G140" t="s">
        <v>71</v>
      </c>
      <c r="H140">
        <f>VLOOKUP(Table2[[#This Row],[Climber]],Table4[],3)</f>
        <v>32299</v>
      </c>
    </row>
    <row r="141" spans="1:8" x14ac:dyDescent="0.2">
      <c r="A141" t="s">
        <v>196</v>
      </c>
      <c r="B141" t="s">
        <v>197</v>
      </c>
      <c r="C141" s="14" t="s">
        <v>286</v>
      </c>
      <c r="D141" t="s">
        <v>107</v>
      </c>
      <c r="E141" s="2">
        <v>41358</v>
      </c>
      <c r="F141" t="s">
        <v>70</v>
      </c>
      <c r="G141" t="s">
        <v>71</v>
      </c>
      <c r="H141">
        <f>VLOOKUP(Table2[[#This Row],[Climber]],Table4[],3)</f>
        <v>32299</v>
      </c>
    </row>
    <row r="142" spans="1:8" x14ac:dyDescent="0.2">
      <c r="A142" t="s">
        <v>227</v>
      </c>
      <c r="B142" t="s">
        <v>94</v>
      </c>
      <c r="C142" s="14" t="s">
        <v>286</v>
      </c>
      <c r="D142" t="s">
        <v>73</v>
      </c>
      <c r="E142" s="2">
        <v>41208</v>
      </c>
      <c r="F142" t="s">
        <v>95</v>
      </c>
      <c r="G142" t="s">
        <v>71</v>
      </c>
      <c r="H142">
        <f>VLOOKUP(Table2[[#This Row],[Climber]],Table4[],3)</f>
        <v>32299</v>
      </c>
    </row>
    <row r="143" spans="1:8" x14ac:dyDescent="0.2">
      <c r="A143" t="s">
        <v>96</v>
      </c>
      <c r="B143" t="s">
        <v>94</v>
      </c>
      <c r="C143" s="14" t="s">
        <v>286</v>
      </c>
      <c r="D143" t="s">
        <v>107</v>
      </c>
      <c r="E143" s="2">
        <v>41205</v>
      </c>
      <c r="F143" t="s">
        <v>70</v>
      </c>
      <c r="G143" t="s">
        <v>71</v>
      </c>
      <c r="H143">
        <f>VLOOKUP(Table2[[#This Row],[Climber]],Table4[],3)</f>
        <v>32299</v>
      </c>
    </row>
    <row r="144" spans="1:8" x14ac:dyDescent="0.2">
      <c r="A144" t="s">
        <v>289</v>
      </c>
      <c r="B144" t="s">
        <v>94</v>
      </c>
      <c r="C144" s="14" t="s">
        <v>286</v>
      </c>
      <c r="D144" t="s">
        <v>73</v>
      </c>
      <c r="E144" s="2">
        <v>41201</v>
      </c>
      <c r="F144" t="s">
        <v>70</v>
      </c>
      <c r="G144" t="s">
        <v>71</v>
      </c>
      <c r="H144">
        <f>VLOOKUP(Table2[[#This Row],[Climber]],Table4[],3)</f>
        <v>32299</v>
      </c>
    </row>
    <row r="145" spans="1:8" x14ac:dyDescent="0.2">
      <c r="A145" t="s">
        <v>131</v>
      </c>
      <c r="B145" t="s">
        <v>132</v>
      </c>
      <c r="C145" s="14" t="s">
        <v>286</v>
      </c>
      <c r="D145" t="s">
        <v>226</v>
      </c>
      <c r="E145" s="2">
        <v>42663</v>
      </c>
      <c r="F145" t="s">
        <v>95</v>
      </c>
      <c r="G145" t="s">
        <v>71</v>
      </c>
      <c r="H145">
        <f>VLOOKUP(Table2[[#This Row],[Climber]],Table4[],3)</f>
        <v>32299</v>
      </c>
    </row>
    <row r="146" spans="1:8" x14ac:dyDescent="0.2">
      <c r="A146" t="s">
        <v>290</v>
      </c>
      <c r="B146" t="s">
        <v>291</v>
      </c>
      <c r="C146" s="14" t="s">
        <v>292</v>
      </c>
      <c r="D146" t="s">
        <v>56</v>
      </c>
      <c r="E146" s="2">
        <v>43383</v>
      </c>
      <c r="F146" t="s">
        <v>66</v>
      </c>
      <c r="G146" t="s">
        <v>53</v>
      </c>
      <c r="H146">
        <f>VLOOKUP(Table2[[#This Row],[Climber]],Table4[],3)</f>
        <v>30911</v>
      </c>
    </row>
    <row r="147" spans="1:8" x14ac:dyDescent="0.2">
      <c r="A147" t="s">
        <v>178</v>
      </c>
      <c r="B147" t="s">
        <v>176</v>
      </c>
      <c r="C147" s="14" t="s">
        <v>293</v>
      </c>
      <c r="D147" t="s">
        <v>56</v>
      </c>
      <c r="E147" s="2">
        <v>42730</v>
      </c>
      <c r="F147" t="s">
        <v>70</v>
      </c>
      <c r="G147" t="s">
        <v>71</v>
      </c>
      <c r="H147" t="str">
        <f>VLOOKUP(Table2[[#This Row],[Climber]],Table4[],3)</f>
        <v>Unknown</v>
      </c>
    </row>
    <row r="148" spans="1:8" x14ac:dyDescent="0.2">
      <c r="A148" t="s">
        <v>294</v>
      </c>
      <c r="B148" t="s">
        <v>182</v>
      </c>
      <c r="C148" s="14" t="s">
        <v>293</v>
      </c>
      <c r="D148" t="s">
        <v>51</v>
      </c>
      <c r="E148" s="2">
        <v>42917</v>
      </c>
      <c r="F148" t="s">
        <v>70</v>
      </c>
      <c r="G148" t="s">
        <v>71</v>
      </c>
      <c r="H148" t="str">
        <f>VLOOKUP(Table2[[#This Row],[Climber]],Table4[],3)</f>
        <v>Unknown</v>
      </c>
    </row>
    <row r="149" spans="1:8" x14ac:dyDescent="0.2">
      <c r="A149" t="s">
        <v>295</v>
      </c>
      <c r="B149" t="s">
        <v>143</v>
      </c>
      <c r="C149" s="14" t="s">
        <v>296</v>
      </c>
      <c r="D149" t="s">
        <v>51</v>
      </c>
      <c r="E149" s="2">
        <v>43447</v>
      </c>
      <c r="F149" t="s">
        <v>180</v>
      </c>
      <c r="G149" t="s">
        <v>71</v>
      </c>
      <c r="H149" t="str">
        <f>VLOOKUP(Table2[[#This Row],[Climber]],Table4[],3)</f>
        <v>Unknown</v>
      </c>
    </row>
    <row r="150" spans="1:8" x14ac:dyDescent="0.2">
      <c r="A150" t="s">
        <v>297</v>
      </c>
      <c r="B150" t="s">
        <v>143</v>
      </c>
      <c r="C150" s="14" t="s">
        <v>296</v>
      </c>
      <c r="D150" t="s">
        <v>51</v>
      </c>
      <c r="E150" s="2">
        <v>43435</v>
      </c>
      <c r="F150" t="s">
        <v>88</v>
      </c>
      <c r="G150" t="s">
        <v>71</v>
      </c>
      <c r="H150" t="str">
        <f>VLOOKUP(Table2[[#This Row],[Climber]],Table4[],3)</f>
        <v>Unknown</v>
      </c>
    </row>
    <row r="151" spans="1:8" x14ac:dyDescent="0.2">
      <c r="A151" t="s">
        <v>298</v>
      </c>
      <c r="B151" t="s">
        <v>143</v>
      </c>
      <c r="C151" s="14" t="s">
        <v>296</v>
      </c>
      <c r="D151" t="s">
        <v>51</v>
      </c>
      <c r="E151" s="2">
        <v>43047</v>
      </c>
      <c r="F151" t="s">
        <v>88</v>
      </c>
      <c r="G151" t="s">
        <v>71</v>
      </c>
      <c r="H151" t="str">
        <f>VLOOKUP(Table2[[#This Row],[Climber]],Table4[],3)</f>
        <v>Unknown</v>
      </c>
    </row>
    <row r="152" spans="1:8" x14ac:dyDescent="0.2">
      <c r="A152" t="s">
        <v>299</v>
      </c>
      <c r="B152" t="s">
        <v>143</v>
      </c>
      <c r="C152" s="14" t="s">
        <v>296</v>
      </c>
      <c r="D152" t="s">
        <v>51</v>
      </c>
      <c r="E152" s="2">
        <v>42826</v>
      </c>
      <c r="F152" t="s">
        <v>70</v>
      </c>
      <c r="G152" t="s">
        <v>71</v>
      </c>
      <c r="H152" t="str">
        <f>VLOOKUP(Table2[[#This Row],[Climber]],Table4[],3)</f>
        <v>Unknown</v>
      </c>
    </row>
    <row r="153" spans="1:8" x14ac:dyDescent="0.2">
      <c r="A153" t="s">
        <v>300</v>
      </c>
      <c r="B153" t="s">
        <v>143</v>
      </c>
      <c r="C153" s="14" t="s">
        <v>296</v>
      </c>
      <c r="D153" t="s">
        <v>51</v>
      </c>
      <c r="E153" s="2">
        <v>42742</v>
      </c>
      <c r="F153" t="s">
        <v>70</v>
      </c>
      <c r="G153" t="s">
        <v>71</v>
      </c>
      <c r="H153" t="str">
        <f>VLOOKUP(Table2[[#This Row],[Climber]],Table4[],3)</f>
        <v>Unknown</v>
      </c>
    </row>
    <row r="154" spans="1:8" x14ac:dyDescent="0.2">
      <c r="A154" t="s">
        <v>301</v>
      </c>
      <c r="B154" t="s">
        <v>143</v>
      </c>
      <c r="C154" s="14" t="s">
        <v>296</v>
      </c>
      <c r="D154" t="s">
        <v>51</v>
      </c>
      <c r="E154" s="2">
        <v>42415</v>
      </c>
      <c r="F154" t="s">
        <v>95</v>
      </c>
      <c r="G154" t="s">
        <v>71</v>
      </c>
      <c r="H154" t="str">
        <f>VLOOKUP(Table2[[#This Row],[Climber]],Table4[],3)</f>
        <v>Unknown</v>
      </c>
    </row>
    <row r="155" spans="1:8" x14ac:dyDescent="0.2">
      <c r="A155" t="s">
        <v>302</v>
      </c>
      <c r="B155" t="s">
        <v>143</v>
      </c>
      <c r="C155" s="14" t="s">
        <v>296</v>
      </c>
      <c r="D155" t="s">
        <v>56</v>
      </c>
      <c r="E155" s="2">
        <v>42398</v>
      </c>
      <c r="F155" t="s">
        <v>95</v>
      </c>
      <c r="G155" t="s">
        <v>71</v>
      </c>
      <c r="H155" t="str">
        <f>VLOOKUP(Table2[[#This Row],[Climber]],Table4[],3)</f>
        <v>Unknown</v>
      </c>
    </row>
    <row r="156" spans="1:8" x14ac:dyDescent="0.2">
      <c r="A156" t="s">
        <v>303</v>
      </c>
      <c r="B156" t="s">
        <v>143</v>
      </c>
      <c r="C156" s="14" t="s">
        <v>296</v>
      </c>
      <c r="D156" t="s">
        <v>56</v>
      </c>
      <c r="E156" s="2">
        <v>2016</v>
      </c>
      <c r="F156" t="s">
        <v>88</v>
      </c>
      <c r="G156" t="s">
        <v>71</v>
      </c>
      <c r="H156" t="str">
        <f>VLOOKUP(Table2[[#This Row],[Climber]],Table4[],3)</f>
        <v>Unknown</v>
      </c>
    </row>
    <row r="157" spans="1:8" x14ac:dyDescent="0.2">
      <c r="A157" t="s">
        <v>304</v>
      </c>
      <c r="B157" t="s">
        <v>143</v>
      </c>
      <c r="C157" s="14" t="s">
        <v>296</v>
      </c>
      <c r="D157" t="s">
        <v>56</v>
      </c>
      <c r="E157" s="2">
        <v>2015</v>
      </c>
      <c r="F157" t="s">
        <v>70</v>
      </c>
      <c r="G157" t="s">
        <v>152</v>
      </c>
      <c r="H157" t="str">
        <f>VLOOKUP(Table2[[#This Row],[Climber]],Table4[],3)</f>
        <v>Unknown</v>
      </c>
    </row>
    <row r="158" spans="1:8" x14ac:dyDescent="0.2">
      <c r="A158" t="s">
        <v>114</v>
      </c>
      <c r="B158" t="s">
        <v>115</v>
      </c>
      <c r="C158" s="14" t="s">
        <v>296</v>
      </c>
      <c r="D158" t="s">
        <v>193</v>
      </c>
      <c r="E158" s="2">
        <v>42887</v>
      </c>
      <c r="F158" t="s">
        <v>70</v>
      </c>
      <c r="G158" t="s">
        <v>71</v>
      </c>
      <c r="H158" t="str">
        <f>VLOOKUP(Table2[[#This Row],[Climber]],Table4[],3)</f>
        <v>Unknown</v>
      </c>
    </row>
    <row r="159" spans="1:8" x14ac:dyDescent="0.2">
      <c r="A159" t="s">
        <v>18</v>
      </c>
      <c r="B159" t="s">
        <v>305</v>
      </c>
      <c r="C159" s="14" t="s">
        <v>16</v>
      </c>
      <c r="D159" t="s">
        <v>51</v>
      </c>
      <c r="E159" s="2">
        <v>39702</v>
      </c>
      <c r="F159" t="s">
        <v>52</v>
      </c>
      <c r="G159" t="s">
        <v>53</v>
      </c>
      <c r="H159">
        <f>VLOOKUP(Table2[[#This Row],[Climber]],Table4[],3)</f>
        <v>29699</v>
      </c>
    </row>
    <row r="160" spans="1:8" x14ac:dyDescent="0.2">
      <c r="A160" t="s">
        <v>170</v>
      </c>
      <c r="B160" t="s">
        <v>171</v>
      </c>
      <c r="C160" s="14" t="s">
        <v>16</v>
      </c>
      <c r="D160" t="s">
        <v>51</v>
      </c>
      <c r="E160" s="2">
        <v>42371</v>
      </c>
      <c r="F160" t="s">
        <v>70</v>
      </c>
      <c r="G160" t="s">
        <v>71</v>
      </c>
      <c r="H160">
        <f>VLOOKUP(Table2[[#This Row],[Climber]],Table4[],3)</f>
        <v>29699</v>
      </c>
    </row>
    <row r="161" spans="1:8" x14ac:dyDescent="0.2">
      <c r="A161" t="s">
        <v>306</v>
      </c>
      <c r="B161" t="s">
        <v>171</v>
      </c>
      <c r="C161" s="14" t="s">
        <v>16</v>
      </c>
      <c r="D161" t="s">
        <v>51</v>
      </c>
      <c r="E161" s="2">
        <v>42070</v>
      </c>
      <c r="F161" t="s">
        <v>307</v>
      </c>
      <c r="G161" t="s">
        <v>53</v>
      </c>
      <c r="H161">
        <f>VLOOKUP(Table2[[#This Row],[Climber]],Table4[],3)</f>
        <v>29699</v>
      </c>
    </row>
    <row r="162" spans="1:8" x14ac:dyDescent="0.2">
      <c r="A162" t="s">
        <v>96</v>
      </c>
      <c r="B162" t="s">
        <v>94</v>
      </c>
      <c r="C162" s="14" t="s">
        <v>16</v>
      </c>
      <c r="D162" t="s">
        <v>51</v>
      </c>
      <c r="E162" s="2">
        <v>38165</v>
      </c>
      <c r="F162" t="s">
        <v>158</v>
      </c>
      <c r="G162" t="s">
        <v>71</v>
      </c>
      <c r="H162">
        <f>VLOOKUP(Table2[[#This Row],[Climber]],Table4[],3)</f>
        <v>29699</v>
      </c>
    </row>
    <row r="163" spans="1:8" x14ac:dyDescent="0.2">
      <c r="A163" t="s">
        <v>308</v>
      </c>
      <c r="B163" t="s">
        <v>309</v>
      </c>
      <c r="C163" s="14" t="s">
        <v>16</v>
      </c>
      <c r="D163" t="s">
        <v>51</v>
      </c>
      <c r="E163" s="2">
        <v>42614</v>
      </c>
      <c r="F163" t="s">
        <v>158</v>
      </c>
      <c r="G163" t="s">
        <v>53</v>
      </c>
      <c r="H163">
        <f>VLOOKUP(Table2[[#This Row],[Climber]],Table4[],3)</f>
        <v>29699</v>
      </c>
    </row>
    <row r="164" spans="1:8" x14ac:dyDescent="0.2">
      <c r="A164" t="s">
        <v>310</v>
      </c>
      <c r="B164" t="s">
        <v>309</v>
      </c>
      <c r="C164" s="14" t="s">
        <v>16</v>
      </c>
      <c r="D164" t="s">
        <v>51</v>
      </c>
      <c r="E164" s="2">
        <v>38988</v>
      </c>
      <c r="F164" t="s">
        <v>158</v>
      </c>
      <c r="G164" t="s">
        <v>53</v>
      </c>
      <c r="H164">
        <f>VLOOKUP(Table2[[#This Row],[Climber]],Table4[],3)</f>
        <v>29699</v>
      </c>
    </row>
    <row r="165" spans="1:8" x14ac:dyDescent="0.2">
      <c r="A165" t="s">
        <v>97</v>
      </c>
      <c r="B165" t="s">
        <v>98</v>
      </c>
      <c r="C165" s="14" t="s">
        <v>16</v>
      </c>
      <c r="D165" t="s">
        <v>51</v>
      </c>
      <c r="E165" s="2">
        <v>40652</v>
      </c>
      <c r="F165" t="s">
        <v>52</v>
      </c>
      <c r="G165" t="s">
        <v>53</v>
      </c>
      <c r="H165">
        <f>VLOOKUP(Table2[[#This Row],[Climber]],Table4[],3)</f>
        <v>29699</v>
      </c>
    </row>
    <row r="166" spans="1:8" x14ac:dyDescent="0.2">
      <c r="A166" t="s">
        <v>20</v>
      </c>
      <c r="B166" t="s">
        <v>109</v>
      </c>
      <c r="C166" s="14" t="s">
        <v>16</v>
      </c>
      <c r="D166" t="s">
        <v>56</v>
      </c>
      <c r="E166" s="2">
        <v>41356</v>
      </c>
      <c r="F166" t="s">
        <v>82</v>
      </c>
      <c r="G166" t="s">
        <v>53</v>
      </c>
      <c r="H166">
        <f>VLOOKUP(Table2[[#This Row],[Climber]],Table4[],3)</f>
        <v>29699</v>
      </c>
    </row>
    <row r="167" spans="1:8" x14ac:dyDescent="0.2">
      <c r="A167" t="s">
        <v>110</v>
      </c>
      <c r="B167" t="s">
        <v>109</v>
      </c>
      <c r="C167" s="14" t="s">
        <v>16</v>
      </c>
      <c r="D167" t="s">
        <v>51</v>
      </c>
      <c r="E167" s="2">
        <v>40668</v>
      </c>
      <c r="F167" t="s">
        <v>52</v>
      </c>
      <c r="G167" t="s">
        <v>53</v>
      </c>
      <c r="H167">
        <f>VLOOKUP(Table2[[#This Row],[Climber]],Table4[],3)</f>
        <v>29699</v>
      </c>
    </row>
    <row r="168" spans="1:8" x14ac:dyDescent="0.2">
      <c r="A168" t="s">
        <v>311</v>
      </c>
      <c r="B168" t="s">
        <v>312</v>
      </c>
      <c r="C168" s="14" t="s">
        <v>16</v>
      </c>
      <c r="D168" t="s">
        <v>51</v>
      </c>
      <c r="E168" s="2">
        <v>38424</v>
      </c>
      <c r="F168" t="s">
        <v>70</v>
      </c>
      <c r="G168" t="s">
        <v>71</v>
      </c>
      <c r="H168">
        <f>VLOOKUP(Table2[[#This Row],[Climber]],Table4[],3)</f>
        <v>29699</v>
      </c>
    </row>
    <row r="169" spans="1:8" x14ac:dyDescent="0.2">
      <c r="A169" t="s">
        <v>118</v>
      </c>
      <c r="B169" t="s">
        <v>117</v>
      </c>
      <c r="C169" s="14" t="s">
        <v>16</v>
      </c>
      <c r="D169" t="s">
        <v>51</v>
      </c>
      <c r="E169" s="2">
        <v>41311</v>
      </c>
      <c r="F169" t="s">
        <v>52</v>
      </c>
      <c r="G169" t="s">
        <v>53</v>
      </c>
      <c r="H169">
        <f>VLOOKUP(Table2[[#This Row],[Climber]],Table4[],3)</f>
        <v>29699</v>
      </c>
    </row>
    <row r="170" spans="1:8" x14ac:dyDescent="0.2">
      <c r="A170" t="s">
        <v>116</v>
      </c>
      <c r="B170" t="s">
        <v>117</v>
      </c>
      <c r="C170" s="14" t="s">
        <v>16</v>
      </c>
      <c r="D170" t="s">
        <v>51</v>
      </c>
      <c r="E170" s="2">
        <v>40165</v>
      </c>
      <c r="F170" t="s">
        <v>52</v>
      </c>
      <c r="G170" t="s">
        <v>53</v>
      </c>
      <c r="H170">
        <f>VLOOKUP(Table2[[#This Row],[Climber]],Table4[],3)</f>
        <v>29699</v>
      </c>
    </row>
    <row r="171" spans="1:8" x14ac:dyDescent="0.2">
      <c r="A171" t="s">
        <v>121</v>
      </c>
      <c r="B171" t="s">
        <v>120</v>
      </c>
      <c r="C171" s="14" t="s">
        <v>16</v>
      </c>
      <c r="D171" t="s">
        <v>51</v>
      </c>
      <c r="E171" s="2">
        <v>39799</v>
      </c>
      <c r="F171" t="s">
        <v>52</v>
      </c>
      <c r="G171" t="s">
        <v>53</v>
      </c>
      <c r="H171">
        <f>VLOOKUP(Table2[[#This Row],[Climber]],Table4[],3)</f>
        <v>29699</v>
      </c>
    </row>
    <row r="172" spans="1:8" x14ac:dyDescent="0.2">
      <c r="A172" t="s">
        <v>313</v>
      </c>
      <c r="B172" t="s">
        <v>314</v>
      </c>
      <c r="C172" s="14" t="s">
        <v>315</v>
      </c>
      <c r="D172" t="s">
        <v>51</v>
      </c>
      <c r="E172" s="2">
        <v>38961</v>
      </c>
      <c r="F172" t="s">
        <v>70</v>
      </c>
      <c r="G172" t="s">
        <v>71</v>
      </c>
      <c r="H172">
        <f>VLOOKUP(Table2[[#This Row],[Climber]],Table4[],3)</f>
        <v>27307</v>
      </c>
    </row>
    <row r="173" spans="1:8" x14ac:dyDescent="0.2">
      <c r="A173" t="s">
        <v>126</v>
      </c>
      <c r="B173" t="s">
        <v>127</v>
      </c>
      <c r="C173" s="14" t="s">
        <v>315</v>
      </c>
      <c r="D173" t="s">
        <v>51</v>
      </c>
      <c r="E173" s="2">
        <v>39503</v>
      </c>
      <c r="F173" t="s">
        <v>70</v>
      </c>
      <c r="G173" t="s">
        <v>71</v>
      </c>
      <c r="H173">
        <f>VLOOKUP(Table2[[#This Row],[Climber]],Table4[],3)</f>
        <v>27307</v>
      </c>
    </row>
    <row r="174" spans="1:8" x14ac:dyDescent="0.2">
      <c r="A174" t="s">
        <v>316</v>
      </c>
      <c r="B174" t="s">
        <v>127</v>
      </c>
      <c r="C174" s="14" t="s">
        <v>315</v>
      </c>
      <c r="D174" t="s">
        <v>51</v>
      </c>
      <c r="E174" s="2">
        <v>38687</v>
      </c>
      <c r="F174" t="s">
        <v>70</v>
      </c>
      <c r="G174" t="s">
        <v>152</v>
      </c>
      <c r="H174">
        <f>VLOOKUP(Table2[[#This Row],[Climber]],Table4[],3)</f>
        <v>27307</v>
      </c>
    </row>
    <row r="175" spans="1:8" x14ac:dyDescent="0.2">
      <c r="A175" t="s">
        <v>317</v>
      </c>
      <c r="B175" t="s">
        <v>127</v>
      </c>
      <c r="C175" s="14" t="s">
        <v>315</v>
      </c>
      <c r="D175" t="s">
        <v>51</v>
      </c>
      <c r="E175" s="2">
        <v>2004</v>
      </c>
      <c r="F175" t="s">
        <v>70</v>
      </c>
      <c r="G175" t="s">
        <v>71</v>
      </c>
      <c r="H175">
        <f>VLOOKUP(Table2[[#This Row],[Climber]],Table4[],3)</f>
        <v>27307</v>
      </c>
    </row>
    <row r="176" spans="1:8" x14ac:dyDescent="0.2">
      <c r="A176" t="s">
        <v>67</v>
      </c>
      <c r="B176" t="s">
        <v>68</v>
      </c>
      <c r="C176" s="14" t="s">
        <v>318</v>
      </c>
      <c r="D176" t="s">
        <v>222</v>
      </c>
      <c r="E176" s="2">
        <v>43491</v>
      </c>
      <c r="F176" t="s">
        <v>70</v>
      </c>
      <c r="G176" t="s">
        <v>71</v>
      </c>
      <c r="H176">
        <f>VLOOKUP(Table2[[#This Row],[Climber]],Table4[],3)</f>
        <v>34467</v>
      </c>
    </row>
    <row r="177" spans="1:8" x14ac:dyDescent="0.2">
      <c r="A177" t="s">
        <v>319</v>
      </c>
      <c r="B177" t="s">
        <v>68</v>
      </c>
      <c r="C177" s="14" t="s">
        <v>318</v>
      </c>
      <c r="D177" t="s">
        <v>107</v>
      </c>
      <c r="E177" s="2">
        <v>43463</v>
      </c>
      <c r="F177" t="s">
        <v>70</v>
      </c>
      <c r="G177" t="s">
        <v>71</v>
      </c>
      <c r="H177">
        <f>VLOOKUP(Table2[[#This Row],[Climber]],Table4[],3)</f>
        <v>34467</v>
      </c>
    </row>
    <row r="178" spans="1:8" x14ac:dyDescent="0.2">
      <c r="A178" t="s">
        <v>320</v>
      </c>
      <c r="B178" t="s">
        <v>68</v>
      </c>
      <c r="C178" s="14" t="s">
        <v>318</v>
      </c>
      <c r="D178" t="s">
        <v>145</v>
      </c>
      <c r="E178" s="2">
        <v>42670</v>
      </c>
      <c r="F178" t="s">
        <v>95</v>
      </c>
      <c r="G178" t="s">
        <v>71</v>
      </c>
      <c r="H178">
        <f>VLOOKUP(Table2[[#This Row],[Climber]],Table4[],3)</f>
        <v>34467</v>
      </c>
    </row>
    <row r="179" spans="1:8" x14ac:dyDescent="0.2">
      <c r="A179" t="s">
        <v>196</v>
      </c>
      <c r="B179" t="s">
        <v>197</v>
      </c>
      <c r="C179" s="14" t="s">
        <v>318</v>
      </c>
      <c r="D179" t="s">
        <v>321</v>
      </c>
      <c r="E179" s="2">
        <v>43128</v>
      </c>
      <c r="F179" t="s">
        <v>70</v>
      </c>
      <c r="G179" t="s">
        <v>71</v>
      </c>
      <c r="H179">
        <f>VLOOKUP(Table2[[#This Row],[Climber]],Table4[],3)</f>
        <v>34467</v>
      </c>
    </row>
    <row r="180" spans="1:8" x14ac:dyDescent="0.2">
      <c r="A180" t="s">
        <v>263</v>
      </c>
      <c r="B180" t="s">
        <v>264</v>
      </c>
      <c r="C180" s="14" t="s">
        <v>318</v>
      </c>
      <c r="D180" t="s">
        <v>56</v>
      </c>
      <c r="E180" s="2">
        <v>43251</v>
      </c>
      <c r="F180" t="s">
        <v>95</v>
      </c>
      <c r="G180" t="s">
        <v>71</v>
      </c>
      <c r="H180">
        <f>VLOOKUP(Table2[[#This Row],[Climber]],Table4[],3)</f>
        <v>34467</v>
      </c>
    </row>
    <row r="181" spans="1:8" x14ac:dyDescent="0.2">
      <c r="A181" t="s">
        <v>322</v>
      </c>
      <c r="B181" t="s">
        <v>323</v>
      </c>
      <c r="C181" s="14" t="s">
        <v>318</v>
      </c>
      <c r="D181" t="s">
        <v>51</v>
      </c>
      <c r="E181" s="2">
        <v>42880</v>
      </c>
      <c r="F181" t="s">
        <v>70</v>
      </c>
      <c r="G181" t="s">
        <v>71</v>
      </c>
      <c r="H181">
        <f>VLOOKUP(Table2[[#This Row],[Climber]],Table4[],3)</f>
        <v>34467</v>
      </c>
    </row>
    <row r="182" spans="1:8" x14ac:dyDescent="0.2">
      <c r="A182" t="s">
        <v>324</v>
      </c>
      <c r="B182" t="s">
        <v>323</v>
      </c>
      <c r="C182" s="14" t="s">
        <v>318</v>
      </c>
      <c r="D182" t="s">
        <v>51</v>
      </c>
      <c r="E182" s="2">
        <v>42869</v>
      </c>
      <c r="F182" t="s">
        <v>70</v>
      </c>
      <c r="G182" t="s">
        <v>71</v>
      </c>
      <c r="H182">
        <f>VLOOKUP(Table2[[#This Row],[Climber]],Table4[],3)</f>
        <v>34467</v>
      </c>
    </row>
    <row r="183" spans="1:8" x14ac:dyDescent="0.2">
      <c r="A183" t="s">
        <v>325</v>
      </c>
      <c r="B183" t="s">
        <v>326</v>
      </c>
      <c r="C183" s="14" t="s">
        <v>318</v>
      </c>
      <c r="D183" t="s">
        <v>56</v>
      </c>
      <c r="E183" s="2">
        <v>43497</v>
      </c>
      <c r="F183" t="s">
        <v>70</v>
      </c>
      <c r="G183" t="s">
        <v>71</v>
      </c>
      <c r="H183">
        <f>VLOOKUP(Table2[[#This Row],[Climber]],Table4[],3)</f>
        <v>34467</v>
      </c>
    </row>
    <row r="184" spans="1:8" x14ac:dyDescent="0.2">
      <c r="A184" t="s">
        <v>93</v>
      </c>
      <c r="B184" t="s">
        <v>94</v>
      </c>
      <c r="C184" s="14" t="s">
        <v>318</v>
      </c>
      <c r="D184" t="s">
        <v>73</v>
      </c>
      <c r="E184" s="2">
        <v>43035</v>
      </c>
      <c r="F184" t="s">
        <v>95</v>
      </c>
      <c r="G184" t="s">
        <v>71</v>
      </c>
      <c r="H184">
        <f>VLOOKUP(Table2[[#This Row],[Climber]],Table4[],3)</f>
        <v>34467</v>
      </c>
    </row>
    <row r="185" spans="1:8" x14ac:dyDescent="0.2">
      <c r="A185" t="s">
        <v>201</v>
      </c>
      <c r="B185" t="s">
        <v>94</v>
      </c>
      <c r="C185" s="14" t="s">
        <v>318</v>
      </c>
      <c r="D185" t="s">
        <v>217</v>
      </c>
      <c r="E185" s="2">
        <v>42314</v>
      </c>
      <c r="F185" t="s">
        <v>95</v>
      </c>
      <c r="G185" t="s">
        <v>71</v>
      </c>
      <c r="H185">
        <f>VLOOKUP(Table2[[#This Row],[Climber]],Table4[],3)</f>
        <v>34467</v>
      </c>
    </row>
    <row r="186" spans="1:8" x14ac:dyDescent="0.2">
      <c r="A186" t="s">
        <v>327</v>
      </c>
      <c r="B186" t="s">
        <v>328</v>
      </c>
      <c r="C186" s="14" t="s">
        <v>318</v>
      </c>
      <c r="D186" t="s">
        <v>138</v>
      </c>
      <c r="E186" s="2">
        <v>42456</v>
      </c>
      <c r="F186" t="s">
        <v>95</v>
      </c>
      <c r="G186" t="s">
        <v>71</v>
      </c>
      <c r="H186">
        <f>VLOOKUP(Table2[[#This Row],[Climber]],Table4[],3)</f>
        <v>34467</v>
      </c>
    </row>
    <row r="187" spans="1:8" x14ac:dyDescent="0.2">
      <c r="A187" t="s">
        <v>279</v>
      </c>
      <c r="B187" t="s">
        <v>274</v>
      </c>
      <c r="C187" s="14" t="s">
        <v>318</v>
      </c>
      <c r="D187" t="s">
        <v>56</v>
      </c>
      <c r="E187" s="2">
        <v>43413</v>
      </c>
      <c r="F187" t="s">
        <v>95</v>
      </c>
      <c r="G187" t="s">
        <v>71</v>
      </c>
      <c r="H187">
        <f>VLOOKUP(Table2[[#This Row],[Climber]],Table4[],3)</f>
        <v>34467</v>
      </c>
    </row>
    <row r="188" spans="1:8" x14ac:dyDescent="0.2">
      <c r="A188" t="s">
        <v>275</v>
      </c>
      <c r="B188" t="s">
        <v>274</v>
      </c>
      <c r="C188" s="14" t="s">
        <v>318</v>
      </c>
      <c r="D188" t="s">
        <v>56</v>
      </c>
      <c r="E188" s="2">
        <v>43043</v>
      </c>
      <c r="F188" t="s">
        <v>95</v>
      </c>
      <c r="G188" t="s">
        <v>71</v>
      </c>
      <c r="H188">
        <f>VLOOKUP(Table2[[#This Row],[Climber]],Table4[],3)</f>
        <v>34467</v>
      </c>
    </row>
    <row r="189" spans="1:8" x14ac:dyDescent="0.2">
      <c r="A189" t="s">
        <v>280</v>
      </c>
      <c r="B189" t="s">
        <v>274</v>
      </c>
      <c r="C189" s="14" t="s">
        <v>318</v>
      </c>
      <c r="D189" t="s">
        <v>226</v>
      </c>
      <c r="E189" s="2">
        <v>43043</v>
      </c>
      <c r="F189" t="s">
        <v>70</v>
      </c>
      <c r="G189" t="s">
        <v>71</v>
      </c>
      <c r="H189">
        <f>VLOOKUP(Table2[[#This Row],[Climber]],Table4[],3)</f>
        <v>34467</v>
      </c>
    </row>
    <row r="190" spans="1:8" x14ac:dyDescent="0.2">
      <c r="A190" t="s">
        <v>329</v>
      </c>
      <c r="B190" t="s">
        <v>256</v>
      </c>
      <c r="C190" s="14" t="s">
        <v>318</v>
      </c>
      <c r="D190" t="s">
        <v>56</v>
      </c>
      <c r="E190" s="2">
        <v>43281</v>
      </c>
      <c r="F190" t="s">
        <v>70</v>
      </c>
      <c r="G190" t="s">
        <v>71</v>
      </c>
      <c r="H190">
        <f>VLOOKUP(Table2[[#This Row],[Climber]],Table4[],3)</f>
        <v>34467</v>
      </c>
    </row>
    <row r="191" spans="1:8" x14ac:dyDescent="0.2">
      <c r="A191" t="s">
        <v>330</v>
      </c>
      <c r="B191" t="s">
        <v>256</v>
      </c>
      <c r="C191" s="14" t="s">
        <v>318</v>
      </c>
      <c r="D191" t="s">
        <v>56</v>
      </c>
      <c r="E191" s="2">
        <v>43280</v>
      </c>
      <c r="F191" t="s">
        <v>95</v>
      </c>
      <c r="G191" t="s">
        <v>71</v>
      </c>
      <c r="H191">
        <f>VLOOKUP(Table2[[#This Row],[Climber]],Table4[],3)</f>
        <v>34467</v>
      </c>
    </row>
    <row r="192" spans="1:8" x14ac:dyDescent="0.2">
      <c r="A192" t="s">
        <v>331</v>
      </c>
      <c r="B192" t="s">
        <v>332</v>
      </c>
      <c r="C192" s="14" t="s">
        <v>318</v>
      </c>
      <c r="D192" t="s">
        <v>51</v>
      </c>
      <c r="E192" s="2">
        <v>42876</v>
      </c>
      <c r="F192" t="s">
        <v>70</v>
      </c>
      <c r="G192" t="s">
        <v>71</v>
      </c>
      <c r="H192">
        <f>VLOOKUP(Table2[[#This Row],[Climber]],Table4[],3)</f>
        <v>34467</v>
      </c>
    </row>
    <row r="193" spans="1:8" x14ac:dyDescent="0.2">
      <c r="A193" t="s">
        <v>333</v>
      </c>
      <c r="B193" t="s">
        <v>234</v>
      </c>
      <c r="C193" s="14" t="s">
        <v>318</v>
      </c>
      <c r="D193" t="s">
        <v>51</v>
      </c>
      <c r="E193" s="2">
        <v>43418</v>
      </c>
      <c r="F193" t="s">
        <v>70</v>
      </c>
      <c r="G193" t="s">
        <v>71</v>
      </c>
      <c r="H193">
        <f>VLOOKUP(Table2[[#This Row],[Climber]],Table4[],3)</f>
        <v>34467</v>
      </c>
    </row>
    <row r="194" spans="1:8" x14ac:dyDescent="0.2">
      <c r="A194" t="s">
        <v>334</v>
      </c>
      <c r="B194" t="s">
        <v>234</v>
      </c>
      <c r="C194" s="14" t="s">
        <v>318</v>
      </c>
      <c r="D194" t="s">
        <v>51</v>
      </c>
      <c r="E194" s="2">
        <v>42247</v>
      </c>
      <c r="F194" t="s">
        <v>70</v>
      </c>
      <c r="G194" t="s">
        <v>71</v>
      </c>
      <c r="H194">
        <f>VLOOKUP(Table2[[#This Row],[Climber]],Table4[],3)</f>
        <v>34467</v>
      </c>
    </row>
    <row r="195" spans="1:8" x14ac:dyDescent="0.2">
      <c r="A195" t="s">
        <v>236</v>
      </c>
      <c r="B195" t="s">
        <v>143</v>
      </c>
      <c r="C195" s="14" t="s">
        <v>335</v>
      </c>
      <c r="D195" t="s">
        <v>138</v>
      </c>
      <c r="E195" s="2">
        <v>41336</v>
      </c>
      <c r="F195" t="s">
        <v>70</v>
      </c>
      <c r="G195" t="s">
        <v>71</v>
      </c>
      <c r="H195">
        <f>VLOOKUP(Table2[[#This Row],[Climber]],Table4[],3)</f>
        <v>28352</v>
      </c>
    </row>
    <row r="196" spans="1:8" x14ac:dyDescent="0.2">
      <c r="A196" t="s">
        <v>320</v>
      </c>
      <c r="B196" t="s">
        <v>68</v>
      </c>
      <c r="C196" s="14" t="s">
        <v>336</v>
      </c>
      <c r="D196" t="s">
        <v>73</v>
      </c>
      <c r="E196" s="2">
        <v>41627</v>
      </c>
      <c r="F196" t="s">
        <v>95</v>
      </c>
      <c r="G196" t="s">
        <v>71</v>
      </c>
      <c r="H196">
        <f>VLOOKUP(Table2[[#This Row],[Climber]],Table4[],3)</f>
        <v>31082</v>
      </c>
    </row>
    <row r="197" spans="1:8" x14ac:dyDescent="0.2">
      <c r="A197" t="s">
        <v>190</v>
      </c>
      <c r="B197" t="s">
        <v>191</v>
      </c>
      <c r="C197" s="14" t="s">
        <v>336</v>
      </c>
      <c r="D197" t="s">
        <v>56</v>
      </c>
      <c r="E197" s="2">
        <v>39368</v>
      </c>
      <c r="F197" t="s">
        <v>70</v>
      </c>
      <c r="G197" t="s">
        <v>152</v>
      </c>
      <c r="H197">
        <f>VLOOKUP(Table2[[#This Row],[Climber]],Table4[],3)</f>
        <v>31082</v>
      </c>
    </row>
    <row r="198" spans="1:8" x14ac:dyDescent="0.2">
      <c r="A198" t="s">
        <v>194</v>
      </c>
      <c r="B198" t="s">
        <v>191</v>
      </c>
      <c r="C198" s="14" t="s">
        <v>336</v>
      </c>
      <c r="D198" t="s">
        <v>56</v>
      </c>
      <c r="E198" s="2">
        <v>39331</v>
      </c>
      <c r="F198" t="s">
        <v>95</v>
      </c>
      <c r="G198" t="s">
        <v>152</v>
      </c>
      <c r="H198">
        <f>VLOOKUP(Table2[[#This Row],[Climber]],Table4[],3)</f>
        <v>31082</v>
      </c>
    </row>
    <row r="199" spans="1:8" x14ac:dyDescent="0.2">
      <c r="A199" t="s">
        <v>337</v>
      </c>
      <c r="B199" t="s">
        <v>338</v>
      </c>
      <c r="C199" s="14" t="s">
        <v>336</v>
      </c>
      <c r="D199" t="s">
        <v>56</v>
      </c>
      <c r="E199" s="2">
        <v>40940</v>
      </c>
      <c r="F199" t="s">
        <v>70</v>
      </c>
      <c r="G199" t="s">
        <v>71</v>
      </c>
      <c r="H199">
        <f>VLOOKUP(Table2[[#This Row],[Climber]],Table4[],3)</f>
        <v>31082</v>
      </c>
    </row>
    <row r="200" spans="1:8" x14ac:dyDescent="0.2">
      <c r="A200" t="s">
        <v>339</v>
      </c>
      <c r="B200" t="s">
        <v>94</v>
      </c>
      <c r="C200" s="14" t="s">
        <v>336</v>
      </c>
      <c r="D200" t="s">
        <v>51</v>
      </c>
      <c r="E200" s="2">
        <v>40467</v>
      </c>
      <c r="F200" t="s">
        <v>70</v>
      </c>
      <c r="G200" t="s">
        <v>71</v>
      </c>
      <c r="H200">
        <f>VLOOKUP(Table2[[#This Row],[Climber]],Table4[],3)</f>
        <v>31082</v>
      </c>
    </row>
    <row r="201" spans="1:8" x14ac:dyDescent="0.2">
      <c r="A201" t="s">
        <v>340</v>
      </c>
      <c r="B201" t="s">
        <v>341</v>
      </c>
      <c r="C201" s="14" t="s">
        <v>336</v>
      </c>
      <c r="D201" t="s">
        <v>51</v>
      </c>
      <c r="E201" s="2">
        <v>41586</v>
      </c>
      <c r="F201" t="s">
        <v>70</v>
      </c>
      <c r="G201" t="s">
        <v>71</v>
      </c>
      <c r="H201">
        <f>VLOOKUP(Table2[[#This Row],[Climber]],Table4[],3)</f>
        <v>31082</v>
      </c>
    </row>
    <row r="202" spans="1:8" x14ac:dyDescent="0.2">
      <c r="A202" t="s">
        <v>342</v>
      </c>
      <c r="B202" t="s">
        <v>343</v>
      </c>
      <c r="C202" s="14" t="s">
        <v>336</v>
      </c>
      <c r="D202" t="s">
        <v>51</v>
      </c>
      <c r="E202" s="2">
        <v>39664</v>
      </c>
      <c r="F202" t="s">
        <v>70</v>
      </c>
      <c r="G202" t="s">
        <v>71</v>
      </c>
      <c r="H202">
        <f>VLOOKUP(Table2[[#This Row],[Climber]],Table4[],3)</f>
        <v>31082</v>
      </c>
    </row>
    <row r="203" spans="1:8" x14ac:dyDescent="0.2">
      <c r="A203" t="s">
        <v>344</v>
      </c>
      <c r="B203" t="s">
        <v>345</v>
      </c>
      <c r="C203" s="14" t="s">
        <v>346</v>
      </c>
      <c r="D203" t="s">
        <v>51</v>
      </c>
      <c r="E203" s="2">
        <v>43161</v>
      </c>
      <c r="F203" t="s">
        <v>70</v>
      </c>
      <c r="G203" t="s">
        <v>71</v>
      </c>
      <c r="H203">
        <f>VLOOKUP(Table2[[#This Row],[Climber]],Table4[],3)</f>
        <v>34071</v>
      </c>
    </row>
    <row r="204" spans="1:8" x14ac:dyDescent="0.2">
      <c r="A204" t="s">
        <v>320</v>
      </c>
      <c r="B204" t="s">
        <v>68</v>
      </c>
      <c r="C204" s="14" t="s">
        <v>347</v>
      </c>
      <c r="D204" t="s">
        <v>51</v>
      </c>
      <c r="E204" s="2">
        <v>41222</v>
      </c>
      <c r="F204" t="s">
        <v>95</v>
      </c>
      <c r="G204" t="s">
        <v>71</v>
      </c>
      <c r="H204">
        <f>VLOOKUP(Table2[[#This Row],[Climber]],Table4[],3)</f>
        <v>27995</v>
      </c>
    </row>
    <row r="205" spans="1:8" x14ac:dyDescent="0.2">
      <c r="A205" t="s">
        <v>319</v>
      </c>
      <c r="B205" t="s">
        <v>68</v>
      </c>
      <c r="C205" s="14" t="s">
        <v>347</v>
      </c>
      <c r="D205" t="s">
        <v>56</v>
      </c>
      <c r="E205" s="2">
        <v>41210</v>
      </c>
      <c r="F205" t="s">
        <v>70</v>
      </c>
      <c r="G205" t="s">
        <v>71</v>
      </c>
      <c r="H205">
        <f>VLOOKUP(Table2[[#This Row],[Climber]],Table4[],3)</f>
        <v>27995</v>
      </c>
    </row>
    <row r="206" spans="1:8" x14ac:dyDescent="0.2">
      <c r="A206" t="s">
        <v>348</v>
      </c>
      <c r="B206" t="s">
        <v>68</v>
      </c>
      <c r="C206" s="14" t="s">
        <v>347</v>
      </c>
      <c r="D206" t="s">
        <v>73</v>
      </c>
      <c r="E206" s="2">
        <v>41201</v>
      </c>
      <c r="F206" t="s">
        <v>95</v>
      </c>
      <c r="G206" t="s">
        <v>71</v>
      </c>
      <c r="H206">
        <f>VLOOKUP(Table2[[#This Row],[Climber]],Table4[],3)</f>
        <v>27995</v>
      </c>
    </row>
    <row r="207" spans="1:8" x14ac:dyDescent="0.2">
      <c r="A207" t="s">
        <v>72</v>
      </c>
      <c r="B207" t="s">
        <v>68</v>
      </c>
      <c r="C207" s="14" t="s">
        <v>347</v>
      </c>
      <c r="D207" t="s">
        <v>56</v>
      </c>
      <c r="E207" s="2">
        <v>40494</v>
      </c>
      <c r="F207" t="s">
        <v>95</v>
      </c>
      <c r="G207" t="s">
        <v>71</v>
      </c>
      <c r="H207">
        <f>VLOOKUP(Table2[[#This Row],[Climber]],Table4[],3)</f>
        <v>27995</v>
      </c>
    </row>
    <row r="208" spans="1:8" x14ac:dyDescent="0.2">
      <c r="A208" t="s">
        <v>196</v>
      </c>
      <c r="B208" t="s">
        <v>197</v>
      </c>
      <c r="C208" s="14" t="s">
        <v>347</v>
      </c>
      <c r="D208" t="s">
        <v>56</v>
      </c>
      <c r="E208" s="2">
        <v>40310</v>
      </c>
      <c r="F208" t="s">
        <v>70</v>
      </c>
      <c r="G208" t="s">
        <v>71</v>
      </c>
      <c r="H208">
        <f>VLOOKUP(Table2[[#This Row],[Climber]],Table4[],3)</f>
        <v>27995</v>
      </c>
    </row>
    <row r="209" spans="1:8" x14ac:dyDescent="0.2">
      <c r="A209" t="s">
        <v>349</v>
      </c>
      <c r="B209" t="s">
        <v>350</v>
      </c>
      <c r="C209" s="14" t="s">
        <v>347</v>
      </c>
      <c r="D209" t="s">
        <v>51</v>
      </c>
      <c r="E209" s="2">
        <v>41220</v>
      </c>
      <c r="F209" t="s">
        <v>70</v>
      </c>
      <c r="G209" t="s">
        <v>71</v>
      </c>
      <c r="H209">
        <f>VLOOKUP(Table2[[#This Row],[Climber]],Table4[],3)</f>
        <v>27995</v>
      </c>
    </row>
    <row r="210" spans="1:8" x14ac:dyDescent="0.2">
      <c r="A210" t="s">
        <v>351</v>
      </c>
      <c r="B210" t="s">
        <v>350</v>
      </c>
      <c r="C210" s="14" t="s">
        <v>347</v>
      </c>
      <c r="D210" t="s">
        <v>51</v>
      </c>
      <c r="E210" s="2">
        <v>41102</v>
      </c>
      <c r="F210" t="s">
        <v>70</v>
      </c>
      <c r="G210" t="s">
        <v>71</v>
      </c>
      <c r="H210">
        <f>VLOOKUP(Table2[[#This Row],[Climber]],Table4[],3)</f>
        <v>27995</v>
      </c>
    </row>
    <row r="211" spans="1:8" x14ac:dyDescent="0.2">
      <c r="A211" t="s">
        <v>352</v>
      </c>
      <c r="B211" t="s">
        <v>350</v>
      </c>
      <c r="C211" s="14" t="s">
        <v>347</v>
      </c>
      <c r="D211" t="s">
        <v>51</v>
      </c>
      <c r="E211" s="2">
        <v>40863</v>
      </c>
      <c r="F211" t="s">
        <v>95</v>
      </c>
      <c r="G211" t="s">
        <v>71</v>
      </c>
      <c r="H211">
        <f>VLOOKUP(Table2[[#This Row],[Climber]],Table4[],3)</f>
        <v>27995</v>
      </c>
    </row>
    <row r="212" spans="1:8" x14ac:dyDescent="0.2">
      <c r="A212" t="s">
        <v>353</v>
      </c>
      <c r="B212" t="s">
        <v>350</v>
      </c>
      <c r="C212" s="14" t="s">
        <v>347</v>
      </c>
      <c r="D212" t="s">
        <v>51</v>
      </c>
      <c r="E212" s="2">
        <v>40266</v>
      </c>
      <c r="F212" t="s">
        <v>95</v>
      </c>
      <c r="G212" t="s">
        <v>71</v>
      </c>
      <c r="H212">
        <f>VLOOKUP(Table2[[#This Row],[Climber]],Table4[],3)</f>
        <v>27995</v>
      </c>
    </row>
    <row r="213" spans="1:8" x14ac:dyDescent="0.2">
      <c r="A213" t="s">
        <v>354</v>
      </c>
      <c r="B213" t="s">
        <v>350</v>
      </c>
      <c r="C213" s="14" t="s">
        <v>347</v>
      </c>
      <c r="D213" t="s">
        <v>51</v>
      </c>
      <c r="E213" s="2">
        <v>39930</v>
      </c>
      <c r="F213" t="s">
        <v>95</v>
      </c>
      <c r="G213" t="s">
        <v>71</v>
      </c>
      <c r="H213">
        <f>VLOOKUP(Table2[[#This Row],[Climber]],Table4[],3)</f>
        <v>27995</v>
      </c>
    </row>
    <row r="214" spans="1:8" x14ac:dyDescent="0.2">
      <c r="A214" t="s">
        <v>355</v>
      </c>
      <c r="B214" t="s">
        <v>350</v>
      </c>
      <c r="C214" s="14" t="s">
        <v>347</v>
      </c>
      <c r="D214" t="s">
        <v>51</v>
      </c>
      <c r="E214" s="2">
        <v>2011</v>
      </c>
      <c r="F214" t="s">
        <v>95</v>
      </c>
      <c r="G214" t="s">
        <v>71</v>
      </c>
      <c r="H214">
        <f>VLOOKUP(Table2[[#This Row],[Climber]],Table4[],3)</f>
        <v>27995</v>
      </c>
    </row>
    <row r="215" spans="1:8" x14ac:dyDescent="0.2">
      <c r="A215" t="s">
        <v>356</v>
      </c>
      <c r="B215" t="s">
        <v>143</v>
      </c>
      <c r="C215" s="14" t="s">
        <v>347</v>
      </c>
      <c r="D215" t="s">
        <v>51</v>
      </c>
      <c r="E215" s="2">
        <v>39014</v>
      </c>
      <c r="F215" t="s">
        <v>70</v>
      </c>
      <c r="G215" t="s">
        <v>152</v>
      </c>
      <c r="H215">
        <f>VLOOKUP(Table2[[#This Row],[Climber]],Table4[],3)</f>
        <v>27995</v>
      </c>
    </row>
    <row r="216" spans="1:8" x14ac:dyDescent="0.2">
      <c r="A216" t="s">
        <v>357</v>
      </c>
      <c r="B216" t="s">
        <v>212</v>
      </c>
      <c r="C216" s="14" t="s">
        <v>347</v>
      </c>
      <c r="D216" t="s">
        <v>51</v>
      </c>
      <c r="E216" s="2">
        <v>39383</v>
      </c>
      <c r="F216" t="s">
        <v>70</v>
      </c>
      <c r="G216" t="s">
        <v>152</v>
      </c>
      <c r="H216">
        <f>VLOOKUP(Table2[[#This Row],[Climber]],Table4[],3)</f>
        <v>27995</v>
      </c>
    </row>
    <row r="217" spans="1:8" x14ac:dyDescent="0.2">
      <c r="A217" t="s">
        <v>213</v>
      </c>
      <c r="B217" t="s">
        <v>212</v>
      </c>
      <c r="C217" s="14" t="s">
        <v>347</v>
      </c>
      <c r="D217" t="s">
        <v>56</v>
      </c>
      <c r="E217" s="2">
        <v>39369</v>
      </c>
      <c r="F217" t="s">
        <v>95</v>
      </c>
      <c r="G217" t="s">
        <v>71</v>
      </c>
      <c r="H217">
        <f>VLOOKUP(Table2[[#This Row],[Climber]],Table4[],3)</f>
        <v>27995</v>
      </c>
    </row>
    <row r="218" spans="1:8" x14ac:dyDescent="0.2">
      <c r="A218" t="s">
        <v>358</v>
      </c>
      <c r="B218" t="s">
        <v>359</v>
      </c>
      <c r="C218" s="14" t="s">
        <v>347</v>
      </c>
      <c r="D218" t="s">
        <v>51</v>
      </c>
      <c r="E218" s="2">
        <v>43039</v>
      </c>
      <c r="F218" t="s">
        <v>70</v>
      </c>
      <c r="G218" t="s">
        <v>71</v>
      </c>
      <c r="H218">
        <f>VLOOKUP(Table2[[#This Row],[Climber]],Table4[],3)</f>
        <v>27995</v>
      </c>
    </row>
    <row r="219" spans="1:8" x14ac:dyDescent="0.2">
      <c r="A219" t="s">
        <v>360</v>
      </c>
      <c r="B219" t="s">
        <v>359</v>
      </c>
      <c r="C219" s="14" t="s">
        <v>347</v>
      </c>
      <c r="D219" t="s">
        <v>51</v>
      </c>
      <c r="E219" s="2">
        <v>42829</v>
      </c>
      <c r="F219" t="s">
        <v>88</v>
      </c>
      <c r="G219" t="s">
        <v>71</v>
      </c>
      <c r="H219">
        <f>VLOOKUP(Table2[[#This Row],[Climber]],Table4[],3)</f>
        <v>27995</v>
      </c>
    </row>
    <row r="220" spans="1:8" x14ac:dyDescent="0.2">
      <c r="A220" t="s">
        <v>361</v>
      </c>
      <c r="B220" t="s">
        <v>359</v>
      </c>
      <c r="C220" s="14" t="s">
        <v>347</v>
      </c>
      <c r="D220" t="s">
        <v>51</v>
      </c>
      <c r="E220" s="2">
        <v>42525</v>
      </c>
      <c r="F220" t="s">
        <v>70</v>
      </c>
      <c r="G220" t="s">
        <v>71</v>
      </c>
      <c r="H220">
        <f>VLOOKUP(Table2[[#This Row],[Climber]],Table4[],3)</f>
        <v>27995</v>
      </c>
    </row>
    <row r="221" spans="1:8" x14ac:dyDescent="0.2">
      <c r="A221" t="s">
        <v>190</v>
      </c>
      <c r="B221" t="s">
        <v>191</v>
      </c>
      <c r="C221" s="14" t="s">
        <v>347</v>
      </c>
      <c r="D221" t="s">
        <v>51</v>
      </c>
      <c r="E221" s="2">
        <v>38119</v>
      </c>
      <c r="F221" t="s">
        <v>70</v>
      </c>
      <c r="G221" t="s">
        <v>152</v>
      </c>
      <c r="H221">
        <f>VLOOKUP(Table2[[#This Row],[Climber]],Table4[],3)</f>
        <v>27995</v>
      </c>
    </row>
    <row r="222" spans="1:8" x14ac:dyDescent="0.2">
      <c r="A222" t="s">
        <v>194</v>
      </c>
      <c r="B222" t="s">
        <v>191</v>
      </c>
      <c r="C222" s="14" t="s">
        <v>347</v>
      </c>
      <c r="D222" t="s">
        <v>51</v>
      </c>
      <c r="E222" s="2">
        <v>38092</v>
      </c>
      <c r="F222" t="s">
        <v>70</v>
      </c>
      <c r="G222" t="s">
        <v>152</v>
      </c>
      <c r="H222">
        <f>VLOOKUP(Table2[[#This Row],[Climber]],Table4[],3)</f>
        <v>27995</v>
      </c>
    </row>
    <row r="223" spans="1:8" x14ac:dyDescent="0.2">
      <c r="A223" t="s">
        <v>362</v>
      </c>
      <c r="B223" t="s">
        <v>363</v>
      </c>
      <c r="C223" s="14" t="s">
        <v>347</v>
      </c>
      <c r="D223" t="s">
        <v>51</v>
      </c>
      <c r="E223" s="2">
        <v>41395</v>
      </c>
      <c r="F223" t="s">
        <v>70</v>
      </c>
      <c r="G223" t="s">
        <v>71</v>
      </c>
      <c r="H223">
        <f>VLOOKUP(Table2[[#This Row],[Climber]],Table4[],3)</f>
        <v>27995</v>
      </c>
    </row>
    <row r="224" spans="1:8" x14ac:dyDescent="0.2">
      <c r="A224" t="s">
        <v>364</v>
      </c>
      <c r="B224" t="s">
        <v>363</v>
      </c>
      <c r="C224" s="14" t="s">
        <v>347</v>
      </c>
      <c r="D224" t="s">
        <v>51</v>
      </c>
      <c r="E224" s="2">
        <v>41354</v>
      </c>
      <c r="F224" t="s">
        <v>95</v>
      </c>
      <c r="G224" t="s">
        <v>71</v>
      </c>
      <c r="H224">
        <f>VLOOKUP(Table2[[#This Row],[Climber]],Table4[],3)</f>
        <v>27995</v>
      </c>
    </row>
    <row r="225" spans="1:8" x14ac:dyDescent="0.2">
      <c r="A225" t="s">
        <v>365</v>
      </c>
      <c r="B225" t="s">
        <v>366</v>
      </c>
      <c r="C225" s="14" t="s">
        <v>347</v>
      </c>
      <c r="D225" t="s">
        <v>51</v>
      </c>
      <c r="E225" s="2">
        <v>41676</v>
      </c>
      <c r="F225" t="s">
        <v>70</v>
      </c>
      <c r="G225" t="s">
        <v>71</v>
      </c>
      <c r="H225">
        <f>VLOOKUP(Table2[[#This Row],[Climber]],Table4[],3)</f>
        <v>27995</v>
      </c>
    </row>
    <row r="226" spans="1:8" x14ac:dyDescent="0.2">
      <c r="A226" t="s">
        <v>367</v>
      </c>
      <c r="B226" t="s">
        <v>366</v>
      </c>
      <c r="C226" s="14" t="s">
        <v>347</v>
      </c>
      <c r="D226" t="s">
        <v>51</v>
      </c>
      <c r="E226" s="2">
        <v>40217</v>
      </c>
      <c r="F226" t="s">
        <v>70</v>
      </c>
      <c r="G226" t="s">
        <v>71</v>
      </c>
      <c r="H226">
        <f>VLOOKUP(Table2[[#This Row],[Climber]],Table4[],3)</f>
        <v>27995</v>
      </c>
    </row>
    <row r="227" spans="1:8" x14ac:dyDescent="0.2">
      <c r="A227" t="s">
        <v>368</v>
      </c>
      <c r="B227" t="s">
        <v>366</v>
      </c>
      <c r="C227" s="14" t="s">
        <v>347</v>
      </c>
      <c r="D227" t="s">
        <v>51</v>
      </c>
      <c r="E227" s="2">
        <v>39833</v>
      </c>
      <c r="F227" t="s">
        <v>70</v>
      </c>
      <c r="G227" t="s">
        <v>71</v>
      </c>
      <c r="H227">
        <f>VLOOKUP(Table2[[#This Row],[Climber]],Table4[],3)</f>
        <v>27995</v>
      </c>
    </row>
    <row r="228" spans="1:8" x14ac:dyDescent="0.2">
      <c r="A228" t="s">
        <v>369</v>
      </c>
      <c r="B228" t="s">
        <v>366</v>
      </c>
      <c r="C228" s="14" t="s">
        <v>347</v>
      </c>
      <c r="D228" t="s">
        <v>51</v>
      </c>
      <c r="E228" s="2">
        <v>37943</v>
      </c>
      <c r="F228" t="s">
        <v>70</v>
      </c>
      <c r="G228" t="s">
        <v>71</v>
      </c>
      <c r="H228">
        <f>VLOOKUP(Table2[[#This Row],[Climber]],Table4[],3)</f>
        <v>27995</v>
      </c>
    </row>
    <row r="229" spans="1:8" x14ac:dyDescent="0.2">
      <c r="A229" t="s">
        <v>370</v>
      </c>
      <c r="B229" t="s">
        <v>366</v>
      </c>
      <c r="C229" s="14" t="s">
        <v>347</v>
      </c>
      <c r="D229" t="s">
        <v>51</v>
      </c>
      <c r="F229" t="s">
        <v>70</v>
      </c>
      <c r="G229" t="s">
        <v>71</v>
      </c>
      <c r="H229">
        <f>VLOOKUP(Table2[[#This Row],[Climber]],Table4[],3)</f>
        <v>27995</v>
      </c>
    </row>
    <row r="230" spans="1:8" x14ac:dyDescent="0.2">
      <c r="A230" t="s">
        <v>218</v>
      </c>
      <c r="B230" t="s">
        <v>219</v>
      </c>
      <c r="C230" s="14" t="s">
        <v>347</v>
      </c>
      <c r="D230" t="s">
        <v>51</v>
      </c>
      <c r="E230" s="2">
        <v>39043</v>
      </c>
      <c r="F230" t="s">
        <v>70</v>
      </c>
      <c r="G230" t="s">
        <v>71</v>
      </c>
      <c r="H230">
        <f>VLOOKUP(Table2[[#This Row],[Climber]],Table4[],3)</f>
        <v>27995</v>
      </c>
    </row>
    <row r="231" spans="1:8" x14ac:dyDescent="0.2">
      <c r="A231" t="s">
        <v>93</v>
      </c>
      <c r="B231" t="s">
        <v>94</v>
      </c>
      <c r="C231" s="14" t="s">
        <v>347</v>
      </c>
      <c r="D231" t="s">
        <v>51</v>
      </c>
      <c r="E231" s="2">
        <v>40796</v>
      </c>
      <c r="F231" t="s">
        <v>95</v>
      </c>
      <c r="G231" t="s">
        <v>71</v>
      </c>
      <c r="H231">
        <f>VLOOKUP(Table2[[#This Row],[Climber]],Table4[],3)</f>
        <v>27995</v>
      </c>
    </row>
    <row r="232" spans="1:8" x14ac:dyDescent="0.2">
      <c r="A232" t="s">
        <v>289</v>
      </c>
      <c r="B232" t="s">
        <v>94</v>
      </c>
      <c r="C232" s="14" t="s">
        <v>347</v>
      </c>
      <c r="D232" t="s">
        <v>56</v>
      </c>
      <c r="E232" s="2">
        <v>40783</v>
      </c>
      <c r="F232" t="s">
        <v>70</v>
      </c>
      <c r="G232" t="s">
        <v>71</v>
      </c>
      <c r="H232">
        <f>VLOOKUP(Table2[[#This Row],[Climber]],Table4[],3)</f>
        <v>27995</v>
      </c>
    </row>
    <row r="233" spans="1:8" x14ac:dyDescent="0.2">
      <c r="A233" t="s">
        <v>371</v>
      </c>
      <c r="B233" t="s">
        <v>372</v>
      </c>
      <c r="C233" s="14" t="s">
        <v>347</v>
      </c>
      <c r="D233" t="s">
        <v>51</v>
      </c>
      <c r="E233" s="2">
        <v>41729</v>
      </c>
      <c r="F233" t="s">
        <v>70</v>
      </c>
      <c r="G233" t="s">
        <v>71</v>
      </c>
      <c r="H233">
        <f>VLOOKUP(Table2[[#This Row],[Climber]],Table4[],3)</f>
        <v>27995</v>
      </c>
    </row>
    <row r="234" spans="1:8" x14ac:dyDescent="0.2">
      <c r="A234" t="s">
        <v>249</v>
      </c>
      <c r="B234" t="s">
        <v>250</v>
      </c>
      <c r="C234" s="14" t="s">
        <v>347</v>
      </c>
      <c r="D234" t="s">
        <v>51</v>
      </c>
      <c r="E234" s="2">
        <v>42132</v>
      </c>
      <c r="F234" t="s">
        <v>70</v>
      </c>
      <c r="G234" t="s">
        <v>71</v>
      </c>
      <c r="H234">
        <f>VLOOKUP(Table2[[#This Row],[Climber]],Table4[],3)</f>
        <v>27995</v>
      </c>
    </row>
    <row r="235" spans="1:8" x14ac:dyDescent="0.2">
      <c r="A235" t="s">
        <v>373</v>
      </c>
      <c r="B235" t="s">
        <v>374</v>
      </c>
      <c r="C235" s="14" t="s">
        <v>347</v>
      </c>
      <c r="D235" t="s">
        <v>56</v>
      </c>
      <c r="E235" s="2">
        <v>38055</v>
      </c>
      <c r="F235" t="s">
        <v>158</v>
      </c>
      <c r="G235" t="s">
        <v>71</v>
      </c>
      <c r="H235">
        <f>VLOOKUP(Table2[[#This Row],[Climber]],Table4[],3)</f>
        <v>27995</v>
      </c>
    </row>
    <row r="236" spans="1:8" x14ac:dyDescent="0.2">
      <c r="A236" t="s">
        <v>375</v>
      </c>
      <c r="B236" t="s">
        <v>376</v>
      </c>
      <c r="C236" s="14" t="s">
        <v>347</v>
      </c>
      <c r="D236" t="s">
        <v>51</v>
      </c>
      <c r="E236" s="2">
        <v>43101</v>
      </c>
      <c r="F236" t="s">
        <v>70</v>
      </c>
      <c r="G236" t="s">
        <v>71</v>
      </c>
      <c r="H236">
        <f>VLOOKUP(Table2[[#This Row],[Climber]],Table4[],3)</f>
        <v>27995</v>
      </c>
    </row>
    <row r="237" spans="1:8" x14ac:dyDescent="0.2">
      <c r="A237" t="s">
        <v>139</v>
      </c>
      <c r="B237" t="s">
        <v>136</v>
      </c>
      <c r="C237" s="14" t="s">
        <v>347</v>
      </c>
      <c r="D237" t="s">
        <v>51</v>
      </c>
      <c r="E237" s="2">
        <v>39113</v>
      </c>
      <c r="F237" t="s">
        <v>70</v>
      </c>
      <c r="G237" t="s">
        <v>71</v>
      </c>
      <c r="H237">
        <f>VLOOKUP(Table2[[#This Row],[Climber]],Table4[],3)</f>
        <v>27995</v>
      </c>
    </row>
    <row r="238" spans="1:8" x14ac:dyDescent="0.2">
      <c r="A238" t="s">
        <v>141</v>
      </c>
      <c r="B238" t="s">
        <v>136</v>
      </c>
      <c r="C238" s="14" t="s">
        <v>347</v>
      </c>
      <c r="D238" t="s">
        <v>51</v>
      </c>
      <c r="E238" s="2">
        <v>38807</v>
      </c>
      <c r="F238" t="s">
        <v>70</v>
      </c>
      <c r="G238" t="s">
        <v>71</v>
      </c>
      <c r="H238">
        <f>VLOOKUP(Table2[[#This Row],[Climber]],Table4[],3)</f>
        <v>27995</v>
      </c>
    </row>
    <row r="239" spans="1:8" x14ac:dyDescent="0.2">
      <c r="A239" t="s">
        <v>135</v>
      </c>
      <c r="B239" t="s">
        <v>136</v>
      </c>
      <c r="C239" s="14" t="s">
        <v>347</v>
      </c>
      <c r="D239" t="s">
        <v>51</v>
      </c>
      <c r="E239" s="2">
        <v>38498</v>
      </c>
      <c r="F239" t="s">
        <v>70</v>
      </c>
      <c r="G239" t="s">
        <v>71</v>
      </c>
      <c r="H239">
        <f>VLOOKUP(Table2[[#This Row],[Climber]],Table4[],3)</f>
        <v>27995</v>
      </c>
    </row>
    <row r="240" spans="1:8" x14ac:dyDescent="0.2">
      <c r="A240" t="s">
        <v>377</v>
      </c>
      <c r="B240" t="s">
        <v>136</v>
      </c>
      <c r="C240" s="14" t="s">
        <v>347</v>
      </c>
      <c r="D240" t="s">
        <v>51</v>
      </c>
      <c r="E240" s="2">
        <v>38464</v>
      </c>
      <c r="F240" t="s">
        <v>95</v>
      </c>
      <c r="G240" t="s">
        <v>71</v>
      </c>
      <c r="H240">
        <f>VLOOKUP(Table2[[#This Row],[Climber]],Table4[],3)</f>
        <v>27995</v>
      </c>
    </row>
    <row r="241" spans="1:8" x14ac:dyDescent="0.2">
      <c r="A241" t="s">
        <v>330</v>
      </c>
      <c r="B241" t="s">
        <v>256</v>
      </c>
      <c r="C241" s="14" t="s">
        <v>347</v>
      </c>
      <c r="D241" t="s">
        <v>51</v>
      </c>
      <c r="E241" s="2">
        <v>40820</v>
      </c>
      <c r="F241" t="s">
        <v>70</v>
      </c>
      <c r="G241" t="s">
        <v>71</v>
      </c>
      <c r="H241">
        <f>VLOOKUP(Table2[[#This Row],[Climber]],Table4[],3)</f>
        <v>27995</v>
      </c>
    </row>
    <row r="242" spans="1:8" x14ac:dyDescent="0.2">
      <c r="A242" t="s">
        <v>378</v>
      </c>
      <c r="B242" t="s">
        <v>379</v>
      </c>
      <c r="C242" s="14" t="s">
        <v>347</v>
      </c>
      <c r="D242" t="s">
        <v>51</v>
      </c>
      <c r="E242" s="2">
        <v>42454</v>
      </c>
      <c r="F242" t="s">
        <v>70</v>
      </c>
      <c r="G242" t="s">
        <v>71</v>
      </c>
      <c r="H242">
        <f>VLOOKUP(Table2[[#This Row],[Climber]],Table4[],3)</f>
        <v>27995</v>
      </c>
    </row>
    <row r="243" spans="1:8" x14ac:dyDescent="0.2">
      <c r="A243" t="s">
        <v>380</v>
      </c>
      <c r="B243" t="s">
        <v>379</v>
      </c>
      <c r="C243" s="14" t="s">
        <v>347</v>
      </c>
      <c r="D243" t="s">
        <v>56</v>
      </c>
      <c r="E243" s="2">
        <v>42447</v>
      </c>
      <c r="F243" t="s">
        <v>70</v>
      </c>
      <c r="G243" t="s">
        <v>71</v>
      </c>
      <c r="H243">
        <f>VLOOKUP(Table2[[#This Row],[Climber]],Table4[],3)</f>
        <v>27995</v>
      </c>
    </row>
    <row r="244" spans="1:8" x14ac:dyDescent="0.2">
      <c r="A244" t="s">
        <v>381</v>
      </c>
      <c r="B244" t="s">
        <v>382</v>
      </c>
      <c r="C244" s="14" t="s">
        <v>347</v>
      </c>
      <c r="D244" t="s">
        <v>51</v>
      </c>
      <c r="E244" s="2">
        <v>40897</v>
      </c>
      <c r="F244" t="s">
        <v>95</v>
      </c>
      <c r="G244" t="s">
        <v>71</v>
      </c>
      <c r="H244">
        <f>VLOOKUP(Table2[[#This Row],[Climber]],Table4[],3)</f>
        <v>27995</v>
      </c>
    </row>
    <row r="245" spans="1:8" x14ac:dyDescent="0.2">
      <c r="A245" t="s">
        <v>383</v>
      </c>
      <c r="B245" t="s">
        <v>384</v>
      </c>
      <c r="C245" s="14" t="s">
        <v>347</v>
      </c>
      <c r="D245" t="s">
        <v>51</v>
      </c>
      <c r="E245" s="2">
        <v>39931</v>
      </c>
      <c r="F245" t="s">
        <v>70</v>
      </c>
      <c r="G245" t="s">
        <v>71</v>
      </c>
      <c r="H245">
        <f>VLOOKUP(Table2[[#This Row],[Climber]],Table4[],3)</f>
        <v>27995</v>
      </c>
    </row>
    <row r="246" spans="1:8" x14ac:dyDescent="0.2">
      <c r="A246" t="s">
        <v>385</v>
      </c>
      <c r="B246" t="s">
        <v>386</v>
      </c>
      <c r="C246" s="14" t="s">
        <v>347</v>
      </c>
      <c r="D246" t="s">
        <v>51</v>
      </c>
      <c r="E246" s="2">
        <v>43125</v>
      </c>
      <c r="F246" t="s">
        <v>70</v>
      </c>
      <c r="G246" t="s">
        <v>71</v>
      </c>
      <c r="H246">
        <f>VLOOKUP(Table2[[#This Row],[Climber]],Table4[],3)</f>
        <v>27995</v>
      </c>
    </row>
    <row r="247" spans="1:8" x14ac:dyDescent="0.2">
      <c r="A247" t="s">
        <v>387</v>
      </c>
      <c r="B247" t="s">
        <v>388</v>
      </c>
      <c r="C247" s="14" t="s">
        <v>347</v>
      </c>
      <c r="D247" t="s">
        <v>51</v>
      </c>
      <c r="E247" s="2">
        <v>39527</v>
      </c>
      <c r="F247" t="s">
        <v>70</v>
      </c>
      <c r="G247" t="s">
        <v>71</v>
      </c>
      <c r="H247">
        <f>VLOOKUP(Table2[[#This Row],[Climber]],Table4[],3)</f>
        <v>27995</v>
      </c>
    </row>
    <row r="248" spans="1:8" x14ac:dyDescent="0.2">
      <c r="A248" t="s">
        <v>389</v>
      </c>
      <c r="B248" t="s">
        <v>388</v>
      </c>
      <c r="C248" s="14" t="s">
        <v>347</v>
      </c>
      <c r="D248" t="s">
        <v>51</v>
      </c>
      <c r="E248" s="2">
        <v>38025</v>
      </c>
      <c r="F248" t="s">
        <v>70</v>
      </c>
      <c r="G248" t="s">
        <v>71</v>
      </c>
      <c r="H248">
        <f>VLOOKUP(Table2[[#This Row],[Climber]],Table4[],3)</f>
        <v>27995</v>
      </c>
    </row>
    <row r="249" spans="1:8" x14ac:dyDescent="0.2">
      <c r="A249" t="s">
        <v>365</v>
      </c>
      <c r="B249" t="s">
        <v>366</v>
      </c>
      <c r="C249" s="14" t="s">
        <v>390</v>
      </c>
      <c r="D249" t="s">
        <v>73</v>
      </c>
      <c r="E249" s="2">
        <v>42457</v>
      </c>
      <c r="F249" t="s">
        <v>70</v>
      </c>
      <c r="G249" t="s">
        <v>71</v>
      </c>
      <c r="H249">
        <f>VLOOKUP(Table2[[#This Row],[Climber]],Table4[],3)</f>
        <v>34326</v>
      </c>
    </row>
    <row r="250" spans="1:8" x14ac:dyDescent="0.2">
      <c r="A250" t="s">
        <v>249</v>
      </c>
      <c r="B250" t="s">
        <v>250</v>
      </c>
      <c r="C250" s="14" t="s">
        <v>390</v>
      </c>
      <c r="D250" t="s">
        <v>73</v>
      </c>
      <c r="E250" s="2">
        <v>42748</v>
      </c>
      <c r="F250" t="s">
        <v>70</v>
      </c>
      <c r="G250" t="s">
        <v>71</v>
      </c>
      <c r="H250">
        <f>VLOOKUP(Table2[[#This Row],[Climber]],Table4[],3)</f>
        <v>34326</v>
      </c>
    </row>
    <row r="251" spans="1:8" x14ac:dyDescent="0.2">
      <c r="A251" t="s">
        <v>221</v>
      </c>
      <c r="B251" t="s">
        <v>115</v>
      </c>
      <c r="C251" s="14" t="s">
        <v>390</v>
      </c>
      <c r="D251" t="s">
        <v>226</v>
      </c>
      <c r="E251" s="2">
        <v>43318</v>
      </c>
      <c r="F251" t="s">
        <v>70</v>
      </c>
      <c r="G251" t="s">
        <v>71</v>
      </c>
      <c r="H251">
        <f>VLOOKUP(Table2[[#This Row],[Climber]],Table4[],3)</f>
        <v>34326</v>
      </c>
    </row>
    <row r="252" spans="1:8" x14ac:dyDescent="0.2">
      <c r="A252" t="s">
        <v>391</v>
      </c>
      <c r="B252" t="s">
        <v>392</v>
      </c>
      <c r="C252" s="14" t="s">
        <v>390</v>
      </c>
      <c r="D252" t="s">
        <v>69</v>
      </c>
      <c r="E252" s="2">
        <v>42993</v>
      </c>
      <c r="F252" t="s">
        <v>88</v>
      </c>
      <c r="G252" t="s">
        <v>71</v>
      </c>
      <c r="H252">
        <f>VLOOKUP(Table2[[#This Row],[Climber]],Table4[],3)</f>
        <v>34326</v>
      </c>
    </row>
    <row r="253" spans="1:8" x14ac:dyDescent="0.2">
      <c r="A253" t="s">
        <v>375</v>
      </c>
      <c r="B253" t="s">
        <v>376</v>
      </c>
      <c r="C253" s="14" t="s">
        <v>390</v>
      </c>
      <c r="D253" t="s">
        <v>56</v>
      </c>
      <c r="E253" s="2">
        <v>43170</v>
      </c>
      <c r="F253" t="s">
        <v>70</v>
      </c>
      <c r="G253" t="s">
        <v>71</v>
      </c>
      <c r="H253">
        <f>VLOOKUP(Table2[[#This Row],[Climber]],Table4[],3)</f>
        <v>34326</v>
      </c>
    </row>
    <row r="254" spans="1:8" x14ac:dyDescent="0.2">
      <c r="A254" t="s">
        <v>381</v>
      </c>
      <c r="B254" t="s">
        <v>382</v>
      </c>
      <c r="C254" s="14" t="s">
        <v>390</v>
      </c>
      <c r="D254" t="s">
        <v>56</v>
      </c>
      <c r="E254" s="2">
        <v>42004</v>
      </c>
      <c r="F254" t="s">
        <v>70</v>
      </c>
      <c r="G254" t="s">
        <v>71</v>
      </c>
      <c r="H254">
        <f>VLOOKUP(Table2[[#This Row],[Climber]],Table4[],3)</f>
        <v>34326</v>
      </c>
    </row>
    <row r="255" spans="1:8" x14ac:dyDescent="0.2">
      <c r="A255" t="s">
        <v>157</v>
      </c>
      <c r="B255" t="s">
        <v>155</v>
      </c>
      <c r="C255" s="14" t="s">
        <v>393</v>
      </c>
      <c r="D255" t="s">
        <v>56</v>
      </c>
      <c r="E255" s="2">
        <v>41628</v>
      </c>
      <c r="F255" t="s">
        <v>70</v>
      </c>
      <c r="G255" t="s">
        <v>152</v>
      </c>
      <c r="H255">
        <f>VLOOKUP(Table2[[#This Row],[Climber]],Table4[],3)</f>
        <v>27590</v>
      </c>
    </row>
    <row r="256" spans="1:8" x14ac:dyDescent="0.2">
      <c r="A256" t="s">
        <v>394</v>
      </c>
      <c r="B256" t="s">
        <v>160</v>
      </c>
      <c r="C256" s="14" t="s">
        <v>393</v>
      </c>
      <c r="D256" t="s">
        <v>51</v>
      </c>
      <c r="E256" s="2">
        <v>38880</v>
      </c>
      <c r="F256" t="s">
        <v>180</v>
      </c>
      <c r="G256" t="s">
        <v>152</v>
      </c>
      <c r="H256">
        <f>VLOOKUP(Table2[[#This Row],[Climber]],Table4[],3)</f>
        <v>27590</v>
      </c>
    </row>
    <row r="257" spans="1:8" x14ac:dyDescent="0.2">
      <c r="A257" t="s">
        <v>395</v>
      </c>
      <c r="B257" t="s">
        <v>160</v>
      </c>
      <c r="C257" s="14" t="s">
        <v>393</v>
      </c>
      <c r="D257" t="s">
        <v>73</v>
      </c>
      <c r="E257" s="2">
        <v>38877</v>
      </c>
      <c r="F257" t="s">
        <v>70</v>
      </c>
      <c r="G257" t="s">
        <v>152</v>
      </c>
      <c r="H257">
        <f>VLOOKUP(Table2[[#This Row],[Climber]],Table4[],3)</f>
        <v>27590</v>
      </c>
    </row>
    <row r="258" spans="1:8" x14ac:dyDescent="0.2">
      <c r="A258" t="s">
        <v>396</v>
      </c>
      <c r="B258" t="s">
        <v>397</v>
      </c>
      <c r="C258" s="14" t="s">
        <v>393</v>
      </c>
      <c r="D258" t="s">
        <v>51</v>
      </c>
      <c r="E258" s="2">
        <v>39704</v>
      </c>
      <c r="F258" t="s">
        <v>52</v>
      </c>
      <c r="G258" t="s">
        <v>53</v>
      </c>
      <c r="H258">
        <f>VLOOKUP(Table2[[#This Row],[Climber]],Table4[],3)</f>
        <v>27590</v>
      </c>
    </row>
    <row r="259" spans="1:8" x14ac:dyDescent="0.2">
      <c r="A259" t="s">
        <v>398</v>
      </c>
      <c r="B259" t="s">
        <v>397</v>
      </c>
      <c r="C259" s="14" t="s">
        <v>393</v>
      </c>
      <c r="D259" t="s">
        <v>51</v>
      </c>
      <c r="E259" s="2">
        <v>39394</v>
      </c>
      <c r="F259" t="s">
        <v>52</v>
      </c>
      <c r="G259" t="s">
        <v>53</v>
      </c>
      <c r="H259">
        <f>VLOOKUP(Table2[[#This Row],[Climber]],Table4[],3)</f>
        <v>27590</v>
      </c>
    </row>
    <row r="260" spans="1:8" x14ac:dyDescent="0.2">
      <c r="A260" t="s">
        <v>130</v>
      </c>
      <c r="B260" t="s">
        <v>129</v>
      </c>
      <c r="C260" s="14" t="s">
        <v>393</v>
      </c>
      <c r="D260" t="s">
        <v>69</v>
      </c>
      <c r="E260" s="2">
        <v>42322</v>
      </c>
      <c r="F260" t="s">
        <v>59</v>
      </c>
      <c r="G260" t="s">
        <v>53</v>
      </c>
      <c r="H260">
        <f>VLOOKUP(Table2[[#This Row],[Climber]],Table4[],3)</f>
        <v>27590</v>
      </c>
    </row>
    <row r="261" spans="1:8" x14ac:dyDescent="0.2">
      <c r="A261" t="s">
        <v>399</v>
      </c>
      <c r="B261" t="s">
        <v>338</v>
      </c>
      <c r="C261" s="14" t="s">
        <v>400</v>
      </c>
      <c r="D261" t="s">
        <v>69</v>
      </c>
      <c r="E261" s="2">
        <v>41295</v>
      </c>
      <c r="F261" t="s">
        <v>70</v>
      </c>
      <c r="G261" t="s">
        <v>71</v>
      </c>
      <c r="H261">
        <f>VLOOKUP(Table2[[#This Row],[Climber]],Table4[],3)</f>
        <v>32522</v>
      </c>
    </row>
    <row r="262" spans="1:8" x14ac:dyDescent="0.2">
      <c r="A262" t="s">
        <v>401</v>
      </c>
      <c r="B262" t="s">
        <v>208</v>
      </c>
      <c r="C262" s="14" t="s">
        <v>31</v>
      </c>
      <c r="D262" t="s">
        <v>51</v>
      </c>
      <c r="E262" s="2">
        <v>42019</v>
      </c>
      <c r="F262" t="s">
        <v>88</v>
      </c>
      <c r="G262" t="s">
        <v>71</v>
      </c>
      <c r="H262">
        <f>VLOOKUP(Table2[[#This Row],[Climber]],Table4[],3)</f>
        <v>32721</v>
      </c>
    </row>
    <row r="263" spans="1:8" x14ac:dyDescent="0.2">
      <c r="A263" t="s">
        <v>207</v>
      </c>
      <c r="B263" t="s">
        <v>208</v>
      </c>
      <c r="C263" s="14" t="s">
        <v>31</v>
      </c>
      <c r="D263" t="s">
        <v>56</v>
      </c>
      <c r="E263" s="2">
        <v>41667</v>
      </c>
      <c r="F263" t="s">
        <v>70</v>
      </c>
      <c r="G263" t="s">
        <v>71</v>
      </c>
      <c r="H263">
        <f>VLOOKUP(Table2[[#This Row],[Climber]],Table4[],3)</f>
        <v>32721</v>
      </c>
    </row>
    <row r="264" spans="1:8" x14ac:dyDescent="0.2">
      <c r="A264" t="s">
        <v>284</v>
      </c>
      <c r="B264" t="s">
        <v>285</v>
      </c>
      <c r="C264" s="14" t="s">
        <v>31</v>
      </c>
      <c r="D264" t="s">
        <v>51</v>
      </c>
      <c r="E264" s="2">
        <v>40219</v>
      </c>
      <c r="F264" t="s">
        <v>70</v>
      </c>
      <c r="G264" t="s">
        <v>71</v>
      </c>
      <c r="H264">
        <f>VLOOKUP(Table2[[#This Row],[Climber]],Table4[],3)</f>
        <v>32721</v>
      </c>
    </row>
    <row r="265" spans="1:8" x14ac:dyDescent="0.2">
      <c r="A265" t="s">
        <v>72</v>
      </c>
      <c r="B265" t="s">
        <v>68</v>
      </c>
      <c r="C265" s="14" t="s">
        <v>31</v>
      </c>
      <c r="D265" t="s">
        <v>217</v>
      </c>
      <c r="E265" s="2">
        <v>40871</v>
      </c>
      <c r="F265" t="s">
        <v>95</v>
      </c>
      <c r="G265" t="s">
        <v>71</v>
      </c>
      <c r="H265">
        <f>VLOOKUP(Table2[[#This Row],[Climber]],Table4[],3)</f>
        <v>32721</v>
      </c>
    </row>
    <row r="266" spans="1:8" x14ac:dyDescent="0.2">
      <c r="A266" t="s">
        <v>402</v>
      </c>
      <c r="B266" t="s">
        <v>403</v>
      </c>
      <c r="C266" s="14" t="s">
        <v>31</v>
      </c>
      <c r="D266" t="s">
        <v>56</v>
      </c>
      <c r="E266" s="2">
        <v>41344</v>
      </c>
      <c r="F266" t="s">
        <v>95</v>
      </c>
      <c r="G266" t="s">
        <v>71</v>
      </c>
      <c r="H266">
        <f>VLOOKUP(Table2[[#This Row],[Climber]],Table4[],3)</f>
        <v>32721</v>
      </c>
    </row>
    <row r="267" spans="1:8" x14ac:dyDescent="0.2">
      <c r="A267" t="s">
        <v>190</v>
      </c>
      <c r="B267" t="s">
        <v>191</v>
      </c>
      <c r="C267" s="14" t="s">
        <v>31</v>
      </c>
      <c r="D267" t="s">
        <v>145</v>
      </c>
      <c r="E267" s="2">
        <v>41478</v>
      </c>
      <c r="F267" t="s">
        <v>151</v>
      </c>
      <c r="G267" t="s">
        <v>152</v>
      </c>
      <c r="H267">
        <f>VLOOKUP(Table2[[#This Row],[Climber]],Table4[],3)</f>
        <v>32721</v>
      </c>
    </row>
    <row r="268" spans="1:8" x14ac:dyDescent="0.2">
      <c r="A268" t="s">
        <v>194</v>
      </c>
      <c r="B268" t="s">
        <v>191</v>
      </c>
      <c r="C268" s="14" t="s">
        <v>31</v>
      </c>
      <c r="D268" t="s">
        <v>145</v>
      </c>
      <c r="E268" s="2">
        <v>41456</v>
      </c>
      <c r="F268" t="s">
        <v>158</v>
      </c>
      <c r="G268" t="s">
        <v>152</v>
      </c>
      <c r="H268">
        <f>VLOOKUP(Table2[[#This Row],[Climber]],Table4[],3)</f>
        <v>32721</v>
      </c>
    </row>
    <row r="269" spans="1:8" x14ac:dyDescent="0.2">
      <c r="A269" t="s">
        <v>404</v>
      </c>
      <c r="B269" t="s">
        <v>405</v>
      </c>
      <c r="C269" s="14" t="s">
        <v>31</v>
      </c>
      <c r="D269" t="s">
        <v>51</v>
      </c>
      <c r="E269" s="2">
        <v>41580</v>
      </c>
      <c r="F269" t="s">
        <v>70</v>
      </c>
      <c r="G269" t="s">
        <v>71</v>
      </c>
      <c r="H269">
        <f>VLOOKUP(Table2[[#This Row],[Climber]],Table4[],3)</f>
        <v>32721</v>
      </c>
    </row>
    <row r="270" spans="1:8" x14ac:dyDescent="0.2">
      <c r="A270" t="s">
        <v>406</v>
      </c>
      <c r="B270" t="s">
        <v>405</v>
      </c>
      <c r="C270" s="14" t="s">
        <v>31</v>
      </c>
      <c r="D270" t="s">
        <v>56</v>
      </c>
      <c r="E270" s="2">
        <v>41413</v>
      </c>
      <c r="F270" t="s">
        <v>95</v>
      </c>
      <c r="G270" t="s">
        <v>71</v>
      </c>
      <c r="H270">
        <f>VLOOKUP(Table2[[#This Row],[Climber]],Table4[],3)</f>
        <v>32721</v>
      </c>
    </row>
    <row r="271" spans="1:8" x14ac:dyDescent="0.2">
      <c r="A271" t="s">
        <v>337</v>
      </c>
      <c r="B271" t="s">
        <v>338</v>
      </c>
      <c r="C271" s="14" t="s">
        <v>31</v>
      </c>
      <c r="D271" t="s">
        <v>51</v>
      </c>
      <c r="E271" s="2">
        <v>40236</v>
      </c>
      <c r="F271" t="s">
        <v>95</v>
      </c>
      <c r="G271" t="s">
        <v>71</v>
      </c>
      <c r="H271">
        <f>VLOOKUP(Table2[[#This Row],[Climber]],Table4[],3)</f>
        <v>32721</v>
      </c>
    </row>
    <row r="272" spans="1:8" x14ac:dyDescent="0.2">
      <c r="A272" t="s">
        <v>399</v>
      </c>
      <c r="B272" t="s">
        <v>338</v>
      </c>
      <c r="C272" s="14" t="s">
        <v>31</v>
      </c>
      <c r="D272" t="s">
        <v>73</v>
      </c>
      <c r="E272" s="2">
        <v>40208</v>
      </c>
      <c r="F272" t="s">
        <v>70</v>
      </c>
      <c r="G272" t="s">
        <v>71</v>
      </c>
      <c r="H272">
        <f>VLOOKUP(Table2[[#This Row],[Climber]],Table4[],3)</f>
        <v>32721</v>
      </c>
    </row>
    <row r="273" spans="1:8" x14ac:dyDescent="0.2">
      <c r="A273" t="s">
        <v>407</v>
      </c>
      <c r="B273" t="s">
        <v>94</v>
      </c>
      <c r="C273" s="14" t="s">
        <v>31</v>
      </c>
      <c r="D273" t="s">
        <v>51</v>
      </c>
      <c r="E273" s="2">
        <v>40831</v>
      </c>
      <c r="F273" t="s">
        <v>70</v>
      </c>
      <c r="G273" t="s">
        <v>71</v>
      </c>
      <c r="H273">
        <f>VLOOKUP(Table2[[#This Row],[Climber]],Table4[],3)</f>
        <v>32721</v>
      </c>
    </row>
    <row r="274" spans="1:8" x14ac:dyDescent="0.2">
      <c r="A274" t="s">
        <v>227</v>
      </c>
      <c r="B274" t="s">
        <v>94</v>
      </c>
      <c r="C274" s="14" t="s">
        <v>31</v>
      </c>
      <c r="D274" t="s">
        <v>51</v>
      </c>
      <c r="E274" s="2">
        <v>40818</v>
      </c>
      <c r="F274" t="s">
        <v>95</v>
      </c>
      <c r="G274" t="s">
        <v>71</v>
      </c>
      <c r="H274">
        <f>VLOOKUP(Table2[[#This Row],[Climber]],Table4[],3)</f>
        <v>32721</v>
      </c>
    </row>
    <row r="275" spans="1:8" x14ac:dyDescent="0.2">
      <c r="A275" t="s">
        <v>339</v>
      </c>
      <c r="B275" t="s">
        <v>94</v>
      </c>
      <c r="C275" s="14" t="s">
        <v>31</v>
      </c>
      <c r="D275" t="s">
        <v>56</v>
      </c>
      <c r="E275" s="2">
        <v>40653</v>
      </c>
      <c r="F275" t="s">
        <v>95</v>
      </c>
      <c r="G275" t="s">
        <v>71</v>
      </c>
      <c r="H275">
        <f>VLOOKUP(Table2[[#This Row],[Climber]],Table4[],3)</f>
        <v>32721</v>
      </c>
    </row>
    <row r="276" spans="1:8" x14ac:dyDescent="0.2">
      <c r="A276" t="s">
        <v>201</v>
      </c>
      <c r="B276" t="s">
        <v>94</v>
      </c>
      <c r="C276" s="14" t="s">
        <v>31</v>
      </c>
      <c r="D276" t="s">
        <v>73</v>
      </c>
      <c r="E276" s="2">
        <v>40652</v>
      </c>
      <c r="F276" t="s">
        <v>95</v>
      </c>
      <c r="G276" t="s">
        <v>71</v>
      </c>
      <c r="H276">
        <f>VLOOKUP(Table2[[#This Row],[Climber]],Table4[],3)</f>
        <v>32721</v>
      </c>
    </row>
    <row r="277" spans="1:8" x14ac:dyDescent="0.2">
      <c r="A277" t="s">
        <v>96</v>
      </c>
      <c r="B277" t="s">
        <v>94</v>
      </c>
      <c r="C277" s="14" t="s">
        <v>31</v>
      </c>
      <c r="D277" t="s">
        <v>73</v>
      </c>
      <c r="E277" s="2">
        <v>40649</v>
      </c>
      <c r="F277" t="s">
        <v>70</v>
      </c>
      <c r="G277" t="s">
        <v>71</v>
      </c>
      <c r="H277">
        <f>VLOOKUP(Table2[[#This Row],[Climber]],Table4[],3)</f>
        <v>32721</v>
      </c>
    </row>
    <row r="278" spans="1:8" x14ac:dyDescent="0.2">
      <c r="A278" t="s">
        <v>289</v>
      </c>
      <c r="B278" t="s">
        <v>94</v>
      </c>
      <c r="C278" s="14" t="s">
        <v>31</v>
      </c>
      <c r="D278" t="s">
        <v>51</v>
      </c>
      <c r="E278" s="2">
        <v>39577</v>
      </c>
      <c r="F278" t="s">
        <v>70</v>
      </c>
      <c r="G278" t="s">
        <v>71</v>
      </c>
      <c r="H278">
        <f>VLOOKUP(Table2[[#This Row],[Climber]],Table4[],3)</f>
        <v>32721</v>
      </c>
    </row>
    <row r="279" spans="1:8" x14ac:dyDescent="0.2">
      <c r="A279" t="s">
        <v>408</v>
      </c>
      <c r="B279" t="s">
        <v>409</v>
      </c>
      <c r="C279" s="14" t="s">
        <v>31</v>
      </c>
      <c r="D279" t="s">
        <v>56</v>
      </c>
      <c r="E279" s="2">
        <v>41535</v>
      </c>
      <c r="F279" t="s">
        <v>70</v>
      </c>
      <c r="G279" t="s">
        <v>71</v>
      </c>
      <c r="H279">
        <f>VLOOKUP(Table2[[#This Row],[Climber]],Table4[],3)</f>
        <v>32721</v>
      </c>
    </row>
    <row r="280" spans="1:8" x14ac:dyDescent="0.2">
      <c r="A280" t="s">
        <v>410</v>
      </c>
      <c r="B280" t="s">
        <v>409</v>
      </c>
      <c r="C280" s="14" t="s">
        <v>31</v>
      </c>
      <c r="D280" t="s">
        <v>56</v>
      </c>
      <c r="E280" s="2">
        <v>41526</v>
      </c>
      <c r="F280" t="s">
        <v>70</v>
      </c>
      <c r="G280" t="s">
        <v>71</v>
      </c>
      <c r="H280">
        <f>VLOOKUP(Table2[[#This Row],[Climber]],Table4[],3)</f>
        <v>32721</v>
      </c>
    </row>
    <row r="281" spans="1:8" x14ac:dyDescent="0.2">
      <c r="A281" t="s">
        <v>411</v>
      </c>
      <c r="B281" t="s">
        <v>409</v>
      </c>
      <c r="C281" s="14" t="s">
        <v>31</v>
      </c>
      <c r="D281" t="s">
        <v>51</v>
      </c>
      <c r="E281" s="2">
        <v>40425</v>
      </c>
      <c r="F281" t="s">
        <v>95</v>
      </c>
      <c r="G281" t="s">
        <v>71</v>
      </c>
      <c r="H281">
        <f>VLOOKUP(Table2[[#This Row],[Climber]],Table4[],3)</f>
        <v>32721</v>
      </c>
    </row>
    <row r="282" spans="1:8" x14ac:dyDescent="0.2">
      <c r="A282" t="s">
        <v>311</v>
      </c>
      <c r="B282" t="s">
        <v>312</v>
      </c>
      <c r="C282" s="14" t="s">
        <v>31</v>
      </c>
      <c r="D282" t="s">
        <v>73</v>
      </c>
      <c r="E282" s="2">
        <v>41282</v>
      </c>
      <c r="F282" t="s">
        <v>70</v>
      </c>
      <c r="G282" t="s">
        <v>71</v>
      </c>
      <c r="H282">
        <f>VLOOKUP(Table2[[#This Row],[Climber]],Table4[],3)</f>
        <v>32721</v>
      </c>
    </row>
    <row r="283" spans="1:8" x14ac:dyDescent="0.2">
      <c r="A283" t="s">
        <v>412</v>
      </c>
      <c r="B283" t="s">
        <v>413</v>
      </c>
      <c r="C283" s="14" t="s">
        <v>31</v>
      </c>
      <c r="D283" t="s">
        <v>51</v>
      </c>
      <c r="E283" s="2">
        <v>41658</v>
      </c>
      <c r="F283" t="s">
        <v>70</v>
      </c>
      <c r="G283" t="s">
        <v>71</v>
      </c>
      <c r="H283">
        <f>VLOOKUP(Table2[[#This Row],[Climber]],Table4[],3)</f>
        <v>32721</v>
      </c>
    </row>
    <row r="284" spans="1:8" x14ac:dyDescent="0.2">
      <c r="A284" t="s">
        <v>414</v>
      </c>
      <c r="B284" t="s">
        <v>282</v>
      </c>
      <c r="C284" s="14" t="s">
        <v>31</v>
      </c>
      <c r="D284" t="s">
        <v>56</v>
      </c>
      <c r="E284" s="2">
        <v>43481</v>
      </c>
      <c r="F284" t="s">
        <v>88</v>
      </c>
      <c r="G284" t="s">
        <v>71</v>
      </c>
      <c r="H284">
        <f>VLOOKUP(Table2[[#This Row],[Climber]],Table4[],3)</f>
        <v>32721</v>
      </c>
    </row>
    <row r="285" spans="1:8" x14ac:dyDescent="0.2">
      <c r="A285" t="s">
        <v>415</v>
      </c>
      <c r="B285" t="s">
        <v>282</v>
      </c>
      <c r="C285" s="14" t="s">
        <v>31</v>
      </c>
      <c r="D285" t="s">
        <v>56</v>
      </c>
      <c r="E285" s="2">
        <v>43481</v>
      </c>
      <c r="F285" t="s">
        <v>70</v>
      </c>
      <c r="G285" t="s">
        <v>71</v>
      </c>
      <c r="H285">
        <f>VLOOKUP(Table2[[#This Row],[Climber]],Table4[],3)</f>
        <v>32721</v>
      </c>
    </row>
    <row r="286" spans="1:8" x14ac:dyDescent="0.2">
      <c r="A286" t="s">
        <v>416</v>
      </c>
      <c r="B286" t="s">
        <v>282</v>
      </c>
      <c r="C286" s="14" t="s">
        <v>31</v>
      </c>
      <c r="D286" t="s">
        <v>51</v>
      </c>
      <c r="E286" s="2">
        <v>41626</v>
      </c>
      <c r="F286" t="s">
        <v>70</v>
      </c>
      <c r="G286" t="s">
        <v>71</v>
      </c>
      <c r="H286">
        <f>VLOOKUP(Table2[[#This Row],[Climber]],Table4[],3)</f>
        <v>32721</v>
      </c>
    </row>
    <row r="287" spans="1:8" x14ac:dyDescent="0.2">
      <c r="A287" t="s">
        <v>417</v>
      </c>
      <c r="B287" t="s">
        <v>115</v>
      </c>
      <c r="C287" s="14" t="s">
        <v>31</v>
      </c>
      <c r="D287" t="s">
        <v>73</v>
      </c>
      <c r="E287" s="2">
        <v>43329</v>
      </c>
      <c r="F287" t="s">
        <v>70</v>
      </c>
      <c r="G287" t="s">
        <v>71</v>
      </c>
      <c r="H287">
        <f>VLOOKUP(Table2[[#This Row],[Climber]],Table4[],3)</f>
        <v>32721</v>
      </c>
    </row>
    <row r="288" spans="1:8" x14ac:dyDescent="0.2">
      <c r="A288" t="s">
        <v>221</v>
      </c>
      <c r="B288" t="s">
        <v>115</v>
      </c>
      <c r="C288" s="14" t="s">
        <v>31</v>
      </c>
      <c r="D288" t="s">
        <v>107</v>
      </c>
      <c r="E288" s="2">
        <v>43279</v>
      </c>
      <c r="F288" t="s">
        <v>70</v>
      </c>
      <c r="G288" t="s">
        <v>71</v>
      </c>
      <c r="H288">
        <f>VLOOKUP(Table2[[#This Row],[Climber]],Table4[],3)</f>
        <v>32721</v>
      </c>
    </row>
    <row r="289" spans="1:8" x14ac:dyDescent="0.2">
      <c r="A289" t="s">
        <v>418</v>
      </c>
      <c r="B289" t="s">
        <v>115</v>
      </c>
      <c r="C289" s="14" t="s">
        <v>31</v>
      </c>
      <c r="D289" t="s">
        <v>51</v>
      </c>
      <c r="E289" s="2">
        <v>42197</v>
      </c>
      <c r="F289" t="s">
        <v>70</v>
      </c>
      <c r="G289" t="s">
        <v>71</v>
      </c>
      <c r="H289">
        <f>VLOOKUP(Table2[[#This Row],[Climber]],Table4[],3)</f>
        <v>32721</v>
      </c>
    </row>
    <row r="290" spans="1:8" x14ac:dyDescent="0.2">
      <c r="A290" t="s">
        <v>419</v>
      </c>
      <c r="B290" t="s">
        <v>115</v>
      </c>
      <c r="C290" s="14" t="s">
        <v>31</v>
      </c>
      <c r="D290" t="s">
        <v>51</v>
      </c>
      <c r="E290" s="2">
        <v>42173</v>
      </c>
      <c r="F290" t="s">
        <v>70</v>
      </c>
      <c r="G290" t="s">
        <v>71</v>
      </c>
      <c r="H290">
        <f>VLOOKUP(Table2[[#This Row],[Climber]],Table4[],3)</f>
        <v>32721</v>
      </c>
    </row>
    <row r="291" spans="1:8" x14ac:dyDescent="0.2">
      <c r="A291" t="s">
        <v>114</v>
      </c>
      <c r="B291" t="s">
        <v>115</v>
      </c>
      <c r="C291" s="14" t="s">
        <v>31</v>
      </c>
      <c r="D291" t="s">
        <v>69</v>
      </c>
      <c r="E291" s="2">
        <v>41134</v>
      </c>
      <c r="F291" t="s">
        <v>70</v>
      </c>
      <c r="G291" t="s">
        <v>71</v>
      </c>
      <c r="H291">
        <f>VLOOKUP(Table2[[#This Row],[Climber]],Table4[],3)</f>
        <v>32721</v>
      </c>
    </row>
    <row r="292" spans="1:8" x14ac:dyDescent="0.2">
      <c r="A292" t="s">
        <v>420</v>
      </c>
      <c r="B292" t="s">
        <v>392</v>
      </c>
      <c r="C292" s="14" t="s">
        <v>31</v>
      </c>
      <c r="D292" t="s">
        <v>51</v>
      </c>
      <c r="E292" s="2">
        <v>43402</v>
      </c>
      <c r="F292" t="s">
        <v>88</v>
      </c>
      <c r="G292" t="s">
        <v>71</v>
      </c>
      <c r="H292">
        <f>VLOOKUP(Table2[[#This Row],[Climber]],Table4[],3)</f>
        <v>32721</v>
      </c>
    </row>
    <row r="293" spans="1:8" x14ac:dyDescent="0.2">
      <c r="A293" t="s">
        <v>391</v>
      </c>
      <c r="B293" t="s">
        <v>392</v>
      </c>
      <c r="C293" s="14" t="s">
        <v>31</v>
      </c>
      <c r="D293" t="s">
        <v>51</v>
      </c>
      <c r="E293" s="2">
        <v>42641</v>
      </c>
      <c r="F293" t="s">
        <v>88</v>
      </c>
      <c r="G293" t="s">
        <v>71</v>
      </c>
      <c r="H293">
        <f>VLOOKUP(Table2[[#This Row],[Climber]],Table4[],3)</f>
        <v>32721</v>
      </c>
    </row>
    <row r="294" spans="1:8" x14ac:dyDescent="0.2">
      <c r="A294" t="s">
        <v>421</v>
      </c>
      <c r="B294" t="s">
        <v>392</v>
      </c>
      <c r="C294" s="14" t="s">
        <v>31</v>
      </c>
      <c r="D294" t="s">
        <v>51</v>
      </c>
      <c r="E294" s="2">
        <v>40968</v>
      </c>
      <c r="F294" t="s">
        <v>70</v>
      </c>
      <c r="G294" t="s">
        <v>71</v>
      </c>
      <c r="H294">
        <f>VLOOKUP(Table2[[#This Row],[Climber]],Table4[],3)</f>
        <v>32721</v>
      </c>
    </row>
    <row r="295" spans="1:8" x14ac:dyDescent="0.2">
      <c r="A295" t="s">
        <v>30</v>
      </c>
      <c r="B295" t="s">
        <v>392</v>
      </c>
      <c r="C295" s="14" t="s">
        <v>31</v>
      </c>
      <c r="D295" t="s">
        <v>51</v>
      </c>
      <c r="E295" s="2">
        <v>40472</v>
      </c>
      <c r="F295" t="s">
        <v>88</v>
      </c>
      <c r="G295" t="s">
        <v>71</v>
      </c>
      <c r="H295">
        <f>VLOOKUP(Table2[[#This Row],[Climber]],Table4[],3)</f>
        <v>32721</v>
      </c>
    </row>
    <row r="296" spans="1:8" x14ac:dyDescent="0.2">
      <c r="A296" t="s">
        <v>377</v>
      </c>
      <c r="B296" t="s">
        <v>136</v>
      </c>
      <c r="C296" s="14" t="s">
        <v>31</v>
      </c>
      <c r="D296" t="s">
        <v>56</v>
      </c>
      <c r="E296" s="2">
        <v>41319</v>
      </c>
      <c r="F296" t="s">
        <v>70</v>
      </c>
      <c r="G296" t="s">
        <v>71</v>
      </c>
      <c r="H296">
        <f>VLOOKUP(Table2[[#This Row],[Climber]],Table4[],3)</f>
        <v>32721</v>
      </c>
    </row>
    <row r="297" spans="1:8" x14ac:dyDescent="0.2">
      <c r="A297" t="s">
        <v>119</v>
      </c>
      <c r="B297" t="s">
        <v>120</v>
      </c>
      <c r="C297" s="14" t="s">
        <v>31</v>
      </c>
      <c r="D297" t="s">
        <v>73</v>
      </c>
      <c r="E297" s="2">
        <v>43156</v>
      </c>
      <c r="F297" t="s">
        <v>52</v>
      </c>
      <c r="G297" t="s">
        <v>53</v>
      </c>
      <c r="H297">
        <f>VLOOKUP(Table2[[#This Row],[Climber]],Table4[],3)</f>
        <v>32721</v>
      </c>
    </row>
    <row r="298" spans="1:8" x14ac:dyDescent="0.2">
      <c r="A298" t="s">
        <v>422</v>
      </c>
      <c r="B298" t="s">
        <v>423</v>
      </c>
      <c r="C298" s="14" t="s">
        <v>31</v>
      </c>
      <c r="D298" t="s">
        <v>51</v>
      </c>
      <c r="E298" s="2">
        <v>41594</v>
      </c>
      <c r="F298" t="s">
        <v>70</v>
      </c>
      <c r="G298" t="s">
        <v>71</v>
      </c>
      <c r="H298">
        <f>VLOOKUP(Table2[[#This Row],[Climber]],Table4[],3)</f>
        <v>32721</v>
      </c>
    </row>
    <row r="299" spans="1:8" x14ac:dyDescent="0.2">
      <c r="A299" t="s">
        <v>424</v>
      </c>
      <c r="B299" t="s">
        <v>425</v>
      </c>
      <c r="C299" s="14" t="s">
        <v>31</v>
      </c>
      <c r="D299" t="s">
        <v>56</v>
      </c>
      <c r="E299" s="2">
        <v>43314</v>
      </c>
      <c r="F299" t="s">
        <v>70</v>
      </c>
      <c r="G299" t="s">
        <v>71</v>
      </c>
      <c r="H299">
        <f>VLOOKUP(Table2[[#This Row],[Climber]],Table4[],3)</f>
        <v>32721</v>
      </c>
    </row>
    <row r="300" spans="1:8" x14ac:dyDescent="0.2">
      <c r="A300" t="s">
        <v>426</v>
      </c>
      <c r="B300" t="s">
        <v>132</v>
      </c>
      <c r="C300" s="14" t="s">
        <v>31</v>
      </c>
      <c r="D300" t="s">
        <v>56</v>
      </c>
      <c r="E300" s="2">
        <v>42656</v>
      </c>
      <c r="F300" t="s">
        <v>70</v>
      </c>
      <c r="G300" t="s">
        <v>71</v>
      </c>
      <c r="H300">
        <f>VLOOKUP(Table2[[#This Row],[Climber]],Table4[],3)</f>
        <v>32721</v>
      </c>
    </row>
    <row r="301" spans="1:8" x14ac:dyDescent="0.2">
      <c r="A301" t="s">
        <v>131</v>
      </c>
      <c r="B301" t="s">
        <v>132</v>
      </c>
      <c r="C301" s="14" t="s">
        <v>31</v>
      </c>
      <c r="D301" t="s">
        <v>51</v>
      </c>
      <c r="E301" s="2">
        <v>41170</v>
      </c>
      <c r="F301" t="s">
        <v>95</v>
      </c>
      <c r="G301" t="s">
        <v>71</v>
      </c>
      <c r="H301">
        <f>VLOOKUP(Table2[[#This Row],[Climber]],Table4[],3)</f>
        <v>32721</v>
      </c>
    </row>
    <row r="302" spans="1:8" x14ac:dyDescent="0.2">
      <c r="A302" t="s">
        <v>72</v>
      </c>
      <c r="B302" t="s">
        <v>68</v>
      </c>
      <c r="C302" s="14" t="s">
        <v>427</v>
      </c>
      <c r="D302" t="s">
        <v>134</v>
      </c>
      <c r="E302" s="2">
        <v>43085</v>
      </c>
      <c r="F302" t="s">
        <v>95</v>
      </c>
      <c r="G302" t="s">
        <v>71</v>
      </c>
      <c r="H302">
        <f>VLOOKUP(Table2[[#This Row],[Climber]],Table4[],3)</f>
        <v>34847</v>
      </c>
    </row>
    <row r="303" spans="1:8" x14ac:dyDescent="0.2">
      <c r="A303" t="s">
        <v>96</v>
      </c>
      <c r="B303" t="s">
        <v>94</v>
      </c>
      <c r="C303" s="14" t="s">
        <v>427</v>
      </c>
      <c r="D303" t="s">
        <v>134</v>
      </c>
      <c r="E303" s="2">
        <v>42840</v>
      </c>
      <c r="F303" t="s">
        <v>95</v>
      </c>
      <c r="G303" t="s">
        <v>71</v>
      </c>
      <c r="H303">
        <f>VLOOKUP(Table2[[#This Row],[Climber]],Table4[],3)</f>
        <v>34847</v>
      </c>
    </row>
    <row r="304" spans="1:8" x14ac:dyDescent="0.2">
      <c r="A304" t="s">
        <v>255</v>
      </c>
      <c r="B304" t="s">
        <v>256</v>
      </c>
      <c r="C304" s="14" t="s">
        <v>427</v>
      </c>
      <c r="D304" t="s">
        <v>56</v>
      </c>
      <c r="E304" s="2">
        <v>41810</v>
      </c>
      <c r="F304" t="s">
        <v>95</v>
      </c>
      <c r="G304" t="s">
        <v>71</v>
      </c>
      <c r="H304">
        <f>VLOOKUP(Table2[[#This Row],[Climber]],Table4[],3)</f>
        <v>34847</v>
      </c>
    </row>
    <row r="305" spans="1:8" x14ac:dyDescent="0.2">
      <c r="A305" t="s">
        <v>72</v>
      </c>
      <c r="B305" t="s">
        <v>68</v>
      </c>
      <c r="C305" s="14" t="s">
        <v>428</v>
      </c>
      <c r="D305" t="s">
        <v>321</v>
      </c>
      <c r="E305" s="2">
        <v>43195</v>
      </c>
      <c r="F305" t="s">
        <v>70</v>
      </c>
      <c r="G305" t="s">
        <v>71</v>
      </c>
      <c r="H305">
        <f>VLOOKUP(Table2[[#This Row],[Climber]],Table4[],3)</f>
        <v>34076</v>
      </c>
    </row>
    <row r="306" spans="1:8" x14ac:dyDescent="0.2">
      <c r="A306" t="s">
        <v>327</v>
      </c>
      <c r="B306" t="s">
        <v>328</v>
      </c>
      <c r="C306" s="14" t="s">
        <v>428</v>
      </c>
      <c r="D306" t="s">
        <v>199</v>
      </c>
      <c r="E306" s="2">
        <v>43183</v>
      </c>
      <c r="F306" t="s">
        <v>95</v>
      </c>
      <c r="G306" t="s">
        <v>71</v>
      </c>
      <c r="H306">
        <f>VLOOKUP(Table2[[#This Row],[Climber]],Table4[],3)</f>
        <v>34076</v>
      </c>
    </row>
    <row r="307" spans="1:8" x14ac:dyDescent="0.2">
      <c r="A307" t="s">
        <v>320</v>
      </c>
      <c r="B307" t="s">
        <v>68</v>
      </c>
      <c r="C307" s="14" t="s">
        <v>429</v>
      </c>
      <c r="D307" t="s">
        <v>217</v>
      </c>
      <c r="E307" s="2">
        <v>42091</v>
      </c>
      <c r="F307" t="s">
        <v>70</v>
      </c>
      <c r="G307" t="s">
        <v>71</v>
      </c>
      <c r="H307">
        <f>VLOOKUP(Table2[[#This Row],[Climber]],Table4[],3)</f>
        <v>29900</v>
      </c>
    </row>
    <row r="308" spans="1:8" x14ac:dyDescent="0.2">
      <c r="A308" t="s">
        <v>72</v>
      </c>
      <c r="B308" t="s">
        <v>68</v>
      </c>
      <c r="C308" s="14" t="s">
        <v>429</v>
      </c>
      <c r="D308" t="s">
        <v>51</v>
      </c>
      <c r="E308" s="2">
        <v>39779</v>
      </c>
      <c r="F308" t="s">
        <v>70</v>
      </c>
      <c r="G308" t="s">
        <v>71</v>
      </c>
      <c r="H308">
        <f>VLOOKUP(Table2[[#This Row],[Climber]],Table4[],3)</f>
        <v>29900</v>
      </c>
    </row>
    <row r="309" spans="1:8" x14ac:dyDescent="0.2">
      <c r="A309" t="s">
        <v>67</v>
      </c>
      <c r="B309" t="s">
        <v>68</v>
      </c>
      <c r="C309" s="14" t="s">
        <v>429</v>
      </c>
      <c r="D309" t="s">
        <v>51</v>
      </c>
      <c r="E309" s="2">
        <v>38418</v>
      </c>
      <c r="F309" t="s">
        <v>70</v>
      </c>
      <c r="G309" t="s">
        <v>71</v>
      </c>
      <c r="H309">
        <f>VLOOKUP(Table2[[#This Row],[Climber]],Table4[],3)</f>
        <v>29900</v>
      </c>
    </row>
    <row r="310" spans="1:8" x14ac:dyDescent="0.2">
      <c r="A310" t="s">
        <v>196</v>
      </c>
      <c r="B310" t="s">
        <v>197</v>
      </c>
      <c r="C310" s="14" t="s">
        <v>429</v>
      </c>
      <c r="D310" t="s">
        <v>51</v>
      </c>
      <c r="E310" s="2">
        <v>38361</v>
      </c>
      <c r="F310" t="s">
        <v>70</v>
      </c>
      <c r="G310" t="s">
        <v>71</v>
      </c>
      <c r="H310">
        <f>VLOOKUP(Table2[[#This Row],[Climber]],Table4[],3)</f>
        <v>29900</v>
      </c>
    </row>
    <row r="311" spans="1:8" x14ac:dyDescent="0.2">
      <c r="A311" t="s">
        <v>402</v>
      </c>
      <c r="B311" t="s">
        <v>403</v>
      </c>
      <c r="C311" s="14" t="s">
        <v>429</v>
      </c>
      <c r="D311" t="s">
        <v>51</v>
      </c>
      <c r="E311" s="2">
        <v>41341</v>
      </c>
      <c r="F311" t="s">
        <v>70</v>
      </c>
      <c r="G311" t="s">
        <v>71</v>
      </c>
      <c r="H311">
        <f>VLOOKUP(Table2[[#This Row],[Climber]],Table4[],3)</f>
        <v>29900</v>
      </c>
    </row>
    <row r="312" spans="1:8" x14ac:dyDescent="0.2">
      <c r="A312" t="s">
        <v>430</v>
      </c>
      <c r="B312" t="s">
        <v>431</v>
      </c>
      <c r="C312" s="14" t="s">
        <v>429</v>
      </c>
      <c r="D312" t="s">
        <v>51</v>
      </c>
      <c r="E312" s="2">
        <v>41563</v>
      </c>
      <c r="F312" t="s">
        <v>70</v>
      </c>
      <c r="G312" t="s">
        <v>71</v>
      </c>
      <c r="H312">
        <f>VLOOKUP(Table2[[#This Row],[Climber]],Table4[],3)</f>
        <v>29900</v>
      </c>
    </row>
    <row r="313" spans="1:8" x14ac:dyDescent="0.2">
      <c r="A313" t="s">
        <v>432</v>
      </c>
      <c r="B313" t="s">
        <v>433</v>
      </c>
      <c r="C313" s="14" t="s">
        <v>429</v>
      </c>
      <c r="D313" t="s">
        <v>73</v>
      </c>
      <c r="E313" s="2">
        <v>43344</v>
      </c>
      <c r="F313" t="s">
        <v>70</v>
      </c>
      <c r="G313" t="s">
        <v>71</v>
      </c>
      <c r="H313">
        <f>VLOOKUP(Table2[[#This Row],[Climber]],Table4[],3)</f>
        <v>29900</v>
      </c>
    </row>
    <row r="314" spans="1:8" x14ac:dyDescent="0.2">
      <c r="A314" t="s">
        <v>190</v>
      </c>
      <c r="B314" t="s">
        <v>191</v>
      </c>
      <c r="C314" s="14" t="s">
        <v>429</v>
      </c>
      <c r="D314" t="s">
        <v>226</v>
      </c>
      <c r="E314" s="2">
        <v>41068</v>
      </c>
      <c r="F314" t="s">
        <v>66</v>
      </c>
      <c r="G314" t="s">
        <v>152</v>
      </c>
      <c r="H314">
        <f>VLOOKUP(Table2[[#This Row],[Climber]],Table4[],3)</f>
        <v>29900</v>
      </c>
    </row>
    <row r="315" spans="1:8" x14ac:dyDescent="0.2">
      <c r="A315" t="s">
        <v>194</v>
      </c>
      <c r="B315" t="s">
        <v>191</v>
      </c>
      <c r="C315" s="14" t="s">
        <v>429</v>
      </c>
      <c r="D315" t="s">
        <v>226</v>
      </c>
      <c r="E315" s="2">
        <v>2012</v>
      </c>
      <c r="F315" t="s">
        <v>158</v>
      </c>
      <c r="G315" t="s">
        <v>152</v>
      </c>
      <c r="H315">
        <f>VLOOKUP(Table2[[#This Row],[Climber]],Table4[],3)</f>
        <v>29900</v>
      </c>
    </row>
    <row r="316" spans="1:8" x14ac:dyDescent="0.2">
      <c r="A316" t="s">
        <v>406</v>
      </c>
      <c r="B316" t="s">
        <v>405</v>
      </c>
      <c r="C316" s="14" t="s">
        <v>429</v>
      </c>
      <c r="D316" t="s">
        <v>51</v>
      </c>
      <c r="E316" s="2">
        <v>40834</v>
      </c>
      <c r="F316" t="s">
        <v>70</v>
      </c>
      <c r="G316" t="s">
        <v>71</v>
      </c>
      <c r="H316">
        <f>VLOOKUP(Table2[[#This Row],[Climber]],Table4[],3)</f>
        <v>29900</v>
      </c>
    </row>
    <row r="317" spans="1:8" x14ac:dyDescent="0.2">
      <c r="A317" t="s">
        <v>201</v>
      </c>
      <c r="B317" t="s">
        <v>94</v>
      </c>
      <c r="C317" s="14" t="s">
        <v>429</v>
      </c>
      <c r="D317" t="s">
        <v>193</v>
      </c>
      <c r="E317" s="2">
        <v>42841</v>
      </c>
      <c r="F317" t="s">
        <v>95</v>
      </c>
      <c r="G317" t="s">
        <v>71</v>
      </c>
      <c r="H317">
        <f>VLOOKUP(Table2[[#This Row],[Climber]],Table4[],3)</f>
        <v>29900</v>
      </c>
    </row>
    <row r="318" spans="1:8" x14ac:dyDescent="0.2">
      <c r="A318" t="s">
        <v>227</v>
      </c>
      <c r="B318" t="s">
        <v>94</v>
      </c>
      <c r="C318" s="14" t="s">
        <v>429</v>
      </c>
      <c r="D318" t="s">
        <v>226</v>
      </c>
      <c r="E318" s="2">
        <v>42112</v>
      </c>
      <c r="F318" t="s">
        <v>95</v>
      </c>
      <c r="G318" t="s">
        <v>71</v>
      </c>
      <c r="H318">
        <f>VLOOKUP(Table2[[#This Row],[Climber]],Table4[],3)</f>
        <v>29900</v>
      </c>
    </row>
    <row r="319" spans="1:8" x14ac:dyDescent="0.2">
      <c r="A319" t="s">
        <v>408</v>
      </c>
      <c r="B319" t="s">
        <v>409</v>
      </c>
      <c r="C319" s="14" t="s">
        <v>429</v>
      </c>
      <c r="D319" t="s">
        <v>73</v>
      </c>
      <c r="E319" s="2">
        <v>42546</v>
      </c>
      <c r="F319" t="s">
        <v>70</v>
      </c>
      <c r="G319" t="s">
        <v>71</v>
      </c>
      <c r="H319">
        <f>VLOOKUP(Table2[[#This Row],[Climber]],Table4[],3)</f>
        <v>29900</v>
      </c>
    </row>
    <row r="320" spans="1:8" x14ac:dyDescent="0.2">
      <c r="A320" t="s">
        <v>410</v>
      </c>
      <c r="B320" t="s">
        <v>409</v>
      </c>
      <c r="C320" s="14" t="s">
        <v>429</v>
      </c>
      <c r="D320" t="s">
        <v>73</v>
      </c>
      <c r="E320" s="2">
        <v>41535</v>
      </c>
      <c r="F320" t="s">
        <v>70</v>
      </c>
      <c r="G320" t="s">
        <v>71</v>
      </c>
      <c r="H320">
        <f>VLOOKUP(Table2[[#This Row],[Climber]],Table4[],3)</f>
        <v>29900</v>
      </c>
    </row>
    <row r="321" spans="1:12" x14ac:dyDescent="0.2">
      <c r="A321" t="s">
        <v>411</v>
      </c>
      <c r="B321" t="s">
        <v>409</v>
      </c>
      <c r="C321" s="14" t="s">
        <v>429</v>
      </c>
      <c r="D321" t="s">
        <v>56</v>
      </c>
      <c r="E321" s="2">
        <v>40425</v>
      </c>
      <c r="F321" t="s">
        <v>70</v>
      </c>
      <c r="G321" t="s">
        <v>71</v>
      </c>
      <c r="H321">
        <f>VLOOKUP(Table2[[#This Row],[Climber]],Table4[],3)</f>
        <v>29900</v>
      </c>
    </row>
    <row r="322" spans="1:12" x14ac:dyDescent="0.2">
      <c r="A322" t="s">
        <v>417</v>
      </c>
      <c r="B322" t="s">
        <v>115</v>
      </c>
      <c r="C322" s="14" t="s">
        <v>429</v>
      </c>
      <c r="D322" t="s">
        <v>56</v>
      </c>
      <c r="E322" s="2">
        <v>43315</v>
      </c>
      <c r="F322" t="s">
        <v>70</v>
      </c>
      <c r="G322" t="s">
        <v>71</v>
      </c>
      <c r="H322">
        <f>VLOOKUP(Table2[[#This Row],[Climber]],Table4[],3)</f>
        <v>29900</v>
      </c>
    </row>
    <row r="323" spans="1:12" x14ac:dyDescent="0.2">
      <c r="A323" t="s">
        <v>434</v>
      </c>
      <c r="B323" t="s">
        <v>115</v>
      </c>
      <c r="C323" s="14" t="s">
        <v>429</v>
      </c>
      <c r="D323" t="s">
        <v>51</v>
      </c>
      <c r="E323" s="2">
        <v>43313</v>
      </c>
      <c r="F323" t="s">
        <v>70</v>
      </c>
      <c r="G323" t="s">
        <v>71</v>
      </c>
      <c r="H323">
        <f>VLOOKUP(Table2[[#This Row],[Climber]],Table4[],3)</f>
        <v>29900</v>
      </c>
    </row>
    <row r="324" spans="1:12" x14ac:dyDescent="0.2">
      <c r="A324" t="s">
        <v>419</v>
      </c>
      <c r="B324" t="s">
        <v>115</v>
      </c>
      <c r="C324" s="14" t="s">
        <v>429</v>
      </c>
      <c r="D324" t="s">
        <v>69</v>
      </c>
      <c r="E324" s="2">
        <v>43292</v>
      </c>
      <c r="F324" t="s">
        <v>70</v>
      </c>
      <c r="G324" t="s">
        <v>71</v>
      </c>
      <c r="H324">
        <f>VLOOKUP(Table2[[#This Row],[Climber]],Table4[],3)</f>
        <v>29900</v>
      </c>
    </row>
    <row r="325" spans="1:12" x14ac:dyDescent="0.2">
      <c r="A325" t="s">
        <v>114</v>
      </c>
      <c r="B325" t="s">
        <v>115</v>
      </c>
      <c r="C325" s="14" t="s">
        <v>429</v>
      </c>
      <c r="D325" t="s">
        <v>145</v>
      </c>
      <c r="E325" s="2">
        <v>42583</v>
      </c>
      <c r="F325" t="s">
        <v>70</v>
      </c>
      <c r="G325" t="s">
        <v>71</v>
      </c>
      <c r="H325">
        <f>VLOOKUP(Table2[[#This Row],[Climber]],Table4[],3)</f>
        <v>29900</v>
      </c>
    </row>
    <row r="326" spans="1:12" x14ac:dyDescent="0.2">
      <c r="A326" t="s">
        <v>418</v>
      </c>
      <c r="B326" t="s">
        <v>115</v>
      </c>
      <c r="C326" s="14" t="s">
        <v>429</v>
      </c>
      <c r="D326" t="s">
        <v>56</v>
      </c>
      <c r="E326" s="2">
        <v>42245</v>
      </c>
      <c r="F326" t="s">
        <v>70</v>
      </c>
      <c r="G326" t="s">
        <v>71</v>
      </c>
      <c r="H326">
        <f>VLOOKUP(Table2[[#This Row],[Climber]],Table4[],3)</f>
        <v>29900</v>
      </c>
    </row>
    <row r="327" spans="1:12" x14ac:dyDescent="0.2">
      <c r="A327" t="s">
        <v>435</v>
      </c>
      <c r="B327" t="s">
        <v>115</v>
      </c>
      <c r="C327" s="14" t="s">
        <v>429</v>
      </c>
      <c r="D327" t="s">
        <v>51</v>
      </c>
      <c r="E327" s="2">
        <v>2017</v>
      </c>
      <c r="F327" t="s">
        <v>70</v>
      </c>
      <c r="G327" t="s">
        <v>71</v>
      </c>
      <c r="H327">
        <f>VLOOKUP(Table2[[#This Row],[Climber]],Table4[],3)</f>
        <v>29900</v>
      </c>
    </row>
    <row r="328" spans="1:12" x14ac:dyDescent="0.2">
      <c r="A328" t="s">
        <v>391</v>
      </c>
      <c r="B328" t="s">
        <v>392</v>
      </c>
      <c r="C328" s="14" t="s">
        <v>429</v>
      </c>
      <c r="D328" t="s">
        <v>56</v>
      </c>
      <c r="E328" s="2">
        <v>42668</v>
      </c>
      <c r="F328" t="s">
        <v>88</v>
      </c>
      <c r="G328" t="s">
        <v>71</v>
      </c>
      <c r="H328">
        <f>VLOOKUP(Table2[[#This Row],[Climber]],Table4[],3)</f>
        <v>29900</v>
      </c>
    </row>
    <row r="329" spans="1:12" x14ac:dyDescent="0.2">
      <c r="A329" t="s">
        <v>421</v>
      </c>
      <c r="B329" t="s">
        <v>392</v>
      </c>
      <c r="C329" s="14" t="s">
        <v>429</v>
      </c>
      <c r="D329" t="s">
        <v>73</v>
      </c>
      <c r="E329" s="2">
        <v>41027</v>
      </c>
      <c r="F329" t="s">
        <v>70</v>
      </c>
      <c r="G329" t="s">
        <v>71</v>
      </c>
      <c r="H329">
        <f>VLOOKUP(Table2[[#This Row],[Climber]],Table4[],3)</f>
        <v>29900</v>
      </c>
    </row>
    <row r="330" spans="1:12" x14ac:dyDescent="0.2">
      <c r="A330" t="s">
        <v>255</v>
      </c>
      <c r="B330" t="s">
        <v>256</v>
      </c>
      <c r="C330" s="14" t="s">
        <v>429</v>
      </c>
      <c r="D330" t="s">
        <v>217</v>
      </c>
      <c r="E330" s="2">
        <v>42979</v>
      </c>
      <c r="F330" t="s">
        <v>95</v>
      </c>
      <c r="G330" t="s">
        <v>71</v>
      </c>
      <c r="H330">
        <f>VLOOKUP(Table2[[#This Row],[Climber]],Table4[],3)</f>
        <v>29900</v>
      </c>
    </row>
    <row r="331" spans="1:12" x14ac:dyDescent="0.2">
      <c r="A331" t="s">
        <v>436</v>
      </c>
      <c r="B331" t="s">
        <v>425</v>
      </c>
      <c r="C331" s="14" t="s">
        <v>429</v>
      </c>
      <c r="D331" t="s">
        <v>73</v>
      </c>
      <c r="E331" s="2">
        <v>42948</v>
      </c>
      <c r="F331" t="s">
        <v>95</v>
      </c>
      <c r="G331" t="s">
        <v>71</v>
      </c>
      <c r="H331">
        <f>VLOOKUP(Table2[[#This Row],[Climber]],Table4[],3)</f>
        <v>29900</v>
      </c>
      <c r="K331" s="13" t="s">
        <v>347</v>
      </c>
      <c r="L331">
        <f>VLOOKUP(K331,Table4[],3)</f>
        <v>27995</v>
      </c>
    </row>
    <row r="332" spans="1:12" x14ac:dyDescent="0.2">
      <c r="A332" t="s">
        <v>437</v>
      </c>
      <c r="B332" t="s">
        <v>438</v>
      </c>
      <c r="C332" s="14" t="s">
        <v>429</v>
      </c>
      <c r="D332" t="s">
        <v>51</v>
      </c>
      <c r="E332" s="2">
        <v>42703</v>
      </c>
      <c r="F332" t="s">
        <v>70</v>
      </c>
      <c r="G332" t="s">
        <v>71</v>
      </c>
      <c r="H332">
        <f>VLOOKUP(Table2[[#This Row],[Climber]],Table4[],3)</f>
        <v>29900</v>
      </c>
      <c r="L332" t="str">
        <f>INDEX(Table4[Sex],MATCH(K331,Table4[Climber]))</f>
        <v>M</v>
      </c>
    </row>
    <row r="333" spans="1:12" x14ac:dyDescent="0.2">
      <c r="A333" t="s">
        <v>426</v>
      </c>
      <c r="B333" t="s">
        <v>132</v>
      </c>
      <c r="C333" s="14" t="s">
        <v>429</v>
      </c>
      <c r="D333" t="s">
        <v>51</v>
      </c>
      <c r="E333" s="2">
        <v>42655</v>
      </c>
      <c r="F333" t="s">
        <v>70</v>
      </c>
      <c r="G333" t="s">
        <v>71</v>
      </c>
      <c r="H333">
        <f>VLOOKUP(Table2[[#This Row],[Climber]],Table4[],3)</f>
        <v>29900</v>
      </c>
    </row>
    <row r="334" spans="1:12" x14ac:dyDescent="0.2">
      <c r="A334" t="s">
        <v>131</v>
      </c>
      <c r="B334" t="s">
        <v>132</v>
      </c>
      <c r="C334" s="14" t="s">
        <v>429</v>
      </c>
      <c r="D334" t="s">
        <v>73</v>
      </c>
      <c r="E334" s="2">
        <v>41189</v>
      </c>
      <c r="F334" t="s">
        <v>70</v>
      </c>
      <c r="G334" t="s">
        <v>71</v>
      </c>
      <c r="H334">
        <f>VLOOKUP(Table2[[#This Row],[Climber]],Table4[],3)</f>
        <v>29900</v>
      </c>
    </row>
    <row r="335" spans="1:12" x14ac:dyDescent="0.2">
      <c r="A335" t="s">
        <v>327</v>
      </c>
      <c r="B335" t="s">
        <v>328</v>
      </c>
      <c r="C335" s="14" t="s">
        <v>439</v>
      </c>
      <c r="D335" t="s">
        <v>145</v>
      </c>
      <c r="E335" s="2">
        <v>42707</v>
      </c>
      <c r="F335" t="s">
        <v>95</v>
      </c>
      <c r="G335" t="s">
        <v>71</v>
      </c>
      <c r="H335">
        <f>VLOOKUP(Table2[[#This Row],[Climber]],Table4[],3)</f>
        <v>34036</v>
      </c>
    </row>
    <row r="336" spans="1:12" x14ac:dyDescent="0.2">
      <c r="A336" t="s">
        <v>440</v>
      </c>
      <c r="B336" t="s">
        <v>441</v>
      </c>
      <c r="C336" s="14" t="s">
        <v>442</v>
      </c>
      <c r="D336" t="s">
        <v>51</v>
      </c>
      <c r="E336" s="2">
        <v>42816</v>
      </c>
      <c r="F336" t="s">
        <v>95</v>
      </c>
      <c r="G336" t="s">
        <v>71</v>
      </c>
      <c r="H336">
        <f>VLOOKUP(Table2[[#This Row],[Climber]],Table4[],3)</f>
        <v>28688</v>
      </c>
    </row>
    <row r="337" spans="1:8" x14ac:dyDescent="0.2">
      <c r="A337" t="s">
        <v>443</v>
      </c>
      <c r="B337" t="s">
        <v>444</v>
      </c>
      <c r="C337" s="14" t="s">
        <v>442</v>
      </c>
      <c r="D337" t="s">
        <v>51</v>
      </c>
      <c r="E337" s="2">
        <v>40969</v>
      </c>
      <c r="F337" t="s">
        <v>95</v>
      </c>
      <c r="G337" t="s">
        <v>71</v>
      </c>
      <c r="H337">
        <f>VLOOKUP(Table2[[#This Row],[Climber]],Table4[],3)</f>
        <v>28688</v>
      </c>
    </row>
    <row r="338" spans="1:8" x14ac:dyDescent="0.2">
      <c r="A338" t="s">
        <v>170</v>
      </c>
      <c r="B338" t="s">
        <v>171</v>
      </c>
      <c r="C338" s="14" t="s">
        <v>442</v>
      </c>
      <c r="D338" t="s">
        <v>217</v>
      </c>
      <c r="E338" s="2">
        <v>43134</v>
      </c>
      <c r="F338" t="s">
        <v>95</v>
      </c>
      <c r="G338" t="s">
        <v>71</v>
      </c>
      <c r="H338">
        <f>VLOOKUP(Table2[[#This Row],[Climber]],Table4[],3)</f>
        <v>28688</v>
      </c>
    </row>
    <row r="339" spans="1:8" x14ac:dyDescent="0.2">
      <c r="A339" t="s">
        <v>96</v>
      </c>
      <c r="B339" t="s">
        <v>94</v>
      </c>
      <c r="C339" s="14" t="s">
        <v>442</v>
      </c>
      <c r="D339" t="s">
        <v>202</v>
      </c>
      <c r="E339" s="2">
        <v>42491</v>
      </c>
      <c r="F339" t="s">
        <v>70</v>
      </c>
      <c r="G339" t="s">
        <v>71</v>
      </c>
      <c r="H339">
        <f>VLOOKUP(Table2[[#This Row],[Climber]],Table4[],3)</f>
        <v>28688</v>
      </c>
    </row>
    <row r="340" spans="1:8" x14ac:dyDescent="0.2">
      <c r="A340" t="s">
        <v>227</v>
      </c>
      <c r="B340" t="s">
        <v>94</v>
      </c>
      <c r="C340" s="14" t="s">
        <v>442</v>
      </c>
      <c r="D340" t="s">
        <v>56</v>
      </c>
      <c r="E340" s="2">
        <v>41042</v>
      </c>
      <c r="F340" t="s">
        <v>70</v>
      </c>
      <c r="G340" t="s">
        <v>71</v>
      </c>
      <c r="H340">
        <f>VLOOKUP(Table2[[#This Row],[Climber]],Table4[],3)</f>
        <v>28688</v>
      </c>
    </row>
    <row r="341" spans="1:8" x14ac:dyDescent="0.2">
      <c r="A341" t="s">
        <v>230</v>
      </c>
      <c r="B341" t="s">
        <v>231</v>
      </c>
      <c r="C341" s="14" t="s">
        <v>445</v>
      </c>
      <c r="D341" t="s">
        <v>73</v>
      </c>
      <c r="E341" s="2">
        <v>43113</v>
      </c>
      <c r="F341" t="s">
        <v>95</v>
      </c>
      <c r="G341" t="s">
        <v>71</v>
      </c>
      <c r="H341">
        <f>VLOOKUP(Table2[[#This Row],[Climber]],Table4[],3)</f>
        <v>30498</v>
      </c>
    </row>
    <row r="342" spans="1:8" x14ac:dyDescent="0.2">
      <c r="A342" t="s">
        <v>446</v>
      </c>
      <c r="B342" t="s">
        <v>447</v>
      </c>
      <c r="C342" s="14" t="s">
        <v>448</v>
      </c>
      <c r="D342" t="s">
        <v>73</v>
      </c>
      <c r="E342" s="2">
        <v>42370</v>
      </c>
      <c r="F342" t="s">
        <v>70</v>
      </c>
      <c r="G342" t="s">
        <v>71</v>
      </c>
      <c r="H342">
        <f>VLOOKUP(Table2[[#This Row],[Climber]],Table4[],3)</f>
        <v>29002</v>
      </c>
    </row>
    <row r="343" spans="1:8" x14ac:dyDescent="0.2">
      <c r="A343" t="s">
        <v>449</v>
      </c>
      <c r="B343" t="s">
        <v>258</v>
      </c>
      <c r="C343" s="14" t="s">
        <v>450</v>
      </c>
      <c r="D343" t="s">
        <v>217</v>
      </c>
      <c r="E343" s="2">
        <v>42325</v>
      </c>
      <c r="F343" t="s">
        <v>70</v>
      </c>
      <c r="G343" t="s">
        <v>152</v>
      </c>
      <c r="H343">
        <f>VLOOKUP(Table2[[#This Row],[Climber]],Table4[],3)</f>
        <v>35526</v>
      </c>
    </row>
    <row r="344" spans="1:8" x14ac:dyDescent="0.2">
      <c r="A344" t="s">
        <v>257</v>
      </c>
      <c r="B344" t="s">
        <v>258</v>
      </c>
      <c r="C344" s="14" t="s">
        <v>450</v>
      </c>
      <c r="D344" t="s">
        <v>69</v>
      </c>
      <c r="E344" s="2">
        <v>42304</v>
      </c>
      <c r="F344" t="s">
        <v>195</v>
      </c>
      <c r="G344" t="s">
        <v>152</v>
      </c>
      <c r="H344">
        <f>VLOOKUP(Table2[[#This Row],[Climber]],Table4[],3)</f>
        <v>35526</v>
      </c>
    </row>
    <row r="345" spans="1:8" x14ac:dyDescent="0.2">
      <c r="A345" t="s">
        <v>130</v>
      </c>
      <c r="B345" t="s">
        <v>129</v>
      </c>
      <c r="C345" s="14" t="s">
        <v>451</v>
      </c>
      <c r="D345" t="s">
        <v>107</v>
      </c>
      <c r="E345" s="2">
        <v>42327</v>
      </c>
      <c r="F345" t="s">
        <v>59</v>
      </c>
      <c r="G345" t="s">
        <v>53</v>
      </c>
      <c r="H345">
        <f>VLOOKUP(Table2[[#This Row],[Climber]],Table4[],3)</f>
        <v>31272</v>
      </c>
    </row>
    <row r="346" spans="1:8" x14ac:dyDescent="0.2">
      <c r="A346" t="s">
        <v>72</v>
      </c>
      <c r="B346" t="s">
        <v>68</v>
      </c>
      <c r="C346" s="14" t="s">
        <v>452</v>
      </c>
      <c r="D346" t="s">
        <v>199</v>
      </c>
      <c r="E346" s="2">
        <v>42794</v>
      </c>
      <c r="F346" t="s">
        <v>95</v>
      </c>
      <c r="G346" t="s">
        <v>71</v>
      </c>
      <c r="H346">
        <f>VLOOKUP(Table2[[#This Row],[Climber]],Table4[],3)</f>
        <v>31907</v>
      </c>
    </row>
    <row r="347" spans="1:8" x14ac:dyDescent="0.2">
      <c r="A347" t="s">
        <v>453</v>
      </c>
      <c r="B347" t="s">
        <v>454</v>
      </c>
      <c r="C347" s="14" t="s">
        <v>452</v>
      </c>
      <c r="D347" t="s">
        <v>56</v>
      </c>
      <c r="E347" s="2">
        <v>42838</v>
      </c>
      <c r="F347" t="s">
        <v>158</v>
      </c>
      <c r="G347" t="s">
        <v>71</v>
      </c>
      <c r="H347">
        <f>VLOOKUP(Table2[[#This Row],[Climber]],Table4[],3)</f>
        <v>31907</v>
      </c>
    </row>
    <row r="348" spans="1:8" x14ac:dyDescent="0.2">
      <c r="A348" t="s">
        <v>236</v>
      </c>
      <c r="B348" t="s">
        <v>143</v>
      </c>
      <c r="C348" s="14" t="s">
        <v>452</v>
      </c>
      <c r="D348" t="s">
        <v>193</v>
      </c>
      <c r="E348" s="2">
        <v>42336</v>
      </c>
      <c r="F348" t="s">
        <v>70</v>
      </c>
      <c r="G348" t="s">
        <v>71</v>
      </c>
      <c r="H348">
        <f>VLOOKUP(Table2[[#This Row],[Climber]],Table4[],3)</f>
        <v>31907</v>
      </c>
    </row>
    <row r="349" spans="1:8" x14ac:dyDescent="0.2">
      <c r="A349" t="s">
        <v>142</v>
      </c>
      <c r="B349" t="s">
        <v>143</v>
      </c>
      <c r="C349" s="14" t="s">
        <v>452</v>
      </c>
      <c r="D349" t="s">
        <v>107</v>
      </c>
      <c r="E349" s="2">
        <v>42059</v>
      </c>
      <c r="F349" t="s">
        <v>95</v>
      </c>
      <c r="G349" t="s">
        <v>71</v>
      </c>
      <c r="H349">
        <f>VLOOKUP(Table2[[#This Row],[Climber]],Table4[],3)</f>
        <v>31907</v>
      </c>
    </row>
    <row r="350" spans="1:8" x14ac:dyDescent="0.2">
      <c r="A350" t="s">
        <v>446</v>
      </c>
      <c r="B350" t="s">
        <v>447</v>
      </c>
      <c r="C350" s="14" t="s">
        <v>452</v>
      </c>
      <c r="D350" t="s">
        <v>56</v>
      </c>
      <c r="E350" s="2">
        <v>2015</v>
      </c>
      <c r="F350" t="s">
        <v>158</v>
      </c>
      <c r="G350" t="s">
        <v>71</v>
      </c>
      <c r="H350">
        <f>VLOOKUP(Table2[[#This Row],[Climber]],Table4[],3)</f>
        <v>31907</v>
      </c>
    </row>
    <row r="351" spans="1:8" x14ac:dyDescent="0.2">
      <c r="A351" t="s">
        <v>455</v>
      </c>
      <c r="B351" t="s">
        <v>456</v>
      </c>
      <c r="C351" s="14" t="s">
        <v>457</v>
      </c>
      <c r="D351" t="s">
        <v>107</v>
      </c>
      <c r="E351" s="2">
        <v>43412</v>
      </c>
      <c r="F351" t="s">
        <v>70</v>
      </c>
      <c r="G351" t="s">
        <v>71</v>
      </c>
      <c r="H351">
        <f>VLOOKUP(Table2[[#This Row],[Climber]],Table4[],3)</f>
        <v>35020</v>
      </c>
    </row>
    <row r="352" spans="1:8" x14ac:dyDescent="0.2">
      <c r="A352" t="s">
        <v>458</v>
      </c>
      <c r="B352" t="s">
        <v>459</v>
      </c>
      <c r="C352" s="14" t="s">
        <v>457</v>
      </c>
      <c r="D352" t="s">
        <v>51</v>
      </c>
      <c r="E352" s="2">
        <v>43450</v>
      </c>
      <c r="F352" t="s">
        <v>70</v>
      </c>
      <c r="G352" t="s">
        <v>71</v>
      </c>
      <c r="H352">
        <f>VLOOKUP(Table2[[#This Row],[Climber]],Table4[],3)</f>
        <v>35020</v>
      </c>
    </row>
    <row r="353" spans="1:8" x14ac:dyDescent="0.2">
      <c r="A353" t="s">
        <v>460</v>
      </c>
      <c r="B353" t="s">
        <v>143</v>
      </c>
      <c r="C353" s="14" t="s">
        <v>461</v>
      </c>
      <c r="D353" t="s">
        <v>51</v>
      </c>
      <c r="E353" s="2">
        <v>43497</v>
      </c>
      <c r="F353" t="s">
        <v>70</v>
      </c>
      <c r="G353" t="s">
        <v>152</v>
      </c>
      <c r="H353" t="str">
        <f>VLOOKUP(Table2[[#This Row],[Climber]],Table4[],3)</f>
        <v>Unknown</v>
      </c>
    </row>
    <row r="354" spans="1:8" x14ac:dyDescent="0.2">
      <c r="A354" t="s">
        <v>230</v>
      </c>
      <c r="B354" t="s">
        <v>231</v>
      </c>
      <c r="C354" s="14" t="s">
        <v>462</v>
      </c>
      <c r="D354" t="s">
        <v>138</v>
      </c>
      <c r="E354" s="2">
        <v>43334</v>
      </c>
      <c r="F354" t="s">
        <v>95</v>
      </c>
      <c r="G354" t="s">
        <v>71</v>
      </c>
      <c r="H354" t="str">
        <f>VLOOKUP(Table2[[#This Row],[Climber]],Table4[],3)</f>
        <v>Unknown</v>
      </c>
    </row>
    <row r="355" spans="1:8" x14ac:dyDescent="0.2">
      <c r="A355" t="s">
        <v>18</v>
      </c>
      <c r="B355" t="s">
        <v>305</v>
      </c>
      <c r="C355" s="14" t="s">
        <v>463</v>
      </c>
      <c r="D355" t="s">
        <v>56</v>
      </c>
      <c r="E355" s="2">
        <v>42141</v>
      </c>
      <c r="F355" t="s">
        <v>52</v>
      </c>
      <c r="G355" t="s">
        <v>53</v>
      </c>
      <c r="H355">
        <f>VLOOKUP(Table2[[#This Row],[Climber]],Table4[],3)</f>
        <v>31562</v>
      </c>
    </row>
    <row r="356" spans="1:8" x14ac:dyDescent="0.2">
      <c r="A356" t="s">
        <v>190</v>
      </c>
      <c r="B356" t="s">
        <v>191</v>
      </c>
      <c r="C356" s="14" t="s">
        <v>463</v>
      </c>
      <c r="D356" t="s">
        <v>73</v>
      </c>
      <c r="E356" s="2">
        <v>40353</v>
      </c>
      <c r="F356" t="s">
        <v>151</v>
      </c>
      <c r="G356" t="s">
        <v>152</v>
      </c>
      <c r="H356">
        <f>VLOOKUP(Table2[[#This Row],[Climber]],Table4[],3)</f>
        <v>31562</v>
      </c>
    </row>
    <row r="357" spans="1:8" x14ac:dyDescent="0.2">
      <c r="A357" t="s">
        <v>194</v>
      </c>
      <c r="B357" t="s">
        <v>191</v>
      </c>
      <c r="C357" s="14" t="s">
        <v>463</v>
      </c>
      <c r="D357" t="s">
        <v>69</v>
      </c>
      <c r="E357" s="2">
        <v>2010</v>
      </c>
      <c r="F357" t="s">
        <v>158</v>
      </c>
      <c r="G357" t="s">
        <v>152</v>
      </c>
      <c r="H357">
        <f>VLOOKUP(Table2[[#This Row],[Climber]],Table4[],3)</f>
        <v>31562</v>
      </c>
    </row>
    <row r="358" spans="1:8" x14ac:dyDescent="0.2">
      <c r="A358" t="s">
        <v>281</v>
      </c>
      <c r="B358" t="s">
        <v>282</v>
      </c>
      <c r="C358" s="14" t="s">
        <v>463</v>
      </c>
      <c r="D358" t="s">
        <v>69</v>
      </c>
      <c r="E358" s="2">
        <v>43474</v>
      </c>
      <c r="F358" t="s">
        <v>95</v>
      </c>
      <c r="G358" t="s">
        <v>71</v>
      </c>
      <c r="H358">
        <f>VLOOKUP(Table2[[#This Row],[Climber]],Table4[],3)</f>
        <v>31562</v>
      </c>
    </row>
    <row r="359" spans="1:8" x14ac:dyDescent="0.2">
      <c r="A359" t="s">
        <v>416</v>
      </c>
      <c r="B359" t="s">
        <v>282</v>
      </c>
      <c r="C359" s="14" t="s">
        <v>463</v>
      </c>
      <c r="D359" t="s">
        <v>138</v>
      </c>
      <c r="E359" s="2">
        <v>43132</v>
      </c>
      <c r="F359" t="s">
        <v>158</v>
      </c>
      <c r="G359" t="s">
        <v>71</v>
      </c>
      <c r="H359">
        <f>VLOOKUP(Table2[[#This Row],[Climber]],Table4[],3)</f>
        <v>31562</v>
      </c>
    </row>
    <row r="360" spans="1:8" x14ac:dyDescent="0.2">
      <c r="A360" t="s">
        <v>340</v>
      </c>
      <c r="B360" t="s">
        <v>341</v>
      </c>
      <c r="C360" s="14" t="s">
        <v>464</v>
      </c>
      <c r="D360" t="s">
        <v>73</v>
      </c>
      <c r="E360" s="2">
        <v>41739</v>
      </c>
      <c r="F360" t="s">
        <v>95</v>
      </c>
      <c r="G360" t="s">
        <v>71</v>
      </c>
      <c r="H360">
        <f>VLOOKUP(Table2[[#This Row],[Climber]],Table4[],3)</f>
        <v>33403</v>
      </c>
    </row>
    <row r="361" spans="1:8" x14ac:dyDescent="0.2">
      <c r="A361" t="s">
        <v>465</v>
      </c>
      <c r="B361" t="s">
        <v>466</v>
      </c>
      <c r="C361" s="14" t="s">
        <v>467</v>
      </c>
      <c r="D361" t="s">
        <v>56</v>
      </c>
      <c r="E361" s="2">
        <v>2017</v>
      </c>
      <c r="F361" t="s">
        <v>70</v>
      </c>
      <c r="G361" t="s">
        <v>71</v>
      </c>
      <c r="H361">
        <f>VLOOKUP(Table2[[#This Row],[Climber]],Table4[],3)</f>
        <v>33179</v>
      </c>
    </row>
    <row r="362" spans="1:8" x14ac:dyDescent="0.2">
      <c r="A362" t="s">
        <v>213</v>
      </c>
      <c r="B362" t="s">
        <v>212</v>
      </c>
      <c r="C362" s="14" t="s">
        <v>468</v>
      </c>
      <c r="D362" t="s">
        <v>73</v>
      </c>
      <c r="E362" s="2">
        <v>40632</v>
      </c>
      <c r="F362" t="s">
        <v>70</v>
      </c>
      <c r="G362" t="s">
        <v>71</v>
      </c>
      <c r="H362">
        <f>VLOOKUP(Table2[[#This Row],[Climber]],Table4[],3)</f>
        <v>28918</v>
      </c>
    </row>
    <row r="363" spans="1:8" x14ac:dyDescent="0.2">
      <c r="A363" t="s">
        <v>357</v>
      </c>
      <c r="B363" t="s">
        <v>212</v>
      </c>
      <c r="C363" s="14" t="s">
        <v>468</v>
      </c>
      <c r="D363" t="s">
        <v>56</v>
      </c>
      <c r="E363" s="2">
        <v>39662</v>
      </c>
      <c r="F363" t="s">
        <v>151</v>
      </c>
      <c r="G363" t="s">
        <v>152</v>
      </c>
      <c r="H363">
        <f>VLOOKUP(Table2[[#This Row],[Climber]],Table4[],3)</f>
        <v>28918</v>
      </c>
    </row>
    <row r="364" spans="1:8" x14ac:dyDescent="0.2">
      <c r="A364" t="s">
        <v>416</v>
      </c>
      <c r="B364" t="s">
        <v>282</v>
      </c>
      <c r="C364" s="14" t="s">
        <v>469</v>
      </c>
      <c r="D364" t="s">
        <v>107</v>
      </c>
      <c r="E364" s="2">
        <v>43079</v>
      </c>
      <c r="F364" t="s">
        <v>70</v>
      </c>
      <c r="G364" t="s">
        <v>71</v>
      </c>
      <c r="H364">
        <f>VLOOKUP(Table2[[#This Row],[Climber]],Table4[],3)</f>
        <v>34575</v>
      </c>
    </row>
    <row r="365" spans="1:8" x14ac:dyDescent="0.2">
      <c r="A365" t="s">
        <v>411</v>
      </c>
      <c r="B365" t="s">
        <v>409</v>
      </c>
      <c r="C365" s="14" t="s">
        <v>470</v>
      </c>
      <c r="D365" t="s">
        <v>193</v>
      </c>
      <c r="E365" s="2">
        <v>43247</v>
      </c>
      <c r="F365" t="s">
        <v>95</v>
      </c>
      <c r="G365" t="s">
        <v>71</v>
      </c>
      <c r="H365">
        <f>VLOOKUP(Table2[[#This Row],[Climber]],Table4[],3)</f>
        <v>33722</v>
      </c>
    </row>
    <row r="366" spans="1:8" x14ac:dyDescent="0.2">
      <c r="A366" t="s">
        <v>170</v>
      </c>
      <c r="B366" t="s">
        <v>171</v>
      </c>
      <c r="C366" s="14" t="s">
        <v>471</v>
      </c>
      <c r="D366" t="s">
        <v>73</v>
      </c>
      <c r="E366" s="2">
        <v>42423</v>
      </c>
      <c r="F366" t="s">
        <v>70</v>
      </c>
      <c r="G366" t="s">
        <v>71</v>
      </c>
      <c r="H366">
        <f>VLOOKUP(Table2[[#This Row],[Climber]],Table4[],3)</f>
        <v>33355</v>
      </c>
    </row>
    <row r="367" spans="1:8" x14ac:dyDescent="0.2">
      <c r="A367" t="s">
        <v>472</v>
      </c>
      <c r="B367" t="s">
        <v>473</v>
      </c>
      <c r="C367" s="14" t="s">
        <v>471</v>
      </c>
      <c r="D367" t="s">
        <v>51</v>
      </c>
      <c r="E367" s="2">
        <v>41836</v>
      </c>
      <c r="F367" t="s">
        <v>70</v>
      </c>
      <c r="G367" t="s">
        <v>71</v>
      </c>
      <c r="H367">
        <f>VLOOKUP(Table2[[#This Row],[Climber]],Table4[],3)</f>
        <v>33355</v>
      </c>
    </row>
    <row r="368" spans="1:8" x14ac:dyDescent="0.2">
      <c r="A368" t="s">
        <v>214</v>
      </c>
      <c r="B368" t="s">
        <v>212</v>
      </c>
      <c r="C368" s="14" t="s">
        <v>474</v>
      </c>
      <c r="D368" t="s">
        <v>51</v>
      </c>
      <c r="E368" s="2">
        <v>41245</v>
      </c>
      <c r="F368" t="s">
        <v>70</v>
      </c>
      <c r="G368" t="s">
        <v>71</v>
      </c>
      <c r="H368">
        <f>VLOOKUP(Table2[[#This Row],[Climber]],Table4[],3)</f>
        <v>33453</v>
      </c>
    </row>
    <row r="369" spans="1:8" x14ac:dyDescent="0.2">
      <c r="A369" t="s">
        <v>475</v>
      </c>
      <c r="B369" t="s">
        <v>212</v>
      </c>
      <c r="C369" s="14" t="s">
        <v>474</v>
      </c>
      <c r="D369" t="s">
        <v>51</v>
      </c>
      <c r="E369" s="2">
        <v>2012</v>
      </c>
      <c r="F369" t="s">
        <v>70</v>
      </c>
      <c r="G369" t="s">
        <v>71</v>
      </c>
      <c r="H369">
        <f>VLOOKUP(Table2[[#This Row],[Climber]],Table4[],3)</f>
        <v>33453</v>
      </c>
    </row>
    <row r="370" spans="1:8" x14ac:dyDescent="0.2">
      <c r="A370" t="s">
        <v>327</v>
      </c>
      <c r="B370" t="s">
        <v>328</v>
      </c>
      <c r="C370" s="14" t="s">
        <v>476</v>
      </c>
      <c r="D370" t="s">
        <v>202</v>
      </c>
      <c r="E370" s="2">
        <v>43066</v>
      </c>
      <c r="F370" t="s">
        <v>95</v>
      </c>
      <c r="G370" t="s">
        <v>71</v>
      </c>
      <c r="H370" t="str">
        <f>VLOOKUP(Table2[[#This Row],[Climber]],Table4[],3)</f>
        <v>Unknown</v>
      </c>
    </row>
    <row r="371" spans="1:8" x14ac:dyDescent="0.2">
      <c r="A371" t="s">
        <v>477</v>
      </c>
      <c r="B371" t="s">
        <v>328</v>
      </c>
      <c r="C371" s="14" t="s">
        <v>476</v>
      </c>
      <c r="D371" t="s">
        <v>69</v>
      </c>
      <c r="E371" s="2">
        <v>43066</v>
      </c>
      <c r="F371" t="s">
        <v>70</v>
      </c>
      <c r="G371" t="s">
        <v>71</v>
      </c>
      <c r="H371" t="str">
        <f>VLOOKUP(Table2[[#This Row],[Climber]],Table4[],3)</f>
        <v>Unknown</v>
      </c>
    </row>
    <row r="372" spans="1:8" x14ac:dyDescent="0.2">
      <c r="A372" t="s">
        <v>280</v>
      </c>
      <c r="B372" t="s">
        <v>274</v>
      </c>
      <c r="C372" s="14" t="s">
        <v>476</v>
      </c>
      <c r="D372" t="s">
        <v>69</v>
      </c>
      <c r="E372" s="2">
        <v>41728</v>
      </c>
      <c r="F372" t="s">
        <v>70</v>
      </c>
      <c r="G372" t="s">
        <v>71</v>
      </c>
      <c r="H372" t="str">
        <f>VLOOKUP(Table2[[#This Row],[Climber]],Table4[],3)</f>
        <v>Unknown</v>
      </c>
    </row>
    <row r="373" spans="1:8" x14ac:dyDescent="0.2">
      <c r="A373" t="s">
        <v>233</v>
      </c>
      <c r="B373" t="s">
        <v>234</v>
      </c>
      <c r="C373" s="14" t="s">
        <v>476</v>
      </c>
      <c r="D373" t="s">
        <v>51</v>
      </c>
      <c r="E373" s="2">
        <v>43211</v>
      </c>
      <c r="F373" t="s">
        <v>158</v>
      </c>
      <c r="G373" t="s">
        <v>71</v>
      </c>
      <c r="H373" t="str">
        <f>VLOOKUP(Table2[[#This Row],[Climber]],Table4[],3)</f>
        <v>Unknown</v>
      </c>
    </row>
    <row r="374" spans="1:8" x14ac:dyDescent="0.2">
      <c r="A374" t="s">
        <v>478</v>
      </c>
      <c r="B374" t="s">
        <v>143</v>
      </c>
      <c r="C374" s="14" t="s">
        <v>479</v>
      </c>
      <c r="D374" t="s">
        <v>56</v>
      </c>
      <c r="E374" s="2">
        <v>38771</v>
      </c>
      <c r="F374" t="s">
        <v>158</v>
      </c>
      <c r="G374" t="s">
        <v>152</v>
      </c>
      <c r="H374">
        <f>VLOOKUP(Table2[[#This Row],[Climber]],Table4[],3)</f>
        <v>25452</v>
      </c>
    </row>
    <row r="375" spans="1:8" x14ac:dyDescent="0.2">
      <c r="A375" t="s">
        <v>480</v>
      </c>
      <c r="B375" t="s">
        <v>143</v>
      </c>
      <c r="C375" s="14" t="s">
        <v>479</v>
      </c>
      <c r="D375" t="s">
        <v>56</v>
      </c>
      <c r="E375" s="2">
        <v>37646</v>
      </c>
      <c r="F375" t="s">
        <v>70</v>
      </c>
      <c r="G375" t="s">
        <v>152</v>
      </c>
      <c r="H375">
        <f>VLOOKUP(Table2[[#This Row],[Climber]],Table4[],3)</f>
        <v>25452</v>
      </c>
    </row>
    <row r="376" spans="1:8" x14ac:dyDescent="0.2">
      <c r="A376" t="s">
        <v>481</v>
      </c>
      <c r="B376" t="s">
        <v>143</v>
      </c>
      <c r="C376" s="14" t="s">
        <v>479</v>
      </c>
      <c r="D376" t="s">
        <v>51</v>
      </c>
      <c r="E376" s="2">
        <v>37506</v>
      </c>
      <c r="F376" t="s">
        <v>88</v>
      </c>
      <c r="G376" t="s">
        <v>152</v>
      </c>
      <c r="H376">
        <f>VLOOKUP(Table2[[#This Row],[Climber]],Table4[],3)</f>
        <v>25452</v>
      </c>
    </row>
    <row r="377" spans="1:8" x14ac:dyDescent="0.2">
      <c r="A377" t="s">
        <v>482</v>
      </c>
      <c r="B377" t="s">
        <v>143</v>
      </c>
      <c r="C377" s="14" t="s">
        <v>479</v>
      </c>
      <c r="D377" t="s">
        <v>51</v>
      </c>
      <c r="E377" s="2">
        <v>2003</v>
      </c>
      <c r="F377" t="s">
        <v>95</v>
      </c>
      <c r="G377" t="s">
        <v>152</v>
      </c>
      <c r="H377">
        <f>VLOOKUP(Table2[[#This Row],[Climber]],Table4[],3)</f>
        <v>25452</v>
      </c>
    </row>
    <row r="378" spans="1:8" x14ac:dyDescent="0.2">
      <c r="A378" t="s">
        <v>483</v>
      </c>
      <c r="B378" t="s">
        <v>143</v>
      </c>
      <c r="C378" s="14" t="s">
        <v>479</v>
      </c>
      <c r="D378" t="s">
        <v>51</v>
      </c>
      <c r="F378" t="s">
        <v>70</v>
      </c>
      <c r="G378" t="s">
        <v>152</v>
      </c>
      <c r="H378">
        <f>VLOOKUP(Table2[[#This Row],[Climber]],Table4[],3)</f>
        <v>25452</v>
      </c>
    </row>
    <row r="379" spans="1:8" x14ac:dyDescent="0.2">
      <c r="A379" t="s">
        <v>455</v>
      </c>
      <c r="B379" t="s">
        <v>456</v>
      </c>
      <c r="C379" s="14" t="s">
        <v>484</v>
      </c>
      <c r="D379" t="s">
        <v>51</v>
      </c>
      <c r="E379" s="2">
        <v>39943</v>
      </c>
      <c r="F379" t="s">
        <v>70</v>
      </c>
      <c r="G379" t="s">
        <v>71</v>
      </c>
      <c r="H379" t="str">
        <f>VLOOKUP(Table2[[#This Row],[Climber]],Table4[],3)</f>
        <v>Unknown</v>
      </c>
    </row>
    <row r="380" spans="1:8" x14ac:dyDescent="0.2">
      <c r="A380" t="s">
        <v>485</v>
      </c>
      <c r="B380" t="s">
        <v>456</v>
      </c>
      <c r="C380" s="14" t="s">
        <v>484</v>
      </c>
      <c r="D380" t="s">
        <v>56</v>
      </c>
      <c r="F380" t="s">
        <v>158</v>
      </c>
      <c r="G380" t="s">
        <v>71</v>
      </c>
      <c r="H380" t="str">
        <f>VLOOKUP(Table2[[#This Row],[Climber]],Table4[],3)</f>
        <v>Unknown</v>
      </c>
    </row>
    <row r="381" spans="1:8" x14ac:dyDescent="0.2">
      <c r="A381" t="s">
        <v>486</v>
      </c>
      <c r="B381" t="s">
        <v>431</v>
      </c>
      <c r="C381" s="14" t="s">
        <v>487</v>
      </c>
      <c r="D381" t="s">
        <v>51</v>
      </c>
      <c r="E381" s="2">
        <v>2011</v>
      </c>
      <c r="F381" t="s">
        <v>70</v>
      </c>
      <c r="G381" t="s">
        <v>152</v>
      </c>
      <c r="H381" t="str">
        <f>VLOOKUP(Table2[[#This Row],[Climber]],Table4[],3)</f>
        <v>Unknown</v>
      </c>
    </row>
    <row r="382" spans="1:8" x14ac:dyDescent="0.2">
      <c r="A382" t="s">
        <v>455</v>
      </c>
      <c r="B382" t="s">
        <v>456</v>
      </c>
      <c r="C382" s="14" t="s">
        <v>488</v>
      </c>
      <c r="D382" t="s">
        <v>56</v>
      </c>
      <c r="E382" s="2">
        <v>40115</v>
      </c>
      <c r="F382" t="s">
        <v>70</v>
      </c>
      <c r="G382" t="s">
        <v>71</v>
      </c>
      <c r="H382">
        <f>VLOOKUP(Table2[[#This Row],[Climber]],Table4[],3)</f>
        <v>25709</v>
      </c>
    </row>
    <row r="383" spans="1:8" x14ac:dyDescent="0.2">
      <c r="A383" t="s">
        <v>485</v>
      </c>
      <c r="B383" t="s">
        <v>456</v>
      </c>
      <c r="C383" s="14" t="s">
        <v>488</v>
      </c>
      <c r="D383" t="s">
        <v>51</v>
      </c>
      <c r="E383" s="2">
        <v>2004</v>
      </c>
      <c r="F383" t="s">
        <v>70</v>
      </c>
      <c r="G383" t="s">
        <v>71</v>
      </c>
      <c r="H383">
        <f>VLOOKUP(Table2[[#This Row],[Climber]],Table4[],3)</f>
        <v>25709</v>
      </c>
    </row>
    <row r="384" spans="1:8" x14ac:dyDescent="0.2">
      <c r="A384" t="s">
        <v>399</v>
      </c>
      <c r="B384" t="s">
        <v>338</v>
      </c>
      <c r="C384" s="14" t="s">
        <v>488</v>
      </c>
      <c r="D384" t="s">
        <v>51</v>
      </c>
      <c r="E384" s="2">
        <v>38718</v>
      </c>
      <c r="F384" t="s">
        <v>88</v>
      </c>
      <c r="G384" t="s">
        <v>71</v>
      </c>
      <c r="H384">
        <f>VLOOKUP(Table2[[#This Row],[Climber]],Table4[],3)</f>
        <v>25709</v>
      </c>
    </row>
    <row r="385" spans="1:8" x14ac:dyDescent="0.2">
      <c r="A385" t="s">
        <v>449</v>
      </c>
      <c r="B385" t="s">
        <v>258</v>
      </c>
      <c r="C385" s="14" t="s">
        <v>488</v>
      </c>
      <c r="D385" t="s">
        <v>51</v>
      </c>
      <c r="E385" s="2">
        <v>34455</v>
      </c>
      <c r="F385" t="s">
        <v>70</v>
      </c>
      <c r="G385" t="s">
        <v>152</v>
      </c>
      <c r="H385">
        <f>VLOOKUP(Table2[[#This Row],[Climber]],Table4[],3)</f>
        <v>25709</v>
      </c>
    </row>
    <row r="386" spans="1:8" x14ac:dyDescent="0.2">
      <c r="A386" t="s">
        <v>257</v>
      </c>
      <c r="B386" t="s">
        <v>258</v>
      </c>
      <c r="C386" s="14" t="s">
        <v>488</v>
      </c>
      <c r="D386" t="s">
        <v>51</v>
      </c>
      <c r="F386" t="s">
        <v>70</v>
      </c>
      <c r="G386" t="s">
        <v>152</v>
      </c>
      <c r="H386">
        <f>VLOOKUP(Table2[[#This Row],[Climber]],Table4[],3)</f>
        <v>25709</v>
      </c>
    </row>
    <row r="387" spans="1:8" x14ac:dyDescent="0.2">
      <c r="A387" t="s">
        <v>230</v>
      </c>
      <c r="B387" t="s">
        <v>231</v>
      </c>
      <c r="C387" s="14" t="s">
        <v>488</v>
      </c>
      <c r="D387" t="s">
        <v>51</v>
      </c>
      <c r="E387" s="2">
        <v>42795</v>
      </c>
      <c r="F387" t="s">
        <v>70</v>
      </c>
      <c r="G387" t="s">
        <v>71</v>
      </c>
      <c r="H387">
        <f>VLOOKUP(Table2[[#This Row],[Climber]],Table4[],3)</f>
        <v>25709</v>
      </c>
    </row>
    <row r="388" spans="1:8" x14ac:dyDescent="0.2">
      <c r="A388" t="s">
        <v>489</v>
      </c>
      <c r="B388" t="s">
        <v>231</v>
      </c>
      <c r="C388" s="14" t="s">
        <v>488</v>
      </c>
      <c r="D388" t="s">
        <v>51</v>
      </c>
      <c r="E388" s="2">
        <v>42075</v>
      </c>
      <c r="F388" t="s">
        <v>70</v>
      </c>
      <c r="G388" t="s">
        <v>71</v>
      </c>
      <c r="H388">
        <f>VLOOKUP(Table2[[#This Row],[Climber]],Table4[],3)</f>
        <v>25709</v>
      </c>
    </row>
    <row r="389" spans="1:8" x14ac:dyDescent="0.2">
      <c r="A389" t="s">
        <v>311</v>
      </c>
      <c r="B389" t="s">
        <v>312</v>
      </c>
      <c r="C389" s="14" t="s">
        <v>488</v>
      </c>
      <c r="D389" t="s">
        <v>56</v>
      </c>
      <c r="E389" s="2">
        <v>39074</v>
      </c>
      <c r="F389" t="s">
        <v>158</v>
      </c>
      <c r="G389" t="s">
        <v>71</v>
      </c>
      <c r="H389">
        <f>VLOOKUP(Table2[[#This Row],[Climber]],Table4[],3)</f>
        <v>25709</v>
      </c>
    </row>
    <row r="390" spans="1:8" x14ac:dyDescent="0.2">
      <c r="A390" t="s">
        <v>490</v>
      </c>
      <c r="B390" t="s">
        <v>115</v>
      </c>
      <c r="C390" s="14" t="s">
        <v>488</v>
      </c>
      <c r="D390" t="s">
        <v>51</v>
      </c>
      <c r="E390" s="2">
        <v>42644</v>
      </c>
      <c r="F390" t="s">
        <v>70</v>
      </c>
      <c r="G390" t="s">
        <v>71</v>
      </c>
      <c r="H390">
        <f>VLOOKUP(Table2[[#This Row],[Climber]],Table4[],3)</f>
        <v>25709</v>
      </c>
    </row>
    <row r="391" spans="1:8" x14ac:dyDescent="0.2">
      <c r="A391" t="s">
        <v>114</v>
      </c>
      <c r="B391" t="s">
        <v>115</v>
      </c>
      <c r="C391" s="14" t="s">
        <v>488</v>
      </c>
      <c r="D391" t="s">
        <v>51</v>
      </c>
      <c r="E391" s="2">
        <v>37488</v>
      </c>
      <c r="F391" t="s">
        <v>95</v>
      </c>
      <c r="G391" t="s">
        <v>71</v>
      </c>
      <c r="H391">
        <f>VLOOKUP(Table2[[#This Row],[Climber]],Table4[],3)</f>
        <v>25709</v>
      </c>
    </row>
    <row r="392" spans="1:8" x14ac:dyDescent="0.2">
      <c r="A392" t="s">
        <v>417</v>
      </c>
      <c r="B392" t="s">
        <v>115</v>
      </c>
      <c r="C392" s="14" t="s">
        <v>488</v>
      </c>
      <c r="D392" t="s">
        <v>51</v>
      </c>
      <c r="E392" s="2">
        <v>37486</v>
      </c>
      <c r="F392" t="s">
        <v>70</v>
      </c>
      <c r="G392" t="s">
        <v>71</v>
      </c>
      <c r="H392">
        <f>VLOOKUP(Table2[[#This Row],[Climber]],Table4[],3)</f>
        <v>25709</v>
      </c>
    </row>
    <row r="393" spans="1:8" x14ac:dyDescent="0.2">
      <c r="A393" t="s">
        <v>465</v>
      </c>
      <c r="B393" t="s">
        <v>466</v>
      </c>
      <c r="C393" s="14" t="s">
        <v>488</v>
      </c>
      <c r="D393" t="s">
        <v>51</v>
      </c>
      <c r="E393" s="2">
        <v>40603</v>
      </c>
      <c r="F393" t="s">
        <v>70</v>
      </c>
      <c r="G393" t="s">
        <v>71</v>
      </c>
      <c r="H393">
        <f>VLOOKUP(Table2[[#This Row],[Climber]],Table4[],3)</f>
        <v>25709</v>
      </c>
    </row>
    <row r="394" spans="1:8" x14ac:dyDescent="0.2">
      <c r="A394" t="s">
        <v>491</v>
      </c>
      <c r="B394" t="s">
        <v>492</v>
      </c>
      <c r="C394" s="14" t="s">
        <v>493</v>
      </c>
      <c r="D394" t="s">
        <v>51</v>
      </c>
      <c r="E394" s="2">
        <v>34856</v>
      </c>
      <c r="F394" t="s">
        <v>52</v>
      </c>
      <c r="G394" t="s">
        <v>53</v>
      </c>
      <c r="H394">
        <f>VLOOKUP(Table2[[#This Row],[Climber]],Table4[],3)</f>
        <v>25592</v>
      </c>
    </row>
    <row r="395" spans="1:8" x14ac:dyDescent="0.2">
      <c r="A395" t="s">
        <v>257</v>
      </c>
      <c r="B395" t="s">
        <v>258</v>
      </c>
      <c r="C395" s="14" t="s">
        <v>493</v>
      </c>
      <c r="D395" t="s">
        <v>56</v>
      </c>
      <c r="E395" s="2">
        <v>37561</v>
      </c>
      <c r="F395" t="s">
        <v>70</v>
      </c>
      <c r="G395" t="s">
        <v>152</v>
      </c>
      <c r="H395">
        <f>VLOOKUP(Table2[[#This Row],[Climber]],Table4[],3)</f>
        <v>25592</v>
      </c>
    </row>
    <row r="396" spans="1:8" x14ac:dyDescent="0.2">
      <c r="A396" t="s">
        <v>449</v>
      </c>
      <c r="B396" t="s">
        <v>258</v>
      </c>
      <c r="C396" s="14" t="s">
        <v>493</v>
      </c>
      <c r="D396" t="s">
        <v>73</v>
      </c>
      <c r="E396" s="2">
        <v>37561</v>
      </c>
      <c r="F396" t="s">
        <v>70</v>
      </c>
      <c r="G396" t="s">
        <v>152</v>
      </c>
      <c r="H396">
        <f>VLOOKUP(Table2[[#This Row],[Climber]],Table4[],3)</f>
        <v>25592</v>
      </c>
    </row>
    <row r="397" spans="1:8" x14ac:dyDescent="0.2">
      <c r="A397" t="s">
        <v>494</v>
      </c>
      <c r="B397" t="s">
        <v>252</v>
      </c>
      <c r="C397" s="14" t="s">
        <v>493</v>
      </c>
      <c r="D397" t="s">
        <v>51</v>
      </c>
      <c r="E397" s="2">
        <v>39995</v>
      </c>
      <c r="F397" t="s">
        <v>66</v>
      </c>
      <c r="G397" t="s">
        <v>53</v>
      </c>
      <c r="H397">
        <f>VLOOKUP(Table2[[#This Row],[Climber]],Table4[],3)</f>
        <v>25592</v>
      </c>
    </row>
    <row r="398" spans="1:8" x14ac:dyDescent="0.2">
      <c r="A398" t="s">
        <v>251</v>
      </c>
      <c r="B398" t="s">
        <v>252</v>
      </c>
      <c r="C398" s="14" t="s">
        <v>493</v>
      </c>
      <c r="D398" t="s">
        <v>51</v>
      </c>
      <c r="E398" s="2">
        <v>39387</v>
      </c>
      <c r="F398" t="s">
        <v>66</v>
      </c>
      <c r="G398" t="s">
        <v>53</v>
      </c>
      <c r="H398">
        <f>VLOOKUP(Table2[[#This Row],[Climber]],Table4[],3)</f>
        <v>25592</v>
      </c>
    </row>
    <row r="399" spans="1:8" x14ac:dyDescent="0.2">
      <c r="A399" t="s">
        <v>495</v>
      </c>
      <c r="B399" t="s">
        <v>496</v>
      </c>
      <c r="C399" s="14" t="s">
        <v>497</v>
      </c>
      <c r="D399" t="s">
        <v>56</v>
      </c>
      <c r="E399" s="2">
        <v>38059</v>
      </c>
      <c r="F399" t="s">
        <v>158</v>
      </c>
      <c r="G399" t="s">
        <v>71</v>
      </c>
      <c r="H399">
        <f>VLOOKUP(Table2[[#This Row],[Climber]],Table4[],3)</f>
        <v>28905</v>
      </c>
    </row>
    <row r="400" spans="1:8" x14ac:dyDescent="0.2">
      <c r="A400" t="s">
        <v>320</v>
      </c>
      <c r="B400" t="s">
        <v>68</v>
      </c>
      <c r="C400" s="14" t="s">
        <v>498</v>
      </c>
      <c r="D400" t="s">
        <v>56</v>
      </c>
      <c r="E400" s="2">
        <v>41614</v>
      </c>
      <c r="F400" t="s">
        <v>95</v>
      </c>
      <c r="G400" t="s">
        <v>71</v>
      </c>
      <c r="H400">
        <f>VLOOKUP(Table2[[#This Row],[Climber]],Table4[],3)</f>
        <v>32040</v>
      </c>
    </row>
    <row r="401" spans="1:8" x14ac:dyDescent="0.2">
      <c r="A401" t="s">
        <v>196</v>
      </c>
      <c r="B401" t="s">
        <v>197</v>
      </c>
      <c r="C401" s="14" t="s">
        <v>498</v>
      </c>
      <c r="D401" t="s">
        <v>138</v>
      </c>
      <c r="E401" s="2">
        <v>41688</v>
      </c>
      <c r="F401" t="s">
        <v>70</v>
      </c>
      <c r="G401" t="s">
        <v>71</v>
      </c>
      <c r="H401">
        <f>VLOOKUP(Table2[[#This Row],[Climber]],Table4[],3)</f>
        <v>32040</v>
      </c>
    </row>
    <row r="402" spans="1:8" x14ac:dyDescent="0.2">
      <c r="A402" t="s">
        <v>499</v>
      </c>
      <c r="B402" t="s">
        <v>500</v>
      </c>
      <c r="C402" s="14" t="s">
        <v>498</v>
      </c>
      <c r="D402" t="s">
        <v>56</v>
      </c>
      <c r="E402" s="2">
        <v>43006</v>
      </c>
      <c r="F402" t="s">
        <v>70</v>
      </c>
      <c r="G402" t="s">
        <v>71</v>
      </c>
      <c r="H402">
        <f>VLOOKUP(Table2[[#This Row],[Climber]],Table4[],3)</f>
        <v>32040</v>
      </c>
    </row>
    <row r="403" spans="1:8" x14ac:dyDescent="0.2">
      <c r="A403" t="s">
        <v>432</v>
      </c>
      <c r="B403" t="s">
        <v>433</v>
      </c>
      <c r="C403" s="14" t="s">
        <v>498</v>
      </c>
      <c r="D403" t="s">
        <v>69</v>
      </c>
      <c r="E403" s="2">
        <v>43365</v>
      </c>
      <c r="F403" t="s">
        <v>95</v>
      </c>
      <c r="G403" t="s">
        <v>71</v>
      </c>
      <c r="H403">
        <f>VLOOKUP(Table2[[#This Row],[Climber]],Table4[],3)</f>
        <v>32040</v>
      </c>
    </row>
    <row r="404" spans="1:8" x14ac:dyDescent="0.2">
      <c r="A404" t="s">
        <v>227</v>
      </c>
      <c r="B404" t="s">
        <v>94</v>
      </c>
      <c r="C404" s="14" t="s">
        <v>498</v>
      </c>
      <c r="D404" t="s">
        <v>200</v>
      </c>
      <c r="E404" s="2">
        <v>43348</v>
      </c>
      <c r="F404" t="s">
        <v>95</v>
      </c>
      <c r="G404" t="s">
        <v>71</v>
      </c>
      <c r="H404">
        <f>VLOOKUP(Table2[[#This Row],[Climber]],Table4[],3)</f>
        <v>32040</v>
      </c>
    </row>
    <row r="405" spans="1:8" x14ac:dyDescent="0.2">
      <c r="A405" t="s">
        <v>96</v>
      </c>
      <c r="B405" t="s">
        <v>94</v>
      </c>
      <c r="C405" s="14" t="s">
        <v>498</v>
      </c>
      <c r="D405" t="s">
        <v>222</v>
      </c>
      <c r="E405" s="2">
        <v>42496</v>
      </c>
      <c r="F405" t="s">
        <v>95</v>
      </c>
      <c r="G405" t="s">
        <v>71</v>
      </c>
      <c r="H405">
        <f>VLOOKUP(Table2[[#This Row],[Climber]],Table4[],3)</f>
        <v>32040</v>
      </c>
    </row>
    <row r="406" spans="1:8" x14ac:dyDescent="0.2">
      <c r="A406" t="s">
        <v>201</v>
      </c>
      <c r="B406" t="s">
        <v>94</v>
      </c>
      <c r="C406" s="14" t="s">
        <v>498</v>
      </c>
      <c r="D406" t="s">
        <v>107</v>
      </c>
      <c r="E406" s="2">
        <v>42156</v>
      </c>
      <c r="F406" t="s">
        <v>95</v>
      </c>
      <c r="G406" t="s">
        <v>71</v>
      </c>
      <c r="H406">
        <f>VLOOKUP(Table2[[#This Row],[Climber]],Table4[],3)</f>
        <v>32040</v>
      </c>
    </row>
    <row r="407" spans="1:8" x14ac:dyDescent="0.2">
      <c r="A407" t="s">
        <v>329</v>
      </c>
      <c r="B407" t="s">
        <v>256</v>
      </c>
      <c r="C407" s="14" t="s">
        <v>498</v>
      </c>
      <c r="D407" t="s">
        <v>73</v>
      </c>
      <c r="E407" s="2">
        <v>43321</v>
      </c>
      <c r="F407" t="s">
        <v>95</v>
      </c>
      <c r="G407" t="s">
        <v>71</v>
      </c>
      <c r="H407">
        <f>VLOOKUP(Table2[[#This Row],[Climber]],Table4[],3)</f>
        <v>32040</v>
      </c>
    </row>
    <row r="408" spans="1:8" x14ac:dyDescent="0.2">
      <c r="A408" t="s">
        <v>255</v>
      </c>
      <c r="B408" t="s">
        <v>256</v>
      </c>
      <c r="C408" s="14" t="s">
        <v>498</v>
      </c>
      <c r="D408" t="s">
        <v>226</v>
      </c>
      <c r="E408" s="2">
        <v>42280</v>
      </c>
      <c r="F408" t="s">
        <v>95</v>
      </c>
      <c r="G408" t="s">
        <v>71</v>
      </c>
      <c r="H408">
        <f>VLOOKUP(Table2[[#This Row],[Climber]],Table4[],3)</f>
        <v>32040</v>
      </c>
    </row>
    <row r="409" spans="1:8" x14ac:dyDescent="0.2">
      <c r="A409" t="s">
        <v>501</v>
      </c>
      <c r="B409" t="s">
        <v>502</v>
      </c>
      <c r="C409" s="14" t="s">
        <v>498</v>
      </c>
      <c r="D409" t="s">
        <v>138</v>
      </c>
      <c r="E409" s="2">
        <v>43453</v>
      </c>
      <c r="F409" t="s">
        <v>95</v>
      </c>
      <c r="G409" t="s">
        <v>71</v>
      </c>
      <c r="H409">
        <f>VLOOKUP(Table2[[#This Row],[Climber]],Table4[],3)</f>
        <v>32040</v>
      </c>
    </row>
    <row r="410" spans="1:8" x14ac:dyDescent="0.2">
      <c r="A410" t="s">
        <v>319</v>
      </c>
      <c r="B410" t="s">
        <v>68</v>
      </c>
      <c r="C410" s="14" t="s">
        <v>503</v>
      </c>
      <c r="D410" t="s">
        <v>73</v>
      </c>
      <c r="E410" s="2">
        <v>42773</v>
      </c>
      <c r="F410" t="s">
        <v>70</v>
      </c>
      <c r="G410" t="s">
        <v>71</v>
      </c>
      <c r="H410">
        <f>VLOOKUP(Table2[[#This Row],[Climber]],Table4[],3)</f>
        <v>35561</v>
      </c>
    </row>
    <row r="411" spans="1:8" x14ac:dyDescent="0.2">
      <c r="A411" t="s">
        <v>320</v>
      </c>
      <c r="B411" t="s">
        <v>68</v>
      </c>
      <c r="C411" s="14" t="s">
        <v>503</v>
      </c>
      <c r="D411" t="s">
        <v>193</v>
      </c>
      <c r="E411" s="2">
        <v>42758</v>
      </c>
      <c r="F411" t="s">
        <v>95</v>
      </c>
      <c r="G411" t="s">
        <v>71</v>
      </c>
      <c r="H411">
        <f>VLOOKUP(Table2[[#This Row],[Climber]],Table4[],3)</f>
        <v>35561</v>
      </c>
    </row>
    <row r="412" spans="1:8" x14ac:dyDescent="0.2">
      <c r="A412" t="s">
        <v>72</v>
      </c>
      <c r="B412" t="s">
        <v>68</v>
      </c>
      <c r="C412" s="14" t="s">
        <v>503</v>
      </c>
      <c r="D412" t="s">
        <v>202</v>
      </c>
      <c r="E412" s="2">
        <v>42039</v>
      </c>
      <c r="F412" t="s">
        <v>95</v>
      </c>
      <c r="G412" t="s">
        <v>71</v>
      </c>
      <c r="H412">
        <f>VLOOKUP(Table2[[#This Row],[Climber]],Table4[],3)</f>
        <v>35561</v>
      </c>
    </row>
    <row r="413" spans="1:8" x14ac:dyDescent="0.2">
      <c r="A413" t="s">
        <v>196</v>
      </c>
      <c r="B413" t="s">
        <v>197</v>
      </c>
      <c r="C413" s="14" t="s">
        <v>503</v>
      </c>
      <c r="D413" t="s">
        <v>226</v>
      </c>
      <c r="E413" s="2">
        <v>41679</v>
      </c>
      <c r="F413" t="s">
        <v>70</v>
      </c>
      <c r="G413" t="s">
        <v>71</v>
      </c>
      <c r="H413">
        <f>VLOOKUP(Table2[[#This Row],[Climber]],Table4[],3)</f>
        <v>35561</v>
      </c>
    </row>
    <row r="414" spans="1:8" x14ac:dyDescent="0.2">
      <c r="A414" t="s">
        <v>148</v>
      </c>
      <c r="B414" t="s">
        <v>143</v>
      </c>
      <c r="C414" s="14" t="s">
        <v>503</v>
      </c>
      <c r="D414" t="s">
        <v>226</v>
      </c>
      <c r="E414" s="2">
        <v>43402</v>
      </c>
      <c r="F414" t="s">
        <v>95</v>
      </c>
      <c r="G414" t="s">
        <v>71</v>
      </c>
      <c r="H414">
        <f>VLOOKUP(Table2[[#This Row],[Climber]],Table4[],3)</f>
        <v>35561</v>
      </c>
    </row>
    <row r="415" spans="1:8" x14ac:dyDescent="0.2">
      <c r="A415" t="s">
        <v>236</v>
      </c>
      <c r="B415" t="s">
        <v>143</v>
      </c>
      <c r="C415" s="14" t="s">
        <v>503</v>
      </c>
      <c r="D415" t="s">
        <v>200</v>
      </c>
      <c r="E415" s="2">
        <v>43154</v>
      </c>
      <c r="F415" t="s">
        <v>70</v>
      </c>
      <c r="G415" t="s">
        <v>71</v>
      </c>
      <c r="H415">
        <f>VLOOKUP(Table2[[#This Row],[Climber]],Table4[],3)</f>
        <v>35561</v>
      </c>
    </row>
    <row r="416" spans="1:8" x14ac:dyDescent="0.2">
      <c r="A416" t="s">
        <v>142</v>
      </c>
      <c r="B416" t="s">
        <v>143</v>
      </c>
      <c r="C416" s="14" t="s">
        <v>503</v>
      </c>
      <c r="D416" t="s">
        <v>193</v>
      </c>
      <c r="E416" s="2">
        <v>42735</v>
      </c>
      <c r="F416" t="s">
        <v>195</v>
      </c>
      <c r="G416" t="s">
        <v>71</v>
      </c>
      <c r="H416">
        <f>VLOOKUP(Table2[[#This Row],[Climber]],Table4[],3)</f>
        <v>35561</v>
      </c>
    </row>
    <row r="417" spans="1:8" x14ac:dyDescent="0.2">
      <c r="A417" t="s">
        <v>432</v>
      </c>
      <c r="B417" t="s">
        <v>433</v>
      </c>
      <c r="C417" s="14" t="s">
        <v>503</v>
      </c>
      <c r="D417" t="s">
        <v>51</v>
      </c>
      <c r="E417" s="2">
        <v>42948</v>
      </c>
      <c r="F417" t="s">
        <v>70</v>
      </c>
      <c r="G417" t="s">
        <v>71</v>
      </c>
      <c r="H417">
        <f>VLOOKUP(Table2[[#This Row],[Climber]],Table4[],3)</f>
        <v>35561</v>
      </c>
    </row>
    <row r="418" spans="1:8" x14ac:dyDescent="0.2">
      <c r="A418" t="s">
        <v>201</v>
      </c>
      <c r="B418" t="s">
        <v>94</v>
      </c>
      <c r="C418" s="14" t="s">
        <v>503</v>
      </c>
      <c r="D418" t="s">
        <v>504</v>
      </c>
      <c r="E418" s="2">
        <v>43385</v>
      </c>
      <c r="F418" t="s">
        <v>95</v>
      </c>
      <c r="G418" t="s">
        <v>71</v>
      </c>
      <c r="H418">
        <f>VLOOKUP(Table2[[#This Row],[Climber]],Table4[],3)</f>
        <v>35561</v>
      </c>
    </row>
    <row r="419" spans="1:8" x14ac:dyDescent="0.2">
      <c r="A419" t="s">
        <v>417</v>
      </c>
      <c r="B419" t="s">
        <v>115</v>
      </c>
      <c r="C419" s="14" t="s">
        <v>503</v>
      </c>
      <c r="D419" t="s">
        <v>69</v>
      </c>
      <c r="E419" s="2">
        <v>43330</v>
      </c>
      <c r="F419" t="s">
        <v>70</v>
      </c>
      <c r="G419" t="s">
        <v>71</v>
      </c>
      <c r="H419">
        <f>VLOOKUP(Table2[[#This Row],[Climber]],Table4[],3)</f>
        <v>35561</v>
      </c>
    </row>
    <row r="420" spans="1:8" x14ac:dyDescent="0.2">
      <c r="A420" t="s">
        <v>505</v>
      </c>
      <c r="B420" t="s">
        <v>115</v>
      </c>
      <c r="C420" s="14" t="s">
        <v>503</v>
      </c>
      <c r="D420" t="s">
        <v>51</v>
      </c>
      <c r="E420" s="2">
        <v>43295</v>
      </c>
      <c r="F420" t="s">
        <v>70</v>
      </c>
      <c r="G420" t="s">
        <v>71</v>
      </c>
      <c r="H420">
        <f>VLOOKUP(Table2[[#This Row],[Climber]],Table4[],3)</f>
        <v>35561</v>
      </c>
    </row>
    <row r="421" spans="1:8" x14ac:dyDescent="0.2">
      <c r="A421" t="s">
        <v>255</v>
      </c>
      <c r="B421" t="s">
        <v>256</v>
      </c>
      <c r="C421" s="14" t="s">
        <v>503</v>
      </c>
      <c r="D421" t="s">
        <v>73</v>
      </c>
      <c r="E421" s="2">
        <v>41816</v>
      </c>
      <c r="F421" t="s">
        <v>95</v>
      </c>
      <c r="G421" t="s">
        <v>71</v>
      </c>
      <c r="H421">
        <f>VLOOKUP(Table2[[#This Row],[Climber]],Table4[],3)</f>
        <v>35561</v>
      </c>
    </row>
    <row r="422" spans="1:8" x14ac:dyDescent="0.2">
      <c r="A422" t="s">
        <v>501</v>
      </c>
      <c r="B422" t="s">
        <v>502</v>
      </c>
      <c r="C422" s="14" t="s">
        <v>503</v>
      </c>
      <c r="D422" t="s">
        <v>226</v>
      </c>
      <c r="E422" s="2">
        <v>42853</v>
      </c>
      <c r="F422" t="s">
        <v>95</v>
      </c>
      <c r="G422" t="s">
        <v>71</v>
      </c>
      <c r="H422">
        <f>VLOOKUP(Table2[[#This Row],[Climber]],Table4[],3)</f>
        <v>35561</v>
      </c>
    </row>
    <row r="423" spans="1:8" x14ac:dyDescent="0.2">
      <c r="A423" t="s">
        <v>506</v>
      </c>
      <c r="B423" t="s">
        <v>143</v>
      </c>
      <c r="C423" s="14" t="s">
        <v>507</v>
      </c>
      <c r="D423" t="s">
        <v>73</v>
      </c>
      <c r="E423" s="2">
        <v>42076</v>
      </c>
      <c r="F423" t="s">
        <v>70</v>
      </c>
      <c r="G423" t="s">
        <v>71</v>
      </c>
      <c r="H423">
        <f>VLOOKUP(Table2[[#This Row],[Climber]],Table4[],3)</f>
        <v>34279</v>
      </c>
    </row>
    <row r="424" spans="1:8" x14ac:dyDescent="0.2">
      <c r="A424" t="s">
        <v>236</v>
      </c>
      <c r="B424" t="s">
        <v>143</v>
      </c>
      <c r="C424" s="14" t="s">
        <v>507</v>
      </c>
      <c r="D424" t="s">
        <v>217</v>
      </c>
      <c r="E424" s="2">
        <v>42040</v>
      </c>
      <c r="F424" t="s">
        <v>70</v>
      </c>
      <c r="G424" t="s">
        <v>71</v>
      </c>
      <c r="H424">
        <f>VLOOKUP(Table2[[#This Row],[Climber]],Table4[],3)</f>
        <v>34279</v>
      </c>
    </row>
    <row r="425" spans="1:8" x14ac:dyDescent="0.2">
      <c r="A425" t="s">
        <v>508</v>
      </c>
      <c r="B425" t="s">
        <v>509</v>
      </c>
      <c r="C425" s="14" t="s">
        <v>507</v>
      </c>
      <c r="D425" t="s">
        <v>51</v>
      </c>
      <c r="E425" s="2">
        <v>43148</v>
      </c>
      <c r="F425" t="s">
        <v>70</v>
      </c>
      <c r="G425" t="s">
        <v>71</v>
      </c>
      <c r="H425">
        <f>VLOOKUP(Table2[[#This Row],[Climber]],Table4[],3)</f>
        <v>34279</v>
      </c>
    </row>
    <row r="426" spans="1:8" x14ac:dyDescent="0.2">
      <c r="A426" t="s">
        <v>408</v>
      </c>
      <c r="B426" t="s">
        <v>409</v>
      </c>
      <c r="C426" s="14" t="s">
        <v>507</v>
      </c>
      <c r="D426" t="s">
        <v>69</v>
      </c>
      <c r="E426" s="2">
        <v>42904</v>
      </c>
      <c r="F426" t="s">
        <v>70</v>
      </c>
      <c r="G426" t="s">
        <v>71</v>
      </c>
      <c r="H426">
        <f>VLOOKUP(Table2[[#This Row],[Climber]],Table4[],3)</f>
        <v>34279</v>
      </c>
    </row>
    <row r="427" spans="1:8" x14ac:dyDescent="0.2">
      <c r="A427" t="s">
        <v>410</v>
      </c>
      <c r="B427" t="s">
        <v>409</v>
      </c>
      <c r="C427" s="14" t="s">
        <v>507</v>
      </c>
      <c r="D427" t="s">
        <v>107</v>
      </c>
      <c r="E427" s="2">
        <v>42897</v>
      </c>
      <c r="F427" t="s">
        <v>70</v>
      </c>
      <c r="G427" t="s">
        <v>71</v>
      </c>
      <c r="H427">
        <f>VLOOKUP(Table2[[#This Row],[Climber]],Table4[],3)</f>
        <v>34279</v>
      </c>
    </row>
    <row r="428" spans="1:8" x14ac:dyDescent="0.2">
      <c r="A428" t="s">
        <v>411</v>
      </c>
      <c r="B428" t="s">
        <v>409</v>
      </c>
      <c r="C428" s="14" t="s">
        <v>507</v>
      </c>
      <c r="D428" t="s">
        <v>138</v>
      </c>
      <c r="E428" s="2">
        <v>42631</v>
      </c>
      <c r="F428" t="s">
        <v>70</v>
      </c>
      <c r="G428" t="s">
        <v>71</v>
      </c>
      <c r="H428">
        <f>VLOOKUP(Table2[[#This Row],[Climber]],Table4[],3)</f>
        <v>34279</v>
      </c>
    </row>
    <row r="429" spans="1:8" x14ac:dyDescent="0.2">
      <c r="A429" t="s">
        <v>391</v>
      </c>
      <c r="B429" t="s">
        <v>392</v>
      </c>
      <c r="C429" s="14" t="s">
        <v>507</v>
      </c>
      <c r="D429" t="s">
        <v>107</v>
      </c>
      <c r="E429" s="2">
        <v>43301</v>
      </c>
      <c r="F429" t="s">
        <v>88</v>
      </c>
      <c r="G429" t="s">
        <v>71</v>
      </c>
      <c r="H429">
        <f>VLOOKUP(Table2[[#This Row],[Climber]],Table4[],3)</f>
        <v>34279</v>
      </c>
    </row>
    <row r="430" spans="1:8" x14ac:dyDescent="0.2">
      <c r="A430" t="s">
        <v>421</v>
      </c>
      <c r="B430" t="s">
        <v>392</v>
      </c>
      <c r="C430" s="14" t="s">
        <v>507</v>
      </c>
      <c r="D430" t="s">
        <v>138</v>
      </c>
      <c r="E430" s="2">
        <v>43172</v>
      </c>
      <c r="F430" t="s">
        <v>70</v>
      </c>
      <c r="G430" t="s">
        <v>71</v>
      </c>
      <c r="H430">
        <f>VLOOKUP(Table2[[#This Row],[Climber]],Table4[],3)</f>
        <v>34279</v>
      </c>
    </row>
    <row r="431" spans="1:8" x14ac:dyDescent="0.2">
      <c r="A431" t="s">
        <v>131</v>
      </c>
      <c r="B431" t="s">
        <v>132</v>
      </c>
      <c r="C431" s="14" t="s">
        <v>507</v>
      </c>
      <c r="D431" t="s">
        <v>138</v>
      </c>
      <c r="E431" s="2">
        <v>43205</v>
      </c>
      <c r="F431" t="s">
        <v>70</v>
      </c>
      <c r="G431" t="s">
        <v>71</v>
      </c>
      <c r="H431">
        <f>VLOOKUP(Table2[[#This Row],[Climber]],Table4[],3)</f>
        <v>34279</v>
      </c>
    </row>
    <row r="432" spans="1:8" x14ac:dyDescent="0.2">
      <c r="A432" t="s">
        <v>426</v>
      </c>
      <c r="B432" t="s">
        <v>132</v>
      </c>
      <c r="C432" s="14" t="s">
        <v>507</v>
      </c>
      <c r="D432" t="s">
        <v>107</v>
      </c>
      <c r="E432" s="2">
        <v>43202</v>
      </c>
      <c r="F432" t="s">
        <v>70</v>
      </c>
      <c r="G432" t="s">
        <v>71</v>
      </c>
      <c r="H432">
        <f>VLOOKUP(Table2[[#This Row],[Climber]],Table4[],3)</f>
        <v>34279</v>
      </c>
    </row>
    <row r="433" spans="1:8" x14ac:dyDescent="0.2">
      <c r="A433" t="s">
        <v>510</v>
      </c>
      <c r="B433" t="s">
        <v>143</v>
      </c>
      <c r="C433" s="14" t="s">
        <v>511</v>
      </c>
      <c r="D433" t="s">
        <v>51</v>
      </c>
      <c r="E433" s="2">
        <v>42384</v>
      </c>
      <c r="F433" t="s">
        <v>88</v>
      </c>
      <c r="G433" t="s">
        <v>71</v>
      </c>
      <c r="H433">
        <f>VLOOKUP(Table2[[#This Row],[Climber]],Table4[],3)</f>
        <v>31756</v>
      </c>
    </row>
    <row r="434" spans="1:8" x14ac:dyDescent="0.2">
      <c r="A434" t="s">
        <v>512</v>
      </c>
      <c r="B434" t="s">
        <v>143</v>
      </c>
      <c r="C434" s="14" t="s">
        <v>511</v>
      </c>
      <c r="D434" t="s">
        <v>56</v>
      </c>
      <c r="E434" s="2">
        <v>42003</v>
      </c>
      <c r="F434" t="s">
        <v>70</v>
      </c>
      <c r="G434" t="s">
        <v>71</v>
      </c>
      <c r="H434">
        <f>VLOOKUP(Table2[[#This Row],[Climber]],Table4[],3)</f>
        <v>31756</v>
      </c>
    </row>
    <row r="435" spans="1:8" x14ac:dyDescent="0.2">
      <c r="A435" t="s">
        <v>506</v>
      </c>
      <c r="B435" t="s">
        <v>143</v>
      </c>
      <c r="C435" s="14" t="s">
        <v>511</v>
      </c>
      <c r="D435" t="s">
        <v>51</v>
      </c>
      <c r="E435" s="2">
        <v>41700</v>
      </c>
      <c r="F435" t="s">
        <v>70</v>
      </c>
      <c r="G435" t="s">
        <v>71</v>
      </c>
      <c r="H435">
        <f>VLOOKUP(Table2[[#This Row],[Climber]],Table4[],3)</f>
        <v>31756</v>
      </c>
    </row>
    <row r="436" spans="1:8" x14ac:dyDescent="0.2">
      <c r="A436" t="s">
        <v>142</v>
      </c>
      <c r="B436" t="s">
        <v>143</v>
      </c>
      <c r="C436" s="14" t="s">
        <v>511</v>
      </c>
      <c r="D436" t="s">
        <v>56</v>
      </c>
      <c r="E436" s="2">
        <v>41660</v>
      </c>
      <c r="F436" t="s">
        <v>70</v>
      </c>
      <c r="G436" t="s">
        <v>71</v>
      </c>
      <c r="H436">
        <f>VLOOKUP(Table2[[#This Row],[Climber]],Table4[],3)</f>
        <v>31756</v>
      </c>
    </row>
    <row r="437" spans="1:8" x14ac:dyDescent="0.2">
      <c r="A437" t="s">
        <v>513</v>
      </c>
      <c r="B437" t="s">
        <v>143</v>
      </c>
      <c r="C437" s="14" t="s">
        <v>511</v>
      </c>
      <c r="D437" t="s">
        <v>69</v>
      </c>
      <c r="E437" s="2">
        <v>41312</v>
      </c>
      <c r="F437" t="s">
        <v>70</v>
      </c>
      <c r="G437" t="s">
        <v>152</v>
      </c>
      <c r="H437">
        <f>VLOOKUP(Table2[[#This Row],[Climber]],Table4[],3)</f>
        <v>31756</v>
      </c>
    </row>
    <row r="438" spans="1:8" x14ac:dyDescent="0.2">
      <c r="A438" t="s">
        <v>236</v>
      </c>
      <c r="B438" t="s">
        <v>143</v>
      </c>
      <c r="C438" s="14" t="s">
        <v>511</v>
      </c>
      <c r="D438" t="s">
        <v>69</v>
      </c>
      <c r="E438" s="2">
        <v>41290</v>
      </c>
      <c r="F438" t="s">
        <v>70</v>
      </c>
      <c r="G438" t="s">
        <v>71</v>
      </c>
      <c r="H438">
        <f>VLOOKUP(Table2[[#This Row],[Climber]],Table4[],3)</f>
        <v>31756</v>
      </c>
    </row>
    <row r="439" spans="1:8" x14ac:dyDescent="0.2">
      <c r="A439" t="s">
        <v>72</v>
      </c>
      <c r="B439" t="s">
        <v>68</v>
      </c>
      <c r="C439" s="14" t="s">
        <v>514</v>
      </c>
      <c r="D439" t="s">
        <v>138</v>
      </c>
      <c r="E439" s="2">
        <v>40871</v>
      </c>
      <c r="F439" t="s">
        <v>70</v>
      </c>
      <c r="G439" t="s">
        <v>71</v>
      </c>
      <c r="H439">
        <f>VLOOKUP(Table2[[#This Row],[Climber]],Table4[],3)</f>
        <v>32409</v>
      </c>
    </row>
    <row r="440" spans="1:8" x14ac:dyDescent="0.2">
      <c r="A440" t="s">
        <v>230</v>
      </c>
      <c r="B440" t="s">
        <v>231</v>
      </c>
      <c r="C440" s="14" t="s">
        <v>514</v>
      </c>
      <c r="D440" t="s">
        <v>69</v>
      </c>
      <c r="E440" s="2">
        <v>43160</v>
      </c>
      <c r="F440" t="s">
        <v>95</v>
      </c>
      <c r="G440" t="s">
        <v>71</v>
      </c>
      <c r="H440">
        <f>VLOOKUP(Table2[[#This Row],[Climber]],Table4[],3)</f>
        <v>32409</v>
      </c>
    </row>
    <row r="441" spans="1:8" x14ac:dyDescent="0.2">
      <c r="A441" t="s">
        <v>515</v>
      </c>
      <c r="B441" t="s">
        <v>258</v>
      </c>
      <c r="C441" s="14" t="s">
        <v>516</v>
      </c>
      <c r="D441" t="s">
        <v>51</v>
      </c>
      <c r="E441" s="2">
        <v>2003</v>
      </c>
      <c r="F441" t="s">
        <v>180</v>
      </c>
      <c r="G441" t="s">
        <v>152</v>
      </c>
      <c r="H441" t="str">
        <f>VLOOKUP(Table2[[#This Row],[Climber]],Table4[],3)</f>
        <v>Unknown</v>
      </c>
    </row>
    <row r="442" spans="1:8" x14ac:dyDescent="0.2">
      <c r="A442" t="s">
        <v>449</v>
      </c>
      <c r="B442" t="s">
        <v>258</v>
      </c>
      <c r="C442" s="14" t="s">
        <v>516</v>
      </c>
      <c r="D442" t="s">
        <v>56</v>
      </c>
      <c r="F442" t="s">
        <v>158</v>
      </c>
      <c r="G442" t="s">
        <v>152</v>
      </c>
      <c r="H442" t="str">
        <f>VLOOKUP(Table2[[#This Row],[Climber]],Table4[],3)</f>
        <v>Unknown</v>
      </c>
    </row>
    <row r="443" spans="1:8" x14ac:dyDescent="0.2">
      <c r="A443" t="s">
        <v>280</v>
      </c>
      <c r="B443" t="s">
        <v>274</v>
      </c>
      <c r="C443" s="14" t="s">
        <v>517</v>
      </c>
      <c r="D443" t="s">
        <v>56</v>
      </c>
      <c r="E443" s="2">
        <v>37987</v>
      </c>
      <c r="F443" t="s">
        <v>70</v>
      </c>
      <c r="G443" t="s">
        <v>71</v>
      </c>
      <c r="H443">
        <f>VLOOKUP(Table2[[#This Row],[Climber]],Table4[],3)</f>
        <v>28544</v>
      </c>
    </row>
    <row r="444" spans="1:8" x14ac:dyDescent="0.2">
      <c r="A444" t="s">
        <v>190</v>
      </c>
      <c r="B444" t="s">
        <v>191</v>
      </c>
      <c r="C444" s="14" t="s">
        <v>518</v>
      </c>
      <c r="D444" t="s">
        <v>138</v>
      </c>
      <c r="E444" s="2">
        <v>41077</v>
      </c>
      <c r="F444" t="s">
        <v>66</v>
      </c>
      <c r="G444" t="s">
        <v>152</v>
      </c>
      <c r="H444">
        <f>VLOOKUP(Table2[[#This Row],[Climber]],Table4[],3)</f>
        <v>33068</v>
      </c>
    </row>
    <row r="445" spans="1:8" x14ac:dyDescent="0.2">
      <c r="A445" t="s">
        <v>194</v>
      </c>
      <c r="B445" t="s">
        <v>191</v>
      </c>
      <c r="C445" s="14" t="s">
        <v>518</v>
      </c>
      <c r="D445" t="s">
        <v>138</v>
      </c>
      <c r="E445" s="2">
        <v>2012</v>
      </c>
      <c r="F445" t="s">
        <v>158</v>
      </c>
      <c r="G445" t="s">
        <v>152</v>
      </c>
      <c r="H445">
        <f>VLOOKUP(Table2[[#This Row],[Climber]],Table4[],3)</f>
        <v>33068</v>
      </c>
    </row>
    <row r="446" spans="1:8" x14ac:dyDescent="0.2">
      <c r="A446" t="s">
        <v>421</v>
      </c>
      <c r="B446" t="s">
        <v>392</v>
      </c>
      <c r="C446" s="14" t="s">
        <v>518</v>
      </c>
      <c r="D446" t="s">
        <v>69</v>
      </c>
      <c r="E446" s="2">
        <v>41664</v>
      </c>
      <c r="F446" t="s">
        <v>158</v>
      </c>
      <c r="G446" t="s">
        <v>71</v>
      </c>
      <c r="H446">
        <f>VLOOKUP(Table2[[#This Row],[Climber]],Table4[],3)</f>
        <v>33068</v>
      </c>
    </row>
    <row r="447" spans="1:8" x14ac:dyDescent="0.2">
      <c r="A447" t="s">
        <v>163</v>
      </c>
      <c r="B447" t="s">
        <v>164</v>
      </c>
      <c r="C447" s="14" t="s">
        <v>519</v>
      </c>
      <c r="D447" t="s">
        <v>73</v>
      </c>
      <c r="E447" s="2">
        <v>42430</v>
      </c>
      <c r="F447" t="s">
        <v>158</v>
      </c>
      <c r="G447" t="s">
        <v>71</v>
      </c>
      <c r="H447" t="str">
        <f>VLOOKUP(Table2[[#This Row],[Climber]],Table4[],3)</f>
        <v>Unknown</v>
      </c>
    </row>
    <row r="448" spans="1:8" x14ac:dyDescent="0.2">
      <c r="A448" t="s">
        <v>520</v>
      </c>
      <c r="B448" t="s">
        <v>521</v>
      </c>
      <c r="C448" s="14" t="s">
        <v>522</v>
      </c>
      <c r="D448" t="s">
        <v>56</v>
      </c>
      <c r="E448" s="2">
        <v>41579</v>
      </c>
      <c r="F448" t="s">
        <v>95</v>
      </c>
      <c r="G448" t="s">
        <v>71</v>
      </c>
      <c r="H448">
        <f>VLOOKUP(Table2[[#This Row],[Climber]],Table4[],3)</f>
        <v>30810</v>
      </c>
    </row>
    <row r="449" spans="1:8" x14ac:dyDescent="0.2">
      <c r="A449" t="s">
        <v>523</v>
      </c>
      <c r="B449" t="s">
        <v>524</v>
      </c>
      <c r="C449" s="14" t="s">
        <v>522</v>
      </c>
      <c r="D449" t="s">
        <v>51</v>
      </c>
      <c r="E449" s="2">
        <v>42125</v>
      </c>
      <c r="F449" t="s">
        <v>70</v>
      </c>
      <c r="G449" t="s">
        <v>71</v>
      </c>
      <c r="H449">
        <f>VLOOKUP(Table2[[#This Row],[Climber]],Table4[],3)</f>
        <v>30810</v>
      </c>
    </row>
    <row r="450" spans="1:8" x14ac:dyDescent="0.2">
      <c r="A450" t="s">
        <v>163</v>
      </c>
      <c r="B450" t="s">
        <v>164</v>
      </c>
      <c r="C450" s="14" t="s">
        <v>522</v>
      </c>
      <c r="D450" t="s">
        <v>51</v>
      </c>
      <c r="E450" s="2">
        <v>40624</v>
      </c>
      <c r="F450" t="s">
        <v>70</v>
      </c>
      <c r="G450" t="s">
        <v>71</v>
      </c>
      <c r="H450">
        <f>VLOOKUP(Table2[[#This Row],[Climber]],Table4[],3)</f>
        <v>30810</v>
      </c>
    </row>
    <row r="451" spans="1:8" x14ac:dyDescent="0.2">
      <c r="A451" t="s">
        <v>165</v>
      </c>
      <c r="B451" t="s">
        <v>166</v>
      </c>
      <c r="C451" s="14" t="s">
        <v>522</v>
      </c>
      <c r="D451" t="s">
        <v>51</v>
      </c>
      <c r="E451" s="2">
        <v>41999</v>
      </c>
      <c r="F451" t="s">
        <v>88</v>
      </c>
      <c r="G451" t="s">
        <v>71</v>
      </c>
      <c r="H451">
        <f>VLOOKUP(Table2[[#This Row],[Climber]],Table4[],3)</f>
        <v>30810</v>
      </c>
    </row>
    <row r="452" spans="1:8" x14ac:dyDescent="0.2">
      <c r="A452" t="s">
        <v>525</v>
      </c>
      <c r="B452" t="s">
        <v>166</v>
      </c>
      <c r="C452" s="14" t="s">
        <v>522</v>
      </c>
      <c r="D452" t="s">
        <v>51</v>
      </c>
      <c r="E452" s="2">
        <v>41002</v>
      </c>
      <c r="F452" t="s">
        <v>70</v>
      </c>
      <c r="G452" t="s">
        <v>71</v>
      </c>
      <c r="H452">
        <f>VLOOKUP(Table2[[#This Row],[Climber]],Table4[],3)</f>
        <v>30810</v>
      </c>
    </row>
    <row r="453" spans="1:8" x14ac:dyDescent="0.2">
      <c r="A453" t="s">
        <v>170</v>
      </c>
      <c r="B453" t="s">
        <v>171</v>
      </c>
      <c r="C453" s="14" t="s">
        <v>522</v>
      </c>
      <c r="D453" t="s">
        <v>69</v>
      </c>
      <c r="E453" s="2">
        <v>42401</v>
      </c>
      <c r="F453" t="s">
        <v>70</v>
      </c>
      <c r="G453" t="s">
        <v>71</v>
      </c>
      <c r="H453">
        <f>VLOOKUP(Table2[[#This Row],[Climber]],Table4[],3)</f>
        <v>30810</v>
      </c>
    </row>
    <row r="454" spans="1:8" x14ac:dyDescent="0.2">
      <c r="A454" t="s">
        <v>114</v>
      </c>
      <c r="B454" t="s">
        <v>115</v>
      </c>
      <c r="C454" s="14" t="s">
        <v>522</v>
      </c>
      <c r="D454" t="s">
        <v>107</v>
      </c>
      <c r="E454" s="2">
        <v>42182</v>
      </c>
      <c r="F454" t="s">
        <v>70</v>
      </c>
      <c r="G454" t="s">
        <v>71</v>
      </c>
      <c r="H454">
        <f>VLOOKUP(Table2[[#This Row],[Climber]],Table4[],3)</f>
        <v>30810</v>
      </c>
    </row>
    <row r="455" spans="1:8" x14ac:dyDescent="0.2">
      <c r="A455" t="s">
        <v>183</v>
      </c>
      <c r="B455" t="s">
        <v>184</v>
      </c>
      <c r="C455" s="14" t="s">
        <v>522</v>
      </c>
      <c r="D455" t="s">
        <v>56</v>
      </c>
      <c r="E455" s="2">
        <v>43131</v>
      </c>
      <c r="F455" t="s">
        <v>70</v>
      </c>
      <c r="G455" t="s">
        <v>71</v>
      </c>
      <c r="H455">
        <f>VLOOKUP(Table2[[#This Row],[Climber]],Table4[],3)</f>
        <v>30810</v>
      </c>
    </row>
    <row r="456" spans="1:8" x14ac:dyDescent="0.2">
      <c r="A456" t="s">
        <v>187</v>
      </c>
      <c r="B456" t="s">
        <v>186</v>
      </c>
      <c r="C456" s="14" t="s">
        <v>522</v>
      </c>
      <c r="D456" t="s">
        <v>56</v>
      </c>
      <c r="E456" s="2">
        <v>41852</v>
      </c>
      <c r="F456" t="s">
        <v>95</v>
      </c>
      <c r="G456" t="s">
        <v>71</v>
      </c>
      <c r="H456">
        <f>VLOOKUP(Table2[[#This Row],[Climber]],Table4[],3)</f>
        <v>30810</v>
      </c>
    </row>
    <row r="457" spans="1:8" x14ac:dyDescent="0.2">
      <c r="A457" t="s">
        <v>157</v>
      </c>
      <c r="B457" t="s">
        <v>155</v>
      </c>
      <c r="C457" s="14" t="s">
        <v>526</v>
      </c>
      <c r="D457" t="s">
        <v>51</v>
      </c>
      <c r="E457" s="2">
        <v>41579</v>
      </c>
      <c r="F457" t="s">
        <v>70</v>
      </c>
      <c r="G457" t="s">
        <v>152</v>
      </c>
      <c r="H457">
        <f>VLOOKUP(Table2[[#This Row],[Climber]],Table4[],3)</f>
        <v>28247</v>
      </c>
    </row>
    <row r="458" spans="1:8" x14ac:dyDescent="0.2">
      <c r="A458" t="s">
        <v>142</v>
      </c>
      <c r="B458" t="s">
        <v>143</v>
      </c>
      <c r="C458" s="14" t="s">
        <v>526</v>
      </c>
      <c r="D458" t="s">
        <v>73</v>
      </c>
      <c r="E458" s="2">
        <v>41700</v>
      </c>
      <c r="F458" t="s">
        <v>70</v>
      </c>
      <c r="G458" t="s">
        <v>71</v>
      </c>
      <c r="H458">
        <f>VLOOKUP(Table2[[#This Row],[Climber]],Table4[],3)</f>
        <v>28247</v>
      </c>
    </row>
    <row r="459" spans="1:8" x14ac:dyDescent="0.2">
      <c r="A459" t="s">
        <v>394</v>
      </c>
      <c r="B459" t="s">
        <v>160</v>
      </c>
      <c r="C459" s="14" t="s">
        <v>527</v>
      </c>
      <c r="D459" t="s">
        <v>73</v>
      </c>
      <c r="E459" s="2">
        <v>42705</v>
      </c>
      <c r="F459" t="s">
        <v>66</v>
      </c>
      <c r="G459" t="s">
        <v>152</v>
      </c>
      <c r="H459">
        <f>VLOOKUP(Table2[[#This Row],[Climber]],Table4[],3)</f>
        <v>28161</v>
      </c>
    </row>
    <row r="460" spans="1:8" x14ac:dyDescent="0.2">
      <c r="A460" t="s">
        <v>528</v>
      </c>
      <c r="B460" t="s">
        <v>160</v>
      </c>
      <c r="C460" s="14" t="s">
        <v>527</v>
      </c>
      <c r="D460" t="s">
        <v>51</v>
      </c>
      <c r="E460" s="2">
        <v>38687</v>
      </c>
      <c r="F460" t="s">
        <v>70</v>
      </c>
      <c r="G460" t="s">
        <v>152</v>
      </c>
      <c r="H460">
        <f>VLOOKUP(Table2[[#This Row],[Climber]],Table4[],3)</f>
        <v>28161</v>
      </c>
    </row>
    <row r="461" spans="1:8" x14ac:dyDescent="0.2">
      <c r="A461" t="s">
        <v>354</v>
      </c>
      <c r="B461" t="s">
        <v>350</v>
      </c>
      <c r="C461" s="14" t="s">
        <v>529</v>
      </c>
      <c r="D461" t="s">
        <v>56</v>
      </c>
      <c r="E461" s="2">
        <v>2013</v>
      </c>
      <c r="F461" t="s">
        <v>95</v>
      </c>
      <c r="G461" t="s">
        <v>71</v>
      </c>
      <c r="H461" t="str">
        <f>VLOOKUP(Table2[[#This Row],[Climber]],Table4[],3)</f>
        <v>Unknown</v>
      </c>
    </row>
    <row r="462" spans="1:8" x14ac:dyDescent="0.2">
      <c r="A462" t="s">
        <v>185</v>
      </c>
      <c r="B462" t="s">
        <v>186</v>
      </c>
      <c r="C462" s="14" t="s">
        <v>530</v>
      </c>
      <c r="D462" t="s">
        <v>51</v>
      </c>
      <c r="E462" s="2">
        <v>42186</v>
      </c>
      <c r="F462" t="s">
        <v>70</v>
      </c>
      <c r="G462" t="s">
        <v>71</v>
      </c>
      <c r="H462" t="str">
        <f>VLOOKUP(Table2[[#This Row],[Climber]],Table4[],3)</f>
        <v>Unknown</v>
      </c>
    </row>
    <row r="463" spans="1:8" x14ac:dyDescent="0.2">
      <c r="A463" t="s">
        <v>187</v>
      </c>
      <c r="B463" t="s">
        <v>186</v>
      </c>
      <c r="C463" s="14" t="s">
        <v>530</v>
      </c>
      <c r="D463" t="s">
        <v>51</v>
      </c>
      <c r="E463" s="2">
        <v>41821</v>
      </c>
      <c r="F463" t="s">
        <v>95</v>
      </c>
      <c r="G463" t="s">
        <v>71</v>
      </c>
      <c r="H463" t="str">
        <f>VLOOKUP(Table2[[#This Row],[Climber]],Table4[],3)</f>
        <v>Unknown</v>
      </c>
    </row>
    <row r="464" spans="1:8" x14ac:dyDescent="0.2">
      <c r="A464" t="s">
        <v>531</v>
      </c>
      <c r="B464" t="s">
        <v>160</v>
      </c>
      <c r="C464" s="14" t="s">
        <v>532</v>
      </c>
      <c r="D464" t="s">
        <v>51</v>
      </c>
      <c r="E464" s="2">
        <v>42401</v>
      </c>
      <c r="F464" t="s">
        <v>70</v>
      </c>
      <c r="G464" t="s">
        <v>71</v>
      </c>
      <c r="H464" t="str">
        <f>VLOOKUP(Table2[[#This Row],[Climber]],Table4[],3)</f>
        <v>Unknown</v>
      </c>
    </row>
    <row r="465" spans="1:8" x14ac:dyDescent="0.2">
      <c r="A465" t="s">
        <v>159</v>
      </c>
      <c r="B465" t="s">
        <v>160</v>
      </c>
      <c r="C465" s="14" t="s">
        <v>532</v>
      </c>
      <c r="D465" t="s">
        <v>51</v>
      </c>
      <c r="E465" s="2">
        <v>40969</v>
      </c>
      <c r="F465" t="s">
        <v>70</v>
      </c>
      <c r="G465" t="s">
        <v>71</v>
      </c>
      <c r="H465" t="str">
        <f>VLOOKUP(Table2[[#This Row],[Climber]],Table4[],3)</f>
        <v>Unknown</v>
      </c>
    </row>
    <row r="466" spans="1:8" x14ac:dyDescent="0.2">
      <c r="A466" t="s">
        <v>394</v>
      </c>
      <c r="B466" t="s">
        <v>160</v>
      </c>
      <c r="C466" s="14" t="s">
        <v>532</v>
      </c>
      <c r="D466" t="s">
        <v>56</v>
      </c>
      <c r="E466" s="2">
        <v>2011</v>
      </c>
      <c r="F466" t="s">
        <v>158</v>
      </c>
      <c r="G466" t="s">
        <v>152</v>
      </c>
      <c r="H466" t="str">
        <f>VLOOKUP(Table2[[#This Row],[Climber]],Table4[],3)</f>
        <v>Unknown</v>
      </c>
    </row>
    <row r="467" spans="1:8" x14ac:dyDescent="0.2">
      <c r="A467" t="s">
        <v>395</v>
      </c>
      <c r="B467" t="s">
        <v>160</v>
      </c>
      <c r="C467" s="14" t="s">
        <v>532</v>
      </c>
      <c r="D467" t="s">
        <v>69</v>
      </c>
      <c r="E467" s="2">
        <v>2008</v>
      </c>
      <c r="F467" t="s">
        <v>158</v>
      </c>
      <c r="G467" t="s">
        <v>152</v>
      </c>
      <c r="H467" t="str">
        <f>VLOOKUP(Table2[[#This Row],[Climber]],Table4[],3)</f>
        <v>Unknown</v>
      </c>
    </row>
    <row r="468" spans="1:8" x14ac:dyDescent="0.2">
      <c r="A468" t="s">
        <v>245</v>
      </c>
      <c r="B468" t="s">
        <v>143</v>
      </c>
      <c r="C468" s="14" t="s">
        <v>532</v>
      </c>
      <c r="D468" t="s">
        <v>138</v>
      </c>
      <c r="E468" s="2">
        <v>42705</v>
      </c>
      <c r="F468" t="s">
        <v>533</v>
      </c>
      <c r="G468" t="s">
        <v>152</v>
      </c>
      <c r="H468" t="str">
        <f>VLOOKUP(Table2[[#This Row],[Climber]],Table4[],3)</f>
        <v>Unknown</v>
      </c>
    </row>
    <row r="469" spans="1:8" x14ac:dyDescent="0.2">
      <c r="A469" t="s">
        <v>337</v>
      </c>
      <c r="B469" t="s">
        <v>338</v>
      </c>
      <c r="C469" s="14" t="s">
        <v>534</v>
      </c>
      <c r="D469" t="s">
        <v>69</v>
      </c>
      <c r="E469" s="2">
        <v>42413</v>
      </c>
      <c r="F469" t="s">
        <v>95</v>
      </c>
      <c r="G469" t="s">
        <v>71</v>
      </c>
      <c r="H469">
        <f>VLOOKUP(Table2[[#This Row],[Climber]],Table4[],3)</f>
        <v>33238</v>
      </c>
    </row>
    <row r="470" spans="1:8" x14ac:dyDescent="0.2">
      <c r="A470" t="s">
        <v>306</v>
      </c>
      <c r="B470" t="s">
        <v>171</v>
      </c>
      <c r="C470" s="14" t="s">
        <v>534</v>
      </c>
      <c r="D470" t="s">
        <v>56</v>
      </c>
      <c r="E470" s="2">
        <v>43435</v>
      </c>
      <c r="F470" t="s">
        <v>66</v>
      </c>
      <c r="G470" t="s">
        <v>53</v>
      </c>
      <c r="H470">
        <f>VLOOKUP(Table2[[#This Row],[Climber]],Table4[],3)</f>
        <v>33238</v>
      </c>
    </row>
    <row r="471" spans="1:8" x14ac:dyDescent="0.2">
      <c r="A471" t="s">
        <v>170</v>
      </c>
      <c r="B471" t="s">
        <v>171</v>
      </c>
      <c r="C471" s="14" t="s">
        <v>534</v>
      </c>
      <c r="D471" t="s">
        <v>138</v>
      </c>
      <c r="E471" s="2">
        <v>43113</v>
      </c>
      <c r="F471" t="s">
        <v>95</v>
      </c>
      <c r="G471" t="s">
        <v>71</v>
      </c>
      <c r="H471">
        <f>VLOOKUP(Table2[[#This Row],[Climber]],Table4[],3)</f>
        <v>33238</v>
      </c>
    </row>
    <row r="472" spans="1:8" x14ac:dyDescent="0.2">
      <c r="A472" t="s">
        <v>227</v>
      </c>
      <c r="B472" t="s">
        <v>94</v>
      </c>
      <c r="C472" s="14" t="s">
        <v>534</v>
      </c>
      <c r="D472" t="s">
        <v>107</v>
      </c>
      <c r="E472" s="2">
        <v>2014</v>
      </c>
      <c r="F472" t="s">
        <v>95</v>
      </c>
      <c r="G472" t="s">
        <v>71</v>
      </c>
      <c r="H472">
        <f>VLOOKUP(Table2[[#This Row],[Climber]],Table4[],3)</f>
        <v>33238</v>
      </c>
    </row>
    <row r="473" spans="1:8" x14ac:dyDescent="0.2">
      <c r="A473" t="s">
        <v>327</v>
      </c>
      <c r="B473" t="s">
        <v>328</v>
      </c>
      <c r="C473" s="14" t="s">
        <v>534</v>
      </c>
      <c r="D473" t="s">
        <v>226</v>
      </c>
      <c r="E473" s="2">
        <v>42101</v>
      </c>
      <c r="F473" t="s">
        <v>95</v>
      </c>
      <c r="G473" t="s">
        <v>71</v>
      </c>
      <c r="H473">
        <f>VLOOKUP(Table2[[#This Row],[Climber]],Table4[],3)</f>
        <v>33238</v>
      </c>
    </row>
    <row r="474" spans="1:8" x14ac:dyDescent="0.2">
      <c r="A474" t="s">
        <v>535</v>
      </c>
      <c r="B474" t="s">
        <v>328</v>
      </c>
      <c r="C474" s="14" t="s">
        <v>534</v>
      </c>
      <c r="D474" t="s">
        <v>56</v>
      </c>
      <c r="E474" s="2">
        <v>42101</v>
      </c>
      <c r="F474" t="s">
        <v>70</v>
      </c>
      <c r="G474" t="s">
        <v>71</v>
      </c>
      <c r="H474">
        <f>VLOOKUP(Table2[[#This Row],[Climber]],Table4[],3)</f>
        <v>33238</v>
      </c>
    </row>
    <row r="475" spans="1:8" x14ac:dyDescent="0.2">
      <c r="A475" t="s">
        <v>110</v>
      </c>
      <c r="B475" t="s">
        <v>109</v>
      </c>
      <c r="C475" s="14" t="s">
        <v>534</v>
      </c>
      <c r="D475" t="s">
        <v>73</v>
      </c>
      <c r="E475" s="2">
        <v>42004</v>
      </c>
      <c r="F475" t="s">
        <v>52</v>
      </c>
      <c r="G475" t="s">
        <v>53</v>
      </c>
      <c r="H475">
        <f>VLOOKUP(Table2[[#This Row],[Climber]],Table4[],3)</f>
        <v>33238</v>
      </c>
    </row>
    <row r="476" spans="1:8" x14ac:dyDescent="0.2">
      <c r="A476" t="s">
        <v>116</v>
      </c>
      <c r="B476" t="s">
        <v>117</v>
      </c>
      <c r="C476" s="14" t="s">
        <v>534</v>
      </c>
      <c r="D476" t="s">
        <v>56</v>
      </c>
      <c r="E476" s="2">
        <v>43462</v>
      </c>
      <c r="F476" t="s">
        <v>52</v>
      </c>
      <c r="G476" t="s">
        <v>53</v>
      </c>
      <c r="H476">
        <f>VLOOKUP(Table2[[#This Row],[Climber]],Table4[],3)</f>
        <v>33238</v>
      </c>
    </row>
    <row r="477" spans="1:8" x14ac:dyDescent="0.2">
      <c r="A477" t="s">
        <v>118</v>
      </c>
      <c r="B477" t="s">
        <v>117</v>
      </c>
      <c r="C477" s="14" t="s">
        <v>534</v>
      </c>
      <c r="D477" t="s">
        <v>73</v>
      </c>
      <c r="E477" s="2">
        <v>43105</v>
      </c>
      <c r="F477" t="s">
        <v>52</v>
      </c>
      <c r="G477" t="s">
        <v>53</v>
      </c>
      <c r="H477">
        <f>VLOOKUP(Table2[[#This Row],[Climber]],Table4[],3)</f>
        <v>33238</v>
      </c>
    </row>
    <row r="478" spans="1:8" x14ac:dyDescent="0.2">
      <c r="A478" t="s">
        <v>128</v>
      </c>
      <c r="B478" t="s">
        <v>129</v>
      </c>
      <c r="C478" s="14" t="s">
        <v>534</v>
      </c>
      <c r="D478" t="s">
        <v>56</v>
      </c>
      <c r="E478" s="2">
        <v>42378</v>
      </c>
      <c r="F478" t="s">
        <v>52</v>
      </c>
      <c r="G478" t="s">
        <v>53</v>
      </c>
      <c r="H478">
        <f>VLOOKUP(Table2[[#This Row],[Climber]],Table4[],3)</f>
        <v>33238</v>
      </c>
    </row>
    <row r="479" spans="1:8" x14ac:dyDescent="0.2">
      <c r="A479" t="s">
        <v>233</v>
      </c>
      <c r="B479" t="s">
        <v>234</v>
      </c>
      <c r="C479" s="14" t="s">
        <v>534</v>
      </c>
      <c r="D479" t="s">
        <v>73</v>
      </c>
      <c r="E479" s="2">
        <v>43424</v>
      </c>
      <c r="F479" t="s">
        <v>70</v>
      </c>
      <c r="G479" t="s">
        <v>71</v>
      </c>
      <c r="H479">
        <f>VLOOKUP(Table2[[#This Row],[Climber]],Table4[],3)</f>
        <v>33238</v>
      </c>
    </row>
    <row r="480" spans="1:8" x14ac:dyDescent="0.2">
      <c r="A480" t="s">
        <v>536</v>
      </c>
      <c r="B480" t="s">
        <v>191</v>
      </c>
      <c r="C480" s="14" t="s">
        <v>537</v>
      </c>
      <c r="D480" t="s">
        <v>51</v>
      </c>
      <c r="E480" s="2">
        <v>41223</v>
      </c>
      <c r="F480" t="s">
        <v>88</v>
      </c>
      <c r="G480" t="s">
        <v>152</v>
      </c>
      <c r="H480">
        <f>VLOOKUP(Table2[[#This Row],[Climber]],Table4[],3)</f>
        <v>31102</v>
      </c>
    </row>
    <row r="481" spans="1:8" x14ac:dyDescent="0.2">
      <c r="A481" t="s">
        <v>190</v>
      </c>
      <c r="B481" t="s">
        <v>191</v>
      </c>
      <c r="C481" s="14" t="s">
        <v>537</v>
      </c>
      <c r="D481" t="s">
        <v>69</v>
      </c>
      <c r="E481" s="2">
        <v>40793</v>
      </c>
      <c r="F481" t="s">
        <v>88</v>
      </c>
      <c r="G481" t="s">
        <v>152</v>
      </c>
      <c r="H481">
        <f>VLOOKUP(Table2[[#This Row],[Climber]],Table4[],3)</f>
        <v>31102</v>
      </c>
    </row>
    <row r="482" spans="1:8" x14ac:dyDescent="0.2">
      <c r="A482" t="s">
        <v>194</v>
      </c>
      <c r="B482" t="s">
        <v>191</v>
      </c>
      <c r="C482" s="14" t="s">
        <v>537</v>
      </c>
      <c r="D482" t="s">
        <v>73</v>
      </c>
      <c r="E482" s="2">
        <v>40120</v>
      </c>
      <c r="F482" t="s">
        <v>158</v>
      </c>
      <c r="G482" t="s">
        <v>152</v>
      </c>
      <c r="H482">
        <f>VLOOKUP(Table2[[#This Row],[Climber]],Table4[],3)</f>
        <v>31102</v>
      </c>
    </row>
    <row r="483" spans="1:8" x14ac:dyDescent="0.2">
      <c r="A483" t="s">
        <v>453</v>
      </c>
      <c r="B483" t="s">
        <v>454</v>
      </c>
      <c r="C483" s="14" t="s">
        <v>538</v>
      </c>
      <c r="D483" t="s">
        <v>73</v>
      </c>
      <c r="E483" s="2">
        <v>42848</v>
      </c>
      <c r="F483" t="s">
        <v>95</v>
      </c>
      <c r="G483" t="s">
        <v>71</v>
      </c>
      <c r="H483" t="str">
        <f>VLOOKUP(Table2[[#This Row],[Climber]],Table4[],3)</f>
        <v>Unknown</v>
      </c>
    </row>
    <row r="484" spans="1:8" x14ac:dyDescent="0.2">
      <c r="A484" t="s">
        <v>142</v>
      </c>
      <c r="B484" t="s">
        <v>143</v>
      </c>
      <c r="C484" s="14" t="s">
        <v>538</v>
      </c>
      <c r="D484" t="s">
        <v>217</v>
      </c>
      <c r="E484" s="2">
        <v>42673</v>
      </c>
      <c r="F484" t="s">
        <v>95</v>
      </c>
      <c r="G484" t="s">
        <v>71</v>
      </c>
      <c r="H484" t="str">
        <f>VLOOKUP(Table2[[#This Row],[Climber]],Table4[],3)</f>
        <v>Unknown</v>
      </c>
    </row>
    <row r="485" spans="1:8" x14ac:dyDescent="0.2">
      <c r="A485" t="s">
        <v>539</v>
      </c>
      <c r="B485" t="s">
        <v>540</v>
      </c>
      <c r="C485" s="14" t="s">
        <v>541</v>
      </c>
      <c r="D485" t="s">
        <v>51</v>
      </c>
      <c r="E485" s="2">
        <v>43339</v>
      </c>
      <c r="F485" t="s">
        <v>70</v>
      </c>
      <c r="G485" t="s">
        <v>71</v>
      </c>
      <c r="H485">
        <f>VLOOKUP(Table2[[#This Row],[Climber]],Table4[],3)</f>
        <v>35352</v>
      </c>
    </row>
    <row r="486" spans="1:8" x14ac:dyDescent="0.2">
      <c r="A486" t="s">
        <v>284</v>
      </c>
      <c r="B486" t="s">
        <v>285</v>
      </c>
      <c r="C486" s="14" t="s">
        <v>542</v>
      </c>
      <c r="D486" t="s">
        <v>69</v>
      </c>
      <c r="E486" s="2">
        <v>42384</v>
      </c>
      <c r="F486" t="s">
        <v>70</v>
      </c>
      <c r="G486" t="s">
        <v>71</v>
      </c>
      <c r="H486">
        <f>VLOOKUP(Table2[[#This Row],[Climber]],Table4[],3)</f>
        <v>32088</v>
      </c>
    </row>
    <row r="487" spans="1:8" x14ac:dyDescent="0.2">
      <c r="A487" t="s">
        <v>287</v>
      </c>
      <c r="B487" t="s">
        <v>288</v>
      </c>
      <c r="C487" s="14" t="s">
        <v>542</v>
      </c>
      <c r="D487" t="s">
        <v>56</v>
      </c>
      <c r="E487" s="2">
        <v>41717</v>
      </c>
      <c r="F487" t="s">
        <v>95</v>
      </c>
      <c r="G487" t="s">
        <v>71</v>
      </c>
      <c r="H487">
        <f>VLOOKUP(Table2[[#This Row],[Climber]],Table4[],3)</f>
        <v>32088</v>
      </c>
    </row>
    <row r="488" spans="1:8" x14ac:dyDescent="0.2">
      <c r="A488" t="s">
        <v>543</v>
      </c>
      <c r="B488" t="s">
        <v>544</v>
      </c>
      <c r="C488" s="14" t="s">
        <v>542</v>
      </c>
      <c r="D488" t="s">
        <v>51</v>
      </c>
      <c r="E488" s="2">
        <v>42327</v>
      </c>
      <c r="F488" t="s">
        <v>95</v>
      </c>
      <c r="G488" t="s">
        <v>71</v>
      </c>
      <c r="H488">
        <f>VLOOKUP(Table2[[#This Row],[Climber]],Table4[],3)</f>
        <v>32088</v>
      </c>
    </row>
    <row r="489" spans="1:8" x14ac:dyDescent="0.2">
      <c r="A489" t="s">
        <v>320</v>
      </c>
      <c r="B489" t="s">
        <v>68</v>
      </c>
      <c r="C489" s="14" t="s">
        <v>542</v>
      </c>
      <c r="D489" t="s">
        <v>69</v>
      </c>
      <c r="E489" s="2">
        <v>41712</v>
      </c>
      <c r="F489" t="s">
        <v>95</v>
      </c>
      <c r="G489" t="s">
        <v>71</v>
      </c>
      <c r="H489">
        <f>VLOOKUP(Table2[[#This Row],[Climber]],Table4[],3)</f>
        <v>32088</v>
      </c>
    </row>
    <row r="490" spans="1:8" x14ac:dyDescent="0.2">
      <c r="A490" t="s">
        <v>72</v>
      </c>
      <c r="B490" t="s">
        <v>68</v>
      </c>
      <c r="C490" s="14" t="s">
        <v>542</v>
      </c>
      <c r="D490" t="s">
        <v>145</v>
      </c>
      <c r="E490" s="2">
        <v>41711</v>
      </c>
      <c r="F490" t="s">
        <v>95</v>
      </c>
      <c r="G490" t="s">
        <v>71</v>
      </c>
      <c r="H490">
        <f>VLOOKUP(Table2[[#This Row],[Climber]],Table4[],3)</f>
        <v>32088</v>
      </c>
    </row>
    <row r="491" spans="1:8" x14ac:dyDescent="0.2">
      <c r="A491" t="s">
        <v>348</v>
      </c>
      <c r="B491" t="s">
        <v>68</v>
      </c>
      <c r="C491" s="14" t="s">
        <v>542</v>
      </c>
      <c r="D491" t="s">
        <v>69</v>
      </c>
      <c r="E491" s="2">
        <v>41706</v>
      </c>
      <c r="F491" t="s">
        <v>95</v>
      </c>
      <c r="G491" t="s">
        <v>71</v>
      </c>
      <c r="H491">
        <f>VLOOKUP(Table2[[#This Row],[Climber]],Table4[],3)</f>
        <v>32088</v>
      </c>
    </row>
    <row r="492" spans="1:8" x14ac:dyDescent="0.2">
      <c r="A492" t="s">
        <v>196</v>
      </c>
      <c r="B492" t="s">
        <v>197</v>
      </c>
      <c r="C492" s="14" t="s">
        <v>542</v>
      </c>
      <c r="D492" t="s">
        <v>145</v>
      </c>
      <c r="E492" s="2">
        <v>41723</v>
      </c>
      <c r="F492" t="s">
        <v>70</v>
      </c>
      <c r="G492" t="s">
        <v>71</v>
      </c>
      <c r="H492">
        <f>VLOOKUP(Table2[[#This Row],[Climber]],Table4[],3)</f>
        <v>32088</v>
      </c>
    </row>
    <row r="493" spans="1:8" x14ac:dyDescent="0.2">
      <c r="A493" t="s">
        <v>402</v>
      </c>
      <c r="B493" t="s">
        <v>403</v>
      </c>
      <c r="C493" s="14" t="s">
        <v>542</v>
      </c>
      <c r="D493" t="s">
        <v>73</v>
      </c>
      <c r="E493" s="2">
        <v>41587</v>
      </c>
      <c r="F493" t="s">
        <v>95</v>
      </c>
      <c r="G493" t="s">
        <v>71</v>
      </c>
      <c r="H493">
        <f>VLOOKUP(Table2[[#This Row],[Climber]],Table4[],3)</f>
        <v>32088</v>
      </c>
    </row>
    <row r="494" spans="1:8" x14ac:dyDescent="0.2">
      <c r="A494" t="s">
        <v>299</v>
      </c>
      <c r="B494" t="s">
        <v>143</v>
      </c>
      <c r="C494" s="14" t="s">
        <v>542</v>
      </c>
      <c r="D494" t="s">
        <v>56</v>
      </c>
      <c r="E494" s="2">
        <v>43483</v>
      </c>
      <c r="F494" t="s">
        <v>95</v>
      </c>
      <c r="G494" t="s">
        <v>71</v>
      </c>
      <c r="H494">
        <f>VLOOKUP(Table2[[#This Row],[Climber]],Table4[],3)</f>
        <v>32088</v>
      </c>
    </row>
    <row r="495" spans="1:8" x14ac:dyDescent="0.2">
      <c r="A495" t="s">
        <v>510</v>
      </c>
      <c r="B495" t="s">
        <v>143</v>
      </c>
      <c r="C495" s="14" t="s">
        <v>542</v>
      </c>
      <c r="D495" t="s">
        <v>56</v>
      </c>
      <c r="E495" s="2">
        <v>42415</v>
      </c>
      <c r="F495" t="s">
        <v>70</v>
      </c>
      <c r="G495" t="s">
        <v>71</v>
      </c>
      <c r="H495">
        <f>VLOOKUP(Table2[[#This Row],[Climber]],Table4[],3)</f>
        <v>32088</v>
      </c>
    </row>
    <row r="496" spans="1:8" x14ac:dyDescent="0.2">
      <c r="A496" t="s">
        <v>506</v>
      </c>
      <c r="B496" t="s">
        <v>143</v>
      </c>
      <c r="C496" s="14" t="s">
        <v>542</v>
      </c>
      <c r="D496" t="s">
        <v>226</v>
      </c>
      <c r="E496" s="2">
        <v>42406</v>
      </c>
      <c r="F496" t="s">
        <v>95</v>
      </c>
      <c r="G496" t="s">
        <v>71</v>
      </c>
      <c r="H496">
        <f>VLOOKUP(Table2[[#This Row],[Climber]],Table4[],3)</f>
        <v>32088</v>
      </c>
    </row>
    <row r="497" spans="1:8" x14ac:dyDescent="0.2">
      <c r="A497" t="s">
        <v>236</v>
      </c>
      <c r="B497" t="s">
        <v>143</v>
      </c>
      <c r="C497" s="14" t="s">
        <v>542</v>
      </c>
      <c r="D497" t="s">
        <v>222</v>
      </c>
      <c r="E497" s="2">
        <v>42406</v>
      </c>
      <c r="F497" t="s">
        <v>70</v>
      </c>
      <c r="G497" t="s">
        <v>71</v>
      </c>
      <c r="H497">
        <f>VLOOKUP(Table2[[#This Row],[Climber]],Table4[],3)</f>
        <v>32088</v>
      </c>
    </row>
    <row r="498" spans="1:8" x14ac:dyDescent="0.2">
      <c r="A498" t="s">
        <v>302</v>
      </c>
      <c r="B498" t="s">
        <v>143</v>
      </c>
      <c r="C498" s="14" t="s">
        <v>542</v>
      </c>
      <c r="D498" t="s">
        <v>73</v>
      </c>
      <c r="E498" s="2">
        <v>42403</v>
      </c>
      <c r="F498" t="s">
        <v>195</v>
      </c>
      <c r="G498" t="s">
        <v>71</v>
      </c>
      <c r="H498">
        <f>VLOOKUP(Table2[[#This Row],[Climber]],Table4[],3)</f>
        <v>32088</v>
      </c>
    </row>
    <row r="499" spans="1:8" x14ac:dyDescent="0.2">
      <c r="A499" t="s">
        <v>142</v>
      </c>
      <c r="B499" t="s">
        <v>143</v>
      </c>
      <c r="C499" s="14" t="s">
        <v>542</v>
      </c>
      <c r="D499" t="s">
        <v>69</v>
      </c>
      <c r="E499" s="2">
        <v>41770</v>
      </c>
      <c r="F499" t="s">
        <v>95</v>
      </c>
      <c r="G499" t="s">
        <v>71</v>
      </c>
      <c r="H499">
        <f>VLOOKUP(Table2[[#This Row],[Climber]],Table4[],3)</f>
        <v>32088</v>
      </c>
    </row>
    <row r="500" spans="1:8" x14ac:dyDescent="0.2">
      <c r="A500" t="s">
        <v>406</v>
      </c>
      <c r="B500" t="s">
        <v>405</v>
      </c>
      <c r="C500" s="14" t="s">
        <v>542</v>
      </c>
      <c r="D500" t="s">
        <v>69</v>
      </c>
      <c r="E500" s="2">
        <v>41535</v>
      </c>
      <c r="F500" t="s">
        <v>95</v>
      </c>
      <c r="G500" t="s">
        <v>71</v>
      </c>
      <c r="H500">
        <f>VLOOKUP(Table2[[#This Row],[Climber]],Table4[],3)</f>
        <v>32088</v>
      </c>
    </row>
    <row r="501" spans="1:8" x14ac:dyDescent="0.2">
      <c r="A501" t="s">
        <v>545</v>
      </c>
      <c r="B501" t="s">
        <v>509</v>
      </c>
      <c r="C501" s="14" t="s">
        <v>542</v>
      </c>
      <c r="D501" t="s">
        <v>56</v>
      </c>
      <c r="E501" s="2">
        <v>43190</v>
      </c>
      <c r="F501" t="s">
        <v>95</v>
      </c>
      <c r="G501" t="s">
        <v>71</v>
      </c>
      <c r="H501">
        <f>VLOOKUP(Table2[[#This Row],[Climber]],Table4[],3)</f>
        <v>32088</v>
      </c>
    </row>
    <row r="502" spans="1:8" x14ac:dyDescent="0.2">
      <c r="A502" t="s">
        <v>546</v>
      </c>
      <c r="B502" t="s">
        <v>547</v>
      </c>
      <c r="C502" s="14" t="s">
        <v>542</v>
      </c>
      <c r="D502" t="s">
        <v>51</v>
      </c>
      <c r="E502" s="2">
        <v>43019</v>
      </c>
      <c r="F502" t="s">
        <v>70</v>
      </c>
      <c r="G502" t="s">
        <v>71</v>
      </c>
      <c r="H502">
        <f>VLOOKUP(Table2[[#This Row],[Climber]],Table4[],3)</f>
        <v>32088</v>
      </c>
    </row>
    <row r="503" spans="1:8" x14ac:dyDescent="0.2">
      <c r="A503" t="s">
        <v>201</v>
      </c>
      <c r="B503" t="s">
        <v>94</v>
      </c>
      <c r="C503" s="14" t="s">
        <v>542</v>
      </c>
      <c r="D503" t="s">
        <v>202</v>
      </c>
      <c r="E503" s="2">
        <v>42843</v>
      </c>
      <c r="F503" t="s">
        <v>95</v>
      </c>
      <c r="G503" t="s">
        <v>71</v>
      </c>
      <c r="H503">
        <f>VLOOKUP(Table2[[#This Row],[Climber]],Table4[],3)</f>
        <v>32088</v>
      </c>
    </row>
    <row r="504" spans="1:8" x14ac:dyDescent="0.2">
      <c r="A504" t="s">
        <v>339</v>
      </c>
      <c r="B504" t="s">
        <v>94</v>
      </c>
      <c r="C504" s="14" t="s">
        <v>542</v>
      </c>
      <c r="D504" t="s">
        <v>73</v>
      </c>
      <c r="E504" s="2">
        <v>41753</v>
      </c>
      <c r="F504" t="s">
        <v>95</v>
      </c>
      <c r="G504" t="s">
        <v>71</v>
      </c>
      <c r="H504">
        <f>VLOOKUP(Table2[[#This Row],[Climber]],Table4[],3)</f>
        <v>32088</v>
      </c>
    </row>
    <row r="505" spans="1:8" x14ac:dyDescent="0.2">
      <c r="A505" t="s">
        <v>96</v>
      </c>
      <c r="B505" t="s">
        <v>94</v>
      </c>
      <c r="C505" s="14" t="s">
        <v>542</v>
      </c>
      <c r="D505" t="s">
        <v>226</v>
      </c>
      <c r="E505" s="2">
        <v>41744</v>
      </c>
      <c r="F505" t="s">
        <v>70</v>
      </c>
      <c r="G505" t="s">
        <v>71</v>
      </c>
      <c r="H505">
        <f>VLOOKUP(Table2[[#This Row],[Climber]],Table4[],3)</f>
        <v>32088</v>
      </c>
    </row>
    <row r="506" spans="1:8" x14ac:dyDescent="0.2">
      <c r="A506" t="s">
        <v>548</v>
      </c>
      <c r="B506" t="s">
        <v>94</v>
      </c>
      <c r="C506" s="14" t="s">
        <v>542</v>
      </c>
      <c r="D506" t="s">
        <v>56</v>
      </c>
      <c r="E506" s="2">
        <v>41739</v>
      </c>
      <c r="F506" t="s">
        <v>70</v>
      </c>
      <c r="G506" t="s">
        <v>71</v>
      </c>
      <c r="H506">
        <f>VLOOKUP(Table2[[#This Row],[Climber]],Table4[],3)</f>
        <v>32088</v>
      </c>
    </row>
    <row r="507" spans="1:8" x14ac:dyDescent="0.2">
      <c r="A507" t="s">
        <v>227</v>
      </c>
      <c r="B507" t="s">
        <v>94</v>
      </c>
      <c r="C507" s="14" t="s">
        <v>542</v>
      </c>
      <c r="D507" t="s">
        <v>69</v>
      </c>
      <c r="E507" s="2">
        <v>41736</v>
      </c>
      <c r="F507" t="s">
        <v>95</v>
      </c>
      <c r="G507" t="s">
        <v>71</v>
      </c>
      <c r="H507">
        <f>VLOOKUP(Table2[[#This Row],[Climber]],Table4[],3)</f>
        <v>32088</v>
      </c>
    </row>
    <row r="508" spans="1:8" x14ac:dyDescent="0.2">
      <c r="A508" t="s">
        <v>408</v>
      </c>
      <c r="B508" t="s">
        <v>409</v>
      </c>
      <c r="C508" s="14" t="s">
        <v>542</v>
      </c>
      <c r="D508" t="s">
        <v>51</v>
      </c>
      <c r="E508" s="2">
        <v>41527</v>
      </c>
      <c r="F508" t="s">
        <v>70</v>
      </c>
      <c r="G508" t="s">
        <v>71</v>
      </c>
      <c r="H508">
        <f>VLOOKUP(Table2[[#This Row],[Climber]],Table4[],3)</f>
        <v>32088</v>
      </c>
    </row>
    <row r="509" spans="1:8" x14ac:dyDescent="0.2">
      <c r="A509" t="s">
        <v>410</v>
      </c>
      <c r="B509" t="s">
        <v>409</v>
      </c>
      <c r="C509" s="14" t="s">
        <v>542</v>
      </c>
      <c r="D509" t="s">
        <v>51</v>
      </c>
      <c r="E509" s="2">
        <v>41522</v>
      </c>
      <c r="F509" t="s">
        <v>70</v>
      </c>
      <c r="G509" t="s">
        <v>71</v>
      </c>
      <c r="H509">
        <f>VLOOKUP(Table2[[#This Row],[Climber]],Table4[],3)</f>
        <v>32088</v>
      </c>
    </row>
    <row r="510" spans="1:8" x14ac:dyDescent="0.2">
      <c r="A510" t="s">
        <v>411</v>
      </c>
      <c r="B510" t="s">
        <v>409</v>
      </c>
      <c r="C510" s="14" t="s">
        <v>542</v>
      </c>
      <c r="D510" t="s">
        <v>73</v>
      </c>
      <c r="E510" s="2">
        <v>41090</v>
      </c>
      <c r="F510" t="s">
        <v>95</v>
      </c>
      <c r="G510" t="s">
        <v>71</v>
      </c>
      <c r="H510">
        <f>VLOOKUP(Table2[[#This Row],[Climber]],Table4[],3)</f>
        <v>32088</v>
      </c>
    </row>
    <row r="511" spans="1:8" x14ac:dyDescent="0.2">
      <c r="A511" t="s">
        <v>414</v>
      </c>
      <c r="B511" t="s">
        <v>282</v>
      </c>
      <c r="C511" s="14" t="s">
        <v>542</v>
      </c>
      <c r="D511" t="s">
        <v>51</v>
      </c>
      <c r="E511" s="2">
        <v>43449</v>
      </c>
      <c r="F511" t="s">
        <v>88</v>
      </c>
      <c r="G511" t="s">
        <v>71</v>
      </c>
      <c r="H511">
        <f>VLOOKUP(Table2[[#This Row],[Climber]],Table4[],3)</f>
        <v>32088</v>
      </c>
    </row>
    <row r="512" spans="1:8" x14ac:dyDescent="0.2">
      <c r="A512" t="s">
        <v>415</v>
      </c>
      <c r="B512" t="s">
        <v>282</v>
      </c>
      <c r="C512" s="14" t="s">
        <v>542</v>
      </c>
      <c r="D512" t="s">
        <v>51</v>
      </c>
      <c r="E512" s="2">
        <v>43440</v>
      </c>
      <c r="F512" t="s">
        <v>95</v>
      </c>
      <c r="G512" t="s">
        <v>71</v>
      </c>
      <c r="H512">
        <f>VLOOKUP(Table2[[#This Row],[Climber]],Table4[],3)</f>
        <v>32088</v>
      </c>
    </row>
    <row r="513" spans="1:8" x14ac:dyDescent="0.2">
      <c r="A513" t="s">
        <v>281</v>
      </c>
      <c r="B513" t="s">
        <v>282</v>
      </c>
      <c r="C513" s="14" t="s">
        <v>542</v>
      </c>
      <c r="D513" t="s">
        <v>56</v>
      </c>
      <c r="E513" s="2">
        <v>42719</v>
      </c>
      <c r="F513" t="s">
        <v>70</v>
      </c>
      <c r="G513" t="s">
        <v>71</v>
      </c>
      <c r="H513">
        <f>VLOOKUP(Table2[[#This Row],[Climber]],Table4[],3)</f>
        <v>32088</v>
      </c>
    </row>
    <row r="514" spans="1:8" x14ac:dyDescent="0.2">
      <c r="A514" t="s">
        <v>416</v>
      </c>
      <c r="B514" t="s">
        <v>282</v>
      </c>
      <c r="C514" s="14" t="s">
        <v>542</v>
      </c>
      <c r="D514" t="s">
        <v>56</v>
      </c>
      <c r="E514" s="2">
        <v>41626</v>
      </c>
      <c r="F514" t="s">
        <v>70</v>
      </c>
      <c r="G514" t="s">
        <v>71</v>
      </c>
      <c r="H514">
        <f>VLOOKUP(Table2[[#This Row],[Climber]],Table4[],3)</f>
        <v>32088</v>
      </c>
    </row>
    <row r="515" spans="1:8" x14ac:dyDescent="0.2">
      <c r="A515" t="s">
        <v>549</v>
      </c>
      <c r="B515" t="s">
        <v>115</v>
      </c>
      <c r="C515" s="14" t="s">
        <v>542</v>
      </c>
      <c r="D515" t="s">
        <v>56</v>
      </c>
      <c r="E515" s="2">
        <v>42191</v>
      </c>
      <c r="F515" t="s">
        <v>70</v>
      </c>
      <c r="G515" t="s">
        <v>71</v>
      </c>
      <c r="H515">
        <f>VLOOKUP(Table2[[#This Row],[Climber]],Table4[],3)</f>
        <v>32088</v>
      </c>
    </row>
    <row r="516" spans="1:8" x14ac:dyDescent="0.2">
      <c r="A516" t="s">
        <v>550</v>
      </c>
      <c r="B516" t="s">
        <v>551</v>
      </c>
      <c r="C516" s="14" t="s">
        <v>542</v>
      </c>
      <c r="D516" t="s">
        <v>51</v>
      </c>
      <c r="E516" s="2">
        <v>42358</v>
      </c>
      <c r="F516" t="s">
        <v>70</v>
      </c>
      <c r="G516" t="s">
        <v>71</v>
      </c>
      <c r="H516">
        <f>VLOOKUP(Table2[[#This Row],[Climber]],Table4[],3)</f>
        <v>32088</v>
      </c>
    </row>
    <row r="517" spans="1:8" x14ac:dyDescent="0.2">
      <c r="A517" t="s">
        <v>391</v>
      </c>
      <c r="B517" t="s">
        <v>392</v>
      </c>
      <c r="C517" s="14" t="s">
        <v>542</v>
      </c>
      <c r="D517" t="s">
        <v>73</v>
      </c>
      <c r="E517" s="2">
        <v>42967</v>
      </c>
      <c r="F517" t="s">
        <v>88</v>
      </c>
      <c r="G517" t="s">
        <v>71</v>
      </c>
      <c r="H517">
        <f>VLOOKUP(Table2[[#This Row],[Climber]],Table4[],3)</f>
        <v>32088</v>
      </c>
    </row>
    <row r="518" spans="1:8" x14ac:dyDescent="0.2">
      <c r="A518" t="s">
        <v>422</v>
      </c>
      <c r="B518" t="s">
        <v>423</v>
      </c>
      <c r="C518" s="14" t="s">
        <v>542</v>
      </c>
      <c r="D518" t="s">
        <v>56</v>
      </c>
      <c r="E518" s="2">
        <v>41963</v>
      </c>
      <c r="F518" t="s">
        <v>70</v>
      </c>
      <c r="G518" t="s">
        <v>71</v>
      </c>
      <c r="H518">
        <f>VLOOKUP(Table2[[#This Row],[Climber]],Table4[],3)</f>
        <v>32088</v>
      </c>
    </row>
    <row r="519" spans="1:8" x14ac:dyDescent="0.2">
      <c r="A519" t="s">
        <v>552</v>
      </c>
      <c r="B519" t="s">
        <v>502</v>
      </c>
      <c r="C519" s="14" t="s">
        <v>542</v>
      </c>
      <c r="D519" t="s">
        <v>51</v>
      </c>
      <c r="E519" s="2">
        <v>41371</v>
      </c>
      <c r="F519" t="s">
        <v>95</v>
      </c>
      <c r="G519" t="s">
        <v>71</v>
      </c>
      <c r="H519">
        <f>VLOOKUP(Table2[[#This Row],[Climber]],Table4[],3)</f>
        <v>32088</v>
      </c>
    </row>
    <row r="520" spans="1:8" x14ac:dyDescent="0.2">
      <c r="A520" t="s">
        <v>501</v>
      </c>
      <c r="B520" t="s">
        <v>502</v>
      </c>
      <c r="C520" s="14" t="s">
        <v>542</v>
      </c>
      <c r="D520" t="s">
        <v>73</v>
      </c>
      <c r="E520" s="2">
        <v>41354</v>
      </c>
      <c r="F520" t="s">
        <v>95</v>
      </c>
      <c r="G520" t="s">
        <v>71</v>
      </c>
      <c r="H520">
        <f>VLOOKUP(Table2[[#This Row],[Climber]],Table4[],3)</f>
        <v>32088</v>
      </c>
    </row>
    <row r="521" spans="1:8" x14ac:dyDescent="0.2">
      <c r="A521" t="s">
        <v>553</v>
      </c>
      <c r="B521" t="s">
        <v>554</v>
      </c>
      <c r="C521" s="14" t="s">
        <v>542</v>
      </c>
      <c r="D521" t="s">
        <v>51</v>
      </c>
      <c r="E521" s="2">
        <v>41812</v>
      </c>
      <c r="F521" t="s">
        <v>95</v>
      </c>
      <c r="G521" t="s">
        <v>71</v>
      </c>
      <c r="H521">
        <f>VLOOKUP(Table2[[#This Row],[Climber]],Table4[],3)</f>
        <v>32088</v>
      </c>
    </row>
    <row r="522" spans="1:8" x14ac:dyDescent="0.2">
      <c r="A522" t="s">
        <v>67</v>
      </c>
      <c r="B522" t="s">
        <v>68</v>
      </c>
      <c r="C522" s="14" t="s">
        <v>555</v>
      </c>
      <c r="D522" t="s">
        <v>193</v>
      </c>
      <c r="E522" s="2">
        <v>42071</v>
      </c>
      <c r="F522" t="s">
        <v>70</v>
      </c>
      <c r="G522" t="s">
        <v>71</v>
      </c>
      <c r="H522">
        <f>VLOOKUP(Table2[[#This Row],[Climber]],Table4[],3)</f>
        <v>33643</v>
      </c>
    </row>
    <row r="523" spans="1:8" x14ac:dyDescent="0.2">
      <c r="A523" t="s">
        <v>72</v>
      </c>
      <c r="B523" t="s">
        <v>68</v>
      </c>
      <c r="C523" s="14" t="s">
        <v>555</v>
      </c>
      <c r="D523" t="s">
        <v>222</v>
      </c>
      <c r="E523" s="2">
        <v>42067</v>
      </c>
      <c r="F523" t="s">
        <v>95</v>
      </c>
      <c r="G523" t="s">
        <v>71</v>
      </c>
      <c r="H523">
        <f>VLOOKUP(Table2[[#This Row],[Climber]],Table4[],3)</f>
        <v>33643</v>
      </c>
    </row>
    <row r="524" spans="1:8" x14ac:dyDescent="0.2">
      <c r="A524" t="s">
        <v>196</v>
      </c>
      <c r="B524" t="s">
        <v>197</v>
      </c>
      <c r="C524" s="14" t="s">
        <v>555</v>
      </c>
      <c r="D524" t="s">
        <v>193</v>
      </c>
      <c r="E524" s="2">
        <v>41740</v>
      </c>
      <c r="F524" t="s">
        <v>70</v>
      </c>
      <c r="G524" t="s">
        <v>71</v>
      </c>
      <c r="H524">
        <f>VLOOKUP(Table2[[#This Row],[Climber]],Table4[],3)</f>
        <v>33643</v>
      </c>
    </row>
    <row r="525" spans="1:8" x14ac:dyDescent="0.2">
      <c r="A525" t="s">
        <v>506</v>
      </c>
      <c r="B525" t="s">
        <v>143</v>
      </c>
      <c r="C525" s="14" t="s">
        <v>555</v>
      </c>
      <c r="D525" t="s">
        <v>107</v>
      </c>
      <c r="E525" s="2">
        <v>42345</v>
      </c>
      <c r="F525" t="s">
        <v>95</v>
      </c>
      <c r="G525" t="s">
        <v>71</v>
      </c>
      <c r="H525">
        <f>VLOOKUP(Table2[[#This Row],[Climber]],Table4[],3)</f>
        <v>33643</v>
      </c>
    </row>
    <row r="526" spans="1:8" x14ac:dyDescent="0.2">
      <c r="A526" t="s">
        <v>506</v>
      </c>
      <c r="B526" t="s">
        <v>143</v>
      </c>
      <c r="C526" s="14" t="s">
        <v>555</v>
      </c>
      <c r="D526" t="s">
        <v>107</v>
      </c>
      <c r="E526" s="2">
        <v>42345</v>
      </c>
      <c r="F526" t="s">
        <v>95</v>
      </c>
      <c r="G526" t="s">
        <v>71</v>
      </c>
      <c r="H526">
        <f>VLOOKUP(Table2[[#This Row],[Climber]],Table4[],3)</f>
        <v>33643</v>
      </c>
    </row>
    <row r="527" spans="1:8" x14ac:dyDescent="0.2">
      <c r="A527" t="s">
        <v>512</v>
      </c>
      <c r="B527" t="s">
        <v>143</v>
      </c>
      <c r="C527" s="14" t="s">
        <v>555</v>
      </c>
      <c r="D527" t="s">
        <v>51</v>
      </c>
      <c r="E527" s="2">
        <v>41706</v>
      </c>
      <c r="F527" t="s">
        <v>70</v>
      </c>
      <c r="G527" t="s">
        <v>71</v>
      </c>
      <c r="H527">
        <f>VLOOKUP(Table2[[#This Row],[Climber]],Table4[],3)</f>
        <v>33643</v>
      </c>
    </row>
    <row r="528" spans="1:8" x14ac:dyDescent="0.2">
      <c r="A528" t="s">
        <v>142</v>
      </c>
      <c r="B528" t="s">
        <v>143</v>
      </c>
      <c r="C528" s="14" t="s">
        <v>555</v>
      </c>
      <c r="D528" t="s">
        <v>51</v>
      </c>
      <c r="E528" s="2">
        <v>41616</v>
      </c>
      <c r="F528" t="s">
        <v>70</v>
      </c>
      <c r="G528" t="s">
        <v>71</v>
      </c>
      <c r="H528">
        <f>VLOOKUP(Table2[[#This Row],[Climber]],Table4[],3)</f>
        <v>33643</v>
      </c>
    </row>
    <row r="529" spans="1:8" x14ac:dyDescent="0.2">
      <c r="A529" t="s">
        <v>513</v>
      </c>
      <c r="B529" t="s">
        <v>143</v>
      </c>
      <c r="C529" s="14" t="s">
        <v>555</v>
      </c>
      <c r="D529" t="s">
        <v>107</v>
      </c>
      <c r="E529" s="2">
        <v>41578</v>
      </c>
      <c r="F529" t="s">
        <v>70</v>
      </c>
      <c r="G529" t="s">
        <v>152</v>
      </c>
      <c r="H529">
        <f>VLOOKUP(Table2[[#This Row],[Climber]],Table4[],3)</f>
        <v>33643</v>
      </c>
    </row>
    <row r="530" spans="1:8" x14ac:dyDescent="0.2">
      <c r="A530" t="s">
        <v>236</v>
      </c>
      <c r="B530" t="s">
        <v>143</v>
      </c>
      <c r="C530" s="14" t="s">
        <v>555</v>
      </c>
      <c r="D530" t="s">
        <v>107</v>
      </c>
      <c r="E530" s="2">
        <v>41299</v>
      </c>
      <c r="F530" t="s">
        <v>70</v>
      </c>
      <c r="G530" t="s">
        <v>71</v>
      </c>
      <c r="H530">
        <f>VLOOKUP(Table2[[#This Row],[Climber]],Table4[],3)</f>
        <v>33643</v>
      </c>
    </row>
    <row r="531" spans="1:8" x14ac:dyDescent="0.2">
      <c r="A531" t="s">
        <v>310</v>
      </c>
      <c r="B531" t="s">
        <v>309</v>
      </c>
      <c r="C531" s="14" t="s">
        <v>555</v>
      </c>
      <c r="D531" t="s">
        <v>73</v>
      </c>
      <c r="E531" s="2">
        <v>43378</v>
      </c>
      <c r="F531" t="s">
        <v>52</v>
      </c>
      <c r="G531" t="s">
        <v>53</v>
      </c>
      <c r="H531">
        <f>VLOOKUP(Table2[[#This Row],[Climber]],Table4[],3)</f>
        <v>33643</v>
      </c>
    </row>
    <row r="532" spans="1:8" x14ac:dyDescent="0.2">
      <c r="A532" t="s">
        <v>153</v>
      </c>
      <c r="B532" t="s">
        <v>150</v>
      </c>
      <c r="C532" s="14" t="s">
        <v>555</v>
      </c>
      <c r="D532" t="s">
        <v>69</v>
      </c>
      <c r="E532" s="2">
        <v>43040</v>
      </c>
      <c r="F532" t="s">
        <v>70</v>
      </c>
      <c r="G532" t="s">
        <v>152</v>
      </c>
      <c r="H532">
        <f>VLOOKUP(Table2[[#This Row],[Climber]],Table4[],3)</f>
        <v>33643</v>
      </c>
    </row>
    <row r="533" spans="1:8" x14ac:dyDescent="0.2">
      <c r="A533" t="s">
        <v>501</v>
      </c>
      <c r="B533" t="s">
        <v>502</v>
      </c>
      <c r="C533" s="14" t="s">
        <v>555</v>
      </c>
      <c r="D533" t="s">
        <v>56</v>
      </c>
      <c r="E533" s="2">
        <v>41236</v>
      </c>
      <c r="F533" t="s">
        <v>95</v>
      </c>
      <c r="G533" t="s">
        <v>71</v>
      </c>
      <c r="H533">
        <f>VLOOKUP(Table2[[#This Row],[Climber]],Table4[],3)</f>
        <v>33643</v>
      </c>
    </row>
    <row r="534" spans="1:8" x14ac:dyDescent="0.2">
      <c r="A534" t="s">
        <v>556</v>
      </c>
      <c r="B534" t="s">
        <v>502</v>
      </c>
      <c r="C534" s="14" t="s">
        <v>555</v>
      </c>
      <c r="D534" t="s">
        <v>56</v>
      </c>
      <c r="E534" s="2">
        <v>41233</v>
      </c>
      <c r="F534" t="s">
        <v>95</v>
      </c>
      <c r="G534" t="s">
        <v>71</v>
      </c>
      <c r="H534">
        <f>VLOOKUP(Table2[[#This Row],[Climber]],Table4[],3)</f>
        <v>33643</v>
      </c>
    </row>
    <row r="535" spans="1:8" x14ac:dyDescent="0.2">
      <c r="A535" t="s">
        <v>557</v>
      </c>
      <c r="B535" t="s">
        <v>143</v>
      </c>
      <c r="C535" s="14" t="s">
        <v>558</v>
      </c>
      <c r="D535" t="s">
        <v>51</v>
      </c>
      <c r="E535" s="2">
        <v>42917</v>
      </c>
      <c r="F535" t="s">
        <v>180</v>
      </c>
      <c r="G535" t="s">
        <v>152</v>
      </c>
      <c r="H535">
        <f>VLOOKUP(Table2[[#This Row],[Climber]],Table4[],3)</f>
        <v>20946</v>
      </c>
    </row>
    <row r="536" spans="1:8" x14ac:dyDescent="0.2">
      <c r="A536" t="s">
        <v>559</v>
      </c>
      <c r="B536" t="s">
        <v>143</v>
      </c>
      <c r="C536" s="14" t="s">
        <v>558</v>
      </c>
      <c r="D536" t="s">
        <v>51</v>
      </c>
      <c r="E536" s="2">
        <v>42491</v>
      </c>
      <c r="F536" t="s">
        <v>70</v>
      </c>
      <c r="G536" t="s">
        <v>152</v>
      </c>
      <c r="H536">
        <f>VLOOKUP(Table2[[#This Row],[Climber]],Table4[],3)</f>
        <v>20946</v>
      </c>
    </row>
    <row r="537" spans="1:8" x14ac:dyDescent="0.2">
      <c r="A537" t="s">
        <v>560</v>
      </c>
      <c r="B537" t="s">
        <v>143</v>
      </c>
      <c r="C537" s="14" t="s">
        <v>558</v>
      </c>
      <c r="D537" t="s">
        <v>51</v>
      </c>
      <c r="E537" s="2">
        <v>41089</v>
      </c>
      <c r="F537" t="s">
        <v>180</v>
      </c>
      <c r="G537" t="s">
        <v>152</v>
      </c>
      <c r="H537">
        <f>VLOOKUP(Table2[[#This Row],[Climber]],Table4[],3)</f>
        <v>20946</v>
      </c>
    </row>
    <row r="538" spans="1:8" x14ac:dyDescent="0.2">
      <c r="A538" t="s">
        <v>561</v>
      </c>
      <c r="B538" t="s">
        <v>143</v>
      </c>
      <c r="C538" s="14" t="s">
        <v>558</v>
      </c>
      <c r="D538" t="s">
        <v>51</v>
      </c>
      <c r="E538" s="2">
        <v>40625</v>
      </c>
      <c r="F538" t="s">
        <v>180</v>
      </c>
      <c r="G538" t="s">
        <v>152</v>
      </c>
      <c r="H538">
        <f>VLOOKUP(Table2[[#This Row],[Climber]],Table4[],3)</f>
        <v>20946</v>
      </c>
    </row>
    <row r="539" spans="1:8" x14ac:dyDescent="0.2">
      <c r="A539" t="s">
        <v>562</v>
      </c>
      <c r="B539" t="s">
        <v>143</v>
      </c>
      <c r="C539" s="14" t="s">
        <v>558</v>
      </c>
      <c r="D539" t="s">
        <v>51</v>
      </c>
      <c r="E539" s="2">
        <v>39904</v>
      </c>
      <c r="F539" t="s">
        <v>95</v>
      </c>
      <c r="G539" t="s">
        <v>152</v>
      </c>
      <c r="H539">
        <f>VLOOKUP(Table2[[#This Row],[Climber]],Table4[],3)</f>
        <v>20946</v>
      </c>
    </row>
    <row r="540" spans="1:8" x14ac:dyDescent="0.2">
      <c r="A540" t="s">
        <v>563</v>
      </c>
      <c r="B540" t="s">
        <v>143</v>
      </c>
      <c r="C540" s="14" t="s">
        <v>558</v>
      </c>
      <c r="D540" t="s">
        <v>51</v>
      </c>
      <c r="E540" s="2">
        <v>39106</v>
      </c>
      <c r="F540" t="s">
        <v>70</v>
      </c>
      <c r="G540" t="s">
        <v>152</v>
      </c>
      <c r="H540">
        <f>VLOOKUP(Table2[[#This Row],[Climber]],Table4[],3)</f>
        <v>20946</v>
      </c>
    </row>
    <row r="541" spans="1:8" x14ac:dyDescent="0.2">
      <c r="A541" t="s">
        <v>564</v>
      </c>
      <c r="B541" t="s">
        <v>143</v>
      </c>
      <c r="C541" s="14" t="s">
        <v>558</v>
      </c>
      <c r="D541" t="s">
        <v>51</v>
      </c>
      <c r="E541" s="2">
        <v>38718</v>
      </c>
      <c r="F541" t="s">
        <v>70</v>
      </c>
      <c r="G541" t="s">
        <v>152</v>
      </c>
      <c r="H541">
        <f>VLOOKUP(Table2[[#This Row],[Climber]],Table4[],3)</f>
        <v>20946</v>
      </c>
    </row>
    <row r="542" spans="1:8" x14ac:dyDescent="0.2">
      <c r="A542" t="s">
        <v>480</v>
      </c>
      <c r="B542" t="s">
        <v>143</v>
      </c>
      <c r="C542" s="14" t="s">
        <v>558</v>
      </c>
      <c r="D542" t="s">
        <v>51</v>
      </c>
      <c r="E542" s="2">
        <v>37288</v>
      </c>
      <c r="F542" t="s">
        <v>88</v>
      </c>
      <c r="G542" t="s">
        <v>152</v>
      </c>
      <c r="H542">
        <f>VLOOKUP(Table2[[#This Row],[Climber]],Table4[],3)</f>
        <v>20946</v>
      </c>
    </row>
    <row r="543" spans="1:8" x14ac:dyDescent="0.2">
      <c r="A543" t="s">
        <v>565</v>
      </c>
      <c r="B543" t="s">
        <v>143</v>
      </c>
      <c r="C543" s="14" t="s">
        <v>558</v>
      </c>
      <c r="D543" t="s">
        <v>51</v>
      </c>
      <c r="E543" s="2">
        <v>2010</v>
      </c>
      <c r="F543" t="s">
        <v>70</v>
      </c>
      <c r="G543" t="s">
        <v>152</v>
      </c>
      <c r="H543">
        <f>VLOOKUP(Table2[[#This Row],[Climber]],Table4[],3)</f>
        <v>20946</v>
      </c>
    </row>
    <row r="544" spans="1:8" x14ac:dyDescent="0.2">
      <c r="A544" t="s">
        <v>304</v>
      </c>
      <c r="B544" t="s">
        <v>143</v>
      </c>
      <c r="C544" s="14" t="s">
        <v>558</v>
      </c>
      <c r="D544" t="s">
        <v>51</v>
      </c>
      <c r="E544" s="2">
        <v>2010</v>
      </c>
      <c r="F544" t="s">
        <v>70</v>
      </c>
      <c r="G544" t="s">
        <v>152</v>
      </c>
      <c r="H544">
        <f>VLOOKUP(Table2[[#This Row],[Climber]],Table4[],3)</f>
        <v>20946</v>
      </c>
    </row>
    <row r="545" spans="1:8" x14ac:dyDescent="0.2">
      <c r="A545" t="s">
        <v>566</v>
      </c>
      <c r="B545" t="s">
        <v>143</v>
      </c>
      <c r="C545" s="14" t="s">
        <v>558</v>
      </c>
      <c r="D545" t="s">
        <v>51</v>
      </c>
      <c r="E545" s="2">
        <v>2008</v>
      </c>
      <c r="F545" t="s">
        <v>95</v>
      </c>
      <c r="G545" t="s">
        <v>152</v>
      </c>
      <c r="H545">
        <f>VLOOKUP(Table2[[#This Row],[Climber]],Table4[],3)</f>
        <v>20946</v>
      </c>
    </row>
    <row r="546" spans="1:8" x14ac:dyDescent="0.2">
      <c r="A546" t="s">
        <v>567</v>
      </c>
      <c r="B546" t="s">
        <v>143</v>
      </c>
      <c r="C546" s="14" t="s">
        <v>558</v>
      </c>
      <c r="D546" t="s">
        <v>51</v>
      </c>
      <c r="F546" t="s">
        <v>95</v>
      </c>
      <c r="G546" t="s">
        <v>152</v>
      </c>
      <c r="H546">
        <f>VLOOKUP(Table2[[#This Row],[Climber]],Table4[],3)</f>
        <v>20946</v>
      </c>
    </row>
    <row r="547" spans="1:8" x14ac:dyDescent="0.2">
      <c r="A547" t="s">
        <v>478</v>
      </c>
      <c r="B547" t="s">
        <v>143</v>
      </c>
      <c r="C547" s="14" t="s">
        <v>558</v>
      </c>
      <c r="D547" t="s">
        <v>51</v>
      </c>
      <c r="F547" t="s">
        <v>70</v>
      </c>
      <c r="G547" t="s">
        <v>152</v>
      </c>
      <c r="H547">
        <f>VLOOKUP(Table2[[#This Row],[Climber]],Table4[],3)</f>
        <v>20946</v>
      </c>
    </row>
    <row r="548" spans="1:8" x14ac:dyDescent="0.2">
      <c r="A548" t="s">
        <v>245</v>
      </c>
      <c r="B548" t="s">
        <v>143</v>
      </c>
      <c r="C548" s="14" t="s">
        <v>568</v>
      </c>
      <c r="D548" t="s">
        <v>73</v>
      </c>
      <c r="E548" s="2">
        <v>41730</v>
      </c>
      <c r="F548" t="s">
        <v>70</v>
      </c>
      <c r="G548" t="s">
        <v>152</v>
      </c>
      <c r="H548">
        <f>VLOOKUP(Table2[[#This Row],[Climber]],Table4[],3)</f>
        <v>33434</v>
      </c>
    </row>
    <row r="549" spans="1:8" x14ac:dyDescent="0.2">
      <c r="A549" t="s">
        <v>569</v>
      </c>
      <c r="B549" t="s">
        <v>570</v>
      </c>
      <c r="C549" s="14" t="s">
        <v>571</v>
      </c>
      <c r="D549" t="s">
        <v>51</v>
      </c>
      <c r="E549" s="2">
        <v>42343</v>
      </c>
      <c r="F549" t="s">
        <v>66</v>
      </c>
      <c r="G549" t="s">
        <v>152</v>
      </c>
      <c r="H549">
        <f>VLOOKUP(Table2[[#This Row],[Climber]],Table4[],3)</f>
        <v>33219</v>
      </c>
    </row>
    <row r="550" spans="1:8" x14ac:dyDescent="0.2">
      <c r="A550" t="s">
        <v>196</v>
      </c>
      <c r="B550" t="s">
        <v>197</v>
      </c>
      <c r="C550" s="14" t="s">
        <v>571</v>
      </c>
      <c r="D550" t="s">
        <v>69</v>
      </c>
      <c r="E550" s="2">
        <v>41278</v>
      </c>
      <c r="F550" t="s">
        <v>70</v>
      </c>
      <c r="G550" t="s">
        <v>71</v>
      </c>
      <c r="H550">
        <f>VLOOKUP(Table2[[#This Row],[Climber]],Table4[],3)</f>
        <v>33219</v>
      </c>
    </row>
    <row r="551" spans="1:8" x14ac:dyDescent="0.2">
      <c r="A551" t="s">
        <v>572</v>
      </c>
      <c r="B551" t="s">
        <v>573</v>
      </c>
      <c r="C551" s="14" t="s">
        <v>571</v>
      </c>
      <c r="D551" t="s">
        <v>51</v>
      </c>
      <c r="E551" s="2">
        <v>43369</v>
      </c>
      <c r="F551" t="s">
        <v>70</v>
      </c>
      <c r="G551" t="s">
        <v>71</v>
      </c>
      <c r="H551">
        <f>VLOOKUP(Table2[[#This Row],[Climber]],Table4[],3)</f>
        <v>33219</v>
      </c>
    </row>
    <row r="552" spans="1:8" x14ac:dyDescent="0.2">
      <c r="A552" t="s">
        <v>170</v>
      </c>
      <c r="B552" t="s">
        <v>171</v>
      </c>
      <c r="C552" s="14" t="s">
        <v>571</v>
      </c>
      <c r="D552" t="s">
        <v>226</v>
      </c>
      <c r="E552" s="2">
        <v>42801</v>
      </c>
      <c r="F552" t="s">
        <v>70</v>
      </c>
      <c r="G552" t="s">
        <v>71</v>
      </c>
      <c r="H552">
        <f>VLOOKUP(Table2[[#This Row],[Climber]],Table4[],3)</f>
        <v>33219</v>
      </c>
    </row>
    <row r="553" spans="1:8" x14ac:dyDescent="0.2">
      <c r="A553" t="s">
        <v>310</v>
      </c>
      <c r="B553" t="s">
        <v>309</v>
      </c>
      <c r="C553" s="14" t="s">
        <v>571</v>
      </c>
      <c r="D553" t="s">
        <v>56</v>
      </c>
      <c r="E553" s="2">
        <v>42675</v>
      </c>
      <c r="F553" t="s">
        <v>52</v>
      </c>
      <c r="G553" t="s">
        <v>53</v>
      </c>
      <c r="H553">
        <f>VLOOKUP(Table2[[#This Row],[Climber]],Table4[],3)</f>
        <v>33219</v>
      </c>
    </row>
    <row r="554" spans="1:8" x14ac:dyDescent="0.2">
      <c r="A554" t="s">
        <v>574</v>
      </c>
      <c r="B554" t="s">
        <v>169</v>
      </c>
      <c r="C554" s="14" t="s">
        <v>575</v>
      </c>
      <c r="D554" t="s">
        <v>51</v>
      </c>
      <c r="E554" s="2">
        <v>43362</v>
      </c>
      <c r="F554" t="s">
        <v>70</v>
      </c>
      <c r="G554" t="s">
        <v>71</v>
      </c>
      <c r="H554">
        <f>VLOOKUP(Table2[[#This Row],[Climber]],Table4[],3)</f>
        <v>33536</v>
      </c>
    </row>
    <row r="555" spans="1:8" x14ac:dyDescent="0.2">
      <c r="A555" t="s">
        <v>576</v>
      </c>
      <c r="B555" t="s">
        <v>212</v>
      </c>
      <c r="C555" s="14" t="s">
        <v>577</v>
      </c>
      <c r="D555" t="s">
        <v>56</v>
      </c>
      <c r="E555" s="2">
        <v>2004</v>
      </c>
      <c r="F555" t="s">
        <v>158</v>
      </c>
      <c r="G555" t="s">
        <v>71</v>
      </c>
      <c r="H555" t="str">
        <f>VLOOKUP(Table2[[#This Row],[Climber]],Table4[],3)</f>
        <v>Unknown</v>
      </c>
    </row>
    <row r="556" spans="1:8" x14ac:dyDescent="0.2">
      <c r="A556" t="s">
        <v>578</v>
      </c>
      <c r="B556" t="s">
        <v>579</v>
      </c>
      <c r="C556" s="14" t="s">
        <v>577</v>
      </c>
      <c r="D556" t="s">
        <v>51</v>
      </c>
      <c r="E556" s="2">
        <v>38261</v>
      </c>
      <c r="F556" t="s">
        <v>70</v>
      </c>
      <c r="G556" t="s">
        <v>71</v>
      </c>
      <c r="H556" t="str">
        <f>VLOOKUP(Table2[[#This Row],[Climber]],Table4[],3)</f>
        <v>Unknown</v>
      </c>
    </row>
    <row r="557" spans="1:8" x14ac:dyDescent="0.2">
      <c r="A557" t="s">
        <v>580</v>
      </c>
      <c r="B557" t="s">
        <v>579</v>
      </c>
      <c r="C557" s="14" t="s">
        <v>577</v>
      </c>
      <c r="D557" t="s">
        <v>51</v>
      </c>
      <c r="E557" s="2">
        <v>38018</v>
      </c>
      <c r="F557" t="s">
        <v>70</v>
      </c>
      <c r="G557" t="s">
        <v>71</v>
      </c>
      <c r="H557" t="str">
        <f>VLOOKUP(Table2[[#This Row],[Climber]],Table4[],3)</f>
        <v>Unknown</v>
      </c>
    </row>
    <row r="558" spans="1:8" x14ac:dyDescent="0.2">
      <c r="A558" t="s">
        <v>581</v>
      </c>
      <c r="B558" t="s">
        <v>579</v>
      </c>
      <c r="C558" s="14" t="s">
        <v>577</v>
      </c>
      <c r="D558" t="s">
        <v>51</v>
      </c>
      <c r="E558" s="2">
        <v>37895</v>
      </c>
      <c r="F558" t="s">
        <v>95</v>
      </c>
      <c r="G558" t="s">
        <v>71</v>
      </c>
      <c r="H558" t="str">
        <f>VLOOKUP(Table2[[#This Row],[Climber]],Table4[],3)</f>
        <v>Unknown</v>
      </c>
    </row>
    <row r="559" spans="1:8" x14ac:dyDescent="0.2">
      <c r="A559" t="s">
        <v>582</v>
      </c>
      <c r="B559" t="s">
        <v>579</v>
      </c>
      <c r="C559" s="14" t="s">
        <v>577</v>
      </c>
      <c r="D559" t="s">
        <v>51</v>
      </c>
      <c r="E559" s="2">
        <v>37622</v>
      </c>
      <c r="F559" t="s">
        <v>70</v>
      </c>
      <c r="G559" t="s">
        <v>71</v>
      </c>
      <c r="H559" t="str">
        <f>VLOOKUP(Table2[[#This Row],[Climber]],Table4[],3)</f>
        <v>Unknown</v>
      </c>
    </row>
    <row r="560" spans="1:8" x14ac:dyDescent="0.2">
      <c r="A560" t="s">
        <v>284</v>
      </c>
      <c r="B560" t="s">
        <v>285</v>
      </c>
      <c r="C560" s="14" t="s">
        <v>583</v>
      </c>
      <c r="D560" t="s">
        <v>73</v>
      </c>
      <c r="E560" s="2">
        <v>41282</v>
      </c>
      <c r="F560" t="s">
        <v>70</v>
      </c>
      <c r="G560" t="s">
        <v>71</v>
      </c>
      <c r="H560">
        <f>VLOOKUP(Table2[[#This Row],[Climber]],Table4[],3)</f>
        <v>32579</v>
      </c>
    </row>
    <row r="561" spans="1:8" x14ac:dyDescent="0.2">
      <c r="A561" t="s">
        <v>236</v>
      </c>
      <c r="B561" t="s">
        <v>143</v>
      </c>
      <c r="C561" s="14" t="s">
        <v>584</v>
      </c>
      <c r="D561" t="s">
        <v>199</v>
      </c>
      <c r="E561" s="2">
        <v>42424</v>
      </c>
      <c r="F561" t="s">
        <v>70</v>
      </c>
      <c r="G561" t="s">
        <v>71</v>
      </c>
      <c r="H561" t="str">
        <f>VLOOKUP(Table2[[#This Row],[Climber]],Table4[],3)</f>
        <v>Unknown</v>
      </c>
    </row>
    <row r="562" spans="1:8" x14ac:dyDescent="0.2">
      <c r="A562" t="s">
        <v>153</v>
      </c>
      <c r="B562" t="s">
        <v>150</v>
      </c>
      <c r="C562" s="14" t="s">
        <v>584</v>
      </c>
      <c r="D562" t="s">
        <v>107</v>
      </c>
      <c r="E562" s="2">
        <v>43180</v>
      </c>
      <c r="F562" t="s">
        <v>70</v>
      </c>
      <c r="G562" t="s">
        <v>152</v>
      </c>
      <c r="H562" t="str">
        <f>VLOOKUP(Table2[[#This Row],[Climber]],Table4[],3)</f>
        <v>Unknown</v>
      </c>
    </row>
    <row r="563" spans="1:8" x14ac:dyDescent="0.2">
      <c r="A563" t="s">
        <v>154</v>
      </c>
      <c r="B563" t="s">
        <v>155</v>
      </c>
      <c r="C563" s="14" t="s">
        <v>585</v>
      </c>
      <c r="D563" t="s">
        <v>73</v>
      </c>
      <c r="E563" s="2">
        <v>43362</v>
      </c>
      <c r="F563" t="s">
        <v>95</v>
      </c>
      <c r="G563" t="s">
        <v>71</v>
      </c>
      <c r="H563">
        <f>VLOOKUP(Table2[[#This Row],[Climber]],Table4[],3)</f>
        <v>35297</v>
      </c>
    </row>
    <row r="564" spans="1:8" x14ac:dyDescent="0.2">
      <c r="A564" t="s">
        <v>165</v>
      </c>
      <c r="B564" t="s">
        <v>166</v>
      </c>
      <c r="C564" s="14" t="s">
        <v>585</v>
      </c>
      <c r="D564" t="s">
        <v>56</v>
      </c>
      <c r="E564" s="2">
        <v>42737</v>
      </c>
      <c r="F564" t="s">
        <v>88</v>
      </c>
      <c r="G564" t="s">
        <v>71</v>
      </c>
      <c r="H564">
        <f>VLOOKUP(Table2[[#This Row],[Climber]],Table4[],3)</f>
        <v>35297</v>
      </c>
    </row>
    <row r="565" spans="1:8" x14ac:dyDescent="0.2">
      <c r="A565" t="s">
        <v>18</v>
      </c>
      <c r="B565" t="s">
        <v>305</v>
      </c>
      <c r="C565" s="14" t="s">
        <v>586</v>
      </c>
      <c r="D565" t="s">
        <v>73</v>
      </c>
      <c r="E565" s="2">
        <v>43237</v>
      </c>
      <c r="F565" t="s">
        <v>52</v>
      </c>
      <c r="G565" t="s">
        <v>53</v>
      </c>
      <c r="H565">
        <f>VLOOKUP(Table2[[#This Row],[Climber]],Table4[],3)</f>
        <v>31286</v>
      </c>
    </row>
    <row r="566" spans="1:8" x14ac:dyDescent="0.2">
      <c r="A566" t="s">
        <v>201</v>
      </c>
      <c r="B566" t="s">
        <v>94</v>
      </c>
      <c r="C566" s="14" t="s">
        <v>587</v>
      </c>
      <c r="D566" t="s">
        <v>199</v>
      </c>
      <c r="E566" s="2">
        <v>42976</v>
      </c>
      <c r="F566" t="s">
        <v>95</v>
      </c>
      <c r="G566" t="s">
        <v>71</v>
      </c>
      <c r="H566">
        <f>VLOOKUP(Table2[[#This Row],[Climber]],Table4[],3)</f>
        <v>35102</v>
      </c>
    </row>
    <row r="567" spans="1:8" x14ac:dyDescent="0.2">
      <c r="A567" t="s">
        <v>105</v>
      </c>
      <c r="B567" t="s">
        <v>106</v>
      </c>
      <c r="C567" s="14" t="s">
        <v>587</v>
      </c>
      <c r="D567" t="s">
        <v>69</v>
      </c>
      <c r="E567" s="2">
        <v>42445</v>
      </c>
      <c r="F567" t="s">
        <v>158</v>
      </c>
      <c r="G567" t="s">
        <v>71</v>
      </c>
      <c r="H567">
        <f>VLOOKUP(Table2[[#This Row],[Climber]],Table4[],3)</f>
        <v>35102</v>
      </c>
    </row>
    <row r="568" spans="1:8" x14ac:dyDescent="0.2">
      <c r="A568" t="s">
        <v>588</v>
      </c>
      <c r="B568" t="s">
        <v>589</v>
      </c>
      <c r="C568" s="14" t="s">
        <v>587</v>
      </c>
      <c r="D568" t="s">
        <v>51</v>
      </c>
      <c r="E568" s="2">
        <v>42715</v>
      </c>
      <c r="F568" t="s">
        <v>70</v>
      </c>
      <c r="G568" t="s">
        <v>71</v>
      </c>
      <c r="H568">
        <f>VLOOKUP(Table2[[#This Row],[Climber]],Table4[],3)</f>
        <v>35102</v>
      </c>
    </row>
    <row r="569" spans="1:8" x14ac:dyDescent="0.2">
      <c r="A569" t="s">
        <v>590</v>
      </c>
      <c r="B569" t="s">
        <v>589</v>
      </c>
      <c r="C569" s="14" t="s">
        <v>587</v>
      </c>
      <c r="D569" t="s">
        <v>51</v>
      </c>
      <c r="E569" s="2">
        <v>42685</v>
      </c>
      <c r="F569" t="s">
        <v>70</v>
      </c>
      <c r="G569" t="s">
        <v>71</v>
      </c>
      <c r="H569">
        <f>VLOOKUP(Table2[[#This Row],[Climber]],Table4[],3)</f>
        <v>35102</v>
      </c>
    </row>
    <row r="570" spans="1:8" x14ac:dyDescent="0.2">
      <c r="A570" t="s">
        <v>536</v>
      </c>
      <c r="B570" t="s">
        <v>191</v>
      </c>
      <c r="C570" s="14" t="s">
        <v>591</v>
      </c>
      <c r="D570" t="s">
        <v>56</v>
      </c>
      <c r="E570" s="2">
        <v>42312</v>
      </c>
      <c r="F570" t="s">
        <v>70</v>
      </c>
      <c r="G570" t="s">
        <v>152</v>
      </c>
      <c r="H570">
        <f>VLOOKUP(Table2[[#This Row],[Climber]],Table4[],3)</f>
        <v>31203</v>
      </c>
    </row>
    <row r="571" spans="1:8" x14ac:dyDescent="0.2">
      <c r="A571" t="s">
        <v>179</v>
      </c>
      <c r="B571" t="s">
        <v>176</v>
      </c>
      <c r="C571" s="14" t="s">
        <v>592</v>
      </c>
      <c r="D571" t="s">
        <v>56</v>
      </c>
      <c r="E571" s="2">
        <v>43046</v>
      </c>
      <c r="F571" t="s">
        <v>70</v>
      </c>
      <c r="G571" t="s">
        <v>152</v>
      </c>
      <c r="H571">
        <f>VLOOKUP(Table2[[#This Row],[Climber]],Table4[],3)</f>
        <v>36434</v>
      </c>
    </row>
    <row r="572" spans="1:8" x14ac:dyDescent="0.2">
      <c r="A572" t="s">
        <v>395</v>
      </c>
      <c r="B572" t="s">
        <v>160</v>
      </c>
      <c r="C572" s="14" t="s">
        <v>593</v>
      </c>
      <c r="D572" t="s">
        <v>56</v>
      </c>
      <c r="E572" s="2">
        <v>37352</v>
      </c>
      <c r="F572" t="s">
        <v>95</v>
      </c>
      <c r="G572" t="s">
        <v>152</v>
      </c>
      <c r="H572">
        <f>VLOOKUP(Table2[[#This Row],[Climber]],Table4[],3)</f>
        <v>26317</v>
      </c>
    </row>
    <row r="573" spans="1:8" x14ac:dyDescent="0.2">
      <c r="A573" t="s">
        <v>449</v>
      </c>
      <c r="B573" t="s">
        <v>258</v>
      </c>
      <c r="C573" s="14" t="s">
        <v>593</v>
      </c>
      <c r="D573" t="s">
        <v>69</v>
      </c>
      <c r="E573" s="2">
        <v>37751</v>
      </c>
      <c r="F573" t="s">
        <v>70</v>
      </c>
      <c r="G573" t="s">
        <v>152</v>
      </c>
      <c r="H573">
        <f>VLOOKUP(Table2[[#This Row],[Climber]],Table4[],3)</f>
        <v>26317</v>
      </c>
    </row>
    <row r="574" spans="1:8" x14ac:dyDescent="0.2">
      <c r="A574" t="s">
        <v>241</v>
      </c>
      <c r="B574" t="s">
        <v>242</v>
      </c>
      <c r="C574" s="14" t="s">
        <v>594</v>
      </c>
      <c r="D574" t="s">
        <v>56</v>
      </c>
      <c r="E574" s="2">
        <v>38262</v>
      </c>
      <c r="F574" t="s">
        <v>158</v>
      </c>
      <c r="G574" t="s">
        <v>71</v>
      </c>
      <c r="H574" t="str">
        <f>VLOOKUP(Table2[[#This Row],[Climber]],Table4[],3)</f>
        <v>Unknown</v>
      </c>
    </row>
    <row r="575" spans="1:8" x14ac:dyDescent="0.2">
      <c r="A575" t="s">
        <v>139</v>
      </c>
      <c r="B575" t="s">
        <v>136</v>
      </c>
      <c r="C575" s="14" t="s">
        <v>595</v>
      </c>
      <c r="D575" t="s">
        <v>226</v>
      </c>
      <c r="E575" s="2">
        <v>43227</v>
      </c>
      <c r="F575" t="s">
        <v>70</v>
      </c>
      <c r="G575" t="s">
        <v>71</v>
      </c>
      <c r="H575">
        <f>VLOOKUP(Table2[[#This Row],[Climber]],Table4[],3)</f>
        <v>32959</v>
      </c>
    </row>
    <row r="576" spans="1:8" x14ac:dyDescent="0.2">
      <c r="A576" t="s">
        <v>135</v>
      </c>
      <c r="B576" t="s">
        <v>136</v>
      </c>
      <c r="C576" s="14" t="s">
        <v>595</v>
      </c>
      <c r="D576" t="s">
        <v>217</v>
      </c>
      <c r="E576" s="2">
        <v>43227</v>
      </c>
      <c r="F576" t="s">
        <v>95</v>
      </c>
      <c r="G576" t="s">
        <v>71</v>
      </c>
      <c r="H576">
        <f>VLOOKUP(Table2[[#This Row],[Climber]],Table4[],3)</f>
        <v>32959</v>
      </c>
    </row>
    <row r="577" spans="1:8" x14ac:dyDescent="0.2">
      <c r="A577" t="s">
        <v>455</v>
      </c>
      <c r="B577" t="s">
        <v>456</v>
      </c>
      <c r="C577" s="14" t="s">
        <v>596</v>
      </c>
      <c r="D577" t="s">
        <v>69</v>
      </c>
      <c r="E577" s="2">
        <v>43234</v>
      </c>
      <c r="F577" t="s">
        <v>70</v>
      </c>
      <c r="G577" t="s">
        <v>71</v>
      </c>
      <c r="H577" t="str">
        <f>VLOOKUP(Table2[[#This Row],[Climber]],Table4[],3)</f>
        <v>Unknown</v>
      </c>
    </row>
    <row r="578" spans="1:8" x14ac:dyDescent="0.2">
      <c r="A578" t="s">
        <v>362</v>
      </c>
      <c r="B578" t="s">
        <v>363</v>
      </c>
      <c r="C578" s="14" t="s">
        <v>597</v>
      </c>
      <c r="D578" t="s">
        <v>56</v>
      </c>
      <c r="E578" s="2">
        <v>42104</v>
      </c>
      <c r="F578" t="s">
        <v>70</v>
      </c>
      <c r="G578" t="s">
        <v>71</v>
      </c>
      <c r="H578">
        <f>VLOOKUP(Table2[[#This Row],[Climber]],Table4[],3)</f>
        <v>31243</v>
      </c>
    </row>
    <row r="579" spans="1:8" x14ac:dyDescent="0.2">
      <c r="A579" t="s">
        <v>406</v>
      </c>
      <c r="B579" t="s">
        <v>405</v>
      </c>
      <c r="C579" s="14" t="s">
        <v>598</v>
      </c>
      <c r="D579" t="s">
        <v>138</v>
      </c>
      <c r="E579" s="2">
        <v>43367</v>
      </c>
      <c r="F579" t="s">
        <v>95</v>
      </c>
      <c r="G579" t="s">
        <v>71</v>
      </c>
      <c r="H579">
        <f>VLOOKUP(Table2[[#This Row],[Climber]],Table4[],3)</f>
        <v>33499</v>
      </c>
    </row>
    <row r="580" spans="1:8" x14ac:dyDescent="0.2">
      <c r="A580" t="s">
        <v>411</v>
      </c>
      <c r="B580" t="s">
        <v>409</v>
      </c>
      <c r="C580" s="14" t="s">
        <v>598</v>
      </c>
      <c r="D580" t="s">
        <v>217</v>
      </c>
      <c r="E580" s="2">
        <v>43245</v>
      </c>
      <c r="F580" t="s">
        <v>95</v>
      </c>
      <c r="G580" t="s">
        <v>71</v>
      </c>
      <c r="H580">
        <f>VLOOKUP(Table2[[#This Row],[Climber]],Table4[],3)</f>
        <v>33499</v>
      </c>
    </row>
    <row r="581" spans="1:8" x14ac:dyDescent="0.2">
      <c r="A581" t="s">
        <v>281</v>
      </c>
      <c r="B581" t="s">
        <v>282</v>
      </c>
      <c r="C581" s="14" t="s">
        <v>598</v>
      </c>
      <c r="D581" t="s">
        <v>69</v>
      </c>
      <c r="E581" s="2">
        <v>43447</v>
      </c>
      <c r="F581" t="s">
        <v>70</v>
      </c>
      <c r="G581" t="s">
        <v>71</v>
      </c>
      <c r="H581">
        <f>VLOOKUP(Table2[[#This Row],[Climber]],Table4[],3)</f>
        <v>33499</v>
      </c>
    </row>
    <row r="582" spans="1:8" x14ac:dyDescent="0.2">
      <c r="A582" t="s">
        <v>416</v>
      </c>
      <c r="B582" t="s">
        <v>282</v>
      </c>
      <c r="C582" s="14" t="s">
        <v>598</v>
      </c>
      <c r="D582" t="s">
        <v>226</v>
      </c>
      <c r="E582" s="2">
        <v>43125</v>
      </c>
      <c r="F582" t="s">
        <v>70</v>
      </c>
      <c r="G582" t="s">
        <v>71</v>
      </c>
      <c r="H582">
        <f>VLOOKUP(Table2[[#This Row],[Climber]],Table4[],3)</f>
        <v>33499</v>
      </c>
    </row>
    <row r="583" spans="1:8" x14ac:dyDescent="0.2">
      <c r="A583" t="s">
        <v>352</v>
      </c>
      <c r="B583" t="s">
        <v>350</v>
      </c>
      <c r="C583" s="14" t="s">
        <v>599</v>
      </c>
      <c r="D583" t="s">
        <v>69</v>
      </c>
      <c r="E583" s="2">
        <v>41620</v>
      </c>
      <c r="F583" t="s">
        <v>95</v>
      </c>
      <c r="G583" t="s">
        <v>71</v>
      </c>
      <c r="H583">
        <f>VLOOKUP(Table2[[#This Row],[Climber]],Table4[],3)</f>
        <v>32094</v>
      </c>
    </row>
    <row r="584" spans="1:8" x14ac:dyDescent="0.2">
      <c r="A584" t="s">
        <v>455</v>
      </c>
      <c r="B584" t="s">
        <v>456</v>
      </c>
      <c r="C584" s="14" t="s">
        <v>600</v>
      </c>
      <c r="D584" t="s">
        <v>73</v>
      </c>
      <c r="E584" s="2">
        <v>42849</v>
      </c>
      <c r="F584" t="s">
        <v>70</v>
      </c>
      <c r="G584" t="s">
        <v>71</v>
      </c>
      <c r="H584">
        <f>VLOOKUP(Table2[[#This Row],[Climber]],Table4[],3)</f>
        <v>34123</v>
      </c>
    </row>
    <row r="585" spans="1:8" x14ac:dyDescent="0.2">
      <c r="A585" t="s">
        <v>142</v>
      </c>
      <c r="B585" t="s">
        <v>143</v>
      </c>
      <c r="C585" s="14" t="s">
        <v>601</v>
      </c>
      <c r="D585" t="s">
        <v>138</v>
      </c>
      <c r="E585" s="2">
        <v>42403</v>
      </c>
      <c r="F585" t="s">
        <v>70</v>
      </c>
      <c r="G585" t="s">
        <v>71</v>
      </c>
      <c r="H585">
        <f>VLOOKUP(Table2[[#This Row],[Climber]],Table4[],3)</f>
        <v>30234</v>
      </c>
    </row>
    <row r="586" spans="1:8" x14ac:dyDescent="0.2">
      <c r="A586" t="s">
        <v>245</v>
      </c>
      <c r="B586" t="s">
        <v>143</v>
      </c>
      <c r="C586" s="14" t="s">
        <v>601</v>
      </c>
      <c r="D586" t="s">
        <v>107</v>
      </c>
      <c r="E586" s="2">
        <v>42370</v>
      </c>
      <c r="F586" t="s">
        <v>70</v>
      </c>
      <c r="G586" t="s">
        <v>152</v>
      </c>
      <c r="H586">
        <f>VLOOKUP(Table2[[#This Row],[Climber]],Table4[],3)</f>
        <v>30234</v>
      </c>
    </row>
    <row r="587" spans="1:8" x14ac:dyDescent="0.2">
      <c r="A587" t="s">
        <v>148</v>
      </c>
      <c r="B587" t="s">
        <v>143</v>
      </c>
      <c r="C587" s="14" t="s">
        <v>601</v>
      </c>
      <c r="D587" t="s">
        <v>51</v>
      </c>
      <c r="E587" s="2">
        <v>38353</v>
      </c>
      <c r="F587" t="s">
        <v>95</v>
      </c>
      <c r="G587" t="s">
        <v>71</v>
      </c>
      <c r="H587">
        <f>VLOOKUP(Table2[[#This Row],[Climber]],Table4[],3)</f>
        <v>30234</v>
      </c>
    </row>
    <row r="588" spans="1:8" x14ac:dyDescent="0.2">
      <c r="A588" t="s">
        <v>320</v>
      </c>
      <c r="B588" t="s">
        <v>68</v>
      </c>
      <c r="C588" s="14" t="s">
        <v>602</v>
      </c>
      <c r="D588" t="s">
        <v>138</v>
      </c>
      <c r="E588" s="2">
        <v>42047</v>
      </c>
      <c r="F588" t="s">
        <v>158</v>
      </c>
      <c r="G588" t="s">
        <v>71</v>
      </c>
      <c r="H588">
        <f>VLOOKUP(Table2[[#This Row],[Climber]],Table4[],3)</f>
        <v>30529</v>
      </c>
    </row>
    <row r="589" spans="1:8" x14ac:dyDescent="0.2">
      <c r="A589" t="s">
        <v>67</v>
      </c>
      <c r="B589" t="s">
        <v>68</v>
      </c>
      <c r="C589" s="14" t="s">
        <v>602</v>
      </c>
      <c r="D589" t="s">
        <v>145</v>
      </c>
      <c r="E589" s="2">
        <v>42044</v>
      </c>
      <c r="F589" t="s">
        <v>158</v>
      </c>
      <c r="G589" t="s">
        <v>71</v>
      </c>
      <c r="H589">
        <f>VLOOKUP(Table2[[#This Row],[Climber]],Table4[],3)</f>
        <v>30529</v>
      </c>
    </row>
    <row r="590" spans="1:8" x14ac:dyDescent="0.2">
      <c r="A590" t="s">
        <v>327</v>
      </c>
      <c r="B590" t="s">
        <v>328</v>
      </c>
      <c r="C590" s="14" t="s">
        <v>602</v>
      </c>
      <c r="D590" t="s">
        <v>107</v>
      </c>
      <c r="E590" s="2">
        <v>42086</v>
      </c>
      <c r="F590" t="s">
        <v>158</v>
      </c>
      <c r="G590" t="s">
        <v>71</v>
      </c>
      <c r="H590">
        <f>VLOOKUP(Table2[[#This Row],[Climber]],Table4[],3)</f>
        <v>30529</v>
      </c>
    </row>
    <row r="591" spans="1:8" x14ac:dyDescent="0.2">
      <c r="A591" t="s">
        <v>418</v>
      </c>
      <c r="B591" t="s">
        <v>115</v>
      </c>
      <c r="C591" s="14" t="s">
        <v>603</v>
      </c>
      <c r="D591" t="s">
        <v>217</v>
      </c>
      <c r="E591" s="2">
        <v>43342</v>
      </c>
      <c r="F591" t="s">
        <v>70</v>
      </c>
      <c r="G591" t="s">
        <v>71</v>
      </c>
      <c r="H591">
        <f>VLOOKUP(Table2[[#This Row],[Climber]],Table4[],3)</f>
        <v>35823</v>
      </c>
    </row>
    <row r="592" spans="1:8" x14ac:dyDescent="0.2">
      <c r="A592" t="s">
        <v>477</v>
      </c>
      <c r="B592" t="s">
        <v>328</v>
      </c>
      <c r="C592" s="14" t="s">
        <v>604</v>
      </c>
      <c r="D592" t="s">
        <v>51</v>
      </c>
      <c r="E592" s="2">
        <v>37570</v>
      </c>
      <c r="F592" t="s">
        <v>70</v>
      </c>
      <c r="G592" t="s">
        <v>71</v>
      </c>
      <c r="H592">
        <f>VLOOKUP(Table2[[#This Row],[Climber]],Table4[],3)</f>
        <v>27160</v>
      </c>
    </row>
    <row r="593" spans="1:8" x14ac:dyDescent="0.2">
      <c r="A593" t="s">
        <v>327</v>
      </c>
      <c r="B593" t="s">
        <v>328</v>
      </c>
      <c r="C593" s="14" t="s">
        <v>604</v>
      </c>
      <c r="D593" t="s">
        <v>51</v>
      </c>
      <c r="E593" s="2">
        <v>37203</v>
      </c>
      <c r="F593" t="s">
        <v>95</v>
      </c>
      <c r="G593" t="s">
        <v>71</v>
      </c>
      <c r="H593">
        <f>VLOOKUP(Table2[[#This Row],[Climber]],Table4[],3)</f>
        <v>27160</v>
      </c>
    </row>
    <row r="594" spans="1:8" x14ac:dyDescent="0.2">
      <c r="A594" t="s">
        <v>280</v>
      </c>
      <c r="B594" t="s">
        <v>274</v>
      </c>
      <c r="C594" s="14" t="s">
        <v>604</v>
      </c>
      <c r="D594" t="s">
        <v>73</v>
      </c>
      <c r="E594" s="2">
        <v>41214</v>
      </c>
      <c r="F594" t="s">
        <v>70</v>
      </c>
      <c r="G594" t="s">
        <v>71</v>
      </c>
      <c r="H594">
        <f>VLOOKUP(Table2[[#This Row],[Climber]],Table4[],3)</f>
        <v>27160</v>
      </c>
    </row>
    <row r="595" spans="1:8" x14ac:dyDescent="0.2">
      <c r="A595" t="s">
        <v>605</v>
      </c>
      <c r="B595" t="s">
        <v>158</v>
      </c>
      <c r="C595" s="14" t="s">
        <v>604</v>
      </c>
      <c r="D595" t="s">
        <v>51</v>
      </c>
      <c r="F595" t="s">
        <v>70</v>
      </c>
      <c r="G595" t="s">
        <v>71</v>
      </c>
      <c r="H595">
        <f>VLOOKUP(Table2[[#This Row],[Climber]],Table4[],3)</f>
        <v>27160</v>
      </c>
    </row>
    <row r="596" spans="1:8" x14ac:dyDescent="0.2">
      <c r="A596" t="s">
        <v>606</v>
      </c>
      <c r="B596" t="s">
        <v>158</v>
      </c>
      <c r="C596" s="14" t="s">
        <v>604</v>
      </c>
      <c r="D596" t="s">
        <v>51</v>
      </c>
      <c r="F596" t="s">
        <v>70</v>
      </c>
      <c r="G596" t="s">
        <v>71</v>
      </c>
      <c r="H596">
        <f>VLOOKUP(Table2[[#This Row],[Climber]],Table4[],3)</f>
        <v>27160</v>
      </c>
    </row>
    <row r="597" spans="1:8" x14ac:dyDescent="0.2">
      <c r="A597" t="s">
        <v>329</v>
      </c>
      <c r="B597" t="s">
        <v>256</v>
      </c>
      <c r="C597" s="14" t="s">
        <v>607</v>
      </c>
      <c r="D597" t="s">
        <v>69</v>
      </c>
      <c r="E597" s="2">
        <v>43351</v>
      </c>
      <c r="F597" t="s">
        <v>95</v>
      </c>
      <c r="G597" t="s">
        <v>71</v>
      </c>
      <c r="H597">
        <f>VLOOKUP(Table2[[#This Row],[Climber]],Table4[],3)</f>
        <v>34666</v>
      </c>
    </row>
    <row r="598" spans="1:8" x14ac:dyDescent="0.2">
      <c r="A598" t="s">
        <v>501</v>
      </c>
      <c r="B598" t="s">
        <v>502</v>
      </c>
      <c r="C598" s="14" t="s">
        <v>608</v>
      </c>
      <c r="D598" t="s">
        <v>107</v>
      </c>
      <c r="E598" s="2">
        <v>42401</v>
      </c>
      <c r="F598" t="s">
        <v>95</v>
      </c>
      <c r="G598" t="s">
        <v>71</v>
      </c>
      <c r="H598">
        <f>VLOOKUP(Table2[[#This Row],[Climber]],Table4[],3)</f>
        <v>32777</v>
      </c>
    </row>
    <row r="599" spans="1:8" x14ac:dyDescent="0.2">
      <c r="A599" t="s">
        <v>302</v>
      </c>
      <c r="B599" t="s">
        <v>143</v>
      </c>
      <c r="C599" s="14" t="s">
        <v>609</v>
      </c>
      <c r="D599" t="s">
        <v>69</v>
      </c>
      <c r="E599" s="2">
        <v>42407</v>
      </c>
      <c r="F599" t="s">
        <v>95</v>
      </c>
      <c r="G599" t="s">
        <v>71</v>
      </c>
      <c r="H599">
        <f>VLOOKUP(Table2[[#This Row],[Climber]],Table4[],3)</f>
        <v>33078</v>
      </c>
    </row>
    <row r="600" spans="1:8" x14ac:dyDescent="0.2">
      <c r="A600" t="s">
        <v>236</v>
      </c>
      <c r="B600" t="s">
        <v>143</v>
      </c>
      <c r="C600" s="14" t="s">
        <v>609</v>
      </c>
      <c r="D600" t="s">
        <v>56</v>
      </c>
      <c r="E600" s="2">
        <v>40571</v>
      </c>
      <c r="F600" t="s">
        <v>70</v>
      </c>
      <c r="G600" t="s">
        <v>71</v>
      </c>
      <c r="H600">
        <f>VLOOKUP(Table2[[#This Row],[Climber]],Table4[],3)</f>
        <v>33078</v>
      </c>
    </row>
    <row r="601" spans="1:8" x14ac:dyDescent="0.2">
      <c r="A601" t="s">
        <v>142</v>
      </c>
      <c r="B601" t="s">
        <v>143</v>
      </c>
      <c r="C601" s="14" t="s">
        <v>610</v>
      </c>
      <c r="D601" t="s">
        <v>134</v>
      </c>
      <c r="E601" s="2">
        <v>43031</v>
      </c>
      <c r="F601" t="s">
        <v>533</v>
      </c>
      <c r="G601" t="s">
        <v>71</v>
      </c>
      <c r="H601" t="str">
        <f>VLOOKUP(Table2[[#This Row],[Climber]],Table4[],3)</f>
        <v>Unknown</v>
      </c>
    </row>
    <row r="602" spans="1:8" x14ac:dyDescent="0.2">
      <c r="A602" t="s">
        <v>142</v>
      </c>
      <c r="B602" t="s">
        <v>143</v>
      </c>
      <c r="C602" s="14" t="s">
        <v>611</v>
      </c>
      <c r="D602" t="s">
        <v>199</v>
      </c>
      <c r="E602" s="2">
        <v>42862</v>
      </c>
      <c r="F602" t="s">
        <v>95</v>
      </c>
      <c r="G602" t="s">
        <v>71</v>
      </c>
      <c r="H602">
        <f>VLOOKUP(Table2[[#This Row],[Climber]],Table4[],3)</f>
        <v>35482</v>
      </c>
    </row>
    <row r="603" spans="1:8" x14ac:dyDescent="0.2">
      <c r="A603" t="s">
        <v>612</v>
      </c>
      <c r="B603" t="s">
        <v>613</v>
      </c>
      <c r="C603" s="14" t="s">
        <v>614</v>
      </c>
      <c r="D603" t="s">
        <v>51</v>
      </c>
      <c r="E603" s="2">
        <v>42335</v>
      </c>
      <c r="F603" t="s">
        <v>70</v>
      </c>
      <c r="G603" t="s">
        <v>71</v>
      </c>
      <c r="H603">
        <f>VLOOKUP(Table2[[#This Row],[Climber]],Table4[],3)</f>
        <v>30652</v>
      </c>
    </row>
    <row r="604" spans="1:8" x14ac:dyDescent="0.2">
      <c r="A604" t="s">
        <v>99</v>
      </c>
      <c r="B604" t="s">
        <v>100</v>
      </c>
      <c r="C604" s="14" t="s">
        <v>615</v>
      </c>
      <c r="D604" t="s">
        <v>51</v>
      </c>
      <c r="E604" s="2">
        <v>40450</v>
      </c>
      <c r="F604" t="s">
        <v>70</v>
      </c>
      <c r="G604" t="s">
        <v>71</v>
      </c>
      <c r="H604">
        <f>VLOOKUP(Table2[[#This Row],[Climber]],Table4[],3)</f>
        <v>32404</v>
      </c>
    </row>
    <row r="605" spans="1:8" x14ac:dyDescent="0.2">
      <c r="A605" t="s">
        <v>398</v>
      </c>
      <c r="B605" t="s">
        <v>397</v>
      </c>
      <c r="C605" s="14" t="s">
        <v>615</v>
      </c>
      <c r="D605" t="s">
        <v>56</v>
      </c>
      <c r="E605" s="2">
        <v>40419</v>
      </c>
      <c r="F605" t="s">
        <v>52</v>
      </c>
      <c r="G605" t="s">
        <v>53</v>
      </c>
      <c r="H605">
        <f>VLOOKUP(Table2[[#This Row],[Climber]],Table4[],3)</f>
        <v>32404</v>
      </c>
    </row>
    <row r="606" spans="1:8" x14ac:dyDescent="0.2">
      <c r="A606" t="s">
        <v>218</v>
      </c>
      <c r="B606" t="s">
        <v>219</v>
      </c>
      <c r="C606" s="14" t="s">
        <v>616</v>
      </c>
      <c r="D606" t="s">
        <v>56</v>
      </c>
      <c r="E606" s="2">
        <v>41943</v>
      </c>
      <c r="F606" t="s">
        <v>70</v>
      </c>
      <c r="G606" t="s">
        <v>71</v>
      </c>
      <c r="H606">
        <f>VLOOKUP(Table2[[#This Row],[Climber]],Table4[],3)</f>
        <v>34652</v>
      </c>
    </row>
    <row r="607" spans="1:8" x14ac:dyDescent="0.2">
      <c r="A607" t="s">
        <v>135</v>
      </c>
      <c r="B607" t="s">
        <v>136</v>
      </c>
      <c r="C607" s="14" t="s">
        <v>616</v>
      </c>
      <c r="D607" t="s">
        <v>226</v>
      </c>
      <c r="E607" s="2">
        <v>43099</v>
      </c>
      <c r="F607" t="s">
        <v>95</v>
      </c>
      <c r="G607" t="s">
        <v>71</v>
      </c>
      <c r="H607">
        <f>VLOOKUP(Table2[[#This Row],[Climber]],Table4[],3)</f>
        <v>34652</v>
      </c>
    </row>
    <row r="608" spans="1:8" x14ac:dyDescent="0.2">
      <c r="A608" t="s">
        <v>67</v>
      </c>
      <c r="B608" t="s">
        <v>68</v>
      </c>
      <c r="C608" s="14" t="s">
        <v>617</v>
      </c>
      <c r="D608" t="s">
        <v>138</v>
      </c>
      <c r="E608" s="2">
        <v>42005</v>
      </c>
      <c r="F608" t="s">
        <v>70</v>
      </c>
      <c r="G608" t="s">
        <v>71</v>
      </c>
      <c r="H608" t="str">
        <f>VLOOKUP(Table2[[#This Row],[Climber]],Table4[],3)</f>
        <v>Unknown</v>
      </c>
    </row>
    <row r="609" spans="1:8" x14ac:dyDescent="0.2">
      <c r="A609" t="s">
        <v>213</v>
      </c>
      <c r="B609" t="s">
        <v>212</v>
      </c>
      <c r="C609" s="14" t="s">
        <v>617</v>
      </c>
      <c r="D609" t="s">
        <v>69</v>
      </c>
      <c r="E609" s="2">
        <v>41000</v>
      </c>
      <c r="F609" t="s">
        <v>70</v>
      </c>
      <c r="G609" t="s">
        <v>71</v>
      </c>
      <c r="H609" t="str">
        <f>VLOOKUP(Table2[[#This Row],[Climber]],Table4[],3)</f>
        <v>Unknown</v>
      </c>
    </row>
    <row r="610" spans="1:8" x14ac:dyDescent="0.2">
      <c r="A610" t="s">
        <v>302</v>
      </c>
      <c r="B610" t="s">
        <v>143</v>
      </c>
      <c r="C610" s="14" t="s">
        <v>618</v>
      </c>
      <c r="D610" t="s">
        <v>51</v>
      </c>
      <c r="E610" s="2">
        <v>1996</v>
      </c>
      <c r="F610" t="s">
        <v>195</v>
      </c>
      <c r="G610" t="s">
        <v>71</v>
      </c>
      <c r="H610" t="str">
        <f>VLOOKUP(Table2[[#This Row],[Climber]],Table4[],3)</f>
        <v>Unknown</v>
      </c>
    </row>
    <row r="611" spans="1:8" x14ac:dyDescent="0.2">
      <c r="A611" t="s">
        <v>619</v>
      </c>
      <c r="B611" t="s">
        <v>620</v>
      </c>
      <c r="C611" s="14" t="s">
        <v>621</v>
      </c>
      <c r="D611" t="s">
        <v>51</v>
      </c>
      <c r="E611" s="2">
        <v>42705</v>
      </c>
      <c r="F611" t="s">
        <v>70</v>
      </c>
      <c r="G611" t="s">
        <v>71</v>
      </c>
      <c r="H611" t="str">
        <f>VLOOKUP(Table2[[#This Row],[Climber]],Table4[],3)</f>
        <v>Unknown</v>
      </c>
    </row>
    <row r="612" spans="1:8" x14ac:dyDescent="0.2">
      <c r="A612" t="s">
        <v>622</v>
      </c>
      <c r="B612" t="s">
        <v>620</v>
      </c>
      <c r="C612" s="14" t="s">
        <v>621</v>
      </c>
      <c r="D612" t="s">
        <v>51</v>
      </c>
      <c r="E612" s="2">
        <v>41756</v>
      </c>
      <c r="F612" t="s">
        <v>70</v>
      </c>
      <c r="G612" t="s">
        <v>71</v>
      </c>
      <c r="H612" t="str">
        <f>VLOOKUP(Table2[[#This Row],[Climber]],Table4[],3)</f>
        <v>Unknown</v>
      </c>
    </row>
    <row r="613" spans="1:8" x14ac:dyDescent="0.2">
      <c r="A613" t="s">
        <v>213</v>
      </c>
      <c r="B613" t="s">
        <v>212</v>
      </c>
      <c r="C613" s="14" t="s">
        <v>623</v>
      </c>
      <c r="D613" t="s">
        <v>51</v>
      </c>
      <c r="E613" s="2">
        <v>38412</v>
      </c>
      <c r="F613" t="s">
        <v>70</v>
      </c>
      <c r="G613" t="s">
        <v>71</v>
      </c>
      <c r="H613">
        <f>VLOOKUP(Table2[[#This Row],[Climber]],Table4[],3)</f>
        <v>28899</v>
      </c>
    </row>
    <row r="614" spans="1:8" x14ac:dyDescent="0.2">
      <c r="A614" t="s">
        <v>576</v>
      </c>
      <c r="B614" t="s">
        <v>212</v>
      </c>
      <c r="C614" s="14" t="s">
        <v>623</v>
      </c>
      <c r="D614" t="s">
        <v>51</v>
      </c>
      <c r="E614" s="2">
        <v>37361</v>
      </c>
      <c r="F614" t="s">
        <v>70</v>
      </c>
      <c r="G614" t="s">
        <v>71</v>
      </c>
      <c r="H614">
        <f>VLOOKUP(Table2[[#This Row],[Climber]],Table4[],3)</f>
        <v>28899</v>
      </c>
    </row>
    <row r="615" spans="1:8" x14ac:dyDescent="0.2">
      <c r="A615" t="s">
        <v>327</v>
      </c>
      <c r="B615" t="s">
        <v>328</v>
      </c>
      <c r="C615" s="14" t="s">
        <v>623</v>
      </c>
      <c r="D615" t="s">
        <v>56</v>
      </c>
      <c r="E615" s="2">
        <v>37316</v>
      </c>
      <c r="F615" t="s">
        <v>95</v>
      </c>
      <c r="G615" t="s">
        <v>71</v>
      </c>
      <c r="H615">
        <f>VLOOKUP(Table2[[#This Row],[Climber]],Table4[],3)</f>
        <v>28899</v>
      </c>
    </row>
    <row r="616" spans="1:8" x14ac:dyDescent="0.2">
      <c r="A616" t="s">
        <v>245</v>
      </c>
      <c r="B616" t="s">
        <v>143</v>
      </c>
      <c r="C616" s="14" t="s">
        <v>624</v>
      </c>
      <c r="D616" t="s">
        <v>226</v>
      </c>
      <c r="E616" s="2">
        <v>42426</v>
      </c>
      <c r="F616" t="s">
        <v>70</v>
      </c>
      <c r="G616" t="s">
        <v>152</v>
      </c>
      <c r="H616">
        <f>VLOOKUP(Table2[[#This Row],[Climber]],Table4[],3)</f>
        <v>31975</v>
      </c>
    </row>
    <row r="617" spans="1:8" x14ac:dyDescent="0.2">
      <c r="A617" t="s">
        <v>576</v>
      </c>
      <c r="B617" t="s">
        <v>212</v>
      </c>
      <c r="C617" s="14" t="s">
        <v>625</v>
      </c>
      <c r="D617" t="s">
        <v>73</v>
      </c>
      <c r="E617" s="2">
        <v>39934</v>
      </c>
      <c r="F617" t="s">
        <v>70</v>
      </c>
      <c r="G617" t="s">
        <v>71</v>
      </c>
      <c r="H617" t="str">
        <f>VLOOKUP(Table2[[#This Row],[Climber]],Table4[],3)</f>
        <v>Unknown</v>
      </c>
    </row>
    <row r="618" spans="1:8" x14ac:dyDescent="0.2">
      <c r="A618" t="s">
        <v>320</v>
      </c>
      <c r="B618" t="s">
        <v>68</v>
      </c>
      <c r="C618" s="14" t="s">
        <v>626</v>
      </c>
      <c r="D618" t="s">
        <v>226</v>
      </c>
      <c r="E618" s="2">
        <v>42005</v>
      </c>
      <c r="F618" t="s">
        <v>70</v>
      </c>
      <c r="G618" t="s">
        <v>71</v>
      </c>
      <c r="H618">
        <f>VLOOKUP(Table2[[#This Row],[Climber]],Table4[],3)</f>
        <v>28459</v>
      </c>
    </row>
    <row r="619" spans="1:8" x14ac:dyDescent="0.2">
      <c r="A619" t="s">
        <v>319</v>
      </c>
      <c r="B619" t="s">
        <v>68</v>
      </c>
      <c r="C619" s="14" t="s">
        <v>626</v>
      </c>
      <c r="D619" t="s">
        <v>51</v>
      </c>
      <c r="E619" s="2">
        <v>41023</v>
      </c>
      <c r="F619" t="s">
        <v>70</v>
      </c>
      <c r="G619" t="s">
        <v>71</v>
      </c>
      <c r="H619">
        <f>VLOOKUP(Table2[[#This Row],[Climber]],Table4[],3)</f>
        <v>28459</v>
      </c>
    </row>
    <row r="620" spans="1:8" x14ac:dyDescent="0.2">
      <c r="A620" t="s">
        <v>329</v>
      </c>
      <c r="B620" t="s">
        <v>256</v>
      </c>
      <c r="C620" s="14" t="s">
        <v>626</v>
      </c>
      <c r="D620" t="s">
        <v>51</v>
      </c>
      <c r="E620" s="2">
        <v>42524</v>
      </c>
      <c r="F620" t="s">
        <v>70</v>
      </c>
      <c r="G620" t="s">
        <v>71</v>
      </c>
      <c r="H620">
        <f>VLOOKUP(Table2[[#This Row],[Climber]],Table4[],3)</f>
        <v>28459</v>
      </c>
    </row>
    <row r="621" spans="1:8" x14ac:dyDescent="0.2">
      <c r="A621" t="s">
        <v>255</v>
      </c>
      <c r="B621" t="s">
        <v>256</v>
      </c>
      <c r="C621" s="14" t="s">
        <v>626</v>
      </c>
      <c r="D621" t="s">
        <v>51</v>
      </c>
      <c r="E621" s="2">
        <v>41759</v>
      </c>
      <c r="F621" t="s">
        <v>70</v>
      </c>
      <c r="G621" t="s">
        <v>71</v>
      </c>
      <c r="H621">
        <f>VLOOKUP(Table2[[#This Row],[Climber]],Table4[],3)</f>
        <v>28459</v>
      </c>
    </row>
    <row r="622" spans="1:8" x14ac:dyDescent="0.2">
      <c r="A622" t="s">
        <v>265</v>
      </c>
      <c r="B622" t="s">
        <v>266</v>
      </c>
      <c r="C622" s="14" t="s">
        <v>627</v>
      </c>
      <c r="D622" t="s">
        <v>73</v>
      </c>
      <c r="E622" s="2">
        <v>42986</v>
      </c>
      <c r="F622" t="s">
        <v>95</v>
      </c>
      <c r="G622" t="s">
        <v>71</v>
      </c>
      <c r="H622">
        <f>VLOOKUP(Table2[[#This Row],[Climber]],Table4[],3)</f>
        <v>29952</v>
      </c>
    </row>
    <row r="623" spans="1:8" x14ac:dyDescent="0.2">
      <c r="A623" t="s">
        <v>418</v>
      </c>
      <c r="B623" t="s">
        <v>115</v>
      </c>
      <c r="C623" s="14" t="s">
        <v>627</v>
      </c>
      <c r="D623" t="s">
        <v>226</v>
      </c>
      <c r="E623" s="2">
        <v>43277</v>
      </c>
      <c r="F623" t="s">
        <v>158</v>
      </c>
      <c r="G623" t="s">
        <v>71</v>
      </c>
      <c r="H623">
        <f>VLOOKUP(Table2[[#This Row],[Climber]],Table4[],3)</f>
        <v>29952</v>
      </c>
    </row>
    <row r="624" spans="1:8" x14ac:dyDescent="0.2">
      <c r="A624" t="s">
        <v>477</v>
      </c>
      <c r="B624" t="s">
        <v>328</v>
      </c>
      <c r="C624" s="14" t="s">
        <v>628</v>
      </c>
      <c r="D624" t="s">
        <v>56</v>
      </c>
      <c r="E624" s="2">
        <v>2004</v>
      </c>
      <c r="F624" t="s">
        <v>158</v>
      </c>
      <c r="G624" t="s">
        <v>71</v>
      </c>
      <c r="H624">
        <f>VLOOKUP(Table2[[#This Row],[Climber]],Table4[],3)</f>
        <v>28549</v>
      </c>
    </row>
    <row r="625" spans="1:8" x14ac:dyDescent="0.2">
      <c r="A625" t="s">
        <v>319</v>
      </c>
      <c r="B625" t="s">
        <v>68</v>
      </c>
      <c r="C625" s="14" t="s">
        <v>629</v>
      </c>
      <c r="D625" t="s">
        <v>69</v>
      </c>
      <c r="E625" s="2">
        <v>43154</v>
      </c>
      <c r="F625" t="s">
        <v>70</v>
      </c>
      <c r="G625" t="s">
        <v>71</v>
      </c>
      <c r="H625">
        <f>VLOOKUP(Table2[[#This Row],[Climber]],Table4[],3)</f>
        <v>32940</v>
      </c>
    </row>
    <row r="626" spans="1:8" x14ac:dyDescent="0.2">
      <c r="A626" t="s">
        <v>196</v>
      </c>
      <c r="B626" t="s">
        <v>197</v>
      </c>
      <c r="C626" s="14" t="s">
        <v>629</v>
      </c>
      <c r="D626" t="s">
        <v>222</v>
      </c>
      <c r="E626" s="2">
        <v>42325</v>
      </c>
      <c r="F626" t="s">
        <v>70</v>
      </c>
      <c r="G626" t="s">
        <v>71</v>
      </c>
      <c r="H626">
        <f>VLOOKUP(Table2[[#This Row],[Climber]],Table4[],3)</f>
        <v>32940</v>
      </c>
    </row>
    <row r="627" spans="1:8" x14ac:dyDescent="0.2">
      <c r="A627" t="s">
        <v>85</v>
      </c>
      <c r="B627" t="s">
        <v>86</v>
      </c>
      <c r="C627" s="14" t="s">
        <v>629</v>
      </c>
      <c r="D627" t="s">
        <v>51</v>
      </c>
      <c r="E627" s="2">
        <v>43273</v>
      </c>
      <c r="F627" t="s">
        <v>70</v>
      </c>
      <c r="G627" t="s">
        <v>71</v>
      </c>
      <c r="H627">
        <f>VLOOKUP(Table2[[#This Row],[Climber]],Table4[],3)</f>
        <v>32940</v>
      </c>
    </row>
    <row r="628" spans="1:8" x14ac:dyDescent="0.2">
      <c r="A628" t="s">
        <v>170</v>
      </c>
      <c r="B628" t="s">
        <v>171</v>
      </c>
      <c r="C628" s="14" t="s">
        <v>629</v>
      </c>
      <c r="D628" t="s">
        <v>107</v>
      </c>
      <c r="E628" s="2">
        <v>42728</v>
      </c>
      <c r="F628" t="s">
        <v>70</v>
      </c>
      <c r="G628" t="s">
        <v>71</v>
      </c>
      <c r="H628">
        <f>VLOOKUP(Table2[[#This Row],[Climber]],Table4[],3)</f>
        <v>32940</v>
      </c>
    </row>
    <row r="629" spans="1:8" x14ac:dyDescent="0.2">
      <c r="A629" t="s">
        <v>227</v>
      </c>
      <c r="B629" t="s">
        <v>94</v>
      </c>
      <c r="C629" s="14" t="s">
        <v>629</v>
      </c>
      <c r="D629" t="s">
        <v>202</v>
      </c>
      <c r="E629" s="2">
        <v>42670</v>
      </c>
      <c r="F629" t="s">
        <v>95</v>
      </c>
      <c r="G629" t="s">
        <v>71</v>
      </c>
      <c r="H629">
        <f>VLOOKUP(Table2[[#This Row],[Climber]],Table4[],3)</f>
        <v>32940</v>
      </c>
    </row>
    <row r="630" spans="1:8" x14ac:dyDescent="0.2">
      <c r="A630" t="s">
        <v>201</v>
      </c>
      <c r="B630" t="s">
        <v>94</v>
      </c>
      <c r="C630" s="14" t="s">
        <v>629</v>
      </c>
      <c r="D630" t="s">
        <v>145</v>
      </c>
      <c r="E630" s="2">
        <v>42665</v>
      </c>
      <c r="F630" t="s">
        <v>95</v>
      </c>
      <c r="G630" t="s">
        <v>71</v>
      </c>
      <c r="H630">
        <f>VLOOKUP(Table2[[#This Row],[Climber]],Table4[],3)</f>
        <v>32940</v>
      </c>
    </row>
    <row r="631" spans="1:8" x14ac:dyDescent="0.2">
      <c r="A631" t="s">
        <v>96</v>
      </c>
      <c r="B631" t="s">
        <v>94</v>
      </c>
      <c r="C631" s="14" t="s">
        <v>629</v>
      </c>
      <c r="D631" t="s">
        <v>145</v>
      </c>
      <c r="E631" s="2">
        <v>41940</v>
      </c>
      <c r="F631" t="s">
        <v>70</v>
      </c>
      <c r="G631" t="s">
        <v>71</v>
      </c>
      <c r="H631">
        <f>VLOOKUP(Table2[[#This Row],[Climber]],Table4[],3)</f>
        <v>32940</v>
      </c>
    </row>
    <row r="632" spans="1:8" x14ac:dyDescent="0.2">
      <c r="A632" t="s">
        <v>327</v>
      </c>
      <c r="B632" t="s">
        <v>328</v>
      </c>
      <c r="C632" s="14" t="s">
        <v>629</v>
      </c>
      <c r="D632" t="s">
        <v>217</v>
      </c>
      <c r="E632" s="2">
        <v>42644</v>
      </c>
      <c r="F632" t="s">
        <v>95</v>
      </c>
      <c r="G632" t="s">
        <v>71</v>
      </c>
      <c r="H632">
        <f>VLOOKUP(Table2[[#This Row],[Climber]],Table4[],3)</f>
        <v>32940</v>
      </c>
    </row>
    <row r="633" spans="1:8" x14ac:dyDescent="0.2">
      <c r="A633" t="s">
        <v>630</v>
      </c>
      <c r="B633" t="s">
        <v>113</v>
      </c>
      <c r="C633" s="14" t="s">
        <v>629</v>
      </c>
      <c r="D633" t="s">
        <v>51</v>
      </c>
      <c r="E633" s="2">
        <v>43072</v>
      </c>
      <c r="F633" t="s">
        <v>95</v>
      </c>
      <c r="G633" t="s">
        <v>71</v>
      </c>
      <c r="H633">
        <f>VLOOKUP(Table2[[#This Row],[Climber]],Table4[],3)</f>
        <v>32940</v>
      </c>
    </row>
    <row r="634" spans="1:8" x14ac:dyDescent="0.2">
      <c r="A634" t="s">
        <v>631</v>
      </c>
      <c r="B634" t="s">
        <v>123</v>
      </c>
      <c r="C634" s="14" t="s">
        <v>629</v>
      </c>
      <c r="D634" t="s">
        <v>51</v>
      </c>
      <c r="E634" s="2">
        <v>42924</v>
      </c>
      <c r="F634" t="s">
        <v>70</v>
      </c>
      <c r="G634" t="s">
        <v>71</v>
      </c>
      <c r="H634">
        <f>VLOOKUP(Table2[[#This Row],[Climber]],Table4[],3)</f>
        <v>32940</v>
      </c>
    </row>
    <row r="635" spans="1:8" x14ac:dyDescent="0.2">
      <c r="A635" t="s">
        <v>255</v>
      </c>
      <c r="B635" t="s">
        <v>256</v>
      </c>
      <c r="C635" s="14" t="s">
        <v>629</v>
      </c>
      <c r="D635" t="s">
        <v>138</v>
      </c>
      <c r="E635" s="2">
        <v>42316</v>
      </c>
      <c r="F635" t="s">
        <v>95</v>
      </c>
      <c r="G635" t="s">
        <v>71</v>
      </c>
      <c r="H635">
        <f>VLOOKUP(Table2[[#This Row],[Climber]],Table4[],3)</f>
        <v>32940</v>
      </c>
    </row>
    <row r="636" spans="1:8" x14ac:dyDescent="0.2">
      <c r="A636" t="s">
        <v>632</v>
      </c>
      <c r="B636" t="s">
        <v>633</v>
      </c>
      <c r="C636" s="14" t="s">
        <v>634</v>
      </c>
      <c r="D636" t="s">
        <v>51</v>
      </c>
      <c r="E636" s="2">
        <v>41665</v>
      </c>
      <c r="F636" t="s">
        <v>95</v>
      </c>
      <c r="G636" t="s">
        <v>71</v>
      </c>
      <c r="H636">
        <f>VLOOKUP(Table2[[#This Row],[Climber]],Table4[],3)</f>
        <v>33371</v>
      </c>
    </row>
    <row r="637" spans="1:8" x14ac:dyDescent="0.2">
      <c r="A637" t="s">
        <v>545</v>
      </c>
      <c r="B637" t="s">
        <v>509</v>
      </c>
      <c r="C637" s="14" t="s">
        <v>634</v>
      </c>
      <c r="D637" t="s">
        <v>51</v>
      </c>
      <c r="E637" s="2">
        <v>43143</v>
      </c>
      <c r="F637" t="s">
        <v>95</v>
      </c>
      <c r="G637" t="s">
        <v>71</v>
      </c>
      <c r="H637">
        <f>VLOOKUP(Table2[[#This Row],[Climber]],Table4[],3)</f>
        <v>33371</v>
      </c>
    </row>
    <row r="638" spans="1:8" x14ac:dyDescent="0.2">
      <c r="A638" t="s">
        <v>411</v>
      </c>
      <c r="B638" t="s">
        <v>409</v>
      </c>
      <c r="C638" s="14" t="s">
        <v>634</v>
      </c>
      <c r="D638" t="s">
        <v>202</v>
      </c>
      <c r="E638" s="2">
        <v>43291</v>
      </c>
      <c r="F638" t="s">
        <v>95</v>
      </c>
      <c r="G638" t="s">
        <v>71</v>
      </c>
      <c r="H638">
        <f>VLOOKUP(Table2[[#This Row],[Climber]],Table4[],3)</f>
        <v>33371</v>
      </c>
    </row>
    <row r="639" spans="1:8" x14ac:dyDescent="0.2">
      <c r="A639" t="s">
        <v>410</v>
      </c>
      <c r="B639" t="s">
        <v>409</v>
      </c>
      <c r="C639" s="14" t="s">
        <v>634</v>
      </c>
      <c r="D639" t="s">
        <v>69</v>
      </c>
      <c r="E639" s="2">
        <v>42611</v>
      </c>
      <c r="F639" t="s">
        <v>95</v>
      </c>
      <c r="G639" t="s">
        <v>71</v>
      </c>
      <c r="H639">
        <f>VLOOKUP(Table2[[#This Row],[Climber]],Table4[],3)</f>
        <v>33371</v>
      </c>
    </row>
    <row r="640" spans="1:8" x14ac:dyDescent="0.2">
      <c r="A640" t="s">
        <v>411</v>
      </c>
      <c r="B640" t="s">
        <v>409</v>
      </c>
      <c r="C640" s="14" t="s">
        <v>635</v>
      </c>
      <c r="D640" t="s">
        <v>69</v>
      </c>
      <c r="E640" s="2">
        <v>41153</v>
      </c>
      <c r="F640" t="s">
        <v>70</v>
      </c>
      <c r="G640" t="s">
        <v>71</v>
      </c>
      <c r="H640">
        <f>VLOOKUP(Table2[[#This Row],[Climber]],Table4[],3)</f>
        <v>33495</v>
      </c>
    </row>
    <row r="641" spans="1:8" x14ac:dyDescent="0.2">
      <c r="A641" t="s">
        <v>110</v>
      </c>
      <c r="B641" t="s">
        <v>109</v>
      </c>
      <c r="C641" s="14" t="s">
        <v>635</v>
      </c>
      <c r="D641" t="s">
        <v>107</v>
      </c>
      <c r="E641" s="2">
        <v>43222</v>
      </c>
      <c r="F641" t="s">
        <v>52</v>
      </c>
      <c r="G641" t="s">
        <v>53</v>
      </c>
      <c r="H641">
        <f>VLOOKUP(Table2[[#This Row],[Climber]],Table4[],3)</f>
        <v>33495</v>
      </c>
    </row>
    <row r="642" spans="1:8" x14ac:dyDescent="0.2">
      <c r="A642" t="s">
        <v>131</v>
      </c>
      <c r="B642" t="s">
        <v>132</v>
      </c>
      <c r="C642" s="14" t="s">
        <v>635</v>
      </c>
      <c r="D642" t="s">
        <v>56</v>
      </c>
      <c r="E642" s="2">
        <v>41182</v>
      </c>
      <c r="F642" t="s">
        <v>95</v>
      </c>
      <c r="G642" t="s">
        <v>71</v>
      </c>
      <c r="H642">
        <f>VLOOKUP(Table2[[#This Row],[Climber]],Table4[],3)</f>
        <v>33495</v>
      </c>
    </row>
    <row r="643" spans="1:8" x14ac:dyDescent="0.2">
      <c r="A643" t="s">
        <v>241</v>
      </c>
      <c r="B643" t="s">
        <v>242</v>
      </c>
      <c r="C643" s="14" t="s">
        <v>636</v>
      </c>
      <c r="D643" t="s">
        <v>51</v>
      </c>
      <c r="E643" s="2">
        <v>38010</v>
      </c>
      <c r="F643" t="s">
        <v>88</v>
      </c>
      <c r="G643" t="s">
        <v>71</v>
      </c>
      <c r="H643">
        <f>VLOOKUP(Table2[[#This Row],[Climber]],Table4[],3)</f>
        <v>27159</v>
      </c>
    </row>
    <row r="644" spans="1:8" x14ac:dyDescent="0.2">
      <c r="A644" t="s">
        <v>453</v>
      </c>
      <c r="B644" t="s">
        <v>454</v>
      </c>
      <c r="C644" s="14" t="s">
        <v>637</v>
      </c>
      <c r="D644" t="s">
        <v>51</v>
      </c>
      <c r="E644" s="2">
        <v>42826</v>
      </c>
      <c r="F644" t="s">
        <v>70</v>
      </c>
      <c r="G644" t="s">
        <v>71</v>
      </c>
      <c r="H644">
        <f>VLOOKUP(Table2[[#This Row],[Climber]],Table4[],3)</f>
        <v>28911</v>
      </c>
    </row>
    <row r="645" spans="1:8" x14ac:dyDescent="0.2">
      <c r="A645" t="s">
        <v>638</v>
      </c>
      <c r="B645" t="s">
        <v>447</v>
      </c>
      <c r="C645" s="14" t="s">
        <v>637</v>
      </c>
      <c r="D645" t="s">
        <v>51</v>
      </c>
      <c r="E645" s="2">
        <v>42826</v>
      </c>
      <c r="F645" t="s">
        <v>70</v>
      </c>
      <c r="G645" t="s">
        <v>71</v>
      </c>
      <c r="H645">
        <f>VLOOKUP(Table2[[#This Row],[Climber]],Table4[],3)</f>
        <v>28911</v>
      </c>
    </row>
    <row r="646" spans="1:8" x14ac:dyDescent="0.2">
      <c r="A646" t="s">
        <v>446</v>
      </c>
      <c r="B646" t="s">
        <v>447</v>
      </c>
      <c r="C646" s="14" t="s">
        <v>637</v>
      </c>
      <c r="D646" t="s">
        <v>51</v>
      </c>
      <c r="E646" s="2">
        <v>42038</v>
      </c>
      <c r="F646" t="s">
        <v>70</v>
      </c>
      <c r="G646" t="s">
        <v>71</v>
      </c>
      <c r="H646">
        <f>VLOOKUP(Table2[[#This Row],[Climber]],Table4[],3)</f>
        <v>28911</v>
      </c>
    </row>
    <row r="647" spans="1:8" x14ac:dyDescent="0.2">
      <c r="A647" t="s">
        <v>639</v>
      </c>
      <c r="B647" t="s">
        <v>640</v>
      </c>
      <c r="C647" s="14" t="s">
        <v>641</v>
      </c>
      <c r="D647" t="s">
        <v>51</v>
      </c>
      <c r="E647" s="2">
        <v>42856</v>
      </c>
      <c r="F647" t="s">
        <v>158</v>
      </c>
      <c r="G647" t="s">
        <v>71</v>
      </c>
      <c r="H647" t="str">
        <f>VLOOKUP(Table2[[#This Row],[Climber]],Table4[],3)</f>
        <v>Unknown</v>
      </c>
    </row>
    <row r="648" spans="1:8" x14ac:dyDescent="0.2">
      <c r="A648" t="s">
        <v>506</v>
      </c>
      <c r="B648" t="s">
        <v>143</v>
      </c>
      <c r="C648" s="14" t="s">
        <v>642</v>
      </c>
      <c r="D648" t="s">
        <v>69</v>
      </c>
      <c r="E648" s="2">
        <v>42288</v>
      </c>
      <c r="F648" t="s">
        <v>95</v>
      </c>
      <c r="G648" t="s">
        <v>71</v>
      </c>
      <c r="H648">
        <f>VLOOKUP(Table2[[#This Row],[Climber]],Table4[],3)</f>
        <v>34680</v>
      </c>
    </row>
    <row r="649" spans="1:8" x14ac:dyDescent="0.2">
      <c r="A649" t="s">
        <v>411</v>
      </c>
      <c r="B649" t="s">
        <v>409</v>
      </c>
      <c r="C649" s="14" t="s">
        <v>643</v>
      </c>
      <c r="D649" t="s">
        <v>226</v>
      </c>
      <c r="E649" s="2">
        <v>41550</v>
      </c>
      <c r="F649" t="s">
        <v>70</v>
      </c>
      <c r="G649" t="s">
        <v>71</v>
      </c>
      <c r="H649">
        <f>VLOOKUP(Table2[[#This Row],[Climber]],Table4[],3)</f>
        <v>34519</v>
      </c>
    </row>
    <row r="650" spans="1:8" x14ac:dyDescent="0.2">
      <c r="A650" t="s">
        <v>644</v>
      </c>
      <c r="B650" t="s">
        <v>94</v>
      </c>
      <c r="C650" s="14" t="s">
        <v>645</v>
      </c>
      <c r="D650" t="s">
        <v>51</v>
      </c>
      <c r="E650" s="2">
        <v>42094</v>
      </c>
      <c r="F650" t="s">
        <v>70</v>
      </c>
      <c r="G650" t="s">
        <v>71</v>
      </c>
      <c r="H650">
        <f>VLOOKUP(Table2[[#This Row],[Climber]],Table4[],3)</f>
        <v>35064</v>
      </c>
    </row>
    <row r="651" spans="1:8" x14ac:dyDescent="0.2">
      <c r="A651" t="s">
        <v>236</v>
      </c>
      <c r="B651" t="s">
        <v>143</v>
      </c>
      <c r="C651" s="14" t="s">
        <v>646</v>
      </c>
      <c r="D651" t="s">
        <v>202</v>
      </c>
      <c r="E651" s="2">
        <v>42359</v>
      </c>
      <c r="F651" t="s">
        <v>70</v>
      </c>
      <c r="G651" t="s">
        <v>71</v>
      </c>
      <c r="H651">
        <f>VLOOKUP(Table2[[#This Row],[Climber]],Table4[],3)</f>
        <v>31763</v>
      </c>
    </row>
    <row r="652" spans="1:8" x14ac:dyDescent="0.2">
      <c r="A652" t="s">
        <v>227</v>
      </c>
      <c r="B652" t="s">
        <v>94</v>
      </c>
      <c r="C652" s="14" t="s">
        <v>646</v>
      </c>
      <c r="D652" t="s">
        <v>321</v>
      </c>
      <c r="E652" s="2">
        <v>43279</v>
      </c>
      <c r="F652" t="s">
        <v>95</v>
      </c>
      <c r="G652" t="s">
        <v>71</v>
      </c>
      <c r="H652">
        <f>VLOOKUP(Table2[[#This Row],[Climber]],Table4[],3)</f>
        <v>31763</v>
      </c>
    </row>
    <row r="653" spans="1:8" x14ac:dyDescent="0.2">
      <c r="A653" t="s">
        <v>201</v>
      </c>
      <c r="B653" t="s">
        <v>94</v>
      </c>
      <c r="C653" s="14" t="s">
        <v>646</v>
      </c>
      <c r="D653" t="s">
        <v>200</v>
      </c>
      <c r="E653" s="2">
        <v>43275</v>
      </c>
      <c r="F653" t="s">
        <v>95</v>
      </c>
      <c r="G653" t="s">
        <v>71</v>
      </c>
      <c r="H653">
        <f>VLOOKUP(Table2[[#This Row],[Climber]],Table4[],3)</f>
        <v>31763</v>
      </c>
    </row>
    <row r="654" spans="1:8" x14ac:dyDescent="0.2">
      <c r="A654" t="s">
        <v>348</v>
      </c>
      <c r="B654" t="s">
        <v>68</v>
      </c>
      <c r="C654" s="14" t="s">
        <v>647</v>
      </c>
      <c r="D654" t="s">
        <v>51</v>
      </c>
      <c r="E654" s="2">
        <v>40509</v>
      </c>
      <c r="F654" t="s">
        <v>70</v>
      </c>
      <c r="G654" t="s">
        <v>71</v>
      </c>
      <c r="H654" t="str">
        <f>VLOOKUP(Table2[[#This Row],[Climber]],Table4[],3)</f>
        <v>Unknown</v>
      </c>
    </row>
    <row r="655" spans="1:8" x14ac:dyDescent="0.2">
      <c r="A655" t="s">
        <v>72</v>
      </c>
      <c r="B655" t="s">
        <v>68</v>
      </c>
      <c r="C655" s="14" t="s">
        <v>647</v>
      </c>
      <c r="D655" t="s">
        <v>107</v>
      </c>
      <c r="F655" t="s">
        <v>158</v>
      </c>
      <c r="G655" t="s">
        <v>71</v>
      </c>
      <c r="H655" t="str">
        <f>VLOOKUP(Table2[[#This Row],[Climber]],Table4[],3)</f>
        <v>Unknown</v>
      </c>
    </row>
    <row r="656" spans="1:8" x14ac:dyDescent="0.2">
      <c r="A656" t="s">
        <v>201</v>
      </c>
      <c r="B656" t="s">
        <v>94</v>
      </c>
      <c r="C656" s="14" t="s">
        <v>647</v>
      </c>
      <c r="D656" t="s">
        <v>56</v>
      </c>
      <c r="E656" s="2">
        <v>40634</v>
      </c>
      <c r="F656" t="s">
        <v>158</v>
      </c>
      <c r="G656" t="s">
        <v>71</v>
      </c>
      <c r="H656" t="str">
        <f>VLOOKUP(Table2[[#This Row],[Climber]],Table4[],3)</f>
        <v>Unknown</v>
      </c>
    </row>
    <row r="657" spans="1:8" x14ac:dyDescent="0.2">
      <c r="A657" t="s">
        <v>419</v>
      </c>
      <c r="B657" t="s">
        <v>115</v>
      </c>
      <c r="C657" s="14" t="s">
        <v>648</v>
      </c>
      <c r="D657" t="s">
        <v>107</v>
      </c>
      <c r="E657" s="2">
        <v>43346</v>
      </c>
      <c r="F657" t="s">
        <v>70</v>
      </c>
      <c r="G657" t="s">
        <v>71</v>
      </c>
      <c r="H657">
        <f>VLOOKUP(Table2[[#This Row],[Climber]],Table4[],3)</f>
        <v>36355</v>
      </c>
    </row>
    <row r="658" spans="1:8" x14ac:dyDescent="0.2">
      <c r="A658" t="s">
        <v>369</v>
      </c>
      <c r="B658" t="s">
        <v>366</v>
      </c>
      <c r="C658" s="14" t="s">
        <v>649</v>
      </c>
      <c r="D658" t="s">
        <v>56</v>
      </c>
      <c r="E658" s="2">
        <v>42046</v>
      </c>
      <c r="F658" t="s">
        <v>70</v>
      </c>
      <c r="G658" t="s">
        <v>71</v>
      </c>
      <c r="H658" t="str">
        <f>VLOOKUP(Table2[[#This Row],[Climber]],Table4[],3)</f>
        <v>Unknown</v>
      </c>
    </row>
    <row r="659" spans="1:8" x14ac:dyDescent="0.2">
      <c r="A659" t="s">
        <v>139</v>
      </c>
      <c r="B659" t="s">
        <v>136</v>
      </c>
      <c r="C659" s="14" t="s">
        <v>649</v>
      </c>
      <c r="D659" t="s">
        <v>56</v>
      </c>
      <c r="E659" s="2">
        <v>41608</v>
      </c>
      <c r="F659" t="s">
        <v>158</v>
      </c>
      <c r="G659" t="s">
        <v>71</v>
      </c>
      <c r="H659" t="str">
        <f>VLOOKUP(Table2[[#This Row],[Climber]],Table4[],3)</f>
        <v>Unknown</v>
      </c>
    </row>
    <row r="660" spans="1:8" x14ac:dyDescent="0.2">
      <c r="A660" t="s">
        <v>377</v>
      </c>
      <c r="B660" t="s">
        <v>136</v>
      </c>
      <c r="C660" s="14" t="s">
        <v>649</v>
      </c>
      <c r="D660" t="s">
        <v>73</v>
      </c>
      <c r="E660" s="2">
        <v>41342</v>
      </c>
      <c r="F660" t="s">
        <v>158</v>
      </c>
      <c r="G660" t="s">
        <v>71</v>
      </c>
      <c r="H660" t="str">
        <f>VLOOKUP(Table2[[#This Row],[Climber]],Table4[],3)</f>
        <v>Unknown</v>
      </c>
    </row>
    <row r="661" spans="1:8" x14ac:dyDescent="0.2">
      <c r="A661" t="s">
        <v>67</v>
      </c>
      <c r="B661" t="s">
        <v>68</v>
      </c>
      <c r="C661" s="14" t="s">
        <v>28</v>
      </c>
      <c r="D661" t="s">
        <v>107</v>
      </c>
      <c r="E661" s="2">
        <v>41243</v>
      </c>
      <c r="F661" t="s">
        <v>70</v>
      </c>
      <c r="G661" t="s">
        <v>71</v>
      </c>
      <c r="H661">
        <f>VLOOKUP(Table2[[#This Row],[Climber]],Table4[],3)</f>
        <v>31663</v>
      </c>
    </row>
    <row r="662" spans="1:8" x14ac:dyDescent="0.2">
      <c r="A662" t="s">
        <v>301</v>
      </c>
      <c r="B662" t="s">
        <v>143</v>
      </c>
      <c r="C662" s="14" t="s">
        <v>28</v>
      </c>
      <c r="D662" t="s">
        <v>56</v>
      </c>
      <c r="E662" s="2">
        <v>43046</v>
      </c>
      <c r="F662" t="s">
        <v>95</v>
      </c>
      <c r="G662" t="s">
        <v>71</v>
      </c>
      <c r="H662">
        <f>VLOOKUP(Table2[[#This Row],[Climber]],Table4[],3)</f>
        <v>31663</v>
      </c>
    </row>
    <row r="663" spans="1:8" x14ac:dyDescent="0.2">
      <c r="A663" t="s">
        <v>142</v>
      </c>
      <c r="B663" t="s">
        <v>143</v>
      </c>
      <c r="C663" s="14" t="s">
        <v>28</v>
      </c>
      <c r="D663" t="s">
        <v>222</v>
      </c>
      <c r="E663" s="2">
        <v>42810</v>
      </c>
      <c r="F663" t="s">
        <v>70</v>
      </c>
      <c r="G663" t="s">
        <v>71</v>
      </c>
      <c r="H663">
        <f>VLOOKUP(Table2[[#This Row],[Climber]],Table4[],3)</f>
        <v>31663</v>
      </c>
    </row>
    <row r="664" spans="1:8" x14ac:dyDescent="0.2">
      <c r="A664" t="s">
        <v>147</v>
      </c>
      <c r="B664" t="s">
        <v>143</v>
      </c>
      <c r="C664" s="14" t="s">
        <v>28</v>
      </c>
      <c r="D664" t="s">
        <v>51</v>
      </c>
      <c r="E664" s="2">
        <v>42067</v>
      </c>
      <c r="F664" t="s">
        <v>158</v>
      </c>
      <c r="G664" t="s">
        <v>71</v>
      </c>
      <c r="H664">
        <f>VLOOKUP(Table2[[#This Row],[Climber]],Table4[],3)</f>
        <v>31663</v>
      </c>
    </row>
    <row r="665" spans="1:8" x14ac:dyDescent="0.2">
      <c r="A665" t="s">
        <v>148</v>
      </c>
      <c r="B665" t="s">
        <v>143</v>
      </c>
      <c r="C665" s="14" t="s">
        <v>28</v>
      </c>
      <c r="D665" t="s">
        <v>73</v>
      </c>
      <c r="E665" s="2">
        <v>42056</v>
      </c>
      <c r="F665" t="s">
        <v>70</v>
      </c>
      <c r="G665" t="s">
        <v>71</v>
      </c>
      <c r="H665">
        <f>VLOOKUP(Table2[[#This Row],[Climber]],Table4[],3)</f>
        <v>31663</v>
      </c>
    </row>
    <row r="666" spans="1:8" x14ac:dyDescent="0.2">
      <c r="A666" t="s">
        <v>506</v>
      </c>
      <c r="B666" t="s">
        <v>143</v>
      </c>
      <c r="C666" s="14" t="s">
        <v>28</v>
      </c>
      <c r="D666" t="s">
        <v>56</v>
      </c>
      <c r="E666" s="2">
        <v>41711</v>
      </c>
      <c r="F666" t="s">
        <v>95</v>
      </c>
      <c r="G666" t="s">
        <v>71</v>
      </c>
      <c r="H666">
        <f>VLOOKUP(Table2[[#This Row],[Climber]],Table4[],3)</f>
        <v>31663</v>
      </c>
    </row>
    <row r="667" spans="1:8" x14ac:dyDescent="0.2">
      <c r="A667" t="s">
        <v>245</v>
      </c>
      <c r="B667" t="s">
        <v>143</v>
      </c>
      <c r="C667" s="14" t="s">
        <v>28</v>
      </c>
      <c r="D667" t="s">
        <v>56</v>
      </c>
      <c r="E667" s="2">
        <v>41360</v>
      </c>
      <c r="F667" t="s">
        <v>70</v>
      </c>
      <c r="G667" t="s">
        <v>152</v>
      </c>
      <c r="H667">
        <f>VLOOKUP(Table2[[#This Row],[Climber]],Table4[],3)</f>
        <v>31663</v>
      </c>
    </row>
    <row r="668" spans="1:8" x14ac:dyDescent="0.2">
      <c r="A668" t="s">
        <v>432</v>
      </c>
      <c r="B668" t="s">
        <v>433</v>
      </c>
      <c r="C668" s="14" t="s">
        <v>28</v>
      </c>
      <c r="D668" t="s">
        <v>56</v>
      </c>
      <c r="E668" s="2">
        <v>43351</v>
      </c>
      <c r="F668" t="s">
        <v>70</v>
      </c>
      <c r="G668" t="s">
        <v>71</v>
      </c>
      <c r="H668">
        <f>VLOOKUP(Table2[[#This Row],[Climber]],Table4[],3)</f>
        <v>31663</v>
      </c>
    </row>
    <row r="669" spans="1:8" x14ac:dyDescent="0.2">
      <c r="A669" t="s">
        <v>650</v>
      </c>
      <c r="B669" t="s">
        <v>191</v>
      </c>
      <c r="C669" s="14" t="s">
        <v>28</v>
      </c>
      <c r="D669" t="s">
        <v>51</v>
      </c>
      <c r="E669" s="2">
        <v>42268</v>
      </c>
      <c r="F669" t="s">
        <v>70</v>
      </c>
      <c r="G669" t="s">
        <v>71</v>
      </c>
      <c r="H669">
        <f>VLOOKUP(Table2[[#This Row],[Climber]],Table4[],3)</f>
        <v>31663</v>
      </c>
    </row>
    <row r="670" spans="1:8" x14ac:dyDescent="0.2">
      <c r="A670" t="s">
        <v>651</v>
      </c>
      <c r="B670" t="s">
        <v>191</v>
      </c>
      <c r="C670" s="14" t="s">
        <v>28</v>
      </c>
      <c r="D670" t="s">
        <v>51</v>
      </c>
      <c r="E670" s="2">
        <v>41891</v>
      </c>
      <c r="F670" t="s">
        <v>70</v>
      </c>
      <c r="G670" t="s">
        <v>71</v>
      </c>
      <c r="H670">
        <f>VLOOKUP(Table2[[#This Row],[Climber]],Table4[],3)</f>
        <v>31663</v>
      </c>
    </row>
    <row r="671" spans="1:8" x14ac:dyDescent="0.2">
      <c r="A671" t="s">
        <v>27</v>
      </c>
      <c r="B671" t="s">
        <v>652</v>
      </c>
      <c r="C671" s="14" t="s">
        <v>28</v>
      </c>
      <c r="D671" t="s">
        <v>51</v>
      </c>
      <c r="E671" s="2">
        <v>42666</v>
      </c>
      <c r="F671" t="s">
        <v>180</v>
      </c>
      <c r="G671" t="s">
        <v>71</v>
      </c>
      <c r="H671">
        <f>VLOOKUP(Table2[[#This Row],[Climber]],Table4[],3)</f>
        <v>31663</v>
      </c>
    </row>
    <row r="672" spans="1:8" x14ac:dyDescent="0.2">
      <c r="A672" t="s">
        <v>227</v>
      </c>
      <c r="B672" t="s">
        <v>94</v>
      </c>
      <c r="C672" s="14" t="s">
        <v>28</v>
      </c>
      <c r="D672" t="s">
        <v>134</v>
      </c>
      <c r="E672" s="2">
        <v>43212</v>
      </c>
      <c r="F672" t="s">
        <v>95</v>
      </c>
      <c r="G672" t="s">
        <v>71</v>
      </c>
      <c r="H672">
        <f>VLOOKUP(Table2[[#This Row],[Climber]],Table4[],3)</f>
        <v>31663</v>
      </c>
    </row>
    <row r="673" spans="1:8" x14ac:dyDescent="0.2">
      <c r="A673" t="s">
        <v>339</v>
      </c>
      <c r="B673" t="s">
        <v>94</v>
      </c>
      <c r="C673" s="14" t="s">
        <v>28</v>
      </c>
      <c r="D673" t="s">
        <v>69</v>
      </c>
      <c r="E673" s="2">
        <v>42160</v>
      </c>
      <c r="F673" t="s">
        <v>95</v>
      </c>
      <c r="G673" t="s">
        <v>71</v>
      </c>
      <c r="H673">
        <f>VLOOKUP(Table2[[#This Row],[Climber]],Table4[],3)</f>
        <v>31663</v>
      </c>
    </row>
    <row r="674" spans="1:8" x14ac:dyDescent="0.2">
      <c r="A674" t="s">
        <v>201</v>
      </c>
      <c r="B674" t="s">
        <v>94</v>
      </c>
      <c r="C674" s="14" t="s">
        <v>28</v>
      </c>
      <c r="D674" t="s">
        <v>69</v>
      </c>
      <c r="E674" s="2">
        <v>42153</v>
      </c>
      <c r="F674" t="s">
        <v>70</v>
      </c>
      <c r="G674" t="s">
        <v>71</v>
      </c>
      <c r="H674">
        <f>VLOOKUP(Table2[[#This Row],[Climber]],Table4[],3)</f>
        <v>31663</v>
      </c>
    </row>
    <row r="675" spans="1:8" x14ac:dyDescent="0.2">
      <c r="A675" t="s">
        <v>96</v>
      </c>
      <c r="B675" t="s">
        <v>94</v>
      </c>
      <c r="C675" s="14" t="s">
        <v>28</v>
      </c>
      <c r="D675" t="s">
        <v>138</v>
      </c>
      <c r="E675" s="2">
        <v>41803</v>
      </c>
      <c r="F675" t="s">
        <v>70</v>
      </c>
      <c r="G675" t="s">
        <v>71</v>
      </c>
      <c r="H675">
        <f>VLOOKUP(Table2[[#This Row],[Climber]],Table4[],3)</f>
        <v>31663</v>
      </c>
    </row>
    <row r="676" spans="1:8" x14ac:dyDescent="0.2">
      <c r="A676" t="s">
        <v>407</v>
      </c>
      <c r="B676" t="s">
        <v>94</v>
      </c>
      <c r="C676" s="14" t="s">
        <v>28</v>
      </c>
      <c r="D676" t="s">
        <v>56</v>
      </c>
      <c r="E676" s="2">
        <v>41442</v>
      </c>
      <c r="F676" t="s">
        <v>70</v>
      </c>
      <c r="G676" t="s">
        <v>71</v>
      </c>
      <c r="H676">
        <f>VLOOKUP(Table2[[#This Row],[Climber]],Table4[],3)</f>
        <v>31663</v>
      </c>
    </row>
    <row r="677" spans="1:8" x14ac:dyDescent="0.2">
      <c r="A677" t="s">
        <v>548</v>
      </c>
      <c r="B677" t="s">
        <v>94</v>
      </c>
      <c r="C677" s="14" t="s">
        <v>28</v>
      </c>
      <c r="D677" t="s">
        <v>51</v>
      </c>
      <c r="E677" s="2">
        <v>41440</v>
      </c>
      <c r="F677" t="s">
        <v>70</v>
      </c>
      <c r="G677" t="s">
        <v>71</v>
      </c>
      <c r="H677">
        <f>VLOOKUP(Table2[[#This Row],[Climber]],Table4[],3)</f>
        <v>31663</v>
      </c>
    </row>
    <row r="678" spans="1:8" x14ac:dyDescent="0.2">
      <c r="A678" t="s">
        <v>477</v>
      </c>
      <c r="B678" t="s">
        <v>328</v>
      </c>
      <c r="C678" s="14" t="s">
        <v>28</v>
      </c>
      <c r="D678" t="s">
        <v>73</v>
      </c>
      <c r="E678" s="2">
        <v>41764</v>
      </c>
      <c r="F678" t="s">
        <v>70</v>
      </c>
      <c r="G678" t="s">
        <v>71</v>
      </c>
      <c r="H678">
        <f>VLOOKUP(Table2[[#This Row],[Climber]],Table4[],3)</f>
        <v>31663</v>
      </c>
    </row>
    <row r="679" spans="1:8" x14ac:dyDescent="0.2">
      <c r="A679" t="s">
        <v>535</v>
      </c>
      <c r="B679" t="s">
        <v>328</v>
      </c>
      <c r="C679" s="14" t="s">
        <v>28</v>
      </c>
      <c r="D679" t="s">
        <v>51</v>
      </c>
      <c r="E679" s="2">
        <v>41760</v>
      </c>
      <c r="F679" t="s">
        <v>70</v>
      </c>
      <c r="G679" t="s">
        <v>71</v>
      </c>
      <c r="H679">
        <f>VLOOKUP(Table2[[#This Row],[Climber]],Table4[],3)</f>
        <v>31663</v>
      </c>
    </row>
    <row r="680" spans="1:8" x14ac:dyDescent="0.2">
      <c r="A680" t="s">
        <v>327</v>
      </c>
      <c r="B680" t="s">
        <v>328</v>
      </c>
      <c r="C680" s="14" t="s">
        <v>28</v>
      </c>
      <c r="D680" t="s">
        <v>73</v>
      </c>
      <c r="E680" s="2">
        <v>41375</v>
      </c>
      <c r="F680" t="s">
        <v>95</v>
      </c>
      <c r="G680" t="s">
        <v>71</v>
      </c>
      <c r="H680">
        <f>VLOOKUP(Table2[[#This Row],[Climber]],Table4[],3)</f>
        <v>31663</v>
      </c>
    </row>
    <row r="681" spans="1:8" x14ac:dyDescent="0.2">
      <c r="A681" t="s">
        <v>414</v>
      </c>
      <c r="B681" t="s">
        <v>282</v>
      </c>
      <c r="C681" s="14" t="s">
        <v>28</v>
      </c>
      <c r="D681" t="s">
        <v>73</v>
      </c>
      <c r="E681" s="2">
        <v>43497</v>
      </c>
      <c r="F681" t="s">
        <v>158</v>
      </c>
      <c r="G681" t="s">
        <v>71</v>
      </c>
      <c r="H681">
        <f>VLOOKUP(Table2[[#This Row],[Climber]],Table4[],3)</f>
        <v>31663</v>
      </c>
    </row>
    <row r="682" spans="1:8" x14ac:dyDescent="0.2">
      <c r="A682" t="s">
        <v>281</v>
      </c>
      <c r="B682" t="s">
        <v>282</v>
      </c>
      <c r="C682" s="14" t="s">
        <v>28</v>
      </c>
      <c r="D682" t="s">
        <v>51</v>
      </c>
      <c r="E682" s="2">
        <v>42029</v>
      </c>
      <c r="F682" t="s">
        <v>70</v>
      </c>
      <c r="G682" t="s">
        <v>71</v>
      </c>
      <c r="H682">
        <f>VLOOKUP(Table2[[#This Row],[Climber]],Table4[],3)</f>
        <v>31663</v>
      </c>
    </row>
    <row r="683" spans="1:8" x14ac:dyDescent="0.2">
      <c r="A683" t="s">
        <v>416</v>
      </c>
      <c r="B683" t="s">
        <v>282</v>
      </c>
      <c r="C683" s="14" t="s">
        <v>28</v>
      </c>
      <c r="D683" t="s">
        <v>69</v>
      </c>
      <c r="E683" s="2">
        <v>42014</v>
      </c>
      <c r="F683" t="s">
        <v>70</v>
      </c>
      <c r="G683" t="s">
        <v>71</v>
      </c>
      <c r="H683">
        <f>VLOOKUP(Table2[[#This Row],[Climber]],Table4[],3)</f>
        <v>31663</v>
      </c>
    </row>
    <row r="684" spans="1:8" x14ac:dyDescent="0.2">
      <c r="A684" t="s">
        <v>221</v>
      </c>
      <c r="B684" t="s">
        <v>115</v>
      </c>
      <c r="C684" s="14" t="s">
        <v>28</v>
      </c>
      <c r="D684" t="s">
        <v>51</v>
      </c>
      <c r="E684" s="2">
        <v>42913</v>
      </c>
      <c r="F684" t="s">
        <v>88</v>
      </c>
      <c r="G684" t="s">
        <v>71</v>
      </c>
      <c r="H684">
        <f>VLOOKUP(Table2[[#This Row],[Climber]],Table4[],3)</f>
        <v>31663</v>
      </c>
    </row>
    <row r="685" spans="1:8" x14ac:dyDescent="0.2">
      <c r="A685" t="s">
        <v>114</v>
      </c>
      <c r="B685" t="s">
        <v>115</v>
      </c>
      <c r="C685" s="14" t="s">
        <v>28</v>
      </c>
      <c r="D685" t="s">
        <v>217</v>
      </c>
      <c r="E685" s="2">
        <v>42575</v>
      </c>
      <c r="F685" t="s">
        <v>70</v>
      </c>
      <c r="G685" t="s">
        <v>71</v>
      </c>
      <c r="H685">
        <f>VLOOKUP(Table2[[#This Row],[Climber]],Table4[],3)</f>
        <v>31663</v>
      </c>
    </row>
    <row r="686" spans="1:8" x14ac:dyDescent="0.2">
      <c r="A686" t="s">
        <v>419</v>
      </c>
      <c r="B686" t="s">
        <v>115</v>
      </c>
      <c r="C686" s="14" t="s">
        <v>28</v>
      </c>
      <c r="D686" t="s">
        <v>56</v>
      </c>
      <c r="E686" s="2">
        <v>42225</v>
      </c>
      <c r="F686" t="s">
        <v>70</v>
      </c>
      <c r="G686" t="s">
        <v>71</v>
      </c>
      <c r="H686">
        <f>VLOOKUP(Table2[[#This Row],[Climber]],Table4[],3)</f>
        <v>31663</v>
      </c>
    </row>
    <row r="687" spans="1:8" x14ac:dyDescent="0.2">
      <c r="A687" t="s">
        <v>549</v>
      </c>
      <c r="B687" t="s">
        <v>115</v>
      </c>
      <c r="C687" s="14" t="s">
        <v>28</v>
      </c>
      <c r="D687" t="s">
        <v>51</v>
      </c>
      <c r="E687" s="2">
        <v>40030</v>
      </c>
      <c r="F687" t="s">
        <v>70</v>
      </c>
      <c r="G687" t="s">
        <v>71</v>
      </c>
      <c r="H687">
        <f>VLOOKUP(Table2[[#This Row],[Climber]],Table4[],3)</f>
        <v>31663</v>
      </c>
    </row>
    <row r="688" spans="1:8" x14ac:dyDescent="0.2">
      <c r="A688" t="s">
        <v>239</v>
      </c>
      <c r="B688" t="s">
        <v>240</v>
      </c>
      <c r="C688" s="14" t="s">
        <v>28</v>
      </c>
      <c r="D688" t="s">
        <v>51</v>
      </c>
      <c r="E688" s="2">
        <v>40828</v>
      </c>
      <c r="F688" t="s">
        <v>95</v>
      </c>
      <c r="G688" t="s">
        <v>71</v>
      </c>
      <c r="H688">
        <f>VLOOKUP(Table2[[#This Row],[Climber]],Table4[],3)</f>
        <v>31663</v>
      </c>
    </row>
    <row r="689" spans="1:8" x14ac:dyDescent="0.2">
      <c r="A689" t="s">
        <v>653</v>
      </c>
      <c r="B689" t="s">
        <v>654</v>
      </c>
      <c r="C689" s="14" t="s">
        <v>28</v>
      </c>
      <c r="D689" t="s">
        <v>56</v>
      </c>
      <c r="E689" s="2">
        <v>42999</v>
      </c>
      <c r="F689" t="s">
        <v>70</v>
      </c>
      <c r="G689" t="s">
        <v>71</v>
      </c>
      <c r="H689">
        <f>VLOOKUP(Table2[[#This Row],[Climber]],Table4[],3)</f>
        <v>31663</v>
      </c>
    </row>
    <row r="690" spans="1:8" x14ac:dyDescent="0.2">
      <c r="A690" t="s">
        <v>655</v>
      </c>
      <c r="B690" t="s">
        <v>425</v>
      </c>
      <c r="C690" s="14" t="s">
        <v>28</v>
      </c>
      <c r="D690" t="s">
        <v>56</v>
      </c>
      <c r="E690" s="2">
        <v>42600</v>
      </c>
      <c r="F690" t="s">
        <v>95</v>
      </c>
      <c r="G690" t="s">
        <v>71</v>
      </c>
      <c r="H690">
        <f>VLOOKUP(Table2[[#This Row],[Climber]],Table4[],3)</f>
        <v>31663</v>
      </c>
    </row>
    <row r="691" spans="1:8" x14ac:dyDescent="0.2">
      <c r="A691" t="s">
        <v>436</v>
      </c>
      <c r="B691" t="s">
        <v>425</v>
      </c>
      <c r="C691" s="14" t="s">
        <v>28</v>
      </c>
      <c r="D691" t="s">
        <v>56</v>
      </c>
      <c r="E691" s="2">
        <v>42565</v>
      </c>
      <c r="F691" t="s">
        <v>158</v>
      </c>
      <c r="G691" t="s">
        <v>71</v>
      </c>
      <c r="H691">
        <f>VLOOKUP(Table2[[#This Row],[Climber]],Table4[],3)</f>
        <v>31663</v>
      </c>
    </row>
    <row r="692" spans="1:8" x14ac:dyDescent="0.2">
      <c r="A692" t="s">
        <v>552</v>
      </c>
      <c r="B692" t="s">
        <v>502</v>
      </c>
      <c r="C692" s="14" t="s">
        <v>28</v>
      </c>
      <c r="D692" t="s">
        <v>56</v>
      </c>
      <c r="E692" s="2">
        <v>43377</v>
      </c>
      <c r="F692" t="s">
        <v>70</v>
      </c>
      <c r="G692" t="s">
        <v>71</v>
      </c>
      <c r="H692">
        <f>VLOOKUP(Table2[[#This Row],[Climber]],Table4[],3)</f>
        <v>31663</v>
      </c>
    </row>
    <row r="693" spans="1:8" x14ac:dyDescent="0.2">
      <c r="A693" t="s">
        <v>501</v>
      </c>
      <c r="B693" t="s">
        <v>502</v>
      </c>
      <c r="C693" s="14" t="s">
        <v>28</v>
      </c>
      <c r="D693" t="s">
        <v>51</v>
      </c>
      <c r="E693" s="2">
        <v>41234</v>
      </c>
      <c r="F693" t="s">
        <v>70</v>
      </c>
      <c r="G693" t="s">
        <v>71</v>
      </c>
      <c r="H693">
        <f>VLOOKUP(Table2[[#This Row],[Climber]],Table4[],3)</f>
        <v>31663</v>
      </c>
    </row>
    <row r="694" spans="1:8" x14ac:dyDescent="0.2">
      <c r="A694" t="s">
        <v>556</v>
      </c>
      <c r="B694" t="s">
        <v>502</v>
      </c>
      <c r="C694" s="14" t="s">
        <v>28</v>
      </c>
      <c r="D694" t="s">
        <v>51</v>
      </c>
      <c r="E694" s="2">
        <v>41228</v>
      </c>
      <c r="F694" t="s">
        <v>70</v>
      </c>
      <c r="G694" t="s">
        <v>71</v>
      </c>
      <c r="H694">
        <f>VLOOKUP(Table2[[#This Row],[Climber]],Table4[],3)</f>
        <v>31663</v>
      </c>
    </row>
    <row r="695" spans="1:8" x14ac:dyDescent="0.2">
      <c r="A695" t="s">
        <v>126</v>
      </c>
      <c r="B695" t="s">
        <v>127</v>
      </c>
      <c r="C695" s="14" t="s">
        <v>28</v>
      </c>
      <c r="D695" t="s">
        <v>73</v>
      </c>
      <c r="E695" s="2">
        <v>41692</v>
      </c>
      <c r="F695" t="s">
        <v>70</v>
      </c>
      <c r="G695" t="s">
        <v>71</v>
      </c>
      <c r="H695">
        <f>VLOOKUP(Table2[[#This Row],[Climber]],Table4[],3)</f>
        <v>31663</v>
      </c>
    </row>
    <row r="696" spans="1:8" x14ac:dyDescent="0.2">
      <c r="A696" t="s">
        <v>553</v>
      </c>
      <c r="B696" t="s">
        <v>554</v>
      </c>
      <c r="C696" s="14" t="s">
        <v>28</v>
      </c>
      <c r="D696" t="s">
        <v>56</v>
      </c>
      <c r="E696" s="2">
        <v>42956</v>
      </c>
      <c r="F696" t="s">
        <v>70</v>
      </c>
      <c r="G696" t="s">
        <v>71</v>
      </c>
      <c r="H696">
        <f>VLOOKUP(Table2[[#This Row],[Climber]],Table4[],3)</f>
        <v>31663</v>
      </c>
    </row>
    <row r="697" spans="1:8" x14ac:dyDescent="0.2">
      <c r="A697" t="s">
        <v>227</v>
      </c>
      <c r="B697" t="s">
        <v>94</v>
      </c>
      <c r="C697" s="14" t="s">
        <v>656</v>
      </c>
      <c r="D697" t="s">
        <v>193</v>
      </c>
      <c r="E697" s="2">
        <v>42541</v>
      </c>
      <c r="F697" t="s">
        <v>95</v>
      </c>
      <c r="G697" t="s">
        <v>71</v>
      </c>
      <c r="H697">
        <f>VLOOKUP(Table2[[#This Row],[Climber]],Table4[],3)</f>
        <v>34505</v>
      </c>
    </row>
    <row r="698" spans="1:8" x14ac:dyDescent="0.2">
      <c r="A698" t="s">
        <v>142</v>
      </c>
      <c r="B698" t="s">
        <v>143</v>
      </c>
      <c r="C698" s="14" t="s">
        <v>657</v>
      </c>
      <c r="D698" t="s">
        <v>226</v>
      </c>
      <c r="E698" s="2">
        <v>42099</v>
      </c>
      <c r="F698" t="s">
        <v>95</v>
      </c>
      <c r="G698" t="s">
        <v>71</v>
      </c>
      <c r="H698">
        <f>VLOOKUP(Table2[[#This Row],[Climber]],Table4[],3)</f>
        <v>34250</v>
      </c>
    </row>
    <row r="699" spans="1:8" x14ac:dyDescent="0.2">
      <c r="A699" t="s">
        <v>236</v>
      </c>
      <c r="B699" t="s">
        <v>143</v>
      </c>
      <c r="C699" s="14" t="s">
        <v>657</v>
      </c>
      <c r="D699" t="s">
        <v>145</v>
      </c>
      <c r="E699" s="2">
        <v>42074</v>
      </c>
      <c r="F699" t="s">
        <v>70</v>
      </c>
      <c r="G699" t="s">
        <v>71</v>
      </c>
      <c r="H699">
        <f>VLOOKUP(Table2[[#This Row],[Climber]],Table4[],3)</f>
        <v>34250</v>
      </c>
    </row>
    <row r="700" spans="1:8" x14ac:dyDescent="0.2">
      <c r="A700" t="s">
        <v>265</v>
      </c>
      <c r="B700" t="s">
        <v>266</v>
      </c>
      <c r="C700" s="14" t="s">
        <v>657</v>
      </c>
      <c r="D700" t="s">
        <v>56</v>
      </c>
      <c r="E700" s="2">
        <v>42986</v>
      </c>
      <c r="F700" t="s">
        <v>158</v>
      </c>
      <c r="G700" t="s">
        <v>71</v>
      </c>
      <c r="H700">
        <f>VLOOKUP(Table2[[#This Row],[Climber]],Table4[],3)</f>
        <v>34250</v>
      </c>
    </row>
    <row r="701" spans="1:8" x14ac:dyDescent="0.2">
      <c r="A701" t="s">
        <v>501</v>
      </c>
      <c r="B701" t="s">
        <v>502</v>
      </c>
      <c r="C701" s="14" t="s">
        <v>657</v>
      </c>
      <c r="D701" t="s">
        <v>69</v>
      </c>
      <c r="E701" s="2">
        <v>41731</v>
      </c>
      <c r="F701" t="s">
        <v>95</v>
      </c>
      <c r="G701" t="s">
        <v>71</v>
      </c>
      <c r="H701">
        <f>VLOOKUP(Table2[[#This Row],[Climber]],Table4[],3)</f>
        <v>34250</v>
      </c>
    </row>
    <row r="702" spans="1:8" x14ac:dyDescent="0.2">
      <c r="A702" t="s">
        <v>421</v>
      </c>
      <c r="B702" t="s">
        <v>392</v>
      </c>
      <c r="C702" s="14" t="s">
        <v>658</v>
      </c>
      <c r="D702" t="s">
        <v>226</v>
      </c>
      <c r="E702" s="2">
        <v>42728</v>
      </c>
      <c r="F702" t="s">
        <v>70</v>
      </c>
      <c r="G702" t="s">
        <v>71</v>
      </c>
      <c r="H702">
        <f>VLOOKUP(Table2[[#This Row],[Climber]],Table4[],3)</f>
        <v>34758</v>
      </c>
    </row>
    <row r="703" spans="1:8" x14ac:dyDescent="0.2">
      <c r="A703" t="s">
        <v>236</v>
      </c>
      <c r="B703" t="s">
        <v>143</v>
      </c>
      <c r="C703" s="14" t="s">
        <v>659</v>
      </c>
      <c r="D703" t="s">
        <v>504</v>
      </c>
      <c r="E703" s="2">
        <v>43445</v>
      </c>
      <c r="F703" t="s">
        <v>70</v>
      </c>
      <c r="G703" t="s">
        <v>71</v>
      </c>
      <c r="H703">
        <f>VLOOKUP(Table2[[#This Row],[Climber]],Table4[],3)</f>
        <v>35591</v>
      </c>
    </row>
    <row r="704" spans="1:8" x14ac:dyDescent="0.2">
      <c r="A704" t="s">
        <v>142</v>
      </c>
      <c r="B704" t="s">
        <v>143</v>
      </c>
      <c r="C704" s="14" t="s">
        <v>659</v>
      </c>
      <c r="D704" t="s">
        <v>200</v>
      </c>
      <c r="E704" s="2">
        <v>43081</v>
      </c>
      <c r="F704" t="s">
        <v>195</v>
      </c>
      <c r="G704" t="s">
        <v>71</v>
      </c>
      <c r="H704">
        <f>VLOOKUP(Table2[[#This Row],[Climber]],Table4[],3)</f>
        <v>35591</v>
      </c>
    </row>
    <row r="705" spans="1:8" x14ac:dyDescent="0.2">
      <c r="A705" t="s">
        <v>67</v>
      </c>
      <c r="B705" t="s">
        <v>68</v>
      </c>
      <c r="C705" s="14" t="s">
        <v>660</v>
      </c>
      <c r="D705" t="s">
        <v>217</v>
      </c>
      <c r="E705" s="2">
        <v>42023</v>
      </c>
      <c r="F705" t="s">
        <v>70</v>
      </c>
      <c r="G705" t="s">
        <v>71</v>
      </c>
      <c r="H705">
        <f>VLOOKUP(Table2[[#This Row],[Climber]],Table4[],3)</f>
        <v>33574</v>
      </c>
    </row>
    <row r="706" spans="1:8" x14ac:dyDescent="0.2">
      <c r="A706" t="s">
        <v>281</v>
      </c>
      <c r="B706" t="s">
        <v>282</v>
      </c>
      <c r="C706" s="14" t="s">
        <v>660</v>
      </c>
      <c r="D706" t="s">
        <v>73</v>
      </c>
      <c r="E706" s="2">
        <v>42797</v>
      </c>
      <c r="F706" t="s">
        <v>70</v>
      </c>
      <c r="G706" t="s">
        <v>71</v>
      </c>
      <c r="H706">
        <f>VLOOKUP(Table2[[#This Row],[Climber]],Table4[],3)</f>
        <v>33574</v>
      </c>
    </row>
    <row r="707" spans="1:8" x14ac:dyDescent="0.2">
      <c r="A707" t="s">
        <v>218</v>
      </c>
      <c r="B707" t="s">
        <v>219</v>
      </c>
      <c r="C707" s="14" t="s">
        <v>661</v>
      </c>
      <c r="D707" t="s">
        <v>226</v>
      </c>
      <c r="E707" s="2">
        <v>43148</v>
      </c>
      <c r="F707" t="s">
        <v>70</v>
      </c>
      <c r="G707" t="s">
        <v>71</v>
      </c>
      <c r="H707">
        <f>VLOOKUP(Table2[[#This Row],[Climber]],Table4[],3)</f>
        <v>35447</v>
      </c>
    </row>
    <row r="708" spans="1:8" x14ac:dyDescent="0.2">
      <c r="A708" t="s">
        <v>139</v>
      </c>
      <c r="B708" t="s">
        <v>136</v>
      </c>
      <c r="C708" s="14" t="s">
        <v>661</v>
      </c>
      <c r="D708" t="s">
        <v>138</v>
      </c>
      <c r="E708" s="2">
        <v>43244</v>
      </c>
      <c r="F708" t="s">
        <v>70</v>
      </c>
      <c r="G708" t="s">
        <v>71</v>
      </c>
      <c r="H708">
        <f>VLOOKUP(Table2[[#This Row],[Climber]],Table4[],3)</f>
        <v>35447</v>
      </c>
    </row>
    <row r="709" spans="1:8" x14ac:dyDescent="0.2">
      <c r="A709" t="s">
        <v>377</v>
      </c>
      <c r="B709" t="s">
        <v>136</v>
      </c>
      <c r="C709" s="14" t="s">
        <v>661</v>
      </c>
      <c r="D709" t="s">
        <v>226</v>
      </c>
      <c r="E709" s="2">
        <v>43244</v>
      </c>
      <c r="F709" t="s">
        <v>70</v>
      </c>
      <c r="G709" t="s">
        <v>71</v>
      </c>
      <c r="H709">
        <f>VLOOKUP(Table2[[#This Row],[Climber]],Table4[],3)</f>
        <v>35447</v>
      </c>
    </row>
    <row r="710" spans="1:8" x14ac:dyDescent="0.2">
      <c r="A710" t="s">
        <v>135</v>
      </c>
      <c r="B710" t="s">
        <v>136</v>
      </c>
      <c r="C710" s="14" t="s">
        <v>661</v>
      </c>
      <c r="D710" t="s">
        <v>145</v>
      </c>
      <c r="E710" s="2">
        <v>43244</v>
      </c>
      <c r="F710" t="s">
        <v>95</v>
      </c>
      <c r="G710" t="s">
        <v>71</v>
      </c>
      <c r="H710">
        <f>VLOOKUP(Table2[[#This Row],[Climber]],Table4[],3)</f>
        <v>35447</v>
      </c>
    </row>
    <row r="711" spans="1:8" x14ac:dyDescent="0.2">
      <c r="A711" t="s">
        <v>381</v>
      </c>
      <c r="B711" t="s">
        <v>382</v>
      </c>
      <c r="C711" s="14" t="s">
        <v>661</v>
      </c>
      <c r="D711" t="s">
        <v>73</v>
      </c>
      <c r="E711" s="2">
        <v>43083</v>
      </c>
      <c r="F711" t="s">
        <v>70</v>
      </c>
      <c r="G711" t="s">
        <v>71</v>
      </c>
      <c r="H711">
        <f>VLOOKUP(Table2[[#This Row],[Climber]],Table4[],3)</f>
        <v>35447</v>
      </c>
    </row>
    <row r="712" spans="1:8" x14ac:dyDescent="0.2">
      <c r="A712" t="s">
        <v>662</v>
      </c>
      <c r="B712" t="s">
        <v>382</v>
      </c>
      <c r="C712" s="14" t="s">
        <v>661</v>
      </c>
      <c r="D712" t="s">
        <v>73</v>
      </c>
      <c r="E712" s="2">
        <v>43072</v>
      </c>
      <c r="F712" t="s">
        <v>70</v>
      </c>
      <c r="G712" t="s">
        <v>71</v>
      </c>
      <c r="H712">
        <f>VLOOKUP(Table2[[#This Row],[Climber]],Table4[],3)</f>
        <v>35447</v>
      </c>
    </row>
    <row r="713" spans="1:8" x14ac:dyDescent="0.2">
      <c r="A713" t="s">
        <v>142</v>
      </c>
      <c r="B713" t="s">
        <v>143</v>
      </c>
      <c r="C713" s="14" t="s">
        <v>663</v>
      </c>
      <c r="D713" t="s">
        <v>202</v>
      </c>
      <c r="E713" s="2">
        <v>42784</v>
      </c>
      <c r="F713" t="s">
        <v>158</v>
      </c>
      <c r="G713" t="s">
        <v>71</v>
      </c>
      <c r="H713" t="str">
        <f>VLOOKUP(Table2[[#This Row],[Climber]],Table4[],3)</f>
        <v>Unknown</v>
      </c>
    </row>
    <row r="714" spans="1:8" x14ac:dyDescent="0.2">
      <c r="A714" t="s">
        <v>230</v>
      </c>
      <c r="B714" t="s">
        <v>231</v>
      </c>
      <c r="C714" s="14" t="s">
        <v>664</v>
      </c>
      <c r="D714" t="s">
        <v>107</v>
      </c>
      <c r="E714" s="2">
        <v>43163</v>
      </c>
      <c r="F714" t="s">
        <v>95</v>
      </c>
      <c r="G714" t="s">
        <v>71</v>
      </c>
      <c r="H714">
        <f>VLOOKUP(Table2[[#This Row],[Climber]],Table4[],3)</f>
        <v>33024</v>
      </c>
    </row>
    <row r="715" spans="1:8" x14ac:dyDescent="0.2">
      <c r="A715" t="s">
        <v>207</v>
      </c>
      <c r="B715" t="s">
        <v>208</v>
      </c>
      <c r="C715" s="14" t="s">
        <v>665</v>
      </c>
      <c r="D715" t="s">
        <v>51</v>
      </c>
      <c r="E715" s="2">
        <v>40267</v>
      </c>
      <c r="F715" t="s">
        <v>70</v>
      </c>
      <c r="G715" t="s">
        <v>71</v>
      </c>
      <c r="H715">
        <f>VLOOKUP(Table2[[#This Row],[Climber]],Table4[],3)</f>
        <v>32017</v>
      </c>
    </row>
    <row r="716" spans="1:8" x14ac:dyDescent="0.2">
      <c r="A716" t="s">
        <v>348</v>
      </c>
      <c r="B716" t="s">
        <v>68</v>
      </c>
      <c r="C716" s="14" t="s">
        <v>665</v>
      </c>
      <c r="D716" t="s">
        <v>56</v>
      </c>
      <c r="E716" s="2">
        <v>40524</v>
      </c>
      <c r="F716" t="s">
        <v>70</v>
      </c>
      <c r="G716" t="s">
        <v>71</v>
      </c>
      <c r="H716">
        <f>VLOOKUP(Table2[[#This Row],[Climber]],Table4[],3)</f>
        <v>32017</v>
      </c>
    </row>
    <row r="717" spans="1:8" x14ac:dyDescent="0.2">
      <c r="A717" t="s">
        <v>72</v>
      </c>
      <c r="B717" t="s">
        <v>68</v>
      </c>
      <c r="C717" s="14" t="s">
        <v>665</v>
      </c>
      <c r="D717" t="s">
        <v>69</v>
      </c>
      <c r="E717" s="2">
        <v>40511</v>
      </c>
      <c r="F717" t="s">
        <v>95</v>
      </c>
      <c r="G717" t="s">
        <v>71</v>
      </c>
      <c r="H717">
        <f>VLOOKUP(Table2[[#This Row],[Climber]],Table4[],3)</f>
        <v>32017</v>
      </c>
    </row>
    <row r="718" spans="1:8" x14ac:dyDescent="0.2">
      <c r="A718" t="s">
        <v>196</v>
      </c>
      <c r="B718" t="s">
        <v>197</v>
      </c>
      <c r="C718" s="14" t="s">
        <v>665</v>
      </c>
      <c r="D718" t="s">
        <v>73</v>
      </c>
      <c r="E718" s="2">
        <v>40610</v>
      </c>
      <c r="F718" t="s">
        <v>70</v>
      </c>
      <c r="G718" t="s">
        <v>71</v>
      </c>
      <c r="H718">
        <f>VLOOKUP(Table2[[#This Row],[Climber]],Table4[],3)</f>
        <v>32017</v>
      </c>
    </row>
    <row r="719" spans="1:8" x14ac:dyDescent="0.2">
      <c r="A719" t="s">
        <v>486</v>
      </c>
      <c r="B719" t="s">
        <v>431</v>
      </c>
      <c r="C719" s="14" t="s">
        <v>665</v>
      </c>
      <c r="D719" t="s">
        <v>56</v>
      </c>
      <c r="E719" s="2">
        <v>40433</v>
      </c>
      <c r="F719" t="s">
        <v>95</v>
      </c>
      <c r="G719" t="s">
        <v>152</v>
      </c>
      <c r="H719">
        <f>VLOOKUP(Table2[[#This Row],[Climber]],Table4[],3)</f>
        <v>32017</v>
      </c>
    </row>
    <row r="720" spans="1:8" x14ac:dyDescent="0.2">
      <c r="A720" t="s">
        <v>356</v>
      </c>
      <c r="B720" t="s">
        <v>143</v>
      </c>
      <c r="C720" s="14" t="s">
        <v>665</v>
      </c>
      <c r="D720" t="s">
        <v>56</v>
      </c>
      <c r="E720" s="2">
        <v>40625</v>
      </c>
      <c r="F720" t="s">
        <v>70</v>
      </c>
      <c r="G720" t="s">
        <v>152</v>
      </c>
      <c r="H720">
        <f>VLOOKUP(Table2[[#This Row],[Climber]],Table4[],3)</f>
        <v>32017</v>
      </c>
    </row>
    <row r="721" spans="1:8" x14ac:dyDescent="0.2">
      <c r="A721" t="s">
        <v>148</v>
      </c>
      <c r="B721" t="s">
        <v>143</v>
      </c>
      <c r="C721" s="14" t="s">
        <v>665</v>
      </c>
      <c r="D721" t="s">
        <v>56</v>
      </c>
      <c r="E721" s="2">
        <v>40591</v>
      </c>
      <c r="F721" t="s">
        <v>95</v>
      </c>
      <c r="G721" t="s">
        <v>71</v>
      </c>
      <c r="H721">
        <f>VLOOKUP(Table2[[#This Row],[Climber]],Table4[],3)</f>
        <v>32017</v>
      </c>
    </row>
    <row r="722" spans="1:8" x14ac:dyDescent="0.2">
      <c r="A722" t="s">
        <v>513</v>
      </c>
      <c r="B722" t="s">
        <v>143</v>
      </c>
      <c r="C722" s="14" t="s">
        <v>665</v>
      </c>
      <c r="D722" t="s">
        <v>73</v>
      </c>
      <c r="E722" s="2">
        <v>40581</v>
      </c>
      <c r="F722" t="s">
        <v>70</v>
      </c>
      <c r="G722" t="s">
        <v>152</v>
      </c>
      <c r="H722">
        <f>VLOOKUP(Table2[[#This Row],[Climber]],Table4[],3)</f>
        <v>32017</v>
      </c>
    </row>
    <row r="723" spans="1:8" x14ac:dyDescent="0.2">
      <c r="A723" t="s">
        <v>406</v>
      </c>
      <c r="B723" t="s">
        <v>405</v>
      </c>
      <c r="C723" s="14" t="s">
        <v>665</v>
      </c>
      <c r="D723" t="s">
        <v>73</v>
      </c>
      <c r="E723" s="2">
        <v>41413</v>
      </c>
      <c r="F723" t="s">
        <v>70</v>
      </c>
      <c r="G723" t="s">
        <v>71</v>
      </c>
      <c r="H723">
        <f>VLOOKUP(Table2[[#This Row],[Climber]],Table4[],3)</f>
        <v>32017</v>
      </c>
    </row>
    <row r="724" spans="1:8" x14ac:dyDescent="0.2">
      <c r="A724" t="s">
        <v>666</v>
      </c>
      <c r="B724" t="s">
        <v>338</v>
      </c>
      <c r="C724" s="14" t="s">
        <v>665</v>
      </c>
      <c r="D724" t="s">
        <v>51</v>
      </c>
      <c r="E724" s="2">
        <v>43449</v>
      </c>
      <c r="F724" t="s">
        <v>70</v>
      </c>
      <c r="G724" t="s">
        <v>71</v>
      </c>
      <c r="H724">
        <f>VLOOKUP(Table2[[#This Row],[Climber]],Table4[],3)</f>
        <v>32017</v>
      </c>
    </row>
    <row r="725" spans="1:8" x14ac:dyDescent="0.2">
      <c r="A725" t="s">
        <v>399</v>
      </c>
      <c r="B725" t="s">
        <v>338</v>
      </c>
      <c r="C725" s="14" t="s">
        <v>665</v>
      </c>
      <c r="D725" t="s">
        <v>56</v>
      </c>
      <c r="E725" s="2">
        <v>39448</v>
      </c>
      <c r="F725" t="s">
        <v>70</v>
      </c>
      <c r="G725" t="s">
        <v>71</v>
      </c>
      <c r="H725">
        <f>VLOOKUP(Table2[[#This Row],[Climber]],Table4[],3)</f>
        <v>32017</v>
      </c>
    </row>
    <row r="726" spans="1:8" x14ac:dyDescent="0.2">
      <c r="A726" t="s">
        <v>201</v>
      </c>
      <c r="B726" t="s">
        <v>94</v>
      </c>
      <c r="C726" s="14" t="s">
        <v>665</v>
      </c>
      <c r="D726" t="s">
        <v>51</v>
      </c>
      <c r="E726" s="2">
        <v>40463</v>
      </c>
      <c r="F726" t="s">
        <v>70</v>
      </c>
      <c r="G726" t="s">
        <v>71</v>
      </c>
      <c r="H726">
        <f>VLOOKUP(Table2[[#This Row],[Climber]],Table4[],3)</f>
        <v>32017</v>
      </c>
    </row>
    <row r="727" spans="1:8" x14ac:dyDescent="0.2">
      <c r="A727" t="s">
        <v>327</v>
      </c>
      <c r="B727" t="s">
        <v>328</v>
      </c>
      <c r="C727" s="14" t="s">
        <v>665</v>
      </c>
      <c r="D727" t="s">
        <v>193</v>
      </c>
      <c r="E727" s="2">
        <v>43036</v>
      </c>
      <c r="F727" t="s">
        <v>95</v>
      </c>
      <c r="G727" t="s">
        <v>71</v>
      </c>
      <c r="H727">
        <f>VLOOKUP(Table2[[#This Row],[Climber]],Table4[],3)</f>
        <v>32017</v>
      </c>
    </row>
    <row r="728" spans="1:8" x14ac:dyDescent="0.2">
      <c r="A728" t="s">
        <v>408</v>
      </c>
      <c r="B728" t="s">
        <v>409</v>
      </c>
      <c r="C728" s="14" t="s">
        <v>665</v>
      </c>
      <c r="D728" t="s">
        <v>107</v>
      </c>
      <c r="E728" s="2">
        <v>43370</v>
      </c>
      <c r="F728" t="s">
        <v>70</v>
      </c>
      <c r="G728" t="s">
        <v>71</v>
      </c>
      <c r="H728">
        <f>VLOOKUP(Table2[[#This Row],[Climber]],Table4[],3)</f>
        <v>32017</v>
      </c>
    </row>
    <row r="729" spans="1:8" x14ac:dyDescent="0.2">
      <c r="A729" t="s">
        <v>411</v>
      </c>
      <c r="B729" t="s">
        <v>409</v>
      </c>
      <c r="C729" s="14" t="s">
        <v>665</v>
      </c>
      <c r="D729" t="s">
        <v>107</v>
      </c>
      <c r="E729" s="2">
        <v>41549</v>
      </c>
      <c r="F729" t="s">
        <v>95</v>
      </c>
      <c r="G729" t="s">
        <v>71</v>
      </c>
      <c r="H729">
        <f>VLOOKUP(Table2[[#This Row],[Climber]],Table4[],3)</f>
        <v>32017</v>
      </c>
    </row>
    <row r="730" spans="1:8" x14ac:dyDescent="0.2">
      <c r="A730" t="s">
        <v>667</v>
      </c>
      <c r="B730" t="s">
        <v>312</v>
      </c>
      <c r="C730" s="14" t="s">
        <v>665</v>
      </c>
      <c r="D730" t="s">
        <v>51</v>
      </c>
      <c r="E730" s="2">
        <v>41353</v>
      </c>
      <c r="F730" t="s">
        <v>70</v>
      </c>
      <c r="G730" t="s">
        <v>71</v>
      </c>
      <c r="H730">
        <f>VLOOKUP(Table2[[#This Row],[Climber]],Table4[],3)</f>
        <v>32017</v>
      </c>
    </row>
    <row r="731" spans="1:8" x14ac:dyDescent="0.2">
      <c r="A731" t="s">
        <v>416</v>
      </c>
      <c r="B731" t="s">
        <v>282</v>
      </c>
      <c r="C731" s="14" t="s">
        <v>665</v>
      </c>
      <c r="D731" t="s">
        <v>73</v>
      </c>
      <c r="E731" s="2">
        <v>41632</v>
      </c>
      <c r="F731" t="s">
        <v>70</v>
      </c>
      <c r="G731" t="s">
        <v>71</v>
      </c>
      <c r="H731">
        <f>VLOOKUP(Table2[[#This Row],[Climber]],Table4[],3)</f>
        <v>32017</v>
      </c>
    </row>
    <row r="732" spans="1:8" x14ac:dyDescent="0.2">
      <c r="A732" t="s">
        <v>419</v>
      </c>
      <c r="B732" t="s">
        <v>115</v>
      </c>
      <c r="C732" s="14" t="s">
        <v>665</v>
      </c>
      <c r="D732" t="s">
        <v>73</v>
      </c>
      <c r="E732" s="2">
        <v>42923</v>
      </c>
      <c r="F732" t="s">
        <v>95</v>
      </c>
      <c r="G732" t="s">
        <v>71</v>
      </c>
      <c r="H732">
        <f>VLOOKUP(Table2[[#This Row],[Climber]],Table4[],3)</f>
        <v>32017</v>
      </c>
    </row>
    <row r="733" spans="1:8" x14ac:dyDescent="0.2">
      <c r="A733" t="s">
        <v>114</v>
      </c>
      <c r="B733" t="s">
        <v>115</v>
      </c>
      <c r="C733" s="14" t="s">
        <v>665</v>
      </c>
      <c r="D733" t="s">
        <v>56</v>
      </c>
      <c r="E733" s="2">
        <v>40414</v>
      </c>
      <c r="F733" t="s">
        <v>70</v>
      </c>
      <c r="G733" t="s">
        <v>71</v>
      </c>
      <c r="H733">
        <f>VLOOKUP(Table2[[#This Row],[Climber]],Table4[],3)</f>
        <v>32017</v>
      </c>
    </row>
    <row r="734" spans="1:8" x14ac:dyDescent="0.2">
      <c r="A734" t="s">
        <v>421</v>
      </c>
      <c r="B734" t="s">
        <v>392</v>
      </c>
      <c r="C734" s="14" t="s">
        <v>665</v>
      </c>
      <c r="D734" t="s">
        <v>56</v>
      </c>
      <c r="E734" s="2">
        <v>41017</v>
      </c>
      <c r="F734" t="s">
        <v>70</v>
      </c>
      <c r="G734" t="s">
        <v>71</v>
      </c>
      <c r="H734">
        <f>VLOOKUP(Table2[[#This Row],[Climber]],Table4[],3)</f>
        <v>32017</v>
      </c>
    </row>
    <row r="735" spans="1:8" x14ac:dyDescent="0.2">
      <c r="A735" t="s">
        <v>424</v>
      </c>
      <c r="B735" t="s">
        <v>425</v>
      </c>
      <c r="C735" s="14" t="s">
        <v>665</v>
      </c>
      <c r="D735" t="s">
        <v>51</v>
      </c>
      <c r="E735" s="2">
        <v>43297</v>
      </c>
      <c r="F735" t="s">
        <v>70</v>
      </c>
      <c r="G735" t="s">
        <v>71</v>
      </c>
      <c r="H735">
        <f>VLOOKUP(Table2[[#This Row],[Climber]],Table4[],3)</f>
        <v>32017</v>
      </c>
    </row>
    <row r="736" spans="1:8" x14ac:dyDescent="0.2">
      <c r="A736" t="s">
        <v>436</v>
      </c>
      <c r="B736" t="s">
        <v>425</v>
      </c>
      <c r="C736" s="14" t="s">
        <v>665</v>
      </c>
      <c r="D736" t="s">
        <v>51</v>
      </c>
      <c r="E736" s="2">
        <v>42555</v>
      </c>
      <c r="F736" t="s">
        <v>70</v>
      </c>
      <c r="G736" t="s">
        <v>71</v>
      </c>
      <c r="H736">
        <f>VLOOKUP(Table2[[#This Row],[Climber]],Table4[],3)</f>
        <v>32017</v>
      </c>
    </row>
    <row r="737" spans="1:8" x14ac:dyDescent="0.2">
      <c r="A737" t="s">
        <v>655</v>
      </c>
      <c r="B737" t="s">
        <v>425</v>
      </c>
      <c r="C737" s="14" t="s">
        <v>665</v>
      </c>
      <c r="D737" t="s">
        <v>51</v>
      </c>
      <c r="E737" s="2">
        <v>41835</v>
      </c>
      <c r="F737" t="s">
        <v>70</v>
      </c>
      <c r="G737" t="s">
        <v>71</v>
      </c>
      <c r="H737">
        <f>VLOOKUP(Table2[[#This Row],[Climber]],Table4[],3)</f>
        <v>32017</v>
      </c>
    </row>
    <row r="738" spans="1:8" x14ac:dyDescent="0.2">
      <c r="A738" t="s">
        <v>426</v>
      </c>
      <c r="B738" t="s">
        <v>132</v>
      </c>
      <c r="C738" s="14" t="s">
        <v>665</v>
      </c>
      <c r="D738" t="s">
        <v>73</v>
      </c>
      <c r="E738" s="2">
        <v>42666</v>
      </c>
      <c r="F738" t="s">
        <v>70</v>
      </c>
      <c r="G738" t="s">
        <v>71</v>
      </c>
      <c r="H738">
        <f>VLOOKUP(Table2[[#This Row],[Climber]],Table4[],3)</f>
        <v>32017</v>
      </c>
    </row>
    <row r="739" spans="1:8" x14ac:dyDescent="0.2">
      <c r="A739" t="s">
        <v>131</v>
      </c>
      <c r="B739" t="s">
        <v>132</v>
      </c>
      <c r="C739" s="14" t="s">
        <v>665</v>
      </c>
      <c r="D739" t="s">
        <v>69</v>
      </c>
      <c r="E739" s="2">
        <v>41589</v>
      </c>
      <c r="F739" t="s">
        <v>70</v>
      </c>
      <c r="G739" t="s">
        <v>71</v>
      </c>
      <c r="H739">
        <f>VLOOKUP(Table2[[#This Row],[Climber]],Table4[],3)</f>
        <v>32017</v>
      </c>
    </row>
    <row r="740" spans="1:8" x14ac:dyDescent="0.2">
      <c r="A740" t="s">
        <v>196</v>
      </c>
      <c r="B740" t="s">
        <v>197</v>
      </c>
      <c r="C740" s="14" t="s">
        <v>668</v>
      </c>
      <c r="D740" t="s">
        <v>134</v>
      </c>
      <c r="E740" s="2">
        <v>43128</v>
      </c>
      <c r="F740" t="s">
        <v>70</v>
      </c>
      <c r="G740" t="s">
        <v>71</v>
      </c>
      <c r="H740">
        <f>VLOOKUP(Table2[[#This Row],[Climber]],Table4[],3)</f>
        <v>33074</v>
      </c>
    </row>
    <row r="741" spans="1:8" x14ac:dyDescent="0.2">
      <c r="A741" t="s">
        <v>495</v>
      </c>
      <c r="B741" t="s">
        <v>496</v>
      </c>
      <c r="C741" s="14" t="s">
        <v>669</v>
      </c>
      <c r="D741" t="s">
        <v>51</v>
      </c>
      <c r="E741" s="2">
        <v>37703</v>
      </c>
      <c r="F741" t="s">
        <v>70</v>
      </c>
      <c r="G741" t="s">
        <v>71</v>
      </c>
      <c r="H741" t="str">
        <f>VLOOKUP(Table2[[#This Row],[Climber]],Table4[],3)</f>
        <v>Unknown</v>
      </c>
    </row>
    <row r="742" spans="1:8" x14ac:dyDescent="0.2">
      <c r="A742" t="s">
        <v>670</v>
      </c>
      <c r="B742" t="s">
        <v>496</v>
      </c>
      <c r="C742" s="14" t="s">
        <v>669</v>
      </c>
      <c r="D742" t="s">
        <v>51</v>
      </c>
      <c r="E742" s="2">
        <v>37702</v>
      </c>
      <c r="F742" t="s">
        <v>70</v>
      </c>
      <c r="G742" t="s">
        <v>71</v>
      </c>
      <c r="H742" t="str">
        <f>VLOOKUP(Table2[[#This Row],[Climber]],Table4[],3)</f>
        <v>Unknown</v>
      </c>
    </row>
    <row r="743" spans="1:8" x14ac:dyDescent="0.2">
      <c r="A743" t="s">
        <v>64</v>
      </c>
      <c r="B743" t="s">
        <v>65</v>
      </c>
      <c r="C743" s="14" t="s">
        <v>671</v>
      </c>
      <c r="D743" t="s">
        <v>51</v>
      </c>
      <c r="E743" s="2">
        <v>42327</v>
      </c>
      <c r="F743" t="s">
        <v>52</v>
      </c>
      <c r="G743" t="s">
        <v>53</v>
      </c>
      <c r="H743">
        <f>VLOOKUP(Table2[[#This Row],[Climber]],Table4[],3)</f>
        <v>31196</v>
      </c>
    </row>
    <row r="744" spans="1:8" x14ac:dyDescent="0.2">
      <c r="A744" t="s">
        <v>672</v>
      </c>
      <c r="B744" t="s">
        <v>673</v>
      </c>
      <c r="C744" s="14" t="s">
        <v>671</v>
      </c>
      <c r="D744" t="s">
        <v>51</v>
      </c>
      <c r="E744" s="2">
        <v>43009</v>
      </c>
      <c r="F744" t="s">
        <v>70</v>
      </c>
      <c r="G744" t="s">
        <v>71</v>
      </c>
      <c r="H744">
        <f>VLOOKUP(Table2[[#This Row],[Climber]],Table4[],3)</f>
        <v>31196</v>
      </c>
    </row>
    <row r="745" spans="1:8" x14ac:dyDescent="0.2">
      <c r="A745" t="s">
        <v>674</v>
      </c>
      <c r="B745" t="s">
        <v>673</v>
      </c>
      <c r="C745" s="14" t="s">
        <v>671</v>
      </c>
      <c r="D745" t="s">
        <v>51</v>
      </c>
      <c r="E745" s="2">
        <v>42116</v>
      </c>
      <c r="F745" t="s">
        <v>88</v>
      </c>
      <c r="G745" t="s">
        <v>152</v>
      </c>
      <c r="H745">
        <f>VLOOKUP(Table2[[#This Row],[Climber]],Table4[],3)</f>
        <v>31196</v>
      </c>
    </row>
    <row r="746" spans="1:8" x14ac:dyDescent="0.2">
      <c r="A746" t="s">
        <v>675</v>
      </c>
      <c r="B746" t="s">
        <v>673</v>
      </c>
      <c r="C746" s="14" t="s">
        <v>671</v>
      </c>
      <c r="D746" t="s">
        <v>51</v>
      </c>
      <c r="E746" s="2">
        <v>42043</v>
      </c>
      <c r="F746" t="s">
        <v>70</v>
      </c>
      <c r="G746" t="s">
        <v>152</v>
      </c>
      <c r="H746">
        <f>VLOOKUP(Table2[[#This Row],[Climber]],Table4[],3)</f>
        <v>31196</v>
      </c>
    </row>
    <row r="747" spans="1:8" x14ac:dyDescent="0.2">
      <c r="A747" t="s">
        <v>676</v>
      </c>
      <c r="B747" t="s">
        <v>673</v>
      </c>
      <c r="C747" s="14" t="s">
        <v>671</v>
      </c>
      <c r="D747" t="s">
        <v>51</v>
      </c>
      <c r="E747" s="2">
        <v>42039</v>
      </c>
      <c r="F747" t="s">
        <v>70</v>
      </c>
      <c r="G747" t="s">
        <v>152</v>
      </c>
      <c r="H747">
        <f>VLOOKUP(Table2[[#This Row],[Climber]],Table4[],3)</f>
        <v>31196</v>
      </c>
    </row>
    <row r="748" spans="1:8" x14ac:dyDescent="0.2">
      <c r="A748" t="s">
        <v>677</v>
      </c>
      <c r="B748" t="s">
        <v>291</v>
      </c>
      <c r="C748" s="14" t="s">
        <v>671</v>
      </c>
      <c r="D748" t="s">
        <v>51</v>
      </c>
      <c r="E748" s="2">
        <v>43338</v>
      </c>
      <c r="F748" t="s">
        <v>52</v>
      </c>
      <c r="G748" t="s">
        <v>53</v>
      </c>
      <c r="H748">
        <f>VLOOKUP(Table2[[#This Row],[Climber]],Table4[],3)</f>
        <v>31196</v>
      </c>
    </row>
    <row r="749" spans="1:8" x14ac:dyDescent="0.2">
      <c r="A749" t="s">
        <v>290</v>
      </c>
      <c r="B749" t="s">
        <v>291</v>
      </c>
      <c r="C749" s="14" t="s">
        <v>671</v>
      </c>
      <c r="D749" t="s">
        <v>51</v>
      </c>
      <c r="E749" s="2">
        <v>43070</v>
      </c>
      <c r="F749" t="s">
        <v>66</v>
      </c>
      <c r="G749" t="s">
        <v>53</v>
      </c>
      <c r="H749">
        <f>VLOOKUP(Table2[[#This Row],[Climber]],Table4[],3)</f>
        <v>31196</v>
      </c>
    </row>
    <row r="750" spans="1:8" x14ac:dyDescent="0.2">
      <c r="A750" t="s">
        <v>678</v>
      </c>
      <c r="B750" t="s">
        <v>258</v>
      </c>
      <c r="C750" s="14" t="s">
        <v>671</v>
      </c>
      <c r="D750" t="s">
        <v>51</v>
      </c>
      <c r="E750" s="2">
        <v>42312</v>
      </c>
      <c r="F750" t="s">
        <v>88</v>
      </c>
      <c r="G750" t="s">
        <v>152</v>
      </c>
      <c r="H750">
        <f>VLOOKUP(Table2[[#This Row],[Climber]],Table4[],3)</f>
        <v>31196</v>
      </c>
    </row>
    <row r="751" spans="1:8" x14ac:dyDescent="0.2">
      <c r="A751" t="s">
        <v>679</v>
      </c>
      <c r="B751" t="s">
        <v>258</v>
      </c>
      <c r="C751" s="14" t="s">
        <v>671</v>
      </c>
      <c r="D751" t="s">
        <v>51</v>
      </c>
      <c r="E751" s="2">
        <v>41303</v>
      </c>
      <c r="F751" t="s">
        <v>88</v>
      </c>
      <c r="G751" t="s">
        <v>152</v>
      </c>
      <c r="H751">
        <f>VLOOKUP(Table2[[#This Row],[Climber]],Table4[],3)</f>
        <v>31196</v>
      </c>
    </row>
    <row r="752" spans="1:8" x14ac:dyDescent="0.2">
      <c r="A752" t="s">
        <v>515</v>
      </c>
      <c r="B752" t="s">
        <v>258</v>
      </c>
      <c r="C752" s="14" t="s">
        <v>671</v>
      </c>
      <c r="D752" t="s">
        <v>73</v>
      </c>
      <c r="E752" s="2">
        <v>39873</v>
      </c>
      <c r="F752" t="s">
        <v>70</v>
      </c>
      <c r="G752" t="s">
        <v>152</v>
      </c>
      <c r="H752">
        <f>VLOOKUP(Table2[[#This Row],[Climber]],Table4[],3)</f>
        <v>31196</v>
      </c>
    </row>
    <row r="753" spans="1:8" x14ac:dyDescent="0.2">
      <c r="A753" t="s">
        <v>449</v>
      </c>
      <c r="B753" t="s">
        <v>258</v>
      </c>
      <c r="C753" s="14" t="s">
        <v>671</v>
      </c>
      <c r="D753" t="s">
        <v>138</v>
      </c>
      <c r="E753" s="2">
        <v>2008</v>
      </c>
      <c r="F753" t="s">
        <v>95</v>
      </c>
      <c r="G753" t="s">
        <v>152</v>
      </c>
      <c r="H753">
        <f>VLOOKUP(Table2[[#This Row],[Climber]],Table4[],3)</f>
        <v>31196</v>
      </c>
    </row>
    <row r="754" spans="1:8" x14ac:dyDescent="0.2">
      <c r="A754" t="s">
        <v>680</v>
      </c>
      <c r="B754" t="s">
        <v>681</v>
      </c>
      <c r="C754" s="14" t="s">
        <v>671</v>
      </c>
      <c r="D754" t="s">
        <v>51</v>
      </c>
      <c r="E754" s="2">
        <v>42424</v>
      </c>
      <c r="F754" t="s">
        <v>70</v>
      </c>
      <c r="G754" t="s">
        <v>152</v>
      </c>
      <c r="H754">
        <f>VLOOKUP(Table2[[#This Row],[Climber]],Table4[],3)</f>
        <v>31196</v>
      </c>
    </row>
    <row r="755" spans="1:8" x14ac:dyDescent="0.2">
      <c r="A755" t="s">
        <v>154</v>
      </c>
      <c r="B755" t="s">
        <v>155</v>
      </c>
      <c r="C755" s="14" t="s">
        <v>682</v>
      </c>
      <c r="D755" t="s">
        <v>69</v>
      </c>
      <c r="E755" s="2">
        <v>43444</v>
      </c>
      <c r="F755" t="s">
        <v>95</v>
      </c>
      <c r="G755" t="s">
        <v>71</v>
      </c>
      <c r="H755">
        <f>VLOOKUP(Table2[[#This Row],[Climber]],Table4[],3)</f>
        <v>35083</v>
      </c>
    </row>
    <row r="756" spans="1:8" x14ac:dyDescent="0.2">
      <c r="A756" t="s">
        <v>683</v>
      </c>
      <c r="B756" t="s">
        <v>684</v>
      </c>
      <c r="C756" s="14" t="s">
        <v>682</v>
      </c>
      <c r="D756" t="s">
        <v>51</v>
      </c>
      <c r="E756" s="2">
        <v>43433</v>
      </c>
      <c r="F756" t="s">
        <v>70</v>
      </c>
      <c r="G756" t="s">
        <v>71</v>
      </c>
      <c r="H756">
        <f>VLOOKUP(Table2[[#This Row],[Climber]],Table4[],3)</f>
        <v>35083</v>
      </c>
    </row>
    <row r="757" spans="1:8" x14ac:dyDescent="0.2">
      <c r="A757" t="s">
        <v>170</v>
      </c>
      <c r="B757" t="s">
        <v>171</v>
      </c>
      <c r="C757" s="14" t="s">
        <v>682</v>
      </c>
      <c r="D757" t="s">
        <v>145</v>
      </c>
      <c r="E757" s="2">
        <v>43469</v>
      </c>
      <c r="F757" t="s">
        <v>70</v>
      </c>
      <c r="G757" t="s">
        <v>71</v>
      </c>
      <c r="H757">
        <f>VLOOKUP(Table2[[#This Row],[Climber]],Table4[],3)</f>
        <v>35083</v>
      </c>
    </row>
    <row r="758" spans="1:8" x14ac:dyDescent="0.2">
      <c r="A758" t="s">
        <v>67</v>
      </c>
      <c r="B758" t="s">
        <v>68</v>
      </c>
      <c r="C758" s="14" t="s">
        <v>685</v>
      </c>
      <c r="D758" t="s">
        <v>73</v>
      </c>
      <c r="E758" s="2">
        <v>40475</v>
      </c>
      <c r="F758" t="s">
        <v>70</v>
      </c>
      <c r="G758" t="s">
        <v>71</v>
      </c>
      <c r="H758">
        <f>VLOOKUP(Table2[[#This Row],[Climber]],Table4[],3)</f>
        <v>26602</v>
      </c>
    </row>
    <row r="759" spans="1:8" x14ac:dyDescent="0.2">
      <c r="A759" t="s">
        <v>686</v>
      </c>
      <c r="B759" t="s">
        <v>117</v>
      </c>
      <c r="C759" s="14" t="s">
        <v>687</v>
      </c>
      <c r="D759" t="s">
        <v>51</v>
      </c>
      <c r="E759" s="2">
        <v>41089</v>
      </c>
      <c r="F759" t="s">
        <v>59</v>
      </c>
      <c r="G759" t="s">
        <v>53</v>
      </c>
      <c r="H759">
        <f>VLOOKUP(Table2[[#This Row],[Climber]],Table4[],3)</f>
        <v>29899</v>
      </c>
    </row>
    <row r="760" spans="1:8" x14ac:dyDescent="0.2">
      <c r="A760" t="s">
        <v>135</v>
      </c>
      <c r="B760" t="s">
        <v>136</v>
      </c>
      <c r="C760" s="14" t="s">
        <v>688</v>
      </c>
      <c r="D760" t="s">
        <v>193</v>
      </c>
      <c r="E760" s="2">
        <v>43253</v>
      </c>
      <c r="F760" t="s">
        <v>95</v>
      </c>
      <c r="G760" t="s">
        <v>71</v>
      </c>
      <c r="H760">
        <f>VLOOKUP(Table2[[#This Row],[Climber]],Table4[],3)</f>
        <v>37839</v>
      </c>
    </row>
    <row r="761" spans="1:8" x14ac:dyDescent="0.2">
      <c r="A761" t="s">
        <v>153</v>
      </c>
      <c r="B761" t="s">
        <v>150</v>
      </c>
      <c r="C761" s="14" t="s">
        <v>689</v>
      </c>
      <c r="D761" t="s">
        <v>51</v>
      </c>
      <c r="E761" s="2">
        <v>39720</v>
      </c>
      <c r="F761" t="s">
        <v>70</v>
      </c>
      <c r="G761" t="s">
        <v>152</v>
      </c>
      <c r="H761">
        <f>VLOOKUP(Table2[[#This Row],[Climber]],Table4[],3)</f>
        <v>31717</v>
      </c>
    </row>
    <row r="762" spans="1:8" x14ac:dyDescent="0.2">
      <c r="A762" t="s">
        <v>395</v>
      </c>
      <c r="B762" t="s">
        <v>160</v>
      </c>
      <c r="C762" s="14" t="s">
        <v>690</v>
      </c>
      <c r="D762" t="s">
        <v>51</v>
      </c>
      <c r="E762" s="2">
        <v>1997</v>
      </c>
      <c r="F762" t="s">
        <v>180</v>
      </c>
      <c r="G762" t="s">
        <v>152</v>
      </c>
      <c r="H762" t="str">
        <f>VLOOKUP(Table2[[#This Row],[Climber]],Table4[],3)</f>
        <v>Unknown</v>
      </c>
    </row>
    <row r="763" spans="1:8" x14ac:dyDescent="0.2">
      <c r="A763" t="s">
        <v>449</v>
      </c>
      <c r="B763" t="s">
        <v>258</v>
      </c>
      <c r="C763" s="14" t="s">
        <v>690</v>
      </c>
      <c r="D763" t="s">
        <v>107</v>
      </c>
      <c r="E763" s="2">
        <v>37742</v>
      </c>
      <c r="F763" t="s">
        <v>158</v>
      </c>
      <c r="G763" t="s">
        <v>152</v>
      </c>
      <c r="H763" t="str">
        <f>VLOOKUP(Table2[[#This Row],[Climber]],Table4[],3)</f>
        <v>Unknown</v>
      </c>
    </row>
    <row r="764" spans="1:8" x14ac:dyDescent="0.2">
      <c r="A764" t="s">
        <v>691</v>
      </c>
      <c r="B764" t="s">
        <v>143</v>
      </c>
      <c r="C764" s="14" t="s">
        <v>692</v>
      </c>
      <c r="D764" t="s">
        <v>51</v>
      </c>
      <c r="F764" t="s">
        <v>70</v>
      </c>
      <c r="G764" t="s">
        <v>71</v>
      </c>
      <c r="H764" t="str">
        <f>VLOOKUP(Table2[[#This Row],[Climber]],Table4[],3)</f>
        <v>Unknown</v>
      </c>
    </row>
    <row r="765" spans="1:8" x14ac:dyDescent="0.2">
      <c r="A765" t="s">
        <v>67</v>
      </c>
      <c r="B765" t="s">
        <v>68</v>
      </c>
      <c r="C765" s="14" t="s">
        <v>693</v>
      </c>
      <c r="D765" t="s">
        <v>226</v>
      </c>
      <c r="E765" s="2">
        <v>41335</v>
      </c>
      <c r="F765" t="s">
        <v>70</v>
      </c>
      <c r="G765" t="s">
        <v>71</v>
      </c>
      <c r="H765">
        <f>VLOOKUP(Table2[[#This Row],[Climber]],Table4[],3)</f>
        <v>31454</v>
      </c>
    </row>
    <row r="766" spans="1:8" x14ac:dyDescent="0.2">
      <c r="A766" t="s">
        <v>327</v>
      </c>
      <c r="B766" t="s">
        <v>328</v>
      </c>
      <c r="C766" s="14" t="s">
        <v>693</v>
      </c>
      <c r="D766" t="s">
        <v>69</v>
      </c>
      <c r="E766" s="2">
        <v>41736</v>
      </c>
      <c r="F766" t="s">
        <v>70</v>
      </c>
      <c r="G766" t="s">
        <v>71</v>
      </c>
      <c r="H766">
        <f>VLOOKUP(Table2[[#This Row],[Climber]],Table4[],3)</f>
        <v>31454</v>
      </c>
    </row>
    <row r="767" spans="1:8" x14ac:dyDescent="0.2">
      <c r="A767" t="s">
        <v>694</v>
      </c>
      <c r="B767" t="s">
        <v>695</v>
      </c>
      <c r="C767" s="14" t="s">
        <v>696</v>
      </c>
      <c r="D767" t="s">
        <v>51</v>
      </c>
      <c r="E767" s="2">
        <v>39722</v>
      </c>
      <c r="F767" t="s">
        <v>88</v>
      </c>
      <c r="G767" t="s">
        <v>71</v>
      </c>
      <c r="H767">
        <f>VLOOKUP(Table2[[#This Row],[Climber]],Table4[],3)</f>
        <v>30236</v>
      </c>
    </row>
    <row r="768" spans="1:8" x14ac:dyDescent="0.2">
      <c r="A768" t="s">
        <v>486</v>
      </c>
      <c r="B768" t="s">
        <v>431</v>
      </c>
      <c r="C768" s="14" t="s">
        <v>696</v>
      </c>
      <c r="D768" t="s">
        <v>73</v>
      </c>
      <c r="F768" t="s">
        <v>195</v>
      </c>
      <c r="G768" t="s">
        <v>152</v>
      </c>
      <c r="H768">
        <f>VLOOKUP(Table2[[#This Row],[Climber]],Table4[],3)</f>
        <v>30236</v>
      </c>
    </row>
    <row r="769" spans="1:8" x14ac:dyDescent="0.2">
      <c r="A769" t="s">
        <v>697</v>
      </c>
      <c r="B769" t="s">
        <v>698</v>
      </c>
      <c r="C769" s="14" t="s">
        <v>699</v>
      </c>
      <c r="D769" t="s">
        <v>51</v>
      </c>
      <c r="E769" s="2">
        <v>39364</v>
      </c>
      <c r="F769" t="s">
        <v>70</v>
      </c>
      <c r="G769" t="s">
        <v>71</v>
      </c>
      <c r="H769">
        <f>VLOOKUP(Table2[[#This Row],[Climber]],Table4[],3)</f>
        <v>28343</v>
      </c>
    </row>
    <row r="770" spans="1:8" x14ac:dyDescent="0.2">
      <c r="A770" t="s">
        <v>154</v>
      </c>
      <c r="B770" t="s">
        <v>155</v>
      </c>
      <c r="C770" s="14" t="s">
        <v>700</v>
      </c>
      <c r="D770" t="s">
        <v>56</v>
      </c>
      <c r="E770" s="2">
        <v>42767</v>
      </c>
      <c r="F770" t="s">
        <v>70</v>
      </c>
      <c r="G770" t="s">
        <v>71</v>
      </c>
      <c r="H770" t="str">
        <f>VLOOKUP(Table2[[#This Row],[Climber]],Table4[],3)</f>
        <v>Unknown</v>
      </c>
    </row>
    <row r="771" spans="1:8" x14ac:dyDescent="0.2">
      <c r="A771" t="s">
        <v>520</v>
      </c>
      <c r="B771" t="s">
        <v>521</v>
      </c>
      <c r="C771" s="14" t="s">
        <v>700</v>
      </c>
      <c r="D771" t="s">
        <v>51</v>
      </c>
      <c r="E771" s="2">
        <v>41314</v>
      </c>
      <c r="F771" t="s">
        <v>70</v>
      </c>
      <c r="G771" t="s">
        <v>71</v>
      </c>
      <c r="H771" t="str">
        <f>VLOOKUP(Table2[[#This Row],[Climber]],Table4[],3)</f>
        <v>Unknown</v>
      </c>
    </row>
    <row r="772" spans="1:8" x14ac:dyDescent="0.2">
      <c r="A772" t="s">
        <v>245</v>
      </c>
      <c r="B772" t="s">
        <v>143</v>
      </c>
      <c r="C772" s="14" t="s">
        <v>700</v>
      </c>
      <c r="D772" t="s">
        <v>69</v>
      </c>
      <c r="E772" s="2">
        <v>42113</v>
      </c>
      <c r="F772" t="s">
        <v>70</v>
      </c>
      <c r="G772" t="s">
        <v>152</v>
      </c>
      <c r="H772" t="str">
        <f>VLOOKUP(Table2[[#This Row],[Climber]],Table4[],3)</f>
        <v>Unknown</v>
      </c>
    </row>
    <row r="773" spans="1:8" x14ac:dyDescent="0.2">
      <c r="A773" t="s">
        <v>30</v>
      </c>
      <c r="B773" t="s">
        <v>392</v>
      </c>
      <c r="C773" s="14" t="s">
        <v>701</v>
      </c>
      <c r="D773" t="s">
        <v>56</v>
      </c>
      <c r="E773" s="2">
        <v>42538</v>
      </c>
      <c r="F773" t="s">
        <v>158</v>
      </c>
      <c r="G773" t="s">
        <v>71</v>
      </c>
      <c r="H773">
        <f>VLOOKUP(Table2[[#This Row],[Climber]],Table4[],3)</f>
        <v>32117</v>
      </c>
    </row>
    <row r="774" spans="1:8" x14ac:dyDescent="0.2">
      <c r="A774" t="s">
        <v>236</v>
      </c>
      <c r="B774" t="s">
        <v>143</v>
      </c>
      <c r="C774" s="14" t="s">
        <v>702</v>
      </c>
      <c r="D774" t="s">
        <v>321</v>
      </c>
      <c r="E774" s="2">
        <v>43045</v>
      </c>
      <c r="F774" t="s">
        <v>70</v>
      </c>
      <c r="G774" t="s">
        <v>71</v>
      </c>
      <c r="H774">
        <f>VLOOKUP(Table2[[#This Row],[Climber]],Table4[],3)</f>
        <v>35468</v>
      </c>
    </row>
    <row r="775" spans="1:8" x14ac:dyDescent="0.2">
      <c r="A775" t="s">
        <v>142</v>
      </c>
      <c r="B775" t="s">
        <v>143</v>
      </c>
      <c r="C775" s="14" t="s">
        <v>702</v>
      </c>
      <c r="D775" t="s">
        <v>321</v>
      </c>
      <c r="E775" s="2">
        <v>43042</v>
      </c>
      <c r="F775" t="s">
        <v>70</v>
      </c>
      <c r="G775" t="s">
        <v>71</v>
      </c>
      <c r="H775">
        <f>VLOOKUP(Table2[[#This Row],[Climber]],Table4[],3)</f>
        <v>35468</v>
      </c>
    </row>
    <row r="776" spans="1:8" x14ac:dyDescent="0.2">
      <c r="A776" t="s">
        <v>703</v>
      </c>
      <c r="B776" t="s">
        <v>704</v>
      </c>
      <c r="C776" s="14" t="s">
        <v>702</v>
      </c>
      <c r="D776" t="s">
        <v>56</v>
      </c>
      <c r="E776" s="2">
        <v>43508</v>
      </c>
      <c r="F776" t="s">
        <v>70</v>
      </c>
      <c r="G776" t="s">
        <v>71</v>
      </c>
      <c r="H776">
        <f>VLOOKUP(Table2[[#This Row],[Climber]],Table4[],3)</f>
        <v>35468</v>
      </c>
    </row>
    <row r="777" spans="1:8" x14ac:dyDescent="0.2">
      <c r="A777" t="s">
        <v>662</v>
      </c>
      <c r="B777" t="s">
        <v>382</v>
      </c>
      <c r="C777" s="14" t="s">
        <v>702</v>
      </c>
      <c r="D777" t="s">
        <v>69</v>
      </c>
      <c r="E777" s="2">
        <v>43099</v>
      </c>
      <c r="F777" t="s">
        <v>95</v>
      </c>
      <c r="G777" t="s">
        <v>71</v>
      </c>
      <c r="H777">
        <f>VLOOKUP(Table2[[#This Row],[Climber]],Table4[],3)</f>
        <v>35468</v>
      </c>
    </row>
    <row r="778" spans="1:8" x14ac:dyDescent="0.2">
      <c r="A778" t="s">
        <v>368</v>
      </c>
      <c r="B778" t="s">
        <v>366</v>
      </c>
      <c r="C778" s="14" t="s">
        <v>705</v>
      </c>
      <c r="D778" t="s">
        <v>56</v>
      </c>
      <c r="E778" s="2">
        <v>42823</v>
      </c>
      <c r="F778" t="s">
        <v>70</v>
      </c>
      <c r="G778" t="s">
        <v>71</v>
      </c>
      <c r="H778">
        <f>VLOOKUP(Table2[[#This Row],[Climber]],Table4[],3)</f>
        <v>34509</v>
      </c>
    </row>
    <row r="779" spans="1:8" x14ac:dyDescent="0.2">
      <c r="A779" t="s">
        <v>365</v>
      </c>
      <c r="B779" t="s">
        <v>366</v>
      </c>
      <c r="C779" s="14" t="s">
        <v>705</v>
      </c>
      <c r="D779" t="s">
        <v>56</v>
      </c>
      <c r="E779" s="2">
        <v>42457</v>
      </c>
      <c r="F779" t="s">
        <v>70</v>
      </c>
      <c r="G779" t="s">
        <v>71</v>
      </c>
      <c r="H779">
        <f>VLOOKUP(Table2[[#This Row],[Climber]],Table4[],3)</f>
        <v>34509</v>
      </c>
    </row>
    <row r="780" spans="1:8" x14ac:dyDescent="0.2">
      <c r="A780" t="s">
        <v>218</v>
      </c>
      <c r="B780" t="s">
        <v>219</v>
      </c>
      <c r="C780" s="14" t="s">
        <v>705</v>
      </c>
      <c r="D780" t="s">
        <v>107</v>
      </c>
      <c r="E780" s="2">
        <v>42297</v>
      </c>
      <c r="F780" t="s">
        <v>70</v>
      </c>
      <c r="G780" t="s">
        <v>71</v>
      </c>
      <c r="H780">
        <f>VLOOKUP(Table2[[#This Row],[Climber]],Table4[],3)</f>
        <v>34509</v>
      </c>
    </row>
    <row r="781" spans="1:8" x14ac:dyDescent="0.2">
      <c r="A781" t="s">
        <v>96</v>
      </c>
      <c r="B781" t="s">
        <v>94</v>
      </c>
      <c r="C781" s="14" t="s">
        <v>705</v>
      </c>
      <c r="D781" t="s">
        <v>321</v>
      </c>
      <c r="E781" s="2">
        <v>42925</v>
      </c>
      <c r="F781" t="s">
        <v>70</v>
      </c>
      <c r="G781" t="s">
        <v>71</v>
      </c>
      <c r="H781">
        <f>VLOOKUP(Table2[[#This Row],[Climber]],Table4[],3)</f>
        <v>34509</v>
      </c>
    </row>
    <row r="782" spans="1:8" x14ac:dyDescent="0.2">
      <c r="A782" t="s">
        <v>201</v>
      </c>
      <c r="B782" t="s">
        <v>94</v>
      </c>
      <c r="C782" s="14" t="s">
        <v>705</v>
      </c>
      <c r="D782" t="s">
        <v>222</v>
      </c>
      <c r="E782" s="2">
        <v>42920</v>
      </c>
      <c r="F782" t="s">
        <v>95</v>
      </c>
      <c r="G782" t="s">
        <v>71</v>
      </c>
      <c r="H782">
        <f>VLOOKUP(Table2[[#This Row],[Climber]],Table4[],3)</f>
        <v>34509</v>
      </c>
    </row>
    <row r="783" spans="1:8" x14ac:dyDescent="0.2">
      <c r="A783" t="s">
        <v>289</v>
      </c>
      <c r="B783" t="s">
        <v>94</v>
      </c>
      <c r="C783" s="14" t="s">
        <v>705</v>
      </c>
      <c r="D783" t="s">
        <v>107</v>
      </c>
      <c r="E783" s="2">
        <v>42920</v>
      </c>
      <c r="F783" t="s">
        <v>70</v>
      </c>
      <c r="G783" t="s">
        <v>71</v>
      </c>
      <c r="H783">
        <f>VLOOKUP(Table2[[#This Row],[Climber]],Table4[],3)</f>
        <v>34509</v>
      </c>
    </row>
    <row r="784" spans="1:8" x14ac:dyDescent="0.2">
      <c r="A784" t="s">
        <v>105</v>
      </c>
      <c r="B784" t="s">
        <v>106</v>
      </c>
      <c r="C784" s="14" t="s">
        <v>705</v>
      </c>
      <c r="D784" t="s">
        <v>138</v>
      </c>
      <c r="E784" s="2">
        <v>42658</v>
      </c>
      <c r="F784" t="s">
        <v>70</v>
      </c>
      <c r="G784" t="s">
        <v>71</v>
      </c>
      <c r="H784">
        <f>VLOOKUP(Table2[[#This Row],[Climber]],Table4[],3)</f>
        <v>34509</v>
      </c>
    </row>
    <row r="785" spans="1:8" x14ac:dyDescent="0.2">
      <c r="A785" t="s">
        <v>418</v>
      </c>
      <c r="B785" t="s">
        <v>115</v>
      </c>
      <c r="C785" s="14" t="s">
        <v>705</v>
      </c>
      <c r="D785" t="s">
        <v>107</v>
      </c>
      <c r="E785" s="2">
        <v>42630</v>
      </c>
      <c r="F785" t="s">
        <v>70</v>
      </c>
      <c r="G785" t="s">
        <v>71</v>
      </c>
      <c r="H785">
        <f>VLOOKUP(Table2[[#This Row],[Climber]],Table4[],3)</f>
        <v>34509</v>
      </c>
    </row>
    <row r="786" spans="1:8" x14ac:dyDescent="0.2">
      <c r="A786" t="s">
        <v>377</v>
      </c>
      <c r="B786" t="s">
        <v>136</v>
      </c>
      <c r="C786" s="14" t="s">
        <v>705</v>
      </c>
      <c r="D786" t="s">
        <v>107</v>
      </c>
      <c r="E786" s="2">
        <v>42473</v>
      </c>
      <c r="F786" t="s">
        <v>70</v>
      </c>
      <c r="G786" t="s">
        <v>71</v>
      </c>
      <c r="H786">
        <f>VLOOKUP(Table2[[#This Row],[Climber]],Table4[],3)</f>
        <v>34509</v>
      </c>
    </row>
    <row r="787" spans="1:8" x14ac:dyDescent="0.2">
      <c r="A787" t="s">
        <v>139</v>
      </c>
      <c r="B787" t="s">
        <v>136</v>
      </c>
      <c r="C787" s="14" t="s">
        <v>705</v>
      </c>
      <c r="D787" t="s">
        <v>69</v>
      </c>
      <c r="E787" s="2">
        <v>42446</v>
      </c>
      <c r="F787" t="s">
        <v>70</v>
      </c>
      <c r="G787" t="s">
        <v>71</v>
      </c>
      <c r="H787">
        <f>VLOOKUP(Table2[[#This Row],[Climber]],Table4[],3)</f>
        <v>34509</v>
      </c>
    </row>
    <row r="788" spans="1:8" x14ac:dyDescent="0.2">
      <c r="A788" t="s">
        <v>135</v>
      </c>
      <c r="B788" t="s">
        <v>136</v>
      </c>
      <c r="C788" s="14" t="s">
        <v>705</v>
      </c>
      <c r="D788" t="s">
        <v>69</v>
      </c>
      <c r="E788" s="2">
        <v>42433</v>
      </c>
      <c r="F788" t="s">
        <v>95</v>
      </c>
      <c r="G788" t="s">
        <v>71</v>
      </c>
      <c r="H788">
        <f>VLOOKUP(Table2[[#This Row],[Climber]],Table4[],3)</f>
        <v>34509</v>
      </c>
    </row>
    <row r="789" spans="1:8" x14ac:dyDescent="0.2">
      <c r="A789" t="s">
        <v>662</v>
      </c>
      <c r="B789" t="s">
        <v>382</v>
      </c>
      <c r="C789" s="14" t="s">
        <v>705</v>
      </c>
      <c r="D789" t="s">
        <v>56</v>
      </c>
      <c r="E789" s="2">
        <v>43071</v>
      </c>
      <c r="F789" t="s">
        <v>195</v>
      </c>
      <c r="G789" t="s">
        <v>71</v>
      </c>
      <c r="H789">
        <f>VLOOKUP(Table2[[#This Row],[Climber]],Table4[],3)</f>
        <v>34509</v>
      </c>
    </row>
    <row r="790" spans="1:8" x14ac:dyDescent="0.2">
      <c r="A790" t="s">
        <v>706</v>
      </c>
      <c r="B790" t="s">
        <v>707</v>
      </c>
      <c r="C790" s="14" t="s">
        <v>708</v>
      </c>
      <c r="D790" t="s">
        <v>51</v>
      </c>
      <c r="E790" s="2">
        <v>43184</v>
      </c>
      <c r="F790" t="s">
        <v>52</v>
      </c>
      <c r="G790" t="s">
        <v>53</v>
      </c>
      <c r="H790">
        <f>VLOOKUP(Table2[[#This Row],[Climber]],Table4[],3)</f>
        <v>32774</v>
      </c>
    </row>
    <row r="791" spans="1:8" x14ac:dyDescent="0.2">
      <c r="A791" t="s">
        <v>105</v>
      </c>
      <c r="B791" t="s">
        <v>106</v>
      </c>
      <c r="C791" s="14" t="s">
        <v>708</v>
      </c>
      <c r="D791" t="s">
        <v>226</v>
      </c>
      <c r="E791" s="2">
        <v>42445</v>
      </c>
      <c r="F791" t="s">
        <v>70</v>
      </c>
      <c r="G791" t="s">
        <v>71</v>
      </c>
      <c r="H791">
        <f>VLOOKUP(Table2[[#This Row],[Climber]],Table4[],3)</f>
        <v>32774</v>
      </c>
    </row>
    <row r="792" spans="1:8" x14ac:dyDescent="0.2">
      <c r="A792" t="s">
        <v>110</v>
      </c>
      <c r="B792" t="s">
        <v>109</v>
      </c>
      <c r="C792" s="14" t="s">
        <v>708</v>
      </c>
      <c r="D792" t="s">
        <v>69</v>
      </c>
      <c r="E792" s="2">
        <v>42036</v>
      </c>
      <c r="F792" t="s">
        <v>52</v>
      </c>
      <c r="G792" t="s">
        <v>53</v>
      </c>
      <c r="H792">
        <f>VLOOKUP(Table2[[#This Row],[Climber]],Table4[],3)</f>
        <v>32774</v>
      </c>
    </row>
    <row r="793" spans="1:8" x14ac:dyDescent="0.2">
      <c r="A793" t="s">
        <v>139</v>
      </c>
      <c r="B793" t="s">
        <v>136</v>
      </c>
      <c r="C793" s="14" t="s">
        <v>708</v>
      </c>
      <c r="D793" t="s">
        <v>73</v>
      </c>
      <c r="E793" s="2">
        <v>41772</v>
      </c>
      <c r="F793" t="s">
        <v>70</v>
      </c>
      <c r="G793" t="s">
        <v>71</v>
      </c>
      <c r="H793">
        <f>VLOOKUP(Table2[[#This Row],[Climber]],Table4[],3)</f>
        <v>32774</v>
      </c>
    </row>
    <row r="794" spans="1:8" x14ac:dyDescent="0.2">
      <c r="A794" t="s">
        <v>377</v>
      </c>
      <c r="B794" t="s">
        <v>136</v>
      </c>
      <c r="C794" s="14" t="s">
        <v>708</v>
      </c>
      <c r="D794" t="s">
        <v>69</v>
      </c>
      <c r="E794" s="2">
        <v>41772</v>
      </c>
      <c r="F794" t="s">
        <v>70</v>
      </c>
      <c r="G794" t="s">
        <v>71</v>
      </c>
      <c r="H794">
        <f>VLOOKUP(Table2[[#This Row],[Climber]],Table4[],3)</f>
        <v>32774</v>
      </c>
    </row>
    <row r="795" spans="1:8" x14ac:dyDescent="0.2">
      <c r="A795" t="s">
        <v>141</v>
      </c>
      <c r="B795" t="s">
        <v>136</v>
      </c>
      <c r="C795" s="14" t="s">
        <v>708</v>
      </c>
      <c r="D795" t="s">
        <v>56</v>
      </c>
      <c r="F795" t="s">
        <v>158</v>
      </c>
      <c r="G795" t="s">
        <v>71</v>
      </c>
      <c r="H795">
        <f>VLOOKUP(Table2[[#This Row],[Climber]],Table4[],3)</f>
        <v>32774</v>
      </c>
    </row>
    <row r="796" spans="1:8" x14ac:dyDescent="0.2">
      <c r="A796" t="s">
        <v>581</v>
      </c>
      <c r="B796" t="s">
        <v>579</v>
      </c>
      <c r="C796" s="14" t="s">
        <v>709</v>
      </c>
      <c r="D796" t="s">
        <v>56</v>
      </c>
      <c r="E796" s="2">
        <v>2010</v>
      </c>
      <c r="F796" t="s">
        <v>95</v>
      </c>
      <c r="G796" t="s">
        <v>71</v>
      </c>
      <c r="H796" t="str">
        <f>VLOOKUP(Table2[[#This Row],[Climber]],Table4[],3)</f>
        <v>Unknown</v>
      </c>
    </row>
    <row r="797" spans="1:8" x14ac:dyDescent="0.2">
      <c r="A797" t="s">
        <v>337</v>
      </c>
      <c r="B797" t="s">
        <v>338</v>
      </c>
      <c r="C797" s="14" t="s">
        <v>710</v>
      </c>
      <c r="D797" t="s">
        <v>73</v>
      </c>
      <c r="E797" s="2">
        <v>42055</v>
      </c>
      <c r="F797" t="s">
        <v>95</v>
      </c>
      <c r="G797" t="s">
        <v>71</v>
      </c>
      <c r="H797">
        <f>VLOOKUP(Table2[[#This Row],[Climber]],Table4[],3)</f>
        <v>30682</v>
      </c>
    </row>
    <row r="798" spans="1:8" x14ac:dyDescent="0.2">
      <c r="A798" t="s">
        <v>406</v>
      </c>
      <c r="B798" t="s">
        <v>405</v>
      </c>
      <c r="C798" s="14" t="s">
        <v>711</v>
      </c>
      <c r="D798" t="s">
        <v>226</v>
      </c>
      <c r="E798" s="2">
        <v>43240</v>
      </c>
      <c r="F798" t="s">
        <v>70</v>
      </c>
      <c r="G798" t="s">
        <v>71</v>
      </c>
      <c r="H798">
        <f>VLOOKUP(Table2[[#This Row],[Climber]],Table4[],3)</f>
        <v>33511</v>
      </c>
    </row>
    <row r="799" spans="1:8" x14ac:dyDescent="0.2">
      <c r="A799" t="s">
        <v>411</v>
      </c>
      <c r="B799" t="s">
        <v>409</v>
      </c>
      <c r="C799" s="14" t="s">
        <v>711</v>
      </c>
      <c r="D799" t="s">
        <v>145</v>
      </c>
      <c r="E799" s="2">
        <v>43246</v>
      </c>
      <c r="F799" t="s">
        <v>95</v>
      </c>
      <c r="G799" t="s">
        <v>71</v>
      </c>
      <c r="H799">
        <f>VLOOKUP(Table2[[#This Row],[Climber]],Table4[],3)</f>
        <v>33511</v>
      </c>
    </row>
    <row r="800" spans="1:8" x14ac:dyDescent="0.2">
      <c r="A800" t="s">
        <v>426</v>
      </c>
      <c r="B800" t="s">
        <v>132</v>
      </c>
      <c r="C800" s="14" t="s">
        <v>711</v>
      </c>
      <c r="D800" t="s">
        <v>69</v>
      </c>
      <c r="E800" s="2">
        <v>43004</v>
      </c>
      <c r="F800" t="s">
        <v>70</v>
      </c>
      <c r="G800" t="s">
        <v>71</v>
      </c>
      <c r="H800">
        <f>VLOOKUP(Table2[[#This Row],[Climber]],Table4[],3)</f>
        <v>33511</v>
      </c>
    </row>
    <row r="801" spans="1:8" x14ac:dyDescent="0.2">
      <c r="A801" t="s">
        <v>196</v>
      </c>
      <c r="B801" t="s">
        <v>197</v>
      </c>
      <c r="C801" s="14" t="s">
        <v>712</v>
      </c>
      <c r="D801" t="s">
        <v>202</v>
      </c>
      <c r="E801" s="2">
        <v>42000</v>
      </c>
      <c r="F801" t="s">
        <v>70</v>
      </c>
      <c r="G801" t="s">
        <v>71</v>
      </c>
      <c r="H801">
        <f>VLOOKUP(Table2[[#This Row],[Climber]],Table4[],3)</f>
        <v>34902</v>
      </c>
    </row>
    <row r="802" spans="1:8" x14ac:dyDescent="0.2">
      <c r="A802" t="s">
        <v>227</v>
      </c>
      <c r="B802" t="s">
        <v>94</v>
      </c>
      <c r="C802" s="14" t="s">
        <v>712</v>
      </c>
      <c r="D802" t="s">
        <v>138</v>
      </c>
      <c r="E802" s="2">
        <v>42119</v>
      </c>
      <c r="F802" t="s">
        <v>95</v>
      </c>
      <c r="G802" t="s">
        <v>71</v>
      </c>
      <c r="H802">
        <f>VLOOKUP(Table2[[#This Row],[Climber]],Table4[],3)</f>
        <v>34902</v>
      </c>
    </row>
    <row r="803" spans="1:8" x14ac:dyDescent="0.2">
      <c r="A803" t="s">
        <v>380</v>
      </c>
      <c r="B803" t="s">
        <v>379</v>
      </c>
      <c r="C803" s="14" t="s">
        <v>713</v>
      </c>
      <c r="D803" t="s">
        <v>51</v>
      </c>
      <c r="F803" t="s">
        <v>70</v>
      </c>
      <c r="G803" t="s">
        <v>71</v>
      </c>
      <c r="H803" t="str">
        <f>VLOOKUP(Table2[[#This Row],[Climber]],Table4[],3)</f>
        <v>Unknown</v>
      </c>
    </row>
    <row r="804" spans="1:8" x14ac:dyDescent="0.2">
      <c r="A804" t="s">
        <v>72</v>
      </c>
      <c r="B804" t="s">
        <v>68</v>
      </c>
      <c r="C804" s="14" t="s">
        <v>714</v>
      </c>
      <c r="D804" t="s">
        <v>226</v>
      </c>
      <c r="E804" s="2">
        <v>40860</v>
      </c>
      <c r="F804" t="s">
        <v>70</v>
      </c>
      <c r="G804" t="s">
        <v>71</v>
      </c>
      <c r="H804">
        <f>VLOOKUP(Table2[[#This Row],[Climber]],Table4[],3)</f>
        <v>32023</v>
      </c>
    </row>
    <row r="805" spans="1:8" x14ac:dyDescent="0.2">
      <c r="A805" t="s">
        <v>227</v>
      </c>
      <c r="B805" t="s">
        <v>94</v>
      </c>
      <c r="C805" s="14" t="s">
        <v>714</v>
      </c>
      <c r="D805" t="s">
        <v>222</v>
      </c>
      <c r="E805" s="2">
        <v>42697</v>
      </c>
      <c r="F805" t="s">
        <v>95</v>
      </c>
      <c r="G805" t="s">
        <v>71</v>
      </c>
      <c r="H805">
        <f>VLOOKUP(Table2[[#This Row],[Climber]],Table4[],3)</f>
        <v>32023</v>
      </c>
    </row>
    <row r="806" spans="1:8" x14ac:dyDescent="0.2">
      <c r="A806" t="s">
        <v>196</v>
      </c>
      <c r="B806" t="s">
        <v>197</v>
      </c>
      <c r="C806" s="14" t="s">
        <v>715</v>
      </c>
      <c r="D806" t="s">
        <v>200</v>
      </c>
      <c r="E806" s="2">
        <v>43130</v>
      </c>
      <c r="F806" t="s">
        <v>95</v>
      </c>
      <c r="G806" t="s">
        <v>71</v>
      </c>
      <c r="H806">
        <f>VLOOKUP(Table2[[#This Row],[Climber]],Table4[],3)</f>
        <v>35133</v>
      </c>
    </row>
    <row r="807" spans="1:8" x14ac:dyDescent="0.2">
      <c r="A807" t="s">
        <v>153</v>
      </c>
      <c r="B807" t="s">
        <v>150</v>
      </c>
      <c r="C807" s="14" t="s">
        <v>716</v>
      </c>
      <c r="D807" t="s">
        <v>56</v>
      </c>
      <c r="E807" s="2">
        <v>42274</v>
      </c>
      <c r="F807" t="s">
        <v>158</v>
      </c>
      <c r="G807" t="s">
        <v>152</v>
      </c>
      <c r="H807">
        <f>VLOOKUP(Table2[[#This Row],[Climber]],Table4[],3)</f>
        <v>34066</v>
      </c>
    </row>
    <row r="808" spans="1:8" x14ac:dyDescent="0.2">
      <c r="A808" t="s">
        <v>717</v>
      </c>
      <c r="B808" t="s">
        <v>718</v>
      </c>
      <c r="C808" s="14" t="s">
        <v>716</v>
      </c>
      <c r="D808" t="s">
        <v>51</v>
      </c>
      <c r="E808" s="2">
        <v>43193</v>
      </c>
      <c r="F808" t="s">
        <v>59</v>
      </c>
      <c r="G808" t="s">
        <v>53</v>
      </c>
      <c r="H808">
        <f>VLOOKUP(Table2[[#This Row],[Climber]],Table4[],3)</f>
        <v>34066</v>
      </c>
    </row>
    <row r="809" spans="1:8" x14ac:dyDescent="0.2">
      <c r="A809" t="s">
        <v>130</v>
      </c>
      <c r="B809" t="s">
        <v>129</v>
      </c>
      <c r="C809" s="14" t="s">
        <v>716</v>
      </c>
      <c r="D809" t="s">
        <v>73</v>
      </c>
      <c r="E809" s="2">
        <v>42151</v>
      </c>
      <c r="F809" t="s">
        <v>59</v>
      </c>
      <c r="G809" t="s">
        <v>53</v>
      </c>
      <c r="H809">
        <f>VLOOKUP(Table2[[#This Row],[Climber]],Table4[],3)</f>
        <v>34066</v>
      </c>
    </row>
    <row r="810" spans="1:8" x14ac:dyDescent="0.2">
      <c r="A810" t="s">
        <v>513</v>
      </c>
      <c r="B810" t="s">
        <v>143</v>
      </c>
      <c r="C810" s="14" t="s">
        <v>719</v>
      </c>
      <c r="D810" t="s">
        <v>51</v>
      </c>
      <c r="E810" s="2">
        <v>37742</v>
      </c>
      <c r="F810" t="s">
        <v>70</v>
      </c>
      <c r="G810" t="s">
        <v>152</v>
      </c>
      <c r="H810">
        <f>VLOOKUP(Table2[[#This Row],[Climber]],Table4[],3)</f>
        <v>27150</v>
      </c>
    </row>
    <row r="811" spans="1:8" x14ac:dyDescent="0.2">
      <c r="A811" t="s">
        <v>720</v>
      </c>
      <c r="B811" t="s">
        <v>143</v>
      </c>
      <c r="C811" s="14" t="s">
        <v>719</v>
      </c>
      <c r="D811" t="s">
        <v>51</v>
      </c>
      <c r="F811" t="s">
        <v>95</v>
      </c>
      <c r="G811" t="s">
        <v>71</v>
      </c>
      <c r="H811">
        <f>VLOOKUP(Table2[[#This Row],[Climber]],Table4[],3)</f>
        <v>27150</v>
      </c>
    </row>
    <row r="812" spans="1:8" x14ac:dyDescent="0.2">
      <c r="A812" t="s">
        <v>720</v>
      </c>
      <c r="B812" t="s">
        <v>143</v>
      </c>
      <c r="C812" s="14" t="s">
        <v>721</v>
      </c>
      <c r="D812" t="s">
        <v>56</v>
      </c>
      <c r="E812" s="2">
        <v>39225</v>
      </c>
      <c r="F812" t="s">
        <v>70</v>
      </c>
      <c r="G812" t="s">
        <v>71</v>
      </c>
      <c r="H812">
        <f>VLOOKUP(Table2[[#This Row],[Climber]],Table4[],3)</f>
        <v>30399</v>
      </c>
    </row>
    <row r="813" spans="1:8" x14ac:dyDescent="0.2">
      <c r="A813" t="s">
        <v>430</v>
      </c>
      <c r="B813" t="s">
        <v>431</v>
      </c>
      <c r="C813" s="14" t="s">
        <v>722</v>
      </c>
      <c r="D813" t="s">
        <v>56</v>
      </c>
      <c r="E813" s="2">
        <v>43423</v>
      </c>
      <c r="F813" t="s">
        <v>70</v>
      </c>
      <c r="G813" t="s">
        <v>71</v>
      </c>
      <c r="H813">
        <f>VLOOKUP(Table2[[#This Row],[Climber]],Table4[],3)</f>
        <v>35904</v>
      </c>
    </row>
    <row r="814" spans="1:8" x14ac:dyDescent="0.2">
      <c r="A814" t="s">
        <v>221</v>
      </c>
      <c r="B814" t="s">
        <v>115</v>
      </c>
      <c r="C814" s="14" t="s">
        <v>722</v>
      </c>
      <c r="D814" t="s">
        <v>69</v>
      </c>
      <c r="E814" s="2">
        <v>43273</v>
      </c>
      <c r="F814" t="s">
        <v>70</v>
      </c>
      <c r="G814" t="s">
        <v>71</v>
      </c>
      <c r="H814">
        <f>VLOOKUP(Table2[[#This Row],[Climber]],Table4[],3)</f>
        <v>35904</v>
      </c>
    </row>
    <row r="815" spans="1:8" x14ac:dyDescent="0.2">
      <c r="A815" t="s">
        <v>114</v>
      </c>
      <c r="B815" t="s">
        <v>115</v>
      </c>
      <c r="C815" s="14" t="s">
        <v>722</v>
      </c>
      <c r="D815" t="s">
        <v>226</v>
      </c>
      <c r="E815" s="2">
        <v>42552</v>
      </c>
      <c r="F815" t="s">
        <v>158</v>
      </c>
      <c r="G815" t="s">
        <v>71</v>
      </c>
      <c r="H815">
        <f>VLOOKUP(Table2[[#This Row],[Climber]],Table4[],3)</f>
        <v>35904</v>
      </c>
    </row>
    <row r="816" spans="1:8" x14ac:dyDescent="0.2">
      <c r="A816" t="s">
        <v>418</v>
      </c>
      <c r="B816" t="s">
        <v>115</v>
      </c>
      <c r="C816" s="14" t="s">
        <v>722</v>
      </c>
      <c r="D816" t="s">
        <v>73</v>
      </c>
      <c r="E816" s="2">
        <v>42552</v>
      </c>
      <c r="F816" t="s">
        <v>158</v>
      </c>
      <c r="G816" t="s">
        <v>71</v>
      </c>
      <c r="H816">
        <f>VLOOKUP(Table2[[#This Row],[Climber]],Table4[],3)</f>
        <v>35904</v>
      </c>
    </row>
    <row r="817" spans="1:8" x14ac:dyDescent="0.2">
      <c r="A817" t="s">
        <v>391</v>
      </c>
      <c r="B817" t="s">
        <v>392</v>
      </c>
      <c r="C817" s="14" t="s">
        <v>722</v>
      </c>
      <c r="D817" t="s">
        <v>226</v>
      </c>
      <c r="E817" s="2">
        <v>43370</v>
      </c>
      <c r="F817" t="s">
        <v>88</v>
      </c>
      <c r="G817" t="s">
        <v>71</v>
      </c>
      <c r="H817">
        <f>VLOOKUP(Table2[[#This Row],[Climber]],Table4[],3)</f>
        <v>35904</v>
      </c>
    </row>
    <row r="818" spans="1:8" x14ac:dyDescent="0.2">
      <c r="A818" t="s">
        <v>723</v>
      </c>
      <c r="B818" t="s">
        <v>502</v>
      </c>
      <c r="C818" s="14" t="s">
        <v>722</v>
      </c>
      <c r="D818" t="s">
        <v>51</v>
      </c>
      <c r="E818" s="2">
        <v>43431</v>
      </c>
      <c r="F818" t="s">
        <v>88</v>
      </c>
      <c r="G818" t="s">
        <v>71</v>
      </c>
      <c r="H818">
        <f>VLOOKUP(Table2[[#This Row],[Climber]],Table4[],3)</f>
        <v>35904</v>
      </c>
    </row>
    <row r="819" spans="1:8" x14ac:dyDescent="0.2">
      <c r="A819" t="s">
        <v>553</v>
      </c>
      <c r="B819" t="s">
        <v>554</v>
      </c>
      <c r="C819" s="14" t="s">
        <v>722</v>
      </c>
      <c r="D819" t="s">
        <v>73</v>
      </c>
      <c r="E819" s="2">
        <v>42956</v>
      </c>
      <c r="F819" t="s">
        <v>70</v>
      </c>
      <c r="G819" t="s">
        <v>71</v>
      </c>
      <c r="H819">
        <f>VLOOKUP(Table2[[#This Row],[Climber]],Table4[],3)</f>
        <v>35904</v>
      </c>
    </row>
    <row r="820" spans="1:8" x14ac:dyDescent="0.2">
      <c r="A820" t="s">
        <v>399</v>
      </c>
      <c r="B820" t="s">
        <v>338</v>
      </c>
      <c r="C820" s="14" t="s">
        <v>724</v>
      </c>
      <c r="D820" t="s">
        <v>107</v>
      </c>
      <c r="E820" s="2">
        <v>42354</v>
      </c>
      <c r="F820" t="s">
        <v>70</v>
      </c>
      <c r="G820" t="s">
        <v>71</v>
      </c>
      <c r="H820">
        <f>VLOOKUP(Table2[[#This Row],[Climber]],Table4[],3)</f>
        <v>32380</v>
      </c>
    </row>
    <row r="821" spans="1:8" x14ac:dyDescent="0.2">
      <c r="A821" t="s">
        <v>515</v>
      </c>
      <c r="B821" t="s">
        <v>258</v>
      </c>
      <c r="C821" s="14" t="s">
        <v>725</v>
      </c>
      <c r="D821" t="s">
        <v>56</v>
      </c>
      <c r="E821" s="2">
        <v>38443</v>
      </c>
      <c r="F821" t="s">
        <v>158</v>
      </c>
      <c r="G821" t="s">
        <v>152</v>
      </c>
      <c r="H821">
        <f>VLOOKUP(Table2[[#This Row],[Climber]],Table4[],3)</f>
        <v>27300</v>
      </c>
    </row>
    <row r="822" spans="1:8" x14ac:dyDescent="0.2">
      <c r="A822" t="s">
        <v>449</v>
      </c>
      <c r="B822" t="s">
        <v>258</v>
      </c>
      <c r="C822" s="14" t="s">
        <v>725</v>
      </c>
      <c r="D822" t="s">
        <v>226</v>
      </c>
      <c r="F822" t="s">
        <v>158</v>
      </c>
      <c r="G822" t="s">
        <v>152</v>
      </c>
      <c r="H822">
        <f>VLOOKUP(Table2[[#This Row],[Climber]],Table4[],3)</f>
        <v>27300</v>
      </c>
    </row>
    <row r="823" spans="1:8" x14ac:dyDescent="0.2">
      <c r="A823" t="s">
        <v>201</v>
      </c>
      <c r="B823" t="s">
        <v>94</v>
      </c>
      <c r="C823" s="14" t="s">
        <v>726</v>
      </c>
      <c r="D823" t="s">
        <v>727</v>
      </c>
      <c r="E823" s="2">
        <v>43422</v>
      </c>
      <c r="F823" t="s">
        <v>95</v>
      </c>
      <c r="G823" t="s">
        <v>71</v>
      </c>
      <c r="H823">
        <f>VLOOKUP(Table2[[#This Row],[Climber]],Table4[],3)</f>
        <v>32941</v>
      </c>
    </row>
    <row r="824" spans="1:8" x14ac:dyDescent="0.2">
      <c r="A824" t="s">
        <v>230</v>
      </c>
      <c r="B824" t="s">
        <v>231</v>
      </c>
      <c r="C824" s="14" t="s">
        <v>726</v>
      </c>
      <c r="D824" t="s">
        <v>217</v>
      </c>
      <c r="E824" s="2">
        <v>43406</v>
      </c>
      <c r="F824" t="s">
        <v>533</v>
      </c>
      <c r="G824" t="s">
        <v>71</v>
      </c>
      <c r="H824">
        <f>VLOOKUP(Table2[[#This Row],[Climber]],Table4[],3)</f>
        <v>32941</v>
      </c>
    </row>
    <row r="825" spans="1:8" x14ac:dyDescent="0.2">
      <c r="A825" t="s">
        <v>54</v>
      </c>
      <c r="B825" t="s">
        <v>55</v>
      </c>
      <c r="C825" s="14" t="s">
        <v>728</v>
      </c>
      <c r="D825" t="s">
        <v>51</v>
      </c>
      <c r="E825" s="2">
        <v>42310</v>
      </c>
      <c r="F825" t="s">
        <v>52</v>
      </c>
      <c r="G825" t="s">
        <v>53</v>
      </c>
      <c r="H825">
        <f>VLOOKUP(Table2[[#This Row],[Climber]],Table4[],3)</f>
        <v>34018</v>
      </c>
    </row>
    <row r="826" spans="1:8" x14ac:dyDescent="0.2">
      <c r="A826" t="s">
        <v>60</v>
      </c>
      <c r="B826" t="s">
        <v>58</v>
      </c>
      <c r="C826" s="14" t="s">
        <v>728</v>
      </c>
      <c r="D826" t="s">
        <v>56</v>
      </c>
      <c r="E826" s="2">
        <v>43061</v>
      </c>
      <c r="F826" t="s">
        <v>52</v>
      </c>
      <c r="G826" t="s">
        <v>53</v>
      </c>
      <c r="H826">
        <f>VLOOKUP(Table2[[#This Row],[Climber]],Table4[],3)</f>
        <v>34018</v>
      </c>
    </row>
    <row r="827" spans="1:8" x14ac:dyDescent="0.2">
      <c r="A827" t="s">
        <v>57</v>
      </c>
      <c r="B827" t="s">
        <v>58</v>
      </c>
      <c r="C827" s="14" t="s">
        <v>728</v>
      </c>
      <c r="D827" t="s">
        <v>51</v>
      </c>
      <c r="E827" s="2">
        <v>42855</v>
      </c>
      <c r="F827" t="s">
        <v>66</v>
      </c>
      <c r="G827" t="s">
        <v>53</v>
      </c>
      <c r="H827">
        <f>VLOOKUP(Table2[[#This Row],[Climber]],Table4[],3)</f>
        <v>34018</v>
      </c>
    </row>
    <row r="828" spans="1:8" x14ac:dyDescent="0.2">
      <c r="A828" t="s">
        <v>220</v>
      </c>
      <c r="B828" t="s">
        <v>98</v>
      </c>
      <c r="C828" s="14" t="s">
        <v>728</v>
      </c>
      <c r="D828" t="s">
        <v>56</v>
      </c>
      <c r="E828" s="2">
        <v>43441</v>
      </c>
      <c r="F828" t="s">
        <v>82</v>
      </c>
      <c r="G828" t="s">
        <v>53</v>
      </c>
      <c r="H828">
        <f>VLOOKUP(Table2[[#This Row],[Climber]],Table4[],3)</f>
        <v>34018</v>
      </c>
    </row>
    <row r="829" spans="1:8" x14ac:dyDescent="0.2">
      <c r="A829" t="s">
        <v>97</v>
      </c>
      <c r="B829" t="s">
        <v>98</v>
      </c>
      <c r="C829" s="14" t="s">
        <v>728</v>
      </c>
      <c r="D829" t="s">
        <v>69</v>
      </c>
      <c r="E829" s="2">
        <v>42765</v>
      </c>
      <c r="F829" t="s">
        <v>52</v>
      </c>
      <c r="G829" t="s">
        <v>53</v>
      </c>
      <c r="H829">
        <f>VLOOKUP(Table2[[#This Row],[Climber]],Table4[],3)</f>
        <v>34018</v>
      </c>
    </row>
    <row r="830" spans="1:8" x14ac:dyDescent="0.2">
      <c r="A830" t="s">
        <v>340</v>
      </c>
      <c r="B830" t="s">
        <v>341</v>
      </c>
      <c r="C830" s="14" t="s">
        <v>728</v>
      </c>
      <c r="D830" t="s">
        <v>56</v>
      </c>
      <c r="E830" s="2">
        <v>41720</v>
      </c>
      <c r="F830" t="s">
        <v>95</v>
      </c>
      <c r="G830" t="s">
        <v>71</v>
      </c>
      <c r="H830">
        <f>VLOOKUP(Table2[[#This Row],[Climber]],Table4[],3)</f>
        <v>34018</v>
      </c>
    </row>
    <row r="831" spans="1:8" x14ac:dyDescent="0.2">
      <c r="A831" t="s">
        <v>119</v>
      </c>
      <c r="B831" t="s">
        <v>120</v>
      </c>
      <c r="C831" s="14" t="s">
        <v>728</v>
      </c>
      <c r="D831" t="s">
        <v>56</v>
      </c>
      <c r="E831" s="2">
        <v>43112</v>
      </c>
      <c r="F831" t="s">
        <v>52</v>
      </c>
      <c r="G831" t="s">
        <v>53</v>
      </c>
      <c r="H831">
        <f>VLOOKUP(Table2[[#This Row],[Climber]],Table4[],3)</f>
        <v>34018</v>
      </c>
    </row>
    <row r="832" spans="1:8" x14ac:dyDescent="0.2">
      <c r="A832" t="s">
        <v>729</v>
      </c>
      <c r="B832" t="s">
        <v>730</v>
      </c>
      <c r="C832" s="14" t="s">
        <v>731</v>
      </c>
      <c r="D832" t="s">
        <v>51</v>
      </c>
      <c r="E832" s="2">
        <v>42890</v>
      </c>
      <c r="F832" t="s">
        <v>52</v>
      </c>
      <c r="G832" t="s">
        <v>53</v>
      </c>
      <c r="H832">
        <f>VLOOKUP(Table2[[#This Row],[Climber]],Table4[],3)</f>
        <v>25774</v>
      </c>
    </row>
    <row r="833" spans="1:8" x14ac:dyDescent="0.2">
      <c r="A833" t="s">
        <v>201</v>
      </c>
      <c r="B833" t="s">
        <v>94</v>
      </c>
      <c r="C833" s="14" t="s">
        <v>732</v>
      </c>
      <c r="D833" t="s">
        <v>321</v>
      </c>
      <c r="E833" s="2">
        <v>43267</v>
      </c>
      <c r="F833" t="s">
        <v>95</v>
      </c>
      <c r="G833" t="s">
        <v>71</v>
      </c>
      <c r="H833">
        <f>VLOOKUP(Table2[[#This Row],[Climber]],Table4[],3)</f>
        <v>32098</v>
      </c>
    </row>
    <row r="834" spans="1:8" x14ac:dyDescent="0.2">
      <c r="A834" t="s">
        <v>339</v>
      </c>
      <c r="B834" t="s">
        <v>94</v>
      </c>
      <c r="C834" s="14" t="s">
        <v>732</v>
      </c>
      <c r="D834" t="s">
        <v>107</v>
      </c>
      <c r="E834" s="2">
        <v>43229</v>
      </c>
      <c r="F834" t="s">
        <v>95</v>
      </c>
      <c r="G834" t="s">
        <v>71</v>
      </c>
      <c r="H834">
        <f>VLOOKUP(Table2[[#This Row],[Climber]],Table4[],3)</f>
        <v>32098</v>
      </c>
    </row>
    <row r="835" spans="1:8" x14ac:dyDescent="0.2">
      <c r="A835" t="s">
        <v>227</v>
      </c>
      <c r="B835" t="s">
        <v>94</v>
      </c>
      <c r="C835" s="14" t="s">
        <v>732</v>
      </c>
      <c r="D835" t="s">
        <v>199</v>
      </c>
      <c r="E835" s="2">
        <v>42901</v>
      </c>
      <c r="F835" t="s">
        <v>95</v>
      </c>
      <c r="G835" t="s">
        <v>71</v>
      </c>
      <c r="H835">
        <f>VLOOKUP(Table2[[#This Row],[Climber]],Table4[],3)</f>
        <v>32098</v>
      </c>
    </row>
    <row r="836" spans="1:8" x14ac:dyDescent="0.2">
      <c r="A836" t="s">
        <v>289</v>
      </c>
      <c r="B836" t="s">
        <v>94</v>
      </c>
      <c r="C836" s="14" t="s">
        <v>732</v>
      </c>
      <c r="D836" t="s">
        <v>69</v>
      </c>
      <c r="E836" s="2">
        <v>41829</v>
      </c>
      <c r="F836" t="s">
        <v>70</v>
      </c>
      <c r="G836" t="s">
        <v>71</v>
      </c>
      <c r="H836">
        <f>VLOOKUP(Table2[[#This Row],[Climber]],Table4[],3)</f>
        <v>32098</v>
      </c>
    </row>
    <row r="837" spans="1:8" x14ac:dyDescent="0.2">
      <c r="A837" t="s">
        <v>733</v>
      </c>
      <c r="B837" t="s">
        <v>734</v>
      </c>
      <c r="C837" s="14" t="s">
        <v>732</v>
      </c>
      <c r="D837" t="s">
        <v>51</v>
      </c>
      <c r="E837" s="2">
        <v>43111</v>
      </c>
      <c r="F837" t="s">
        <v>70</v>
      </c>
      <c r="G837" t="s">
        <v>71</v>
      </c>
      <c r="H837">
        <f>VLOOKUP(Table2[[#This Row],[Climber]],Table4[],3)</f>
        <v>32098</v>
      </c>
    </row>
    <row r="838" spans="1:8" x14ac:dyDescent="0.2">
      <c r="A838" t="s">
        <v>280</v>
      </c>
      <c r="B838" t="s">
        <v>274</v>
      </c>
      <c r="C838" s="14" t="s">
        <v>732</v>
      </c>
      <c r="D838" t="s">
        <v>107</v>
      </c>
      <c r="E838" s="2">
        <v>42501</v>
      </c>
      <c r="F838" t="s">
        <v>70</v>
      </c>
      <c r="G838" t="s">
        <v>71</v>
      </c>
      <c r="H838">
        <f>VLOOKUP(Table2[[#This Row],[Climber]],Table4[],3)</f>
        <v>32098</v>
      </c>
    </row>
    <row r="839" spans="1:8" x14ac:dyDescent="0.2">
      <c r="A839" t="s">
        <v>543</v>
      </c>
      <c r="B839" t="s">
        <v>544</v>
      </c>
      <c r="C839" s="14" t="s">
        <v>735</v>
      </c>
      <c r="D839" t="s">
        <v>56</v>
      </c>
      <c r="E839" s="2">
        <v>43481</v>
      </c>
      <c r="F839" t="s">
        <v>70</v>
      </c>
      <c r="G839" t="s">
        <v>71</v>
      </c>
      <c r="H839">
        <f>VLOOKUP(Table2[[#This Row],[Climber]],Table4[],3)</f>
        <v>33302</v>
      </c>
    </row>
    <row r="840" spans="1:8" x14ac:dyDescent="0.2">
      <c r="A840" t="s">
        <v>236</v>
      </c>
      <c r="B840" t="s">
        <v>143</v>
      </c>
      <c r="C840" s="14" t="s">
        <v>735</v>
      </c>
      <c r="D840" t="s">
        <v>134</v>
      </c>
      <c r="E840" s="2">
        <v>43031</v>
      </c>
      <c r="F840" t="s">
        <v>70</v>
      </c>
      <c r="G840" t="s">
        <v>71</v>
      </c>
      <c r="H840">
        <f>VLOOKUP(Table2[[#This Row],[Climber]],Table4[],3)</f>
        <v>33302</v>
      </c>
    </row>
    <row r="841" spans="1:8" x14ac:dyDescent="0.2">
      <c r="A841" t="s">
        <v>418</v>
      </c>
      <c r="B841" t="s">
        <v>115</v>
      </c>
      <c r="C841" s="14" t="s">
        <v>736</v>
      </c>
      <c r="D841" t="s">
        <v>138</v>
      </c>
      <c r="E841" s="2">
        <v>43294</v>
      </c>
      <c r="F841" t="s">
        <v>70</v>
      </c>
      <c r="G841" t="s">
        <v>71</v>
      </c>
      <c r="H841">
        <f>VLOOKUP(Table2[[#This Row],[Climber]],Table4[],3)</f>
        <v>35066</v>
      </c>
    </row>
    <row r="842" spans="1:8" x14ac:dyDescent="0.2">
      <c r="A842" t="s">
        <v>194</v>
      </c>
      <c r="B842" t="s">
        <v>191</v>
      </c>
      <c r="C842" s="14" t="s">
        <v>737</v>
      </c>
      <c r="D842" t="s">
        <v>222</v>
      </c>
      <c r="E842" s="2">
        <v>43028</v>
      </c>
      <c r="F842" t="s">
        <v>158</v>
      </c>
      <c r="G842" t="s">
        <v>152</v>
      </c>
      <c r="H842">
        <f>VLOOKUP(Table2[[#This Row],[Climber]],Table4[],3)</f>
        <v>33807</v>
      </c>
    </row>
    <row r="843" spans="1:8" x14ac:dyDescent="0.2">
      <c r="A843" t="s">
        <v>190</v>
      </c>
      <c r="B843" t="s">
        <v>191</v>
      </c>
      <c r="C843" s="14" t="s">
        <v>737</v>
      </c>
      <c r="D843" t="s">
        <v>202</v>
      </c>
      <c r="E843" s="2">
        <v>43028</v>
      </c>
      <c r="F843" t="s">
        <v>95</v>
      </c>
      <c r="G843" t="s">
        <v>152</v>
      </c>
      <c r="H843">
        <f>VLOOKUP(Table2[[#This Row],[Climber]],Table4[],3)</f>
        <v>33807</v>
      </c>
    </row>
    <row r="844" spans="1:8" x14ac:dyDescent="0.2">
      <c r="A844" t="s">
        <v>303</v>
      </c>
      <c r="B844" t="s">
        <v>143</v>
      </c>
      <c r="C844" s="14" t="s">
        <v>738</v>
      </c>
      <c r="D844" t="s">
        <v>51</v>
      </c>
      <c r="E844" s="2">
        <v>39927</v>
      </c>
      <c r="F844" t="s">
        <v>70</v>
      </c>
      <c r="G844" t="s">
        <v>71</v>
      </c>
      <c r="H844">
        <f>VLOOKUP(Table2[[#This Row],[Climber]],Table4[],3)</f>
        <v>0</v>
      </c>
    </row>
    <row r="845" spans="1:8" x14ac:dyDescent="0.2">
      <c r="A845" t="s">
        <v>513</v>
      </c>
      <c r="B845" t="s">
        <v>143</v>
      </c>
      <c r="C845" s="14" t="s">
        <v>738</v>
      </c>
      <c r="D845" t="s">
        <v>56</v>
      </c>
      <c r="E845" s="2">
        <v>39162</v>
      </c>
      <c r="F845" t="s">
        <v>158</v>
      </c>
      <c r="G845" t="s">
        <v>152</v>
      </c>
      <c r="H845">
        <f>VLOOKUP(Table2[[#This Row],[Climber]],Table4[],3)</f>
        <v>0</v>
      </c>
    </row>
    <row r="846" spans="1:8" x14ac:dyDescent="0.2">
      <c r="A846" t="s">
        <v>739</v>
      </c>
      <c r="B846" t="s">
        <v>740</v>
      </c>
      <c r="C846" s="14" t="s">
        <v>738</v>
      </c>
      <c r="D846" t="s">
        <v>51</v>
      </c>
      <c r="E846" s="2">
        <v>37667</v>
      </c>
      <c r="F846" t="s">
        <v>88</v>
      </c>
      <c r="G846" t="s">
        <v>71</v>
      </c>
      <c r="H846">
        <f>VLOOKUP(Table2[[#This Row],[Climber]],Table4[],3)</f>
        <v>0</v>
      </c>
    </row>
    <row r="847" spans="1:8" x14ac:dyDescent="0.2">
      <c r="A847" t="s">
        <v>653</v>
      </c>
      <c r="B847" t="s">
        <v>654</v>
      </c>
      <c r="C847" s="14" t="s">
        <v>741</v>
      </c>
      <c r="D847" t="s">
        <v>51</v>
      </c>
      <c r="E847" s="2">
        <v>39223</v>
      </c>
      <c r="F847" t="s">
        <v>95</v>
      </c>
      <c r="G847" t="s">
        <v>71</v>
      </c>
      <c r="H847">
        <f>VLOOKUP(Table2[[#This Row],[Climber]],Table4[],3)</f>
        <v>0</v>
      </c>
    </row>
    <row r="848" spans="1:8" x14ac:dyDescent="0.2">
      <c r="A848" t="s">
        <v>742</v>
      </c>
      <c r="B848" t="s">
        <v>743</v>
      </c>
      <c r="C848" s="14" t="s">
        <v>744</v>
      </c>
      <c r="D848" t="s">
        <v>51</v>
      </c>
      <c r="E848" s="2">
        <v>42342</v>
      </c>
      <c r="F848" t="s">
        <v>70</v>
      </c>
      <c r="G848" t="s">
        <v>71</v>
      </c>
      <c r="H848">
        <f>VLOOKUP(Table2[[#This Row],[Climber]],Table4[],3)</f>
        <v>0</v>
      </c>
    </row>
    <row r="849" spans="1:8" x14ac:dyDescent="0.2">
      <c r="A849" t="s">
        <v>201</v>
      </c>
      <c r="B849" t="s">
        <v>94</v>
      </c>
      <c r="C849" s="14" t="s">
        <v>745</v>
      </c>
      <c r="D849" t="s">
        <v>134</v>
      </c>
      <c r="E849" s="2">
        <v>43232</v>
      </c>
      <c r="F849" t="s">
        <v>95</v>
      </c>
      <c r="G849" t="s">
        <v>71</v>
      </c>
      <c r="H849">
        <f>VLOOKUP(Table2[[#This Row],[Climber]],Table4[],3)</f>
        <v>0</v>
      </c>
    </row>
    <row r="850" spans="1:8" x14ac:dyDescent="0.2">
      <c r="A850" t="s">
        <v>230</v>
      </c>
      <c r="B850" t="s">
        <v>231</v>
      </c>
      <c r="C850" s="14" t="s">
        <v>745</v>
      </c>
      <c r="D850" t="s">
        <v>226</v>
      </c>
      <c r="E850" s="2">
        <v>43164</v>
      </c>
      <c r="F850" t="s">
        <v>95</v>
      </c>
      <c r="G850" t="s">
        <v>71</v>
      </c>
      <c r="H850">
        <f>VLOOKUP(Table2[[#This Row],[Climber]],Table4[],3)</f>
        <v>0</v>
      </c>
    </row>
    <row r="851" spans="1:8" x14ac:dyDescent="0.2">
      <c r="A851" t="s">
        <v>489</v>
      </c>
      <c r="B851" t="s">
        <v>231</v>
      </c>
      <c r="C851" s="14" t="s">
        <v>745</v>
      </c>
      <c r="D851" t="s">
        <v>56</v>
      </c>
      <c r="E851" s="2">
        <v>43130</v>
      </c>
      <c r="F851" t="s">
        <v>70</v>
      </c>
      <c r="G851" t="s">
        <v>71</v>
      </c>
      <c r="H851">
        <f>VLOOKUP(Table2[[#This Row],[Climber]],Table4[],3)</f>
        <v>0</v>
      </c>
    </row>
    <row r="852" spans="1:8" x14ac:dyDescent="0.2">
      <c r="A852" t="s">
        <v>221</v>
      </c>
      <c r="B852" t="s">
        <v>115</v>
      </c>
      <c r="C852" s="14" t="s">
        <v>745</v>
      </c>
      <c r="D852" t="s">
        <v>73</v>
      </c>
      <c r="E852" s="2">
        <v>42997</v>
      </c>
      <c r="F852" t="s">
        <v>88</v>
      </c>
      <c r="G852" t="s">
        <v>71</v>
      </c>
      <c r="H852">
        <f>VLOOKUP(Table2[[#This Row],[Climber]],Table4[],3)</f>
        <v>0</v>
      </c>
    </row>
    <row r="853" spans="1:8" x14ac:dyDescent="0.2">
      <c r="A853" t="s">
        <v>114</v>
      </c>
      <c r="B853" t="s">
        <v>115</v>
      </c>
      <c r="C853" s="14" t="s">
        <v>745</v>
      </c>
      <c r="D853" t="s">
        <v>199</v>
      </c>
      <c r="E853" s="2">
        <v>42968</v>
      </c>
      <c r="F853" t="s">
        <v>70</v>
      </c>
      <c r="G853" t="s">
        <v>71</v>
      </c>
      <c r="H853">
        <f>VLOOKUP(Table2[[#This Row],[Climber]],Table4[],3)</f>
        <v>0</v>
      </c>
    </row>
    <row r="854" spans="1:8" x14ac:dyDescent="0.2">
      <c r="A854" t="s">
        <v>105</v>
      </c>
      <c r="B854" t="s">
        <v>106</v>
      </c>
      <c r="C854" s="14" t="s">
        <v>746</v>
      </c>
      <c r="D854" t="s">
        <v>51</v>
      </c>
      <c r="E854" s="2">
        <v>2011</v>
      </c>
      <c r="F854" t="s">
        <v>88</v>
      </c>
      <c r="G854" t="s">
        <v>71</v>
      </c>
      <c r="H854">
        <f>VLOOKUP(Table2[[#This Row],[Climber]],Table4[],3)</f>
        <v>0</v>
      </c>
    </row>
    <row r="855" spans="1:8" x14ac:dyDescent="0.2">
      <c r="A855" t="s">
        <v>747</v>
      </c>
      <c r="B855" t="s">
        <v>374</v>
      </c>
      <c r="C855" s="14" t="s">
        <v>746</v>
      </c>
      <c r="D855" t="s">
        <v>51</v>
      </c>
      <c r="E855" s="2">
        <v>39387</v>
      </c>
      <c r="F855" t="s">
        <v>158</v>
      </c>
      <c r="G855" t="s">
        <v>71</v>
      </c>
      <c r="H855">
        <f>VLOOKUP(Table2[[#This Row],[Climber]],Table4[],3)</f>
        <v>0</v>
      </c>
    </row>
    <row r="856" spans="1:8" x14ac:dyDescent="0.2">
      <c r="A856" t="s">
        <v>373</v>
      </c>
      <c r="B856" t="s">
        <v>374</v>
      </c>
      <c r="C856" s="14" t="s">
        <v>746</v>
      </c>
      <c r="D856" t="s">
        <v>51</v>
      </c>
      <c r="E856" s="2">
        <v>2003</v>
      </c>
      <c r="F856" t="s">
        <v>70</v>
      </c>
      <c r="G856" t="s">
        <v>71</v>
      </c>
      <c r="H856">
        <f>VLOOKUP(Table2[[#This Row],[Climber]],Table4[],3)</f>
        <v>0</v>
      </c>
    </row>
    <row r="857" spans="1:8" x14ac:dyDescent="0.2">
      <c r="A857" t="s">
        <v>748</v>
      </c>
      <c r="B857" t="s">
        <v>117</v>
      </c>
      <c r="C857" s="14" t="s">
        <v>749</v>
      </c>
      <c r="D857" t="s">
        <v>51</v>
      </c>
      <c r="E857" s="2">
        <v>2009</v>
      </c>
      <c r="F857" t="s">
        <v>180</v>
      </c>
      <c r="G857" t="s">
        <v>152</v>
      </c>
      <c r="H857">
        <f>VLOOKUP(Table2[[#This Row],[Climber]],Table4[],3)</f>
        <v>0</v>
      </c>
    </row>
    <row r="858" spans="1:8" x14ac:dyDescent="0.2">
      <c r="A858" t="s">
        <v>325</v>
      </c>
      <c r="B858" t="s">
        <v>326</v>
      </c>
      <c r="C858" s="14" t="s">
        <v>750</v>
      </c>
      <c r="D858" t="s">
        <v>51</v>
      </c>
      <c r="E858" s="2">
        <v>39879</v>
      </c>
      <c r="F858" t="s">
        <v>88</v>
      </c>
      <c r="G858" t="s">
        <v>71</v>
      </c>
      <c r="H858">
        <f>VLOOKUP(Table2[[#This Row],[Climber]],Table4[],3)</f>
        <v>0</v>
      </c>
    </row>
    <row r="859" spans="1:8" x14ac:dyDescent="0.2">
      <c r="A859" t="s">
        <v>751</v>
      </c>
      <c r="B859" t="s">
        <v>326</v>
      </c>
      <c r="C859" s="14" t="s">
        <v>750</v>
      </c>
      <c r="D859" t="s">
        <v>51</v>
      </c>
      <c r="E859" s="2">
        <v>39547</v>
      </c>
      <c r="F859" t="s">
        <v>70</v>
      </c>
      <c r="G859" t="s">
        <v>71</v>
      </c>
      <c r="H859">
        <f>VLOOKUP(Table2[[#This Row],[Climber]],Table4[],3)</f>
        <v>0</v>
      </c>
    </row>
    <row r="860" spans="1:8" x14ac:dyDescent="0.2">
      <c r="A860" t="s">
        <v>752</v>
      </c>
      <c r="B860" t="s">
        <v>326</v>
      </c>
      <c r="C860" s="14" t="s">
        <v>750</v>
      </c>
      <c r="D860" t="s">
        <v>51</v>
      </c>
      <c r="E860" s="2">
        <v>38777</v>
      </c>
      <c r="F860" t="s">
        <v>70</v>
      </c>
      <c r="G860" t="s">
        <v>71</v>
      </c>
      <c r="H860">
        <f>VLOOKUP(Table2[[#This Row],[Climber]],Table4[],3)</f>
        <v>0</v>
      </c>
    </row>
    <row r="861" spans="1:8" x14ac:dyDescent="0.2">
      <c r="A861" t="s">
        <v>753</v>
      </c>
      <c r="B861" t="s">
        <v>326</v>
      </c>
      <c r="C861" s="14" t="s">
        <v>750</v>
      </c>
      <c r="D861" t="s">
        <v>51</v>
      </c>
      <c r="E861" s="2">
        <v>38057</v>
      </c>
      <c r="F861" t="s">
        <v>70</v>
      </c>
      <c r="G861" t="s">
        <v>71</v>
      </c>
      <c r="H861">
        <f>VLOOKUP(Table2[[#This Row],[Climber]],Table4[],3)</f>
        <v>0</v>
      </c>
    </row>
    <row r="862" spans="1:8" x14ac:dyDescent="0.2">
      <c r="A862" t="s">
        <v>207</v>
      </c>
      <c r="B862" t="s">
        <v>208</v>
      </c>
      <c r="C862" s="14" t="s">
        <v>754</v>
      </c>
      <c r="D862" t="s">
        <v>69</v>
      </c>
      <c r="E862" s="2">
        <v>42785</v>
      </c>
      <c r="F862" t="s">
        <v>70</v>
      </c>
      <c r="G862" t="s">
        <v>71</v>
      </c>
      <c r="H862">
        <f>VLOOKUP(Table2[[#This Row],[Climber]],Table4[],3)</f>
        <v>0</v>
      </c>
    </row>
    <row r="863" spans="1:8" x14ac:dyDescent="0.2">
      <c r="A863" t="s">
        <v>320</v>
      </c>
      <c r="B863" t="s">
        <v>68</v>
      </c>
      <c r="C863" s="14" t="s">
        <v>754</v>
      </c>
      <c r="D863" t="s">
        <v>107</v>
      </c>
      <c r="E863" s="2">
        <v>41722</v>
      </c>
      <c r="F863" t="s">
        <v>70</v>
      </c>
      <c r="G863" t="s">
        <v>71</v>
      </c>
      <c r="H863">
        <f>VLOOKUP(Table2[[#This Row],[Climber]],Table4[],3)</f>
        <v>0</v>
      </c>
    </row>
    <row r="864" spans="1:8" x14ac:dyDescent="0.2">
      <c r="A864" t="s">
        <v>72</v>
      </c>
      <c r="B864" t="s">
        <v>68</v>
      </c>
      <c r="C864" s="14" t="s">
        <v>754</v>
      </c>
      <c r="D864" t="s">
        <v>193</v>
      </c>
      <c r="E864" s="2">
        <v>41713</v>
      </c>
      <c r="F864" t="s">
        <v>95</v>
      </c>
      <c r="G864" t="s">
        <v>71</v>
      </c>
      <c r="H864">
        <f>VLOOKUP(Table2[[#This Row],[Climber]],Table4[],3)</f>
        <v>0</v>
      </c>
    </row>
    <row r="865" spans="1:8" x14ac:dyDescent="0.2">
      <c r="A865" t="s">
        <v>196</v>
      </c>
      <c r="B865" t="s">
        <v>197</v>
      </c>
      <c r="C865" s="14" t="s">
        <v>754</v>
      </c>
      <c r="D865" t="s">
        <v>217</v>
      </c>
      <c r="E865" s="2">
        <v>41710</v>
      </c>
      <c r="F865" t="s">
        <v>70</v>
      </c>
      <c r="G865" t="s">
        <v>71</v>
      </c>
      <c r="H865">
        <f>VLOOKUP(Table2[[#This Row],[Climber]],Table4[],3)</f>
        <v>0</v>
      </c>
    </row>
    <row r="866" spans="1:8" x14ac:dyDescent="0.2">
      <c r="A866" t="s">
        <v>352</v>
      </c>
      <c r="B866" t="s">
        <v>350</v>
      </c>
      <c r="C866" s="14" t="s">
        <v>754</v>
      </c>
      <c r="D866" t="s">
        <v>73</v>
      </c>
      <c r="E866" s="2">
        <v>41267</v>
      </c>
      <c r="F866" t="s">
        <v>95</v>
      </c>
      <c r="G866" t="s">
        <v>71</v>
      </c>
      <c r="H866">
        <f>VLOOKUP(Table2[[#This Row],[Climber]],Table4[],3)</f>
        <v>0</v>
      </c>
    </row>
    <row r="867" spans="1:8" x14ac:dyDescent="0.2">
      <c r="A867" t="s">
        <v>236</v>
      </c>
      <c r="B867" t="s">
        <v>143</v>
      </c>
      <c r="C867" s="14" t="s">
        <v>754</v>
      </c>
      <c r="D867" t="s">
        <v>226</v>
      </c>
      <c r="E867" s="2">
        <v>41327</v>
      </c>
      <c r="F867" t="s">
        <v>70</v>
      </c>
      <c r="G867" t="s">
        <v>71</v>
      </c>
      <c r="H867">
        <f>VLOOKUP(Table2[[#This Row],[Climber]],Table4[],3)</f>
        <v>0</v>
      </c>
    </row>
    <row r="868" spans="1:8" x14ac:dyDescent="0.2">
      <c r="A868" t="s">
        <v>406</v>
      </c>
      <c r="B868" t="s">
        <v>405</v>
      </c>
      <c r="C868" s="14" t="s">
        <v>754</v>
      </c>
      <c r="D868" t="s">
        <v>107</v>
      </c>
      <c r="E868" s="2">
        <v>41518</v>
      </c>
      <c r="F868" t="s">
        <v>158</v>
      </c>
      <c r="G868" t="s">
        <v>71</v>
      </c>
      <c r="H868">
        <f>VLOOKUP(Table2[[#This Row],[Climber]],Table4[],3)</f>
        <v>0</v>
      </c>
    </row>
    <row r="869" spans="1:8" x14ac:dyDescent="0.2">
      <c r="A869" t="s">
        <v>105</v>
      </c>
      <c r="B869" t="s">
        <v>106</v>
      </c>
      <c r="C869" s="14" t="s">
        <v>754</v>
      </c>
      <c r="D869" t="s">
        <v>56</v>
      </c>
      <c r="E869" s="2">
        <v>41334</v>
      </c>
      <c r="F869" t="s">
        <v>70</v>
      </c>
      <c r="G869" t="s">
        <v>71</v>
      </c>
      <c r="H869">
        <f>VLOOKUP(Table2[[#This Row],[Climber]],Table4[],3)</f>
        <v>0</v>
      </c>
    </row>
    <row r="870" spans="1:8" x14ac:dyDescent="0.2">
      <c r="A870" t="s">
        <v>421</v>
      </c>
      <c r="B870" t="s">
        <v>392</v>
      </c>
      <c r="C870" s="14" t="s">
        <v>754</v>
      </c>
      <c r="D870" t="s">
        <v>107</v>
      </c>
      <c r="E870" s="2">
        <v>42269</v>
      </c>
      <c r="F870" t="s">
        <v>70</v>
      </c>
      <c r="G870" t="s">
        <v>71</v>
      </c>
      <c r="H870">
        <f>VLOOKUP(Table2[[#This Row],[Climber]],Table4[],3)</f>
        <v>0</v>
      </c>
    </row>
    <row r="871" spans="1:8" x14ac:dyDescent="0.2">
      <c r="A871" t="s">
        <v>218</v>
      </c>
      <c r="B871" t="s">
        <v>219</v>
      </c>
      <c r="C871" s="14" t="s">
        <v>755</v>
      </c>
      <c r="D871" t="s">
        <v>69</v>
      </c>
      <c r="E871" s="2">
        <v>42112</v>
      </c>
      <c r="F871" t="s">
        <v>70</v>
      </c>
      <c r="G871" t="s">
        <v>71</v>
      </c>
      <c r="H871">
        <f>VLOOKUP(Table2[[#This Row],[Climber]],Table4[],3)</f>
        <v>0</v>
      </c>
    </row>
    <row r="872" spans="1:8" x14ac:dyDescent="0.2">
      <c r="A872" t="s">
        <v>96</v>
      </c>
      <c r="B872" t="s">
        <v>94</v>
      </c>
      <c r="C872" s="14" t="s">
        <v>755</v>
      </c>
      <c r="D872" t="s">
        <v>193</v>
      </c>
      <c r="E872" s="2">
        <v>42231</v>
      </c>
      <c r="F872" t="s">
        <v>70</v>
      </c>
      <c r="G872" t="s">
        <v>71</v>
      </c>
      <c r="H872">
        <f>VLOOKUP(Table2[[#This Row],[Climber]],Table4[],3)</f>
        <v>0</v>
      </c>
    </row>
    <row r="873" spans="1:8" x14ac:dyDescent="0.2">
      <c r="A873" t="s">
        <v>703</v>
      </c>
      <c r="B873" t="s">
        <v>704</v>
      </c>
      <c r="C873" s="14" t="s">
        <v>755</v>
      </c>
      <c r="D873" t="s">
        <v>51</v>
      </c>
      <c r="E873" s="2">
        <v>42785</v>
      </c>
      <c r="F873" t="s">
        <v>70</v>
      </c>
      <c r="G873" t="s">
        <v>71</v>
      </c>
      <c r="H873">
        <f>VLOOKUP(Table2[[#This Row],[Climber]],Table4[],3)</f>
        <v>0</v>
      </c>
    </row>
    <row r="874" spans="1:8" x14ac:dyDescent="0.2">
      <c r="A874" t="s">
        <v>756</v>
      </c>
      <c r="B874" t="s">
        <v>106</v>
      </c>
      <c r="C874" s="14" t="s">
        <v>755</v>
      </c>
      <c r="D874" t="s">
        <v>51</v>
      </c>
      <c r="E874" s="2">
        <v>42654</v>
      </c>
      <c r="F874" t="s">
        <v>70</v>
      </c>
      <c r="G874" t="s">
        <v>71</v>
      </c>
      <c r="H874">
        <f>VLOOKUP(Table2[[#This Row],[Climber]],Table4[],3)</f>
        <v>0</v>
      </c>
    </row>
    <row r="875" spans="1:8" x14ac:dyDescent="0.2">
      <c r="A875" t="s">
        <v>105</v>
      </c>
      <c r="B875" t="s">
        <v>106</v>
      </c>
      <c r="C875" s="14" t="s">
        <v>755</v>
      </c>
      <c r="D875" t="s">
        <v>73</v>
      </c>
      <c r="E875" s="2">
        <v>42295</v>
      </c>
      <c r="F875" t="s">
        <v>70</v>
      </c>
      <c r="G875" t="s">
        <v>71</v>
      </c>
      <c r="H875">
        <f>VLOOKUP(Table2[[#This Row],[Climber]],Table4[],3)</f>
        <v>0</v>
      </c>
    </row>
    <row r="876" spans="1:8" x14ac:dyDescent="0.2">
      <c r="A876" t="s">
        <v>114</v>
      </c>
      <c r="B876" t="s">
        <v>115</v>
      </c>
      <c r="C876" s="14" t="s">
        <v>755</v>
      </c>
      <c r="D876" t="s">
        <v>321</v>
      </c>
      <c r="E876" s="2">
        <v>43325</v>
      </c>
      <c r="F876" t="s">
        <v>70</v>
      </c>
      <c r="G876" t="s">
        <v>71</v>
      </c>
      <c r="H876">
        <f>VLOOKUP(Table2[[#This Row],[Climber]],Table4[],3)</f>
        <v>0</v>
      </c>
    </row>
    <row r="877" spans="1:8" x14ac:dyDescent="0.2">
      <c r="A877" t="s">
        <v>418</v>
      </c>
      <c r="B877" t="s">
        <v>115</v>
      </c>
      <c r="C877" s="14" t="s">
        <v>755</v>
      </c>
      <c r="D877" t="s">
        <v>69</v>
      </c>
      <c r="E877" s="2">
        <v>42583</v>
      </c>
      <c r="F877" t="s">
        <v>70</v>
      </c>
      <c r="G877" t="s">
        <v>71</v>
      </c>
      <c r="H877">
        <f>VLOOKUP(Table2[[#This Row],[Climber]],Table4[],3)</f>
        <v>0</v>
      </c>
    </row>
    <row r="878" spans="1:8" x14ac:dyDescent="0.2">
      <c r="A878" t="s">
        <v>135</v>
      </c>
      <c r="B878" t="s">
        <v>136</v>
      </c>
      <c r="C878" s="14" t="s">
        <v>755</v>
      </c>
      <c r="D878" t="s">
        <v>107</v>
      </c>
      <c r="E878" s="2">
        <v>42491</v>
      </c>
      <c r="F878" t="s">
        <v>95</v>
      </c>
      <c r="G878" t="s">
        <v>71</v>
      </c>
      <c r="H878">
        <f>VLOOKUP(Table2[[#This Row],[Climber]],Table4[],3)</f>
        <v>0</v>
      </c>
    </row>
    <row r="879" spans="1:8" x14ac:dyDescent="0.2">
      <c r="A879" t="s">
        <v>380</v>
      </c>
      <c r="B879" t="s">
        <v>379</v>
      </c>
      <c r="C879" s="14" t="s">
        <v>755</v>
      </c>
      <c r="D879" t="s">
        <v>73</v>
      </c>
      <c r="E879" s="2">
        <v>42452</v>
      </c>
      <c r="F879" t="s">
        <v>95</v>
      </c>
      <c r="G879" t="s">
        <v>71</v>
      </c>
      <c r="H879">
        <f>VLOOKUP(Table2[[#This Row],[Climber]],Table4[],3)</f>
        <v>0</v>
      </c>
    </row>
    <row r="880" spans="1:8" x14ac:dyDescent="0.2">
      <c r="A880" t="s">
        <v>662</v>
      </c>
      <c r="B880" t="s">
        <v>382</v>
      </c>
      <c r="C880" s="14" t="s">
        <v>755</v>
      </c>
      <c r="D880" t="s">
        <v>51</v>
      </c>
      <c r="E880" s="2">
        <v>42700</v>
      </c>
      <c r="F880" t="s">
        <v>70</v>
      </c>
      <c r="G880" t="s">
        <v>71</v>
      </c>
      <c r="H880">
        <f>VLOOKUP(Table2[[#This Row],[Climber]],Table4[],3)</f>
        <v>0</v>
      </c>
    </row>
    <row r="881" spans="1:8" x14ac:dyDescent="0.2">
      <c r="A881" t="s">
        <v>96</v>
      </c>
      <c r="B881" t="s">
        <v>94</v>
      </c>
      <c r="C881" s="14" t="s">
        <v>757</v>
      </c>
      <c r="D881" t="s">
        <v>56</v>
      </c>
      <c r="E881" s="2">
        <v>39717</v>
      </c>
      <c r="F881" t="s">
        <v>70</v>
      </c>
      <c r="G881" t="s">
        <v>71</v>
      </c>
      <c r="H881">
        <f>VLOOKUP(Table2[[#This Row],[Climber]],Table4[],3)</f>
        <v>0</v>
      </c>
    </row>
    <row r="882" spans="1:8" x14ac:dyDescent="0.2">
      <c r="A882" t="s">
        <v>352</v>
      </c>
      <c r="B882" t="s">
        <v>350</v>
      </c>
      <c r="C882" s="14" t="s">
        <v>758</v>
      </c>
      <c r="D882" t="s">
        <v>56</v>
      </c>
      <c r="F882" t="s">
        <v>158</v>
      </c>
      <c r="G882" t="s">
        <v>71</v>
      </c>
      <c r="H882">
        <f>VLOOKUP(Table2[[#This Row],[Climber]],Table4[],3)</f>
        <v>0</v>
      </c>
    </row>
    <row r="883" spans="1:8" x14ac:dyDescent="0.2">
      <c r="A883" t="s">
        <v>135</v>
      </c>
      <c r="B883" t="s">
        <v>136</v>
      </c>
      <c r="C883" s="14" t="s">
        <v>758</v>
      </c>
      <c r="D883" t="s">
        <v>56</v>
      </c>
      <c r="F883" t="s">
        <v>158</v>
      </c>
      <c r="G883" t="s">
        <v>71</v>
      </c>
      <c r="H883">
        <f>VLOOKUP(Table2[[#This Row],[Climber]],Table4[],3)</f>
        <v>0</v>
      </c>
    </row>
    <row r="884" spans="1:8" x14ac:dyDescent="0.2">
      <c r="A884" t="s">
        <v>255</v>
      </c>
      <c r="B884" t="s">
        <v>256</v>
      </c>
      <c r="C884" s="14" t="s">
        <v>758</v>
      </c>
      <c r="D884" t="s">
        <v>69</v>
      </c>
      <c r="E884" s="2">
        <v>41919</v>
      </c>
      <c r="F884" t="s">
        <v>95</v>
      </c>
      <c r="G884" t="s">
        <v>71</v>
      </c>
      <c r="H884">
        <f>VLOOKUP(Table2[[#This Row],[Climber]],Table4[],3)</f>
        <v>0</v>
      </c>
    </row>
    <row r="885" spans="1:8" x14ac:dyDescent="0.2">
      <c r="A885" t="s">
        <v>759</v>
      </c>
      <c r="B885" t="s">
        <v>760</v>
      </c>
      <c r="C885" s="14" t="s">
        <v>761</v>
      </c>
      <c r="D885" t="s">
        <v>51</v>
      </c>
      <c r="E885" s="2">
        <v>39414</v>
      </c>
      <c r="F885" t="s">
        <v>70</v>
      </c>
      <c r="G885" t="s">
        <v>71</v>
      </c>
      <c r="H885">
        <f>VLOOKUP(Table2[[#This Row],[Climber]],Table4[],3)</f>
        <v>0</v>
      </c>
    </row>
    <row r="886" spans="1:8" x14ac:dyDescent="0.2">
      <c r="A886" t="s">
        <v>154</v>
      </c>
      <c r="B886" t="s">
        <v>155</v>
      </c>
      <c r="C886" s="14" t="s">
        <v>762</v>
      </c>
      <c r="D886" t="s">
        <v>107</v>
      </c>
      <c r="E886" s="2">
        <v>43487</v>
      </c>
      <c r="F886" t="s">
        <v>95</v>
      </c>
      <c r="G886" t="s">
        <v>71</v>
      </c>
      <c r="H886">
        <f>VLOOKUP(Table2[[#This Row],[Climber]],Table4[],3)</f>
        <v>0</v>
      </c>
    </row>
    <row r="887" spans="1:8" x14ac:dyDescent="0.2">
      <c r="A887" t="s">
        <v>548</v>
      </c>
      <c r="B887" t="s">
        <v>94</v>
      </c>
      <c r="C887" s="14" t="s">
        <v>762</v>
      </c>
      <c r="D887" t="s">
        <v>73</v>
      </c>
      <c r="E887" s="2">
        <v>43380</v>
      </c>
      <c r="F887" t="s">
        <v>70</v>
      </c>
      <c r="G887" t="s">
        <v>71</v>
      </c>
      <c r="H887">
        <f>VLOOKUP(Table2[[#This Row],[Climber]],Table4[],3)</f>
        <v>0</v>
      </c>
    </row>
    <row r="888" spans="1:8" x14ac:dyDescent="0.2">
      <c r="A888" t="s">
        <v>201</v>
      </c>
      <c r="B888" t="s">
        <v>94</v>
      </c>
      <c r="C888" s="14" t="s">
        <v>762</v>
      </c>
      <c r="D888" t="s">
        <v>238</v>
      </c>
      <c r="E888" s="2">
        <v>43376</v>
      </c>
      <c r="F888" t="s">
        <v>95</v>
      </c>
      <c r="G888" t="s">
        <v>71</v>
      </c>
      <c r="H888">
        <f>VLOOKUP(Table2[[#This Row],[Climber]],Table4[],3)</f>
        <v>0</v>
      </c>
    </row>
    <row r="889" spans="1:8" x14ac:dyDescent="0.2">
      <c r="A889" t="s">
        <v>96</v>
      </c>
      <c r="B889" t="s">
        <v>94</v>
      </c>
      <c r="C889" s="14" t="s">
        <v>762</v>
      </c>
      <c r="D889" t="s">
        <v>504</v>
      </c>
      <c r="E889" s="2">
        <v>43374</v>
      </c>
      <c r="F889" t="s">
        <v>95</v>
      </c>
      <c r="G889" t="s">
        <v>71</v>
      </c>
      <c r="H889">
        <f>VLOOKUP(Table2[[#This Row],[Climber]],Table4[],3)</f>
        <v>0</v>
      </c>
    </row>
    <row r="890" spans="1:8" x14ac:dyDescent="0.2">
      <c r="A890" t="s">
        <v>339</v>
      </c>
      <c r="B890" t="s">
        <v>94</v>
      </c>
      <c r="C890" s="14" t="s">
        <v>762</v>
      </c>
      <c r="D890" t="s">
        <v>226</v>
      </c>
      <c r="E890" s="2">
        <v>43372</v>
      </c>
      <c r="F890" t="s">
        <v>95</v>
      </c>
      <c r="G890" t="s">
        <v>71</v>
      </c>
      <c r="H890">
        <f>VLOOKUP(Table2[[#This Row],[Climber]],Table4[],3)</f>
        <v>0</v>
      </c>
    </row>
    <row r="891" spans="1:8" x14ac:dyDescent="0.2">
      <c r="A891" t="s">
        <v>227</v>
      </c>
      <c r="B891" t="s">
        <v>94</v>
      </c>
      <c r="C891" s="14" t="s">
        <v>762</v>
      </c>
      <c r="D891" t="s">
        <v>145</v>
      </c>
      <c r="E891" s="2">
        <v>42228</v>
      </c>
      <c r="F891" t="s">
        <v>95</v>
      </c>
      <c r="G891" t="s">
        <v>71</v>
      </c>
      <c r="H891">
        <f>VLOOKUP(Table2[[#This Row],[Climber]],Table4[],3)</f>
        <v>0</v>
      </c>
    </row>
    <row r="892" spans="1:8" x14ac:dyDescent="0.2">
      <c r="A892" t="s">
        <v>114</v>
      </c>
      <c r="B892" t="s">
        <v>115</v>
      </c>
      <c r="C892" s="14" t="s">
        <v>762</v>
      </c>
      <c r="D892" t="s">
        <v>138</v>
      </c>
      <c r="E892" s="2">
        <v>42575</v>
      </c>
      <c r="F892" t="s">
        <v>70</v>
      </c>
      <c r="G892" t="s">
        <v>71</v>
      </c>
      <c r="H892">
        <f>VLOOKUP(Table2[[#This Row],[Climber]],Table4[],3)</f>
        <v>0</v>
      </c>
    </row>
    <row r="893" spans="1:8" x14ac:dyDescent="0.2">
      <c r="A893" t="s">
        <v>228</v>
      </c>
      <c r="B893" t="s">
        <v>229</v>
      </c>
      <c r="C893" s="14" t="s">
        <v>762</v>
      </c>
      <c r="D893" t="s">
        <v>51</v>
      </c>
      <c r="E893" s="2">
        <v>42925</v>
      </c>
      <c r="F893" t="s">
        <v>70</v>
      </c>
      <c r="G893" t="s">
        <v>71</v>
      </c>
      <c r="H893">
        <f>VLOOKUP(Table2[[#This Row],[Climber]],Table4[],3)</f>
        <v>0</v>
      </c>
    </row>
    <row r="894" spans="1:8" x14ac:dyDescent="0.2">
      <c r="A894" t="s">
        <v>236</v>
      </c>
      <c r="B894" t="s">
        <v>143</v>
      </c>
      <c r="C894" s="14" t="s">
        <v>763</v>
      </c>
      <c r="D894" t="s">
        <v>51</v>
      </c>
      <c r="E894" s="2">
        <v>40181</v>
      </c>
      <c r="F894" t="s">
        <v>70</v>
      </c>
      <c r="G894" t="s">
        <v>71</v>
      </c>
      <c r="H894">
        <f>VLOOKUP(Table2[[#This Row],[Climber]],Table4[],3)</f>
        <v>0</v>
      </c>
    </row>
    <row r="895" spans="1:8" x14ac:dyDescent="0.2">
      <c r="A895" t="s">
        <v>96</v>
      </c>
      <c r="B895" t="s">
        <v>94</v>
      </c>
      <c r="C895" s="14" t="s">
        <v>764</v>
      </c>
      <c r="D895" t="s">
        <v>238</v>
      </c>
      <c r="E895" s="2">
        <v>43370</v>
      </c>
      <c r="F895" t="s">
        <v>70</v>
      </c>
      <c r="G895" t="s">
        <v>71</v>
      </c>
      <c r="H895">
        <f>VLOOKUP(Table2[[#This Row],[Climber]],Table4[],3)</f>
        <v>0</v>
      </c>
    </row>
    <row r="896" spans="1:8" x14ac:dyDescent="0.2">
      <c r="A896" t="s">
        <v>765</v>
      </c>
      <c r="B896" t="s">
        <v>219</v>
      </c>
      <c r="C896" s="14" t="s">
        <v>766</v>
      </c>
      <c r="D896" t="s">
        <v>51</v>
      </c>
      <c r="E896" s="2">
        <v>39559</v>
      </c>
      <c r="F896" t="s">
        <v>70</v>
      </c>
      <c r="G896" t="s">
        <v>71</v>
      </c>
      <c r="H896">
        <f>VLOOKUP(Table2[[#This Row],[Climber]],Table4[],3)</f>
        <v>0</v>
      </c>
    </row>
    <row r="897" spans="1:8" x14ac:dyDescent="0.2">
      <c r="A897" t="s">
        <v>135</v>
      </c>
      <c r="B897" t="s">
        <v>136</v>
      </c>
      <c r="C897" s="14" t="s">
        <v>766</v>
      </c>
      <c r="D897" t="s">
        <v>73</v>
      </c>
      <c r="E897" s="2">
        <v>39553</v>
      </c>
      <c r="F897" t="s">
        <v>95</v>
      </c>
      <c r="G897" t="s">
        <v>71</v>
      </c>
      <c r="H897">
        <f>VLOOKUP(Table2[[#This Row],[Climber]],Table4[],3)</f>
        <v>0</v>
      </c>
    </row>
    <row r="898" spans="1:8" x14ac:dyDescent="0.2">
      <c r="A898" t="s">
        <v>327</v>
      </c>
      <c r="B898" t="s">
        <v>328</v>
      </c>
      <c r="C898" s="14" t="s">
        <v>767</v>
      </c>
      <c r="D898" t="s">
        <v>222</v>
      </c>
      <c r="E898" s="2">
        <v>43079</v>
      </c>
      <c r="F898" t="s">
        <v>95</v>
      </c>
      <c r="G898" t="s">
        <v>71</v>
      </c>
      <c r="H898">
        <f>VLOOKUP(Table2[[#This Row],[Climber]],Table4[],3)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8"/>
  <sheetViews>
    <sheetView tabSelected="1" workbookViewId="0">
      <selection activeCell="A470" sqref="A470"/>
    </sheetView>
  </sheetViews>
  <sheetFormatPr baseColWidth="10" defaultColWidth="8.83203125" defaultRowHeight="15" x14ac:dyDescent="0.2"/>
  <cols>
    <col min="1" max="1" width="35.33203125" bestFit="1" customWidth="1"/>
    <col min="2" max="2" width="24.6640625" customWidth="1"/>
    <col min="3" max="3" width="23.33203125" customWidth="1"/>
    <col min="4" max="4" width="11.1640625" customWidth="1"/>
    <col min="5" max="5" width="12.83203125" customWidth="1"/>
    <col min="6" max="6" width="13.5" customWidth="1"/>
    <col min="7" max="7" width="3.1640625" customWidth="1"/>
    <col min="8" max="9" width="5.33203125" customWidth="1"/>
    <col min="10" max="10" width="24" customWidth="1"/>
    <col min="11" max="11" width="9.5" customWidth="1"/>
    <col min="12" max="12" width="9.6640625" customWidth="1"/>
  </cols>
  <sheetData>
    <row r="1" spans="1:15" x14ac:dyDescent="0.2">
      <c r="A1" t="s">
        <v>37</v>
      </c>
      <c r="B1" t="s">
        <v>38</v>
      </c>
      <c r="C1" s="14" t="s">
        <v>39</v>
      </c>
      <c r="D1" s="2" t="s">
        <v>41</v>
      </c>
      <c r="E1" t="s">
        <v>768</v>
      </c>
      <c r="F1" t="s">
        <v>43</v>
      </c>
      <c r="G1" t="s">
        <v>44</v>
      </c>
      <c r="H1" t="s">
        <v>25</v>
      </c>
      <c r="I1" t="s">
        <v>0</v>
      </c>
      <c r="J1" t="s">
        <v>1108</v>
      </c>
      <c r="K1" t="s">
        <v>1114</v>
      </c>
      <c r="L1" t="s">
        <v>1115</v>
      </c>
      <c r="M1" t="s">
        <v>1118</v>
      </c>
      <c r="N1" t="s">
        <v>1392</v>
      </c>
      <c r="O1" t="s">
        <v>1393</v>
      </c>
    </row>
    <row r="2" spans="1:15" x14ac:dyDescent="0.2">
      <c r="A2" t="s">
        <v>520</v>
      </c>
      <c r="B2" t="s">
        <v>769</v>
      </c>
      <c r="C2" s="14" t="s">
        <v>700</v>
      </c>
      <c r="D2" s="25">
        <v>41314</v>
      </c>
      <c r="E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" t="s">
        <v>71</v>
      </c>
      <c r="G2" t="str">
        <f>VLOOKUP(Table27[[#This Row],[Climber]],Table4[],2,)</f>
        <v>M</v>
      </c>
      <c r="H2">
        <f>YEAR(Table27[[#This Row],[Date]])</f>
        <v>2013</v>
      </c>
      <c r="I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" s="24" t="s">
        <v>521</v>
      </c>
      <c r="K2" s="24" t="s">
        <v>70</v>
      </c>
      <c r="L2" s="24">
        <v>1</v>
      </c>
      <c r="M2" s="24"/>
      <c r="N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" s="24">
        <f>ROUND(SUMPRODUCT(((A$2:A$908)=Table27[[#This Row],[Climb]])*N$2:N$908)/SUMPRODUCT((((A$2:A$908)=Table27[[#This Row],[Climb]])*((N$2:N$908)&gt;0))*1), 0)</f>
        <v>15</v>
      </c>
    </row>
    <row r="3" spans="1:15" x14ac:dyDescent="0.2">
      <c r="A3" t="s">
        <v>520</v>
      </c>
      <c r="B3" t="s">
        <v>769</v>
      </c>
      <c r="C3" s="14" t="s">
        <v>522</v>
      </c>
      <c r="D3" s="25">
        <v>41579</v>
      </c>
      <c r="E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" t="s">
        <v>71</v>
      </c>
      <c r="G3" t="str">
        <f>VLOOKUP(Table27[[#This Row],[Climber]],Table4[],2,)</f>
        <v>M</v>
      </c>
      <c r="H3">
        <f>YEAR(Table27[[#This Row],[Date]])</f>
        <v>2013</v>
      </c>
      <c r="I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" s="24" t="s">
        <v>521</v>
      </c>
      <c r="K3" s="24" t="s">
        <v>95</v>
      </c>
      <c r="L3" s="24">
        <v>2</v>
      </c>
      <c r="M3" s="24"/>
      <c r="N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" s="24">
        <f>ROUND(SUMPRODUCT(((A$2:A$908)=Table27[[#This Row],[Climb]])*N$2:N$908)/SUMPRODUCT((((A$2:A$908)=Table27[[#This Row],[Climb]])*((N$2:N$908)&gt;0))*1), 0)</f>
        <v>15</v>
      </c>
    </row>
    <row r="4" spans="1:15" x14ac:dyDescent="0.2">
      <c r="A4" t="s">
        <v>267</v>
      </c>
      <c r="B4" t="s">
        <v>770</v>
      </c>
      <c r="C4" s="14" t="s">
        <v>269</v>
      </c>
      <c r="D4" s="25">
        <v>39978</v>
      </c>
      <c r="E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" t="s">
        <v>71</v>
      </c>
      <c r="G4" t="str">
        <f>VLOOKUP(Table27[[#This Row],[Climber]],Table4[],2,)</f>
        <v>M</v>
      </c>
      <c r="H4">
        <f>YEAR(Table27[[#This Row],[Date]])</f>
        <v>2009</v>
      </c>
      <c r="I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" s="24" t="s">
        <v>268</v>
      </c>
      <c r="K4" s="24" t="s">
        <v>1156</v>
      </c>
      <c r="L4" s="24">
        <v>1</v>
      </c>
      <c r="M4" s="24" t="s">
        <v>1119</v>
      </c>
      <c r="N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" s="24">
        <f>ROUND(SUMPRODUCT(((A$2:A$908)=Table27[[#This Row],[Climb]])*N$2:N$908)/SUMPRODUCT((((A$2:A$908)=Table27[[#This Row],[Climb]])*((N$2:N$908)&gt;0))*1), 0)</f>
        <v>16</v>
      </c>
    </row>
    <row r="5" spans="1:15" x14ac:dyDescent="0.2">
      <c r="A5" t="s">
        <v>495</v>
      </c>
      <c r="B5" t="s">
        <v>1107</v>
      </c>
      <c r="C5" s="14" t="s">
        <v>669</v>
      </c>
      <c r="D5" s="25">
        <v>37703</v>
      </c>
      <c r="E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" t="s">
        <v>71</v>
      </c>
      <c r="G5" t="str">
        <f>VLOOKUP(Table27[[#This Row],[Climber]],Table4[],2,)</f>
        <v>M</v>
      </c>
      <c r="H5">
        <f>YEAR(Table27[[#This Row],[Date]])</f>
        <v>2003</v>
      </c>
      <c r="I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" s="24" t="s">
        <v>496</v>
      </c>
      <c r="K5" s="24" t="s">
        <v>70</v>
      </c>
      <c r="L5" s="24">
        <v>1</v>
      </c>
      <c r="M5" s="24"/>
      <c r="N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" s="24">
        <f>ROUND(SUMPRODUCT(((A$2:A$908)=Table27[[#This Row],[Climb]])*N$2:N$908)/SUMPRODUCT((((A$2:A$908)=Table27[[#This Row],[Climb]])*((N$2:N$908)&gt;0))*1), 0)</f>
        <v>15</v>
      </c>
    </row>
    <row r="6" spans="1:15" x14ac:dyDescent="0.2">
      <c r="A6" t="s">
        <v>495</v>
      </c>
      <c r="B6" t="s">
        <v>1107</v>
      </c>
      <c r="C6" s="14" t="s">
        <v>497</v>
      </c>
      <c r="D6" s="25">
        <v>38059</v>
      </c>
      <c r="E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" t="s">
        <v>71</v>
      </c>
      <c r="G6" t="str">
        <f>VLOOKUP(Table27[[#This Row],[Climber]],Table4[],2,)</f>
        <v>M</v>
      </c>
      <c r="H6">
        <f>YEAR(Table27[[#This Row],[Date]])</f>
        <v>2004</v>
      </c>
      <c r="I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" s="24" t="s">
        <v>496</v>
      </c>
      <c r="K6" s="24" t="s">
        <v>70</v>
      </c>
      <c r="L6" s="24">
        <v>2</v>
      </c>
      <c r="M6" s="24"/>
      <c r="N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" s="24">
        <f>ROUND(SUMPRODUCT(((A$2:A$908)=Table27[[#This Row],[Climb]])*N$2:N$908)/SUMPRODUCT((((A$2:A$908)=Table27[[#This Row],[Climb]])*((N$2:N$908)&gt;0))*1), 0)</f>
        <v>15</v>
      </c>
    </row>
    <row r="7" spans="1:15" x14ac:dyDescent="0.2">
      <c r="A7" t="s">
        <v>670</v>
      </c>
      <c r="B7" t="s">
        <v>1107</v>
      </c>
      <c r="C7" s="14" t="s">
        <v>669</v>
      </c>
      <c r="D7" s="25">
        <v>37702</v>
      </c>
      <c r="E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" t="s">
        <v>71</v>
      </c>
      <c r="G7" t="str">
        <f>VLOOKUP(Table27[[#This Row],[Climber]],Table4[],2,)</f>
        <v>M</v>
      </c>
      <c r="H7">
        <f>YEAR(Table27[[#This Row],[Date]])</f>
        <v>2003</v>
      </c>
      <c r="I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" s="24" t="s">
        <v>496</v>
      </c>
      <c r="K7" s="24" t="s">
        <v>1116</v>
      </c>
      <c r="L7" s="24">
        <v>1</v>
      </c>
      <c r="M7" s="24" t="s">
        <v>1116</v>
      </c>
      <c r="N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" s="24">
        <f>ROUND(SUMPRODUCT(((A$2:A$908)=Table27[[#This Row],[Climb]])*N$2:N$908)/SUMPRODUCT((((A$2:A$908)=Table27[[#This Row],[Climb]])*((N$2:N$908)&gt;0))*1), 0)</f>
        <v>15</v>
      </c>
    </row>
    <row r="8" spans="1:15" x14ac:dyDescent="0.2">
      <c r="A8" t="s">
        <v>771</v>
      </c>
      <c r="B8" t="s">
        <v>1105</v>
      </c>
      <c r="C8" s="2" t="s">
        <v>773</v>
      </c>
      <c r="D8" s="25">
        <v>42363</v>
      </c>
      <c r="E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" t="s">
        <v>53</v>
      </c>
      <c r="G8" t="str">
        <f>VLOOKUP(Table27[[#This Row],[Climber]],Table4[],2,)</f>
        <v>M</v>
      </c>
      <c r="H8">
        <f>YEAR(Table27[[#This Row],[Date]])</f>
        <v>2015</v>
      </c>
      <c r="I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" s="24" t="s">
        <v>772</v>
      </c>
      <c r="K8" s="24" t="s">
        <v>66</v>
      </c>
      <c r="L8" s="24">
        <v>1</v>
      </c>
      <c r="M8" s="24"/>
      <c r="N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" s="24">
        <f>ROUND(SUMPRODUCT(((A$2:A$908)=Table27[[#This Row],[Climb]])*N$2:N$908)/SUMPRODUCT((((A$2:A$908)=Table27[[#This Row],[Climb]])*((N$2:N$908)&gt;0))*1), 0)</f>
        <v>2</v>
      </c>
    </row>
    <row r="9" spans="1:15" x14ac:dyDescent="0.2">
      <c r="A9" t="s">
        <v>157</v>
      </c>
      <c r="B9" t="s">
        <v>155</v>
      </c>
      <c r="C9" s="14" t="s">
        <v>526</v>
      </c>
      <c r="D9" s="25">
        <v>41579</v>
      </c>
      <c r="E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" t="s">
        <v>71</v>
      </c>
      <c r="G9" t="str">
        <f>VLOOKUP(Table27[[#This Row],[Climber]],Table4[],2,)</f>
        <v>M</v>
      </c>
      <c r="H9">
        <f>YEAR(Table27[[#This Row],[Date]])</f>
        <v>2013</v>
      </c>
      <c r="I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" s="26" t="s">
        <v>155</v>
      </c>
      <c r="K9" s="24" t="s">
        <v>70</v>
      </c>
      <c r="L9" s="24">
        <v>1</v>
      </c>
      <c r="M9" s="24" t="s">
        <v>1120</v>
      </c>
      <c r="N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" s="24">
        <f>ROUND(SUMPRODUCT(((A$2:A$908)=Table27[[#This Row],[Climb]])*N$2:N$908)/SUMPRODUCT((((A$2:A$908)=Table27[[#This Row],[Climb]])*((N$2:N$908)&gt;0))*1), 0)</f>
        <v>15</v>
      </c>
    </row>
    <row r="10" spans="1:15" x14ac:dyDescent="0.2">
      <c r="A10" t="s">
        <v>157</v>
      </c>
      <c r="B10" t="s">
        <v>155</v>
      </c>
      <c r="C10" s="14" t="s">
        <v>393</v>
      </c>
      <c r="D10" s="25">
        <v>41628</v>
      </c>
      <c r="E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" t="s">
        <v>71</v>
      </c>
      <c r="G10" t="str">
        <f>VLOOKUP(Table27[[#This Row],[Climber]],Table4[],2,)</f>
        <v>M</v>
      </c>
      <c r="H10">
        <f>YEAR(Table27[[#This Row],[Date]])</f>
        <v>2013</v>
      </c>
      <c r="I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" s="26" t="s">
        <v>155</v>
      </c>
      <c r="K10" s="24" t="s">
        <v>70</v>
      </c>
      <c r="L10" s="24">
        <v>2</v>
      </c>
      <c r="M10" s="24" t="s">
        <v>1121</v>
      </c>
      <c r="N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" s="24">
        <f>ROUND(SUMPRODUCT(((A$2:A$908)=Table27[[#This Row],[Climb]])*N$2:N$908)/SUMPRODUCT((((A$2:A$908)=Table27[[#This Row],[Climb]])*((N$2:N$908)&gt;0))*1), 0)</f>
        <v>15</v>
      </c>
    </row>
    <row r="11" spans="1:15" x14ac:dyDescent="0.2">
      <c r="A11" t="s">
        <v>157</v>
      </c>
      <c r="B11" t="s">
        <v>155</v>
      </c>
      <c r="C11" s="14" t="s">
        <v>156</v>
      </c>
      <c r="D11" s="25">
        <v>41648</v>
      </c>
      <c r="E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" t="s">
        <v>71</v>
      </c>
      <c r="G11" t="str">
        <f>VLOOKUP(Table27[[#This Row],[Climber]],Table4[],2,)</f>
        <v>M</v>
      </c>
      <c r="H11">
        <f>YEAR(Table27[[#This Row],[Date]])</f>
        <v>2014</v>
      </c>
      <c r="I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" s="26" t="s">
        <v>155</v>
      </c>
      <c r="K11" s="24" t="s">
        <v>1002</v>
      </c>
      <c r="L11" s="24">
        <v>3</v>
      </c>
      <c r="M11" s="24" t="s">
        <v>1122</v>
      </c>
      <c r="N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1" s="24">
        <f>ROUND(SUMPRODUCT(((A$2:A$908)=Table27[[#This Row],[Climb]])*N$2:N$908)/SUMPRODUCT((((A$2:A$908)=Table27[[#This Row],[Climb]])*((N$2:N$908)&gt;0))*1), 0)</f>
        <v>15</v>
      </c>
    </row>
    <row r="12" spans="1:15" x14ac:dyDescent="0.2">
      <c r="A12" t="s">
        <v>49</v>
      </c>
      <c r="B12" t="s">
        <v>775</v>
      </c>
      <c r="C12" s="14" t="s">
        <v>21</v>
      </c>
      <c r="D12" s="25">
        <v>42648</v>
      </c>
      <c r="E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2" t="s">
        <v>53</v>
      </c>
      <c r="G12" t="str">
        <f>VLOOKUP(Table27[[#This Row],[Climber]],Table4[],2,)</f>
        <v>M</v>
      </c>
      <c r="H12">
        <f>YEAR(Table27[[#This Row],[Date]])</f>
        <v>2016</v>
      </c>
      <c r="I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2" s="26" t="s">
        <v>1117</v>
      </c>
      <c r="K12" s="24" t="s">
        <v>52</v>
      </c>
      <c r="L12" s="24">
        <v>1</v>
      </c>
      <c r="M12" s="24" t="s">
        <v>1124</v>
      </c>
      <c r="N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2" s="24">
        <f>ROUND(SUMPRODUCT(((A$2:A$908)=Table27[[#This Row],[Climb]])*N$2:N$908)/SUMPRODUCT((((A$2:A$908)=Table27[[#This Row],[Climb]])*((N$2:N$908)&gt;0))*1), 0)</f>
        <v>3</v>
      </c>
    </row>
    <row r="13" spans="1:15" x14ac:dyDescent="0.2">
      <c r="A13" t="s">
        <v>54</v>
      </c>
      <c r="B13" t="s">
        <v>55</v>
      </c>
      <c r="C13" s="14" t="s">
        <v>728</v>
      </c>
      <c r="D13" s="25">
        <v>42310</v>
      </c>
      <c r="E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3" t="s">
        <v>53</v>
      </c>
      <c r="G13" t="str">
        <f>VLOOKUP(Table27[[#This Row],[Climber]],Table4[],2,)</f>
        <v>M</v>
      </c>
      <c r="H13">
        <f>YEAR(Table27[[#This Row],[Date]])</f>
        <v>2015</v>
      </c>
      <c r="I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3" s="24" t="s">
        <v>55</v>
      </c>
      <c r="K13" s="24" t="s">
        <v>52</v>
      </c>
      <c r="L13" s="24">
        <v>1</v>
      </c>
      <c r="M13" s="24" t="s">
        <v>1123</v>
      </c>
      <c r="N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3" s="24">
        <f>ROUND(SUMPRODUCT(((A$2:A$908)=Table27[[#This Row],[Climb]])*N$2:N$908)/SUMPRODUCT((((A$2:A$908)=Table27[[#This Row],[Climb]])*((N$2:N$908)&gt;0))*1), 0)</f>
        <v>3</v>
      </c>
    </row>
    <row r="14" spans="1:15" x14ac:dyDescent="0.2">
      <c r="A14" t="s">
        <v>54</v>
      </c>
      <c r="B14" t="s">
        <v>55</v>
      </c>
      <c r="C14" s="14" t="s">
        <v>21</v>
      </c>
      <c r="D14" s="25">
        <v>42845</v>
      </c>
      <c r="E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" t="s">
        <v>53</v>
      </c>
      <c r="G14" t="str">
        <f>VLOOKUP(Table27[[#This Row],[Climber]],Table4[],2,)</f>
        <v>M</v>
      </c>
      <c r="H14">
        <f>YEAR(Table27[[#This Row],[Date]])</f>
        <v>2017</v>
      </c>
      <c r="I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" s="24" t="s">
        <v>55</v>
      </c>
      <c r="K14" s="24" t="s">
        <v>52</v>
      </c>
      <c r="L14" s="24">
        <v>2</v>
      </c>
      <c r="M14" s="24" t="s">
        <v>1125</v>
      </c>
      <c r="N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" s="24">
        <f>ROUND(SUMPRODUCT(((A$2:A$908)=Table27[[#This Row],[Climb]])*N$2:N$908)/SUMPRODUCT((((A$2:A$908)=Table27[[#This Row],[Climb]])*((N$2:N$908)&gt;0))*1), 0)</f>
        <v>3</v>
      </c>
    </row>
    <row r="15" spans="1:15" x14ac:dyDescent="0.2">
      <c r="A15" t="s">
        <v>619</v>
      </c>
      <c r="B15" t="s">
        <v>620</v>
      </c>
      <c r="C15" s="14" t="s">
        <v>621</v>
      </c>
      <c r="D15" s="25">
        <v>42705</v>
      </c>
      <c r="E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" t="s">
        <v>71</v>
      </c>
      <c r="G15" t="str">
        <f>VLOOKUP(Table27[[#This Row],[Climber]],Table4[],2,)</f>
        <v>M</v>
      </c>
      <c r="H15">
        <f>YEAR(Table27[[#This Row],[Date]])</f>
        <v>2016</v>
      </c>
      <c r="I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" s="24" t="s">
        <v>620</v>
      </c>
      <c r="K15" s="24" t="s">
        <v>70</v>
      </c>
      <c r="L15" s="24">
        <v>1</v>
      </c>
      <c r="M15" s="24"/>
      <c r="N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" s="24">
        <f>ROUND(SUMPRODUCT(((A$2:A$908)=Table27[[#This Row],[Climb]])*N$2:N$908)/SUMPRODUCT((((A$2:A$908)=Table27[[#This Row],[Climb]])*((N$2:N$908)&gt;0))*1), 0)</f>
        <v>15</v>
      </c>
    </row>
    <row r="16" spans="1:15" x14ac:dyDescent="0.2">
      <c r="A16" t="s">
        <v>622</v>
      </c>
      <c r="B16" t="s">
        <v>620</v>
      </c>
      <c r="C16" s="14" t="s">
        <v>621</v>
      </c>
      <c r="D16" s="25">
        <v>41756</v>
      </c>
      <c r="E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" t="s">
        <v>71</v>
      </c>
      <c r="G16" t="str">
        <f>VLOOKUP(Table27[[#This Row],[Climber]],Table4[],2,)</f>
        <v>M</v>
      </c>
      <c r="H16">
        <f>YEAR(Table27[[#This Row],[Date]])</f>
        <v>2014</v>
      </c>
      <c r="I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" s="24" t="s">
        <v>620</v>
      </c>
      <c r="K16" s="24" t="s">
        <v>70</v>
      </c>
      <c r="L16" s="24">
        <v>1</v>
      </c>
      <c r="M16" s="24" t="s">
        <v>1126</v>
      </c>
      <c r="N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" s="24">
        <f>ROUND(SUMPRODUCT(((A$2:A$908)=Table27[[#This Row],[Climb]])*N$2:N$908)/SUMPRODUCT((((A$2:A$908)=Table27[[#This Row],[Climb]])*((N$2:N$908)&gt;0))*1), 0)</f>
        <v>15</v>
      </c>
    </row>
    <row r="17" spans="1:15" x14ac:dyDescent="0.2">
      <c r="A17" t="s">
        <v>57</v>
      </c>
      <c r="B17" t="s">
        <v>58</v>
      </c>
      <c r="C17" s="14" t="s">
        <v>728</v>
      </c>
      <c r="D17" s="25">
        <v>42855</v>
      </c>
      <c r="E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7" t="s">
        <v>53</v>
      </c>
      <c r="G17" t="str">
        <f>VLOOKUP(Table27[[#This Row],[Climber]],Table4[],2,)</f>
        <v>M</v>
      </c>
      <c r="H17">
        <f>YEAR(Table27[[#This Row],[Date]])</f>
        <v>2017</v>
      </c>
      <c r="I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7" s="24" t="s">
        <v>58</v>
      </c>
      <c r="K17" s="24" t="s">
        <v>59</v>
      </c>
      <c r="L17" s="24">
        <v>1</v>
      </c>
      <c r="M17" s="24" t="s">
        <v>1127</v>
      </c>
      <c r="N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7" s="24">
        <f>ROUND(SUMPRODUCT(((A$2:A$908)=Table27[[#This Row],[Climb]])*N$2:N$908)/SUMPRODUCT((((A$2:A$908)=Table27[[#This Row],[Climb]])*((N$2:N$908)&gt;0))*1), 0)</f>
        <v>3</v>
      </c>
    </row>
    <row r="18" spans="1:15" x14ac:dyDescent="0.2">
      <c r="A18" t="s">
        <v>57</v>
      </c>
      <c r="B18" t="s">
        <v>58</v>
      </c>
      <c r="C18" s="14" t="s">
        <v>21</v>
      </c>
      <c r="D18" s="25">
        <v>43052</v>
      </c>
      <c r="E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8" t="s">
        <v>53</v>
      </c>
      <c r="G18" t="str">
        <f>VLOOKUP(Table27[[#This Row],[Climber]],Table4[],2,)</f>
        <v>M</v>
      </c>
      <c r="H18">
        <f>YEAR(Table27[[#This Row],[Date]])</f>
        <v>2017</v>
      </c>
      <c r="I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8" s="24" t="s">
        <v>58</v>
      </c>
      <c r="K18" s="24" t="s">
        <v>59</v>
      </c>
      <c r="L18" s="24">
        <v>2</v>
      </c>
      <c r="M18" s="24"/>
      <c r="N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8" s="24">
        <f>ROUND(SUMPRODUCT(((A$2:A$908)=Table27[[#This Row],[Climb]])*N$2:N$908)/SUMPRODUCT((((A$2:A$908)=Table27[[#This Row],[Climb]])*((N$2:N$908)&gt;0))*1), 0)</f>
        <v>3</v>
      </c>
    </row>
    <row r="19" spans="1:15" x14ac:dyDescent="0.2">
      <c r="A19" t="s">
        <v>60</v>
      </c>
      <c r="B19" t="s">
        <v>58</v>
      </c>
      <c r="C19" s="14" t="s">
        <v>21</v>
      </c>
      <c r="D19" s="25">
        <v>43052</v>
      </c>
      <c r="E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9" t="s">
        <v>53</v>
      </c>
      <c r="G19" t="str">
        <f>VLOOKUP(Table27[[#This Row],[Climber]],Table4[],2,)</f>
        <v>M</v>
      </c>
      <c r="H19">
        <f>YEAR(Table27[[#This Row],[Date]])</f>
        <v>2017</v>
      </c>
      <c r="I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9" s="24" t="s">
        <v>58</v>
      </c>
      <c r="K19" s="24" t="s">
        <v>52</v>
      </c>
      <c r="L19" s="24">
        <v>1</v>
      </c>
      <c r="M19" s="24"/>
      <c r="N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9" s="24">
        <f>ROUND(SUMPRODUCT(((A$2:A$908)=Table27[[#This Row],[Climb]])*N$2:N$908)/SUMPRODUCT((((A$2:A$908)=Table27[[#This Row],[Climb]])*((N$2:N$908)&gt;0))*1), 0)</f>
        <v>3</v>
      </c>
    </row>
    <row r="20" spans="1:15" x14ac:dyDescent="0.2">
      <c r="A20" t="s">
        <v>60</v>
      </c>
      <c r="B20" t="s">
        <v>58</v>
      </c>
      <c r="C20" s="14" t="s">
        <v>728</v>
      </c>
      <c r="D20" s="25">
        <v>43061</v>
      </c>
      <c r="E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0" t="s">
        <v>53</v>
      </c>
      <c r="G20" t="str">
        <f>VLOOKUP(Table27[[#This Row],[Climber]],Table4[],2,)</f>
        <v>M</v>
      </c>
      <c r="H20">
        <f>YEAR(Table27[[#This Row],[Date]])</f>
        <v>2017</v>
      </c>
      <c r="I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0" s="24" t="s">
        <v>58</v>
      </c>
      <c r="K20" s="24" t="s">
        <v>52</v>
      </c>
      <c r="L20" s="24">
        <v>2</v>
      </c>
      <c r="M20" s="24"/>
      <c r="N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0" s="24">
        <f>ROUND(SUMPRODUCT(((A$2:A$908)=Table27[[#This Row],[Climb]])*N$2:N$908)/SUMPRODUCT((((A$2:A$908)=Table27[[#This Row],[Climb]])*((N$2:N$908)&gt;0))*1), 0)</f>
        <v>3</v>
      </c>
    </row>
    <row r="21" spans="1:15" x14ac:dyDescent="0.2">
      <c r="A21" t="s">
        <v>61</v>
      </c>
      <c r="B21" t="s">
        <v>58</v>
      </c>
      <c r="C21" s="14" t="s">
        <v>21</v>
      </c>
      <c r="D21" s="25">
        <v>42843</v>
      </c>
      <c r="E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" t="s">
        <v>53</v>
      </c>
      <c r="G21" t="str">
        <f>VLOOKUP(Table27[[#This Row],[Climber]],Table4[],2,)</f>
        <v>M</v>
      </c>
      <c r="H21">
        <f>YEAR(Table27[[#This Row],[Date]])</f>
        <v>2017</v>
      </c>
      <c r="I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" s="24" t="s">
        <v>58</v>
      </c>
      <c r="K21" s="24" t="s">
        <v>52</v>
      </c>
      <c r="L21" s="24">
        <v>1</v>
      </c>
      <c r="M21" s="24" t="s">
        <v>1128</v>
      </c>
      <c r="N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1" s="24">
        <f>ROUND(SUMPRODUCT(((A$2:A$908)=Table27[[#This Row],[Climb]])*N$2:N$908)/SUMPRODUCT((((A$2:A$908)=Table27[[#This Row],[Climb]])*((N$2:N$908)&gt;0))*1), 0)</f>
        <v>3</v>
      </c>
    </row>
    <row r="22" spans="1:15" x14ac:dyDescent="0.2">
      <c r="A22" t="s">
        <v>61</v>
      </c>
      <c r="B22" t="s">
        <v>58</v>
      </c>
      <c r="C22" s="14" t="s">
        <v>728</v>
      </c>
      <c r="D22" s="25">
        <v>43522</v>
      </c>
      <c r="E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" t="s">
        <v>53</v>
      </c>
      <c r="G22" s="24" t="str">
        <f>VLOOKUP(Table27[[#This Row],[Climber]],Table4[],2,)</f>
        <v>M</v>
      </c>
      <c r="H22" s="24">
        <f>YEAR(Table27[[#This Row],[Date]])</f>
        <v>2019</v>
      </c>
      <c r="I2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" s="24" t="s">
        <v>58</v>
      </c>
      <c r="K22" s="24" t="s">
        <v>52</v>
      </c>
      <c r="L22" s="24">
        <v>2</v>
      </c>
      <c r="M22" s="24"/>
      <c r="N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" s="24">
        <f>ROUND(SUMPRODUCT(((A$2:A$908)=Table27[[#This Row],[Climb]])*N$2:N$908)/SUMPRODUCT((((A$2:A$908)=Table27[[#This Row],[Climb]])*((N$2:N$908)&gt;0))*1), 0)</f>
        <v>3</v>
      </c>
    </row>
    <row r="23" spans="1:15" x14ac:dyDescent="0.2">
      <c r="A23" t="s">
        <v>895</v>
      </c>
      <c r="B23" t="s">
        <v>58</v>
      </c>
      <c r="C23" s="2" t="s">
        <v>728</v>
      </c>
      <c r="D23" s="25">
        <v>42723</v>
      </c>
      <c r="E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" t="s">
        <v>53</v>
      </c>
      <c r="G23" t="str">
        <f>VLOOKUP(Table27[[#This Row],[Climber]],Table4[],2,)</f>
        <v>M</v>
      </c>
      <c r="H23">
        <f>YEAR(Table27[[#This Row],[Date]])</f>
        <v>2016</v>
      </c>
      <c r="I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" s="24" t="s">
        <v>896</v>
      </c>
      <c r="K23" s="24" t="s">
        <v>66</v>
      </c>
      <c r="L23" s="24">
        <v>1</v>
      </c>
      <c r="M23" s="24"/>
      <c r="N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" s="24">
        <f>ROUND(SUMPRODUCT(((A$2:A$908)=Table27[[#This Row],[Climb]])*N$2:N$908)/SUMPRODUCT((((A$2:A$908)=Table27[[#This Row],[Climb]])*((N$2:N$908)&gt;0))*1), 0)</f>
        <v>2</v>
      </c>
    </row>
    <row r="24" spans="1:15" x14ac:dyDescent="0.2">
      <c r="A24" t="s">
        <v>895</v>
      </c>
      <c r="B24" t="s">
        <v>58</v>
      </c>
      <c r="C24" s="2" t="s">
        <v>898</v>
      </c>
      <c r="D24" s="25">
        <v>42829</v>
      </c>
      <c r="E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" t="s">
        <v>53</v>
      </c>
      <c r="G24" t="str">
        <f>VLOOKUP(Table27[[#This Row],[Climber]],Table4[],2,)</f>
        <v>M</v>
      </c>
      <c r="H24">
        <f>YEAR(Table27[[#This Row],[Date]])</f>
        <v>2017</v>
      </c>
      <c r="I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" s="24" t="s">
        <v>896</v>
      </c>
      <c r="K24" s="24" t="s">
        <v>66</v>
      </c>
      <c r="L24" s="24">
        <v>2</v>
      </c>
      <c r="M24" s="24"/>
      <c r="N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" s="24">
        <f>ROUND(SUMPRODUCT(((A$2:A$908)=Table27[[#This Row],[Climb]])*N$2:N$908)/SUMPRODUCT((((A$2:A$908)=Table27[[#This Row],[Climb]])*((N$2:N$908)&gt;0))*1), 0)</f>
        <v>2</v>
      </c>
    </row>
    <row r="25" spans="1:15" x14ac:dyDescent="0.2">
      <c r="A25" t="s">
        <v>895</v>
      </c>
      <c r="B25" t="s">
        <v>58</v>
      </c>
      <c r="C25" s="2" t="s">
        <v>21</v>
      </c>
      <c r="D25" s="25">
        <v>42843</v>
      </c>
      <c r="E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5" t="s">
        <v>53</v>
      </c>
      <c r="G25" t="str">
        <f>VLOOKUP(Table27[[#This Row],[Climber]],Table4[],2,)</f>
        <v>M</v>
      </c>
      <c r="H25">
        <f>YEAR(Table27[[#This Row],[Date]])</f>
        <v>2017</v>
      </c>
      <c r="I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5" s="24" t="s">
        <v>896</v>
      </c>
      <c r="K25" s="24" t="s">
        <v>66</v>
      </c>
      <c r="L25" s="24">
        <v>3</v>
      </c>
      <c r="M25" s="24"/>
      <c r="N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5" s="24">
        <f>ROUND(SUMPRODUCT(((A$2:A$908)=Table27[[#This Row],[Climb]])*N$2:N$908)/SUMPRODUCT((((A$2:A$908)=Table27[[#This Row],[Climb]])*((N$2:N$908)&gt;0))*1), 0)</f>
        <v>2</v>
      </c>
    </row>
    <row r="26" spans="1:15" x14ac:dyDescent="0.2">
      <c r="A26" t="s">
        <v>897</v>
      </c>
      <c r="B26" t="s">
        <v>58</v>
      </c>
      <c r="C26" s="2" t="s">
        <v>21</v>
      </c>
      <c r="D26" s="25">
        <v>43155</v>
      </c>
      <c r="E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6" t="s">
        <v>53</v>
      </c>
      <c r="G26" t="str">
        <f>VLOOKUP(Table27[[#This Row],[Climber]],Table4[],2,)</f>
        <v>M</v>
      </c>
      <c r="H26">
        <f>YEAR(Table27[[#This Row],[Date]])</f>
        <v>2018</v>
      </c>
      <c r="I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6" s="24" t="s">
        <v>58</v>
      </c>
      <c r="K26" s="24" t="s">
        <v>66</v>
      </c>
      <c r="L26" s="24">
        <v>1</v>
      </c>
      <c r="M26" s="24"/>
      <c r="N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6" s="24">
        <f>ROUND(SUMPRODUCT(((A$2:A$908)=Table27[[#This Row],[Climb]])*N$2:N$908)/SUMPRODUCT((((A$2:A$908)=Table27[[#This Row],[Climb]])*((N$2:N$908)&gt;0))*1), 0)</f>
        <v>2</v>
      </c>
    </row>
    <row r="27" spans="1:15" x14ac:dyDescent="0.2">
      <c r="A27" t="s">
        <v>523</v>
      </c>
      <c r="B27" t="s">
        <v>524</v>
      </c>
      <c r="C27" s="14" t="s">
        <v>522</v>
      </c>
      <c r="D27" s="25">
        <v>42125</v>
      </c>
      <c r="E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" t="s">
        <v>71</v>
      </c>
      <c r="G27" t="str">
        <f>VLOOKUP(Table27[[#This Row],[Climber]],Table4[],2,)</f>
        <v>M</v>
      </c>
      <c r="H27">
        <f>YEAR(Table27[[#This Row],[Date]])</f>
        <v>2015</v>
      </c>
      <c r="I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" s="24" t="s">
        <v>524</v>
      </c>
      <c r="K27" s="24" t="s">
        <v>70</v>
      </c>
      <c r="L27" s="24">
        <v>1</v>
      </c>
      <c r="M27" s="24" t="s">
        <v>1130</v>
      </c>
      <c r="N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" s="24">
        <f>ROUND(SUMPRODUCT(((A$2:A$908)=Table27[[#This Row],[Climb]])*N$2:N$908)/SUMPRODUCT((((A$2:A$908)=Table27[[#This Row],[Climb]])*((N$2:N$908)&gt;0))*1), 0)</f>
        <v>15</v>
      </c>
    </row>
    <row r="28" spans="1:15" x14ac:dyDescent="0.2">
      <c r="A28" t="s">
        <v>776</v>
      </c>
      <c r="B28" t="s">
        <v>777</v>
      </c>
      <c r="C28" s="2" t="s">
        <v>21</v>
      </c>
      <c r="D28" s="25">
        <v>43235</v>
      </c>
      <c r="E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8" t="s">
        <v>53</v>
      </c>
      <c r="G28" t="str">
        <f>VLOOKUP(Table27[[#This Row],[Climber]],Table4[],2,)</f>
        <v>M</v>
      </c>
      <c r="H28">
        <f>YEAR(Table27[[#This Row],[Date]])</f>
        <v>2018</v>
      </c>
      <c r="I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8" s="24" t="s">
        <v>777</v>
      </c>
      <c r="K28" s="24" t="s">
        <v>66</v>
      </c>
      <c r="L28" s="24">
        <v>1</v>
      </c>
      <c r="M28" s="24"/>
      <c r="N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8" s="24">
        <f>ROUND(SUMPRODUCT(((A$2:A$908)=Table27[[#This Row],[Climb]])*N$2:N$908)/SUMPRODUCT((((A$2:A$908)=Table27[[#This Row],[Climb]])*((N$2:N$908)&gt;0))*1), 0)</f>
        <v>2</v>
      </c>
    </row>
    <row r="29" spans="1:15" x14ac:dyDescent="0.2">
      <c r="A29" t="s">
        <v>159</v>
      </c>
      <c r="B29" t="s">
        <v>160</v>
      </c>
      <c r="C29" s="14" t="s">
        <v>532</v>
      </c>
      <c r="D29" s="25">
        <v>40969</v>
      </c>
      <c r="E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" t="s">
        <v>71</v>
      </c>
      <c r="G29" t="str">
        <f>VLOOKUP(Table27[[#This Row],[Climber]],Table4[],2,)</f>
        <v>M</v>
      </c>
      <c r="H29">
        <f>YEAR(Table27[[#This Row],[Date]])</f>
        <v>2012</v>
      </c>
      <c r="I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" s="24" t="s">
        <v>160</v>
      </c>
      <c r="K29" s="24" t="s">
        <v>70</v>
      </c>
      <c r="L29" s="24">
        <v>1</v>
      </c>
      <c r="M29" s="24"/>
      <c r="N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" s="24">
        <f>ROUND(SUMPRODUCT(((A$2:A$908)=Table27[[#This Row],[Climb]])*N$2:N$908)/SUMPRODUCT((((A$2:A$908)=Table27[[#This Row],[Climb]])*((N$2:N$908)&gt;0))*1), 0)</f>
        <v>15</v>
      </c>
    </row>
    <row r="30" spans="1:15" x14ac:dyDescent="0.2">
      <c r="A30" t="s">
        <v>159</v>
      </c>
      <c r="B30" t="s">
        <v>160</v>
      </c>
      <c r="C30" s="14" t="s">
        <v>156</v>
      </c>
      <c r="D30" s="25">
        <v>42521</v>
      </c>
      <c r="E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" t="s">
        <v>71</v>
      </c>
      <c r="G30" t="str">
        <f>VLOOKUP(Table27[[#This Row],[Climber]],Table4[],2,)</f>
        <v>M</v>
      </c>
      <c r="H30">
        <f>YEAR(Table27[[#This Row],[Date]])</f>
        <v>2016</v>
      </c>
      <c r="I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" s="24" t="s">
        <v>160</v>
      </c>
      <c r="K30" s="24" t="s">
        <v>70</v>
      </c>
      <c r="L30" s="24">
        <v>2</v>
      </c>
      <c r="M30" s="24"/>
      <c r="N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" s="24">
        <f>ROUND(SUMPRODUCT(((A$2:A$908)=Table27[[#This Row],[Climb]])*N$2:N$908)/SUMPRODUCT((((A$2:A$908)=Table27[[#This Row],[Climb]])*((N$2:N$908)&gt;0))*1), 0)</f>
        <v>15</v>
      </c>
    </row>
    <row r="31" spans="1:15" x14ac:dyDescent="0.2">
      <c r="A31" t="s">
        <v>531</v>
      </c>
      <c r="B31" t="s">
        <v>160</v>
      </c>
      <c r="C31" s="14" t="s">
        <v>532</v>
      </c>
      <c r="D31" s="25">
        <v>42401</v>
      </c>
      <c r="E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" t="s">
        <v>71</v>
      </c>
      <c r="G31" t="str">
        <f>VLOOKUP(Table27[[#This Row],[Climber]],Table4[],2,)</f>
        <v>M</v>
      </c>
      <c r="H31">
        <f>YEAR(Table27[[#This Row],[Date]])</f>
        <v>2016</v>
      </c>
      <c r="I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" s="24" t="s">
        <v>160</v>
      </c>
      <c r="K31" s="24" t="s">
        <v>1116</v>
      </c>
      <c r="L31" s="24">
        <v>1</v>
      </c>
      <c r="M31" s="24" t="s">
        <v>1116</v>
      </c>
      <c r="N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" s="24">
        <f>ROUND(SUMPRODUCT(((A$2:A$908)=Table27[[#This Row],[Climb]])*N$2:N$908)/SUMPRODUCT((((A$2:A$908)=Table27[[#This Row],[Climb]])*((N$2:N$908)&gt;0))*1), 0)</f>
        <v>15</v>
      </c>
    </row>
    <row r="32" spans="1:15" x14ac:dyDescent="0.2">
      <c r="A32" t="s">
        <v>455</v>
      </c>
      <c r="B32" t="s">
        <v>456</v>
      </c>
      <c r="C32" s="14" t="s">
        <v>484</v>
      </c>
      <c r="D32" s="25">
        <v>39943</v>
      </c>
      <c r="E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" t="s">
        <v>71</v>
      </c>
      <c r="G32" t="str">
        <f>VLOOKUP(Table27[[#This Row],[Climber]],Table4[],2,)</f>
        <v>M</v>
      </c>
      <c r="H32">
        <f>YEAR(Table27[[#This Row],[Date]])</f>
        <v>2009</v>
      </c>
      <c r="I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" s="24" t="s">
        <v>456</v>
      </c>
      <c r="K32" s="24" t="s">
        <v>70</v>
      </c>
      <c r="L32" s="24">
        <v>1</v>
      </c>
      <c r="M32" s="24"/>
      <c r="N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" s="24">
        <f>ROUND(SUMPRODUCT(((A$2:A$908)=Table27[[#This Row],[Climb]])*N$2:N$908)/SUMPRODUCT((((A$2:A$908)=Table27[[#This Row],[Climb]])*((N$2:N$908)&gt;0))*1), 0)</f>
        <v>15</v>
      </c>
    </row>
    <row r="33" spans="1:15" x14ac:dyDescent="0.2">
      <c r="A33" t="s">
        <v>455</v>
      </c>
      <c r="B33" t="s">
        <v>456</v>
      </c>
      <c r="C33" s="14" t="s">
        <v>488</v>
      </c>
      <c r="D33" s="25">
        <v>40115</v>
      </c>
      <c r="E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" t="s">
        <v>71</v>
      </c>
      <c r="G33" t="str">
        <f>VLOOKUP(Table27[[#This Row],[Climber]],Table4[],2,)</f>
        <v>M</v>
      </c>
      <c r="H33">
        <f>YEAR(Table27[[#This Row],[Date]])</f>
        <v>2009</v>
      </c>
      <c r="I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" s="24" t="s">
        <v>456</v>
      </c>
      <c r="K33" s="24" t="s">
        <v>70</v>
      </c>
      <c r="L33" s="24">
        <v>2</v>
      </c>
      <c r="M33" s="24"/>
      <c r="N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" s="24">
        <f>ROUND(SUMPRODUCT(((A$2:A$908)=Table27[[#This Row],[Climb]])*N$2:N$908)/SUMPRODUCT((((A$2:A$908)=Table27[[#This Row],[Climb]])*((N$2:N$908)&gt;0))*1), 0)</f>
        <v>15</v>
      </c>
    </row>
    <row r="34" spans="1:15" x14ac:dyDescent="0.2">
      <c r="A34" t="s">
        <v>455</v>
      </c>
      <c r="B34" t="s">
        <v>456</v>
      </c>
      <c r="C34" s="14" t="s">
        <v>600</v>
      </c>
      <c r="D34" s="25">
        <v>42849</v>
      </c>
      <c r="E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" t="s">
        <v>71</v>
      </c>
      <c r="G34" t="str">
        <f>VLOOKUP(Table27[[#This Row],[Climber]],Table4[],2,)</f>
        <v>M</v>
      </c>
      <c r="H34">
        <f>YEAR(Table27[[#This Row],[Date]])</f>
        <v>2017</v>
      </c>
      <c r="I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" s="24" t="s">
        <v>456</v>
      </c>
      <c r="K34" s="24" t="s">
        <v>70</v>
      </c>
      <c r="L34" s="24">
        <v>3</v>
      </c>
      <c r="M34" s="24"/>
      <c r="N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4" s="24">
        <f>ROUND(SUMPRODUCT(((A$2:A$908)=Table27[[#This Row],[Climb]])*N$2:N$908)/SUMPRODUCT((((A$2:A$908)=Table27[[#This Row],[Climb]])*((N$2:N$908)&gt;0))*1), 0)</f>
        <v>15</v>
      </c>
    </row>
    <row r="35" spans="1:15" x14ac:dyDescent="0.2">
      <c r="A35" t="s">
        <v>455</v>
      </c>
      <c r="B35" t="s">
        <v>456</v>
      </c>
      <c r="C35" s="14" t="s">
        <v>596</v>
      </c>
      <c r="D35" s="25">
        <v>43234</v>
      </c>
      <c r="E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" t="s">
        <v>71</v>
      </c>
      <c r="G35" t="str">
        <f>VLOOKUP(Table27[[#This Row],[Climber]],Table4[],2,)</f>
        <v>F</v>
      </c>
      <c r="H35">
        <f>YEAR(Table27[[#This Row],[Date]])</f>
        <v>2018</v>
      </c>
      <c r="I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" s="24" t="s">
        <v>456</v>
      </c>
      <c r="K35" s="24" t="s">
        <v>70</v>
      </c>
      <c r="L35" s="24">
        <v>4</v>
      </c>
      <c r="M35" s="24" t="s">
        <v>1387</v>
      </c>
      <c r="N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" s="24">
        <f>ROUND(SUMPRODUCT(((A$2:A$908)=Table27[[#This Row],[Climb]])*N$2:N$908)/SUMPRODUCT((((A$2:A$908)=Table27[[#This Row],[Climb]])*((N$2:N$908)&gt;0))*1), 0)</f>
        <v>15</v>
      </c>
    </row>
    <row r="36" spans="1:15" x14ac:dyDescent="0.2">
      <c r="A36" t="s">
        <v>455</v>
      </c>
      <c r="B36" t="s">
        <v>456</v>
      </c>
      <c r="C36" s="14" t="s">
        <v>457</v>
      </c>
      <c r="D36" s="25">
        <v>43412</v>
      </c>
      <c r="E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" t="s">
        <v>71</v>
      </c>
      <c r="G36" t="str">
        <f>VLOOKUP(Table27[[#This Row],[Climber]],Table4[],2,)</f>
        <v>M</v>
      </c>
      <c r="H36">
        <f>YEAR(Table27[[#This Row],[Date]])</f>
        <v>2018</v>
      </c>
      <c r="I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" s="24" t="s">
        <v>456</v>
      </c>
      <c r="K36" s="24" t="s">
        <v>70</v>
      </c>
      <c r="L36" s="24">
        <v>5</v>
      </c>
      <c r="M36" s="24"/>
      <c r="N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" s="24">
        <f>ROUND(SUMPRODUCT(((A$2:A$908)=Table27[[#This Row],[Climb]])*N$2:N$908)/SUMPRODUCT((((A$2:A$908)=Table27[[#This Row],[Climb]])*((N$2:N$908)&gt;0))*1), 0)</f>
        <v>15</v>
      </c>
    </row>
    <row r="37" spans="1:15" x14ac:dyDescent="0.2">
      <c r="A37" t="s">
        <v>455</v>
      </c>
      <c r="B37" t="s">
        <v>456</v>
      </c>
      <c r="C37" s="14" t="s">
        <v>318</v>
      </c>
      <c r="D37" s="25">
        <v>43553</v>
      </c>
      <c r="E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" t="s">
        <v>71</v>
      </c>
      <c r="G37" s="24" t="str">
        <f>VLOOKUP(Table27[[#This Row],[Climber]],Table4[],2,)</f>
        <v>M</v>
      </c>
      <c r="H37" s="24">
        <f>YEAR(Table27[[#This Row],[Date]])</f>
        <v>2019</v>
      </c>
      <c r="I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" s="24" t="s">
        <v>456</v>
      </c>
      <c r="K37" s="24" t="s">
        <v>95</v>
      </c>
      <c r="L37" s="24">
        <v>6</v>
      </c>
      <c r="M37" s="24"/>
      <c r="N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7" s="24">
        <f>ROUND(SUMPRODUCT(((A$2:A$908)=Table27[[#This Row],[Climb]])*N$2:N$908)/SUMPRODUCT((((A$2:A$908)=Table27[[#This Row],[Climb]])*((N$2:N$908)&gt;0))*1), 0)</f>
        <v>15</v>
      </c>
    </row>
    <row r="38" spans="1:15" x14ac:dyDescent="0.2">
      <c r="A38" t="s">
        <v>485</v>
      </c>
      <c r="B38" t="s">
        <v>456</v>
      </c>
      <c r="C38" s="14" t="s">
        <v>488</v>
      </c>
      <c r="D38" s="25">
        <v>37987</v>
      </c>
      <c r="E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" t="s">
        <v>71</v>
      </c>
      <c r="G38" t="str">
        <f>VLOOKUP(Table27[[#This Row],[Climber]],Table4[],2,)</f>
        <v>M</v>
      </c>
      <c r="H38">
        <f>YEAR(Table27[[#This Row],[Date]])</f>
        <v>2004</v>
      </c>
      <c r="I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" s="24" t="s">
        <v>456</v>
      </c>
      <c r="K38" s="24" t="s">
        <v>70</v>
      </c>
      <c r="L38" s="24">
        <v>1</v>
      </c>
      <c r="M38" s="24"/>
      <c r="N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" s="24">
        <f>ROUND(SUMPRODUCT(((A$2:A$908)=Table27[[#This Row],[Climb]])*N$2:N$908)/SUMPRODUCT((((A$2:A$908)=Table27[[#This Row],[Climb]])*((N$2:N$908)&gt;0))*1), 0)</f>
        <v>15</v>
      </c>
    </row>
    <row r="39" spans="1:15" x14ac:dyDescent="0.2">
      <c r="A39" t="s">
        <v>485</v>
      </c>
      <c r="B39" t="s">
        <v>456</v>
      </c>
      <c r="C39" s="14" t="s">
        <v>484</v>
      </c>
      <c r="D39" s="25">
        <v>39448</v>
      </c>
      <c r="E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" t="s">
        <v>71</v>
      </c>
      <c r="G39" t="str">
        <f>VLOOKUP(Table27[[#This Row],[Climber]],Table4[],2,)</f>
        <v>M</v>
      </c>
      <c r="H39">
        <f>YEAR(Table27[[#This Row],[Date]])</f>
        <v>2008</v>
      </c>
      <c r="I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" s="24" t="s">
        <v>456</v>
      </c>
      <c r="K39" s="24" t="s">
        <v>1002</v>
      </c>
      <c r="L39" s="24">
        <v>2</v>
      </c>
      <c r="M39" s="24"/>
      <c r="N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9" s="24">
        <f>ROUND(SUMPRODUCT(((A$2:A$908)=Table27[[#This Row],[Climb]])*N$2:N$908)/SUMPRODUCT((((A$2:A$908)=Table27[[#This Row],[Climb]])*((N$2:N$908)&gt;0))*1), 0)</f>
        <v>15</v>
      </c>
    </row>
    <row r="40" spans="1:15" x14ac:dyDescent="0.2">
      <c r="A40" t="s">
        <v>207</v>
      </c>
      <c r="B40" t="s">
        <v>208</v>
      </c>
      <c r="C40" s="14" t="s">
        <v>665</v>
      </c>
      <c r="D40" s="25">
        <v>40267</v>
      </c>
      <c r="E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" t="s">
        <v>71</v>
      </c>
      <c r="G40" t="str">
        <f>VLOOKUP(Table27[[#This Row],[Climber]],Table4[],2,)</f>
        <v>M</v>
      </c>
      <c r="H40">
        <f>YEAR(Table27[[#This Row],[Date]])</f>
        <v>2010</v>
      </c>
      <c r="I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" s="24" t="s">
        <v>208</v>
      </c>
      <c r="K40" s="24" t="s">
        <v>70</v>
      </c>
      <c r="L40" s="24">
        <v>1</v>
      </c>
      <c r="M40" s="24" t="s">
        <v>1133</v>
      </c>
      <c r="N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" s="24">
        <f>ROUND(SUMPRODUCT(((A$2:A$908)=Table27[[#This Row],[Climb]])*N$2:N$908)/SUMPRODUCT((((A$2:A$908)=Table27[[#This Row],[Climb]])*((N$2:N$908)&gt;0))*1), 0)</f>
        <v>15</v>
      </c>
    </row>
    <row r="41" spans="1:15" x14ac:dyDescent="0.2">
      <c r="A41" t="s">
        <v>207</v>
      </c>
      <c r="B41" t="s">
        <v>208</v>
      </c>
      <c r="C41" s="14" t="s">
        <v>31</v>
      </c>
      <c r="D41" s="25">
        <v>41667</v>
      </c>
      <c r="E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" t="s">
        <v>71</v>
      </c>
      <c r="G41" t="str">
        <f>VLOOKUP(Table27[[#This Row],[Climber]],Table4[],2,)</f>
        <v>M</v>
      </c>
      <c r="H41">
        <f>YEAR(Table27[[#This Row],[Date]])</f>
        <v>2014</v>
      </c>
      <c r="I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" s="24" t="s">
        <v>208</v>
      </c>
      <c r="K41" s="24" t="s">
        <v>70</v>
      </c>
      <c r="L41" s="24">
        <v>2</v>
      </c>
      <c r="M41" s="24" t="s">
        <v>1134</v>
      </c>
      <c r="N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" s="24">
        <f>ROUND(SUMPRODUCT(((A$2:A$908)=Table27[[#This Row],[Climb]])*N$2:N$908)/SUMPRODUCT((((A$2:A$908)=Table27[[#This Row],[Climb]])*((N$2:N$908)&gt;0))*1), 0)</f>
        <v>15</v>
      </c>
    </row>
    <row r="42" spans="1:15" x14ac:dyDescent="0.2">
      <c r="A42" t="s">
        <v>207</v>
      </c>
      <c r="B42" t="s">
        <v>208</v>
      </c>
      <c r="C42" s="14" t="s">
        <v>209</v>
      </c>
      <c r="D42" s="25">
        <v>42031</v>
      </c>
      <c r="E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" t="s">
        <v>71</v>
      </c>
      <c r="G42" t="str">
        <f>VLOOKUP(Table27[[#This Row],[Climber]],Table4[],2,)</f>
        <v>M</v>
      </c>
      <c r="H42">
        <f>YEAR(Table27[[#This Row],[Date]])</f>
        <v>2015</v>
      </c>
      <c r="I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" s="24" t="s">
        <v>208</v>
      </c>
      <c r="K42" s="24" t="s">
        <v>70</v>
      </c>
      <c r="L42" s="24">
        <v>3</v>
      </c>
      <c r="M42" s="24" t="s">
        <v>1135</v>
      </c>
      <c r="N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" s="24">
        <f>ROUND(SUMPRODUCT(((A$2:A$908)=Table27[[#This Row],[Climb]])*N$2:N$908)/SUMPRODUCT((((A$2:A$908)=Table27[[#This Row],[Climb]])*((N$2:N$908)&gt;0))*1), 0)</f>
        <v>15</v>
      </c>
    </row>
    <row r="43" spans="1:15" x14ac:dyDescent="0.2">
      <c r="A43" t="s">
        <v>207</v>
      </c>
      <c r="B43" t="s">
        <v>208</v>
      </c>
      <c r="C43" s="14" t="s">
        <v>754</v>
      </c>
      <c r="D43" s="25">
        <v>42785</v>
      </c>
      <c r="E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" t="s">
        <v>71</v>
      </c>
      <c r="G43" t="str">
        <f>VLOOKUP(Table27[[#This Row],[Climber]],Table4[],2,)</f>
        <v>M</v>
      </c>
      <c r="H43">
        <f>YEAR(Table27[[#This Row],[Date]])</f>
        <v>2017</v>
      </c>
      <c r="I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" s="24" t="s">
        <v>208</v>
      </c>
      <c r="K43" s="24" t="s">
        <v>70</v>
      </c>
      <c r="L43" s="24">
        <v>4</v>
      </c>
      <c r="M43" s="24" t="s">
        <v>1136</v>
      </c>
      <c r="N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" s="24">
        <f>ROUND(SUMPRODUCT(((A$2:A$908)=Table27[[#This Row],[Climb]])*N$2:N$908)/SUMPRODUCT((((A$2:A$908)=Table27[[#This Row],[Climb]])*((N$2:N$908)&gt;0))*1), 0)</f>
        <v>15</v>
      </c>
    </row>
    <row r="44" spans="1:15" x14ac:dyDescent="0.2">
      <c r="A44" t="s">
        <v>401</v>
      </c>
      <c r="B44" t="s">
        <v>208</v>
      </c>
      <c r="C44" s="14" t="s">
        <v>31</v>
      </c>
      <c r="D44" s="25">
        <v>42019</v>
      </c>
      <c r="E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4" t="s">
        <v>71</v>
      </c>
      <c r="G44" t="str">
        <f>VLOOKUP(Table27[[#This Row],[Climber]],Table4[],2,)</f>
        <v>M</v>
      </c>
      <c r="H44">
        <f>YEAR(Table27[[#This Row],[Date]])</f>
        <v>2015</v>
      </c>
      <c r="I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4" s="24" t="s">
        <v>208</v>
      </c>
      <c r="K44" s="24" t="s">
        <v>88</v>
      </c>
      <c r="L44" s="24">
        <v>1</v>
      </c>
      <c r="M44" s="24" t="s">
        <v>1137</v>
      </c>
      <c r="N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4" s="24">
        <f>ROUND(SUMPRODUCT(((A$2:A$908)=Table27[[#This Row],[Climb]])*N$2:N$908)/SUMPRODUCT((((A$2:A$908)=Table27[[#This Row],[Climb]])*((N$2:N$908)&gt;0))*1), 0)</f>
        <v>16</v>
      </c>
    </row>
    <row r="45" spans="1:15" x14ac:dyDescent="0.2">
      <c r="A45" t="s">
        <v>284</v>
      </c>
      <c r="B45" t="s">
        <v>783</v>
      </c>
      <c r="C45" s="14" t="s">
        <v>31</v>
      </c>
      <c r="D45" s="25">
        <v>40219</v>
      </c>
      <c r="E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" t="s">
        <v>71</v>
      </c>
      <c r="G45" t="str">
        <f>VLOOKUP(Table27[[#This Row],[Climber]],Table4[],2,)</f>
        <v>M</v>
      </c>
      <c r="H45">
        <f>YEAR(Table27[[#This Row],[Date]])</f>
        <v>2010</v>
      </c>
      <c r="I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" s="24" t="s">
        <v>285</v>
      </c>
      <c r="K45" s="24" t="s">
        <v>70</v>
      </c>
      <c r="L45" s="24">
        <v>1</v>
      </c>
      <c r="M45" s="24" t="s">
        <v>1138</v>
      </c>
      <c r="N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" s="24">
        <f>ROUND(SUMPRODUCT(((A$2:A$908)=Table27[[#This Row],[Climb]])*N$2:N$908)/SUMPRODUCT((((A$2:A$908)=Table27[[#This Row],[Climb]])*((N$2:N$908)&gt;0))*1), 0)</f>
        <v>15</v>
      </c>
    </row>
    <row r="46" spans="1:15" x14ac:dyDescent="0.2">
      <c r="A46" t="s">
        <v>284</v>
      </c>
      <c r="B46" t="s">
        <v>783</v>
      </c>
      <c r="C46" s="14" t="s">
        <v>286</v>
      </c>
      <c r="D46" s="25">
        <v>40615</v>
      </c>
      <c r="E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" t="s">
        <v>71</v>
      </c>
      <c r="G46" t="str">
        <f>VLOOKUP(Table27[[#This Row],[Climber]],Table4[],2,)</f>
        <v>M</v>
      </c>
      <c r="H46">
        <f>YEAR(Table27[[#This Row],[Date]])</f>
        <v>2011</v>
      </c>
      <c r="I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" s="24" t="s">
        <v>285</v>
      </c>
      <c r="K46" s="24" t="s">
        <v>70</v>
      </c>
      <c r="L46" s="24">
        <v>2</v>
      </c>
      <c r="M46" s="24" t="s">
        <v>1124</v>
      </c>
      <c r="N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" s="24">
        <f>ROUND(SUMPRODUCT(((A$2:A$908)=Table27[[#This Row],[Climb]])*N$2:N$908)/SUMPRODUCT((((A$2:A$908)=Table27[[#This Row],[Climb]])*((N$2:N$908)&gt;0))*1), 0)</f>
        <v>15</v>
      </c>
    </row>
    <row r="47" spans="1:15" x14ac:dyDescent="0.2">
      <c r="A47" t="s">
        <v>284</v>
      </c>
      <c r="B47" t="s">
        <v>783</v>
      </c>
      <c r="C47" s="14" t="s">
        <v>583</v>
      </c>
      <c r="D47" s="25">
        <v>41282</v>
      </c>
      <c r="E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" t="s">
        <v>71</v>
      </c>
      <c r="G47" t="str">
        <f>VLOOKUP(Table27[[#This Row],[Climber]],Table4[],2,)</f>
        <v>M</v>
      </c>
      <c r="H47">
        <f>YEAR(Table27[[#This Row],[Date]])</f>
        <v>2013</v>
      </c>
      <c r="I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" s="24" t="s">
        <v>285</v>
      </c>
      <c r="K47" s="24" t="s">
        <v>70</v>
      </c>
      <c r="L47" s="24">
        <v>3</v>
      </c>
      <c r="M47" s="24" t="s">
        <v>1139</v>
      </c>
      <c r="N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" s="24">
        <f>ROUND(SUMPRODUCT(((A$2:A$908)=Table27[[#This Row],[Climb]])*N$2:N$908)/SUMPRODUCT((((A$2:A$908)=Table27[[#This Row],[Climb]])*((N$2:N$908)&gt;0))*1), 0)</f>
        <v>15</v>
      </c>
    </row>
    <row r="48" spans="1:15" x14ac:dyDescent="0.2">
      <c r="A48" t="s">
        <v>284</v>
      </c>
      <c r="B48" t="s">
        <v>783</v>
      </c>
      <c r="C48" s="14" t="s">
        <v>542</v>
      </c>
      <c r="D48" s="25">
        <v>42384</v>
      </c>
      <c r="E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" t="s">
        <v>71</v>
      </c>
      <c r="G48" t="str">
        <f>VLOOKUP(Table27[[#This Row],[Climber]],Table4[],2,)</f>
        <v>M</v>
      </c>
      <c r="H48">
        <f>YEAR(Table27[[#This Row],[Date]])</f>
        <v>2016</v>
      </c>
      <c r="I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" s="24" t="s">
        <v>285</v>
      </c>
      <c r="K48" s="24" t="s">
        <v>70</v>
      </c>
      <c r="L48" s="24">
        <v>4</v>
      </c>
      <c r="M48" s="24" t="s">
        <v>1140</v>
      </c>
      <c r="N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" s="24">
        <f>ROUND(SUMPRODUCT(((A$2:A$908)=Table27[[#This Row],[Climb]])*N$2:N$908)/SUMPRODUCT((((A$2:A$908)=Table27[[#This Row],[Climb]])*((N$2:N$908)&gt;0))*1), 0)</f>
        <v>15</v>
      </c>
    </row>
    <row r="49" spans="1:15" x14ac:dyDescent="0.2">
      <c r="A49" t="s">
        <v>284</v>
      </c>
      <c r="B49" t="s">
        <v>783</v>
      </c>
      <c r="C49" s="14" t="s">
        <v>705</v>
      </c>
      <c r="D49" s="25">
        <v>43597</v>
      </c>
      <c r="E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" t="s">
        <v>71</v>
      </c>
      <c r="G49" s="24" t="str">
        <f>VLOOKUP(Table27[[#This Row],[Climber]],Table4[],2,)</f>
        <v>M</v>
      </c>
      <c r="H49" s="24">
        <f>YEAR(Table27[[#This Row],[Date]])</f>
        <v>2019</v>
      </c>
      <c r="I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" s="24" t="s">
        <v>285</v>
      </c>
      <c r="K49" s="24" t="s">
        <v>70</v>
      </c>
      <c r="L49" s="24">
        <v>5</v>
      </c>
      <c r="M49" s="24" t="s">
        <v>1141</v>
      </c>
      <c r="N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" s="24">
        <f>ROUND(SUMPRODUCT(((A$2:A$908)=Table27[[#This Row],[Climb]])*N$2:N$908)/SUMPRODUCT((((A$2:A$908)=Table27[[#This Row],[Climb]])*((N$2:N$908)&gt;0))*1), 0)</f>
        <v>15</v>
      </c>
    </row>
    <row r="50" spans="1:15" x14ac:dyDescent="0.2">
      <c r="A50" t="s">
        <v>1070</v>
      </c>
      <c r="B50" t="s">
        <v>1071</v>
      </c>
      <c r="C50" s="14" t="s">
        <v>503</v>
      </c>
      <c r="D50" s="25">
        <v>43497</v>
      </c>
      <c r="E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0" t="s">
        <v>71</v>
      </c>
      <c r="G50" s="24" t="str">
        <f>VLOOKUP(Table27[[#This Row],[Climber]],Table4[],2,)</f>
        <v>M</v>
      </c>
      <c r="H50" s="24">
        <f>YEAR(Table27[[#This Row],[Date]])</f>
        <v>2019</v>
      </c>
      <c r="I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0" s="24" t="s">
        <v>288</v>
      </c>
      <c r="K50" s="24" t="s">
        <v>88</v>
      </c>
      <c r="L50" s="24">
        <v>1</v>
      </c>
      <c r="M50" s="24"/>
      <c r="N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0" s="24">
        <f>ROUND(SUMPRODUCT(((A$2:A$908)=Table27[[#This Row],[Climb]])*N$2:N$908)/SUMPRODUCT((((A$2:A$908)=Table27[[#This Row],[Climb]])*((N$2:N$908)&gt;0))*1), 0)</f>
        <v>16</v>
      </c>
    </row>
    <row r="51" spans="1:15" x14ac:dyDescent="0.2">
      <c r="A51" t="s">
        <v>287</v>
      </c>
      <c r="B51" t="s">
        <v>1071</v>
      </c>
      <c r="C51" s="14" t="s">
        <v>286</v>
      </c>
      <c r="D51" s="25">
        <v>41364</v>
      </c>
      <c r="E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" t="s">
        <v>71</v>
      </c>
      <c r="G51" s="24" t="str">
        <f>VLOOKUP(Table27[[#This Row],[Climber]],Table4[],2,)</f>
        <v>M</v>
      </c>
      <c r="H51" s="24">
        <f>YEAR(Table27[[#This Row],[Date]])</f>
        <v>2013</v>
      </c>
      <c r="I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" s="24" t="s">
        <v>288</v>
      </c>
      <c r="K51" s="24" t="s">
        <v>70</v>
      </c>
      <c r="L51" s="24">
        <v>1</v>
      </c>
      <c r="M51" s="24" t="s">
        <v>1142</v>
      </c>
      <c r="N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" s="24">
        <f>ROUND(SUMPRODUCT(((A$2:A$908)=Table27[[#This Row],[Climb]])*N$2:N$908)/SUMPRODUCT((((A$2:A$908)=Table27[[#This Row],[Climb]])*((N$2:N$908)&gt;0))*1), 0)</f>
        <v>15</v>
      </c>
    </row>
    <row r="52" spans="1:15" x14ac:dyDescent="0.2">
      <c r="A52" t="s">
        <v>287</v>
      </c>
      <c r="B52" t="s">
        <v>1071</v>
      </c>
      <c r="C52" s="14" t="s">
        <v>542</v>
      </c>
      <c r="D52" s="25">
        <v>41717</v>
      </c>
      <c r="E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" t="s">
        <v>71</v>
      </c>
      <c r="G52" s="24" t="str">
        <f>VLOOKUP(Table27[[#This Row],[Climber]],Table4[],2,)</f>
        <v>M</v>
      </c>
      <c r="H52" s="24">
        <f>YEAR(Table27[[#This Row],[Date]])</f>
        <v>2014</v>
      </c>
      <c r="I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" s="24" t="s">
        <v>288</v>
      </c>
      <c r="K52" s="24" t="s">
        <v>95</v>
      </c>
      <c r="L52" s="24">
        <v>2</v>
      </c>
      <c r="M52" s="24" t="s">
        <v>1141</v>
      </c>
      <c r="N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2" s="24">
        <f>ROUND(SUMPRODUCT(((A$2:A$908)=Table27[[#This Row],[Climb]])*N$2:N$908)/SUMPRODUCT((((A$2:A$908)=Table27[[#This Row],[Climb]])*((N$2:N$908)&gt;0))*1), 0)</f>
        <v>15</v>
      </c>
    </row>
    <row r="53" spans="1:15" x14ac:dyDescent="0.2">
      <c r="A53" t="s">
        <v>287</v>
      </c>
      <c r="B53" t="s">
        <v>1071</v>
      </c>
      <c r="C53" s="14" t="s">
        <v>1072</v>
      </c>
      <c r="D53" s="25">
        <v>43527</v>
      </c>
      <c r="E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" t="s">
        <v>71</v>
      </c>
      <c r="G53" s="24" t="s">
        <v>801</v>
      </c>
      <c r="H53" s="24">
        <f>YEAR(Table27[[#This Row],[Date]])</f>
        <v>2019</v>
      </c>
      <c r="I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" s="24" t="s">
        <v>288</v>
      </c>
      <c r="K53" s="24" t="s">
        <v>95</v>
      </c>
      <c r="L53" s="24">
        <v>3</v>
      </c>
      <c r="M53" s="24"/>
      <c r="N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3" s="24">
        <f>ROUND(SUMPRODUCT(((A$2:A$908)=Table27[[#This Row],[Climb]])*N$2:N$908)/SUMPRODUCT((((A$2:A$908)=Table27[[#This Row],[Climb]])*((N$2:N$908)&gt;0))*1), 0)</f>
        <v>15</v>
      </c>
    </row>
    <row r="54" spans="1:15" x14ac:dyDescent="0.2">
      <c r="A54" t="s">
        <v>287</v>
      </c>
      <c r="B54" t="s">
        <v>1071</v>
      </c>
      <c r="C54" s="14" t="s">
        <v>31</v>
      </c>
      <c r="D54" s="25">
        <v>43571</v>
      </c>
      <c r="E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" t="s">
        <v>71</v>
      </c>
      <c r="G54" s="24" t="str">
        <f>VLOOKUP(Table27[[#This Row],[Climber]],Table4[],2,)</f>
        <v>M</v>
      </c>
      <c r="H54" s="24">
        <f>YEAR(Table27[[#This Row],[Date]])</f>
        <v>2019</v>
      </c>
      <c r="I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" s="24" t="s">
        <v>288</v>
      </c>
      <c r="K54" s="24" t="s">
        <v>70</v>
      </c>
      <c r="L54" s="24">
        <v>4</v>
      </c>
      <c r="M54" s="24" t="s">
        <v>1143</v>
      </c>
      <c r="N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" s="24">
        <f>ROUND(SUMPRODUCT(((A$2:A$908)=Table27[[#This Row],[Climb]])*N$2:N$908)/SUMPRODUCT((((A$2:A$908)=Table27[[#This Row],[Climb]])*((N$2:N$908)&gt;0))*1), 0)</f>
        <v>15</v>
      </c>
    </row>
    <row r="55" spans="1:15" x14ac:dyDescent="0.2">
      <c r="A55" t="s">
        <v>161</v>
      </c>
      <c r="B55" t="s">
        <v>162</v>
      </c>
      <c r="C55" s="14" t="s">
        <v>156</v>
      </c>
      <c r="D55" s="25">
        <v>42005</v>
      </c>
      <c r="E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" t="s">
        <v>71</v>
      </c>
      <c r="G55" t="str">
        <f>VLOOKUP(Table27[[#This Row],[Climber]],Table4[],2,)</f>
        <v>M</v>
      </c>
      <c r="H55">
        <f>YEAR(Table27[[#This Row],[Date]])</f>
        <v>2015</v>
      </c>
      <c r="I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" s="24" t="s">
        <v>162</v>
      </c>
      <c r="K55" s="24" t="s">
        <v>1116</v>
      </c>
      <c r="L55" s="24">
        <v>1</v>
      </c>
      <c r="M55" s="24" t="s">
        <v>1116</v>
      </c>
      <c r="N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5" s="24">
        <f>ROUND(SUMPRODUCT(((A$2:A$908)=Table27[[#This Row],[Climb]])*N$2:N$908)/SUMPRODUCT((((A$2:A$908)=Table27[[#This Row],[Climb]])*((N$2:N$908)&gt;0))*1), 0)</f>
        <v>15</v>
      </c>
    </row>
    <row r="56" spans="1:15" x14ac:dyDescent="0.2">
      <c r="A56" t="s">
        <v>784</v>
      </c>
      <c r="B56" t="s">
        <v>785</v>
      </c>
      <c r="C56" s="2" t="s">
        <v>21</v>
      </c>
      <c r="D56" s="25">
        <v>42846</v>
      </c>
      <c r="E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" t="s">
        <v>53</v>
      </c>
      <c r="G56" t="str">
        <f>VLOOKUP(Table27[[#This Row],[Climber]],Table4[],2,)</f>
        <v>M</v>
      </c>
      <c r="H56">
        <f>YEAR(Table27[[#This Row],[Date]])</f>
        <v>2017</v>
      </c>
      <c r="I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" s="24" t="s">
        <v>785</v>
      </c>
      <c r="K56" s="24" t="s">
        <v>66</v>
      </c>
      <c r="L56" s="24">
        <v>1</v>
      </c>
      <c r="M56" s="24"/>
      <c r="N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" s="24">
        <f>ROUND(SUMPRODUCT(((A$2:A$908)=Table27[[#This Row],[Climb]])*N$2:N$908)/SUMPRODUCT((((A$2:A$908)=Table27[[#This Row],[Climb]])*((N$2:N$908)&gt;0))*1), 0)</f>
        <v>2</v>
      </c>
    </row>
    <row r="57" spans="1:15" x14ac:dyDescent="0.2">
      <c r="A57" t="s">
        <v>62</v>
      </c>
      <c r="B57" t="s">
        <v>63</v>
      </c>
      <c r="C57" s="14" t="s">
        <v>21</v>
      </c>
      <c r="D57" s="25">
        <v>43301</v>
      </c>
      <c r="E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7" t="s">
        <v>53</v>
      </c>
      <c r="G57" t="str">
        <f>VLOOKUP(Table27[[#This Row],[Climber]],Table4[],2,)</f>
        <v>M</v>
      </c>
      <c r="H57">
        <f>YEAR(Table27[[#This Row],[Date]])</f>
        <v>2018</v>
      </c>
      <c r="I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7" s="24" t="s">
        <v>63</v>
      </c>
      <c r="K57" s="24" t="s">
        <v>52</v>
      </c>
      <c r="L57" s="24">
        <v>1</v>
      </c>
      <c r="M57" s="24" t="s">
        <v>1144</v>
      </c>
      <c r="N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7" s="24">
        <f>ROUND(SUMPRODUCT(((A$2:A$908)=Table27[[#This Row],[Climb]])*N$2:N$908)/SUMPRODUCT((((A$2:A$908)=Table27[[#This Row],[Climb]])*((N$2:N$908)&gt;0))*1), 0)</f>
        <v>3</v>
      </c>
    </row>
    <row r="58" spans="1:15" x14ac:dyDescent="0.2">
      <c r="A58" t="s">
        <v>210</v>
      </c>
      <c r="B58" t="s">
        <v>63</v>
      </c>
      <c r="C58" s="14" t="s">
        <v>209</v>
      </c>
      <c r="D58" s="25">
        <v>42597</v>
      </c>
      <c r="E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" t="s">
        <v>53</v>
      </c>
      <c r="G58" t="str">
        <f>VLOOKUP(Table27[[#This Row],[Climber]],Table4[],2,)</f>
        <v>M</v>
      </c>
      <c r="H58">
        <f>YEAR(Table27[[#This Row],[Date]])</f>
        <v>2016</v>
      </c>
      <c r="I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" s="24" t="s">
        <v>63</v>
      </c>
      <c r="K58" s="24" t="s">
        <v>52</v>
      </c>
      <c r="L58" s="24">
        <v>1</v>
      </c>
      <c r="M58" s="24" t="s">
        <v>1124</v>
      </c>
      <c r="N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" s="24">
        <f>ROUND(SUMPRODUCT(((A$2:A$908)=Table27[[#This Row],[Climb]])*N$2:N$908)/SUMPRODUCT((((A$2:A$908)=Table27[[#This Row],[Climb]])*((N$2:N$908)&gt;0))*1), 0)</f>
        <v>3</v>
      </c>
    </row>
    <row r="59" spans="1:15" x14ac:dyDescent="0.2">
      <c r="A59" t="s">
        <v>787</v>
      </c>
      <c r="B59" t="s">
        <v>63</v>
      </c>
      <c r="C59" s="2" t="s">
        <v>21</v>
      </c>
      <c r="D59" s="25">
        <v>43304</v>
      </c>
      <c r="E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" t="s">
        <v>53</v>
      </c>
      <c r="G59" t="str">
        <f>VLOOKUP(Table27[[#This Row],[Climber]],Table4[],2,)</f>
        <v>M</v>
      </c>
      <c r="H59">
        <f>YEAR(Table27[[#This Row],[Date]])</f>
        <v>2018</v>
      </c>
      <c r="I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" s="24" t="s">
        <v>63</v>
      </c>
      <c r="K59" s="24" t="s">
        <v>66</v>
      </c>
      <c r="L59" s="24">
        <v>1</v>
      </c>
      <c r="M59" s="24"/>
      <c r="N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" s="24">
        <f>ROUND(SUMPRODUCT(((A$2:A$908)=Table27[[#This Row],[Climb]])*N$2:N$908)/SUMPRODUCT((((A$2:A$908)=Table27[[#This Row],[Climb]])*((N$2:N$908)&gt;0))*1), 0)</f>
        <v>2</v>
      </c>
    </row>
    <row r="60" spans="1:15" x14ac:dyDescent="0.2">
      <c r="A60" t="s">
        <v>163</v>
      </c>
      <c r="B60" t="s">
        <v>164</v>
      </c>
      <c r="C60" s="14" t="s">
        <v>522</v>
      </c>
      <c r="D60" s="25">
        <v>40624</v>
      </c>
      <c r="E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0" t="s">
        <v>71</v>
      </c>
      <c r="G60" t="str">
        <f>VLOOKUP(Table27[[#This Row],[Climber]],Table4[],2,)</f>
        <v>M</v>
      </c>
      <c r="H60">
        <f>YEAR(Table27[[#This Row],[Date]])</f>
        <v>2011</v>
      </c>
      <c r="I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0" s="24" t="s">
        <v>164</v>
      </c>
      <c r="K60" s="24" t="s">
        <v>70</v>
      </c>
      <c r="L60" s="24">
        <v>1</v>
      </c>
      <c r="M60" s="24" t="s">
        <v>1145</v>
      </c>
      <c r="N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0" s="24">
        <f>ROUND(SUMPRODUCT(((A$2:A$908)=Table27[[#This Row],[Climb]])*N$2:N$908)/SUMPRODUCT((((A$2:A$908)=Table27[[#This Row],[Climb]])*((N$2:N$908)&gt;0))*1), 0)</f>
        <v>15</v>
      </c>
    </row>
    <row r="61" spans="1:15" x14ac:dyDescent="0.2">
      <c r="A61" t="s">
        <v>163</v>
      </c>
      <c r="B61" t="s">
        <v>164</v>
      </c>
      <c r="C61" s="14" t="s">
        <v>156</v>
      </c>
      <c r="D61" s="25">
        <v>41674</v>
      </c>
      <c r="E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1" t="s">
        <v>71</v>
      </c>
      <c r="G61" t="str">
        <f>VLOOKUP(Table27[[#This Row],[Climber]],Table4[],2,)</f>
        <v>M</v>
      </c>
      <c r="H61">
        <f>YEAR(Table27[[#This Row],[Date]])</f>
        <v>2014</v>
      </c>
      <c r="I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1" s="24" t="s">
        <v>164</v>
      </c>
      <c r="K61" s="24" t="s">
        <v>70</v>
      </c>
      <c r="L61" s="24">
        <v>2</v>
      </c>
      <c r="M61" s="24"/>
      <c r="N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1" s="24">
        <f>ROUND(SUMPRODUCT(((A$2:A$908)=Table27[[#This Row],[Climb]])*N$2:N$908)/SUMPRODUCT((((A$2:A$908)=Table27[[#This Row],[Climb]])*((N$2:N$908)&gt;0))*1), 0)</f>
        <v>15</v>
      </c>
    </row>
    <row r="62" spans="1:15" x14ac:dyDescent="0.2">
      <c r="A62" t="s">
        <v>163</v>
      </c>
      <c r="B62" t="s">
        <v>164</v>
      </c>
      <c r="C62" s="14" t="s">
        <v>519</v>
      </c>
      <c r="D62" s="25">
        <v>42430</v>
      </c>
      <c r="E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2" t="s">
        <v>71</v>
      </c>
      <c r="G62" t="str">
        <f>VLOOKUP(Table27[[#This Row],[Climber]],Table4[],2,)</f>
        <v>M</v>
      </c>
      <c r="H62">
        <f>YEAR(Table27[[#This Row],[Date]])</f>
        <v>2016</v>
      </c>
      <c r="I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2" s="24" t="s">
        <v>164</v>
      </c>
      <c r="K62" s="24" t="s">
        <v>1002</v>
      </c>
      <c r="L62" s="24">
        <v>3</v>
      </c>
      <c r="M62" s="24"/>
      <c r="N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2" s="24">
        <f>ROUND(SUMPRODUCT(((A$2:A$908)=Table27[[#This Row],[Climb]])*N$2:N$908)/SUMPRODUCT((((A$2:A$908)=Table27[[#This Row],[Climb]])*((N$2:N$908)&gt;0))*1), 0)</f>
        <v>15</v>
      </c>
    </row>
    <row r="63" spans="1:15" x14ac:dyDescent="0.2">
      <c r="A63" t="s">
        <v>417</v>
      </c>
      <c r="B63" t="s">
        <v>788</v>
      </c>
      <c r="C63" s="14" t="s">
        <v>488</v>
      </c>
      <c r="D63" s="25">
        <v>37486</v>
      </c>
      <c r="E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" t="s">
        <v>71</v>
      </c>
      <c r="G63" t="str">
        <f>VLOOKUP(Table27[[#This Row],[Climber]],Table4[],2,)</f>
        <v>M</v>
      </c>
      <c r="H63">
        <f>YEAR(Table27[[#This Row],[Date]])</f>
        <v>2002</v>
      </c>
      <c r="I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" s="24" t="s">
        <v>115</v>
      </c>
      <c r="K63" s="24" t="s">
        <v>70</v>
      </c>
      <c r="L63" s="24">
        <v>1</v>
      </c>
      <c r="M63" s="24"/>
      <c r="N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" s="24">
        <f>ROUND(SUMPRODUCT(((A$2:A$908)=Table27[[#This Row],[Climb]])*N$2:N$908)/SUMPRODUCT((((A$2:A$908)=Table27[[#This Row],[Climb]])*((N$2:N$908)&gt;0))*1), 0)</f>
        <v>15</v>
      </c>
    </row>
    <row r="64" spans="1:15" x14ac:dyDescent="0.2">
      <c r="A64" t="s">
        <v>417</v>
      </c>
      <c r="B64" t="s">
        <v>788</v>
      </c>
      <c r="C64" s="14" t="s">
        <v>429</v>
      </c>
      <c r="D64" s="25">
        <v>43315</v>
      </c>
      <c r="E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" t="s">
        <v>71</v>
      </c>
      <c r="G64" t="str">
        <f>VLOOKUP(Table27[[#This Row],[Climber]],Table4[],2,)</f>
        <v>M</v>
      </c>
      <c r="H64">
        <f>YEAR(Table27[[#This Row],[Date]])</f>
        <v>2018</v>
      </c>
      <c r="I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" s="24" t="s">
        <v>115</v>
      </c>
      <c r="K64" s="24" t="s">
        <v>70</v>
      </c>
      <c r="L64" s="24">
        <v>2</v>
      </c>
      <c r="M64" s="24" t="s">
        <v>1146</v>
      </c>
      <c r="N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" s="24">
        <f>ROUND(SUMPRODUCT(((A$2:A$908)=Table27[[#This Row],[Climb]])*N$2:N$908)/SUMPRODUCT((((A$2:A$908)=Table27[[#This Row],[Climb]])*((N$2:N$908)&gt;0))*1), 0)</f>
        <v>15</v>
      </c>
    </row>
    <row r="65" spans="1:15" x14ac:dyDescent="0.2">
      <c r="A65" t="s">
        <v>417</v>
      </c>
      <c r="B65" t="s">
        <v>788</v>
      </c>
      <c r="C65" s="14" t="s">
        <v>31</v>
      </c>
      <c r="D65" s="25">
        <v>43329</v>
      </c>
      <c r="E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" t="s">
        <v>71</v>
      </c>
      <c r="G65" t="str">
        <f>VLOOKUP(Table27[[#This Row],[Climber]],Table4[],2,)</f>
        <v>M</v>
      </c>
      <c r="H65">
        <f>YEAR(Table27[[#This Row],[Date]])</f>
        <v>2018</v>
      </c>
      <c r="I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" s="24" t="s">
        <v>115</v>
      </c>
      <c r="K65" s="24" t="s">
        <v>70</v>
      </c>
      <c r="L65" s="24">
        <v>3</v>
      </c>
      <c r="M65" s="24" t="s">
        <v>1147</v>
      </c>
      <c r="N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" s="24">
        <f>ROUND(SUMPRODUCT(((A$2:A$908)=Table27[[#This Row],[Climb]])*N$2:N$908)/SUMPRODUCT((((A$2:A$908)=Table27[[#This Row],[Climb]])*((N$2:N$908)&gt;0))*1), 0)</f>
        <v>15</v>
      </c>
    </row>
    <row r="66" spans="1:15" x14ac:dyDescent="0.2">
      <c r="A66" t="s">
        <v>417</v>
      </c>
      <c r="B66" t="s">
        <v>788</v>
      </c>
      <c r="C66" s="14" t="s">
        <v>503</v>
      </c>
      <c r="D66" s="25">
        <v>43330</v>
      </c>
      <c r="E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" t="s">
        <v>71</v>
      </c>
      <c r="G66" t="str">
        <f>VLOOKUP(Table27[[#This Row],[Climber]],Table4[],2,)</f>
        <v>M</v>
      </c>
      <c r="H66">
        <f>YEAR(Table27[[#This Row],[Date]])</f>
        <v>2018</v>
      </c>
      <c r="I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" s="24" t="s">
        <v>115</v>
      </c>
      <c r="K66" s="24" t="s">
        <v>70</v>
      </c>
      <c r="L66" s="24">
        <v>4</v>
      </c>
      <c r="M66" s="24"/>
      <c r="N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" s="24">
        <f>ROUND(SUMPRODUCT(((A$2:A$908)=Table27[[#This Row],[Climb]])*N$2:N$908)/SUMPRODUCT((((A$2:A$908)=Table27[[#This Row],[Climb]])*((N$2:N$908)&gt;0))*1), 0)</f>
        <v>15</v>
      </c>
    </row>
    <row r="67" spans="1:15" x14ac:dyDescent="0.2">
      <c r="A67" t="s">
        <v>490</v>
      </c>
      <c r="B67" t="s">
        <v>788</v>
      </c>
      <c r="C67" s="14" t="s">
        <v>488</v>
      </c>
      <c r="D67" s="25">
        <v>42644</v>
      </c>
      <c r="E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" t="s">
        <v>71</v>
      </c>
      <c r="G67" t="str">
        <f>VLOOKUP(Table27[[#This Row],[Climber]],Table4[],2,)</f>
        <v>M</v>
      </c>
      <c r="H67">
        <f>YEAR(Table27[[#This Row],[Date]])</f>
        <v>2016</v>
      </c>
      <c r="I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" s="24" t="s">
        <v>115</v>
      </c>
      <c r="K67" s="24" t="s">
        <v>1116</v>
      </c>
      <c r="L67" s="24">
        <v>1</v>
      </c>
      <c r="M67" s="24" t="s">
        <v>1148</v>
      </c>
      <c r="N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7" s="24">
        <f>ROUND(SUMPRODUCT(((A$2:A$908)=Table27[[#This Row],[Climb]])*N$2:N$908)/SUMPRODUCT((((A$2:A$908)=Table27[[#This Row],[Climb]])*((N$2:N$908)&gt;0))*1), 0)</f>
        <v>15</v>
      </c>
    </row>
    <row r="68" spans="1:15" x14ac:dyDescent="0.2">
      <c r="A68" t="s">
        <v>655</v>
      </c>
      <c r="B68" t="s">
        <v>788</v>
      </c>
      <c r="C68" s="14" t="s">
        <v>665</v>
      </c>
      <c r="D68" s="25">
        <v>41835</v>
      </c>
      <c r="E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" t="s">
        <v>71</v>
      </c>
      <c r="G68" t="str">
        <f>VLOOKUP(Table27[[#This Row],[Climber]],Table4[],2,)</f>
        <v>M</v>
      </c>
      <c r="H68">
        <f>YEAR(Table27[[#This Row],[Date]])</f>
        <v>2014</v>
      </c>
      <c r="I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" s="24" t="s">
        <v>425</v>
      </c>
      <c r="K68" s="24" t="s">
        <v>70</v>
      </c>
      <c r="L68" s="24">
        <v>1</v>
      </c>
      <c r="M68" s="24"/>
      <c r="N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" s="24">
        <f>ROUND(SUMPRODUCT(((A$2:A$908)=Table27[[#This Row],[Climb]])*N$2:N$908)/SUMPRODUCT((((A$2:A$908)=Table27[[#This Row],[Climb]])*((N$2:N$908)&gt;0))*1), 0)</f>
        <v>15</v>
      </c>
    </row>
    <row r="69" spans="1:15" x14ac:dyDescent="0.2">
      <c r="A69" t="s">
        <v>655</v>
      </c>
      <c r="B69" t="s">
        <v>788</v>
      </c>
      <c r="C69" s="14" t="s">
        <v>28</v>
      </c>
      <c r="D69" s="25">
        <v>42600</v>
      </c>
      <c r="E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" t="s">
        <v>71</v>
      </c>
      <c r="G69" t="str">
        <f>VLOOKUP(Table27[[#This Row],[Climber]],Table4[],2,)</f>
        <v>M</v>
      </c>
      <c r="H69">
        <f>YEAR(Table27[[#This Row],[Date]])</f>
        <v>2016</v>
      </c>
      <c r="I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" s="24" t="s">
        <v>425</v>
      </c>
      <c r="K69" s="24" t="s">
        <v>95</v>
      </c>
      <c r="L69" s="24">
        <v>2</v>
      </c>
      <c r="M69" s="24"/>
      <c r="N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9" s="24">
        <f>ROUND(SUMPRODUCT(((A$2:A$908)=Table27[[#This Row],[Climb]])*N$2:N$908)/SUMPRODUCT((((A$2:A$908)=Table27[[#This Row],[Climb]])*((N$2:N$908)&gt;0))*1), 0)</f>
        <v>15</v>
      </c>
    </row>
    <row r="70" spans="1:15" x14ac:dyDescent="0.2">
      <c r="A70" t="s">
        <v>553</v>
      </c>
      <c r="B70" t="s">
        <v>788</v>
      </c>
      <c r="C70" s="14" t="s">
        <v>542</v>
      </c>
      <c r="D70" s="25">
        <v>41812</v>
      </c>
      <c r="E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0" t="s">
        <v>71</v>
      </c>
      <c r="G70" t="str">
        <f>VLOOKUP(Table27[[#This Row],[Climber]],Table4[],2,)</f>
        <v>M</v>
      </c>
      <c r="H70">
        <f>YEAR(Table27[[#This Row],[Date]])</f>
        <v>2014</v>
      </c>
      <c r="I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0" s="24" t="s">
        <v>554</v>
      </c>
      <c r="K70" s="24" t="s">
        <v>95</v>
      </c>
      <c r="L70" s="24">
        <v>1</v>
      </c>
      <c r="M70" s="24"/>
      <c r="N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0" s="24">
        <f>ROUND(SUMPRODUCT(((A$2:A$908)=Table27[[#This Row],[Climb]])*N$2:N$908)/SUMPRODUCT((((A$2:A$908)=Table27[[#This Row],[Climb]])*((N$2:N$908)&gt;0))*1), 0)</f>
        <v>15</v>
      </c>
    </row>
    <row r="71" spans="1:15" x14ac:dyDescent="0.2">
      <c r="A71" t="s">
        <v>553</v>
      </c>
      <c r="B71" t="s">
        <v>788</v>
      </c>
      <c r="C71" s="14" t="s">
        <v>28</v>
      </c>
      <c r="D71" s="25">
        <v>42956</v>
      </c>
      <c r="E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1" t="s">
        <v>71</v>
      </c>
      <c r="G71" t="str">
        <f>VLOOKUP(Table27[[#This Row],[Climber]],Table4[],2,)</f>
        <v>M</v>
      </c>
      <c r="H71">
        <f>YEAR(Table27[[#This Row],[Date]])</f>
        <v>2017</v>
      </c>
      <c r="I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1" s="24" t="s">
        <v>554</v>
      </c>
      <c r="K71" s="24" t="s">
        <v>70</v>
      </c>
      <c r="L71" s="24">
        <v>2</v>
      </c>
      <c r="M71" s="24"/>
      <c r="N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1" s="24">
        <f>ROUND(SUMPRODUCT(((A$2:A$908)=Table27[[#This Row],[Climb]])*N$2:N$908)/SUMPRODUCT((((A$2:A$908)=Table27[[#This Row],[Climb]])*((N$2:N$908)&gt;0))*1), 0)</f>
        <v>15</v>
      </c>
    </row>
    <row r="72" spans="1:15" x14ac:dyDescent="0.2">
      <c r="A72" t="s">
        <v>553</v>
      </c>
      <c r="B72" t="s">
        <v>788</v>
      </c>
      <c r="C72" s="14" t="s">
        <v>722</v>
      </c>
      <c r="D72" s="25">
        <v>42956</v>
      </c>
      <c r="E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" t="s">
        <v>71</v>
      </c>
      <c r="G72" t="str">
        <f>VLOOKUP(Table27[[#This Row],[Climber]],Table4[],2,)</f>
        <v>M</v>
      </c>
      <c r="H72">
        <f>YEAR(Table27[[#This Row],[Date]])</f>
        <v>2017</v>
      </c>
      <c r="I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" s="24" t="s">
        <v>554</v>
      </c>
      <c r="K72" s="24" t="s">
        <v>70</v>
      </c>
      <c r="L72" s="24">
        <v>3</v>
      </c>
      <c r="M72" s="24"/>
      <c r="N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" s="24">
        <f>ROUND(SUMPRODUCT(((A$2:A$908)=Table27[[#This Row],[Climb]])*N$2:N$908)/SUMPRODUCT((((A$2:A$908)=Table27[[#This Row],[Climb]])*((N$2:N$908)&gt;0))*1), 0)</f>
        <v>15</v>
      </c>
    </row>
    <row r="73" spans="1:15" x14ac:dyDescent="0.2">
      <c r="A73" t="s">
        <v>549</v>
      </c>
      <c r="B73" t="s">
        <v>788</v>
      </c>
      <c r="C73" s="14" t="s">
        <v>28</v>
      </c>
      <c r="D73" s="25">
        <v>40030</v>
      </c>
      <c r="E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" t="s">
        <v>71</v>
      </c>
      <c r="G73" t="str">
        <f>VLOOKUP(Table27[[#This Row],[Climber]],Table4[],2,)</f>
        <v>M</v>
      </c>
      <c r="H73">
        <f>YEAR(Table27[[#This Row],[Date]])</f>
        <v>2009</v>
      </c>
      <c r="I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" s="24" t="s">
        <v>115</v>
      </c>
      <c r="K73" s="24" t="s">
        <v>70</v>
      </c>
      <c r="L73" s="24">
        <v>1</v>
      </c>
      <c r="M73" s="24"/>
      <c r="N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" s="24">
        <f>ROUND(SUMPRODUCT(((A$2:A$908)=Table27[[#This Row],[Climb]])*N$2:N$908)/SUMPRODUCT((((A$2:A$908)=Table27[[#This Row],[Climb]])*((N$2:N$908)&gt;0))*1), 0)</f>
        <v>15</v>
      </c>
    </row>
    <row r="74" spans="1:15" x14ac:dyDescent="0.2">
      <c r="A74" t="s">
        <v>549</v>
      </c>
      <c r="B74" t="s">
        <v>788</v>
      </c>
      <c r="C74" s="14" t="s">
        <v>542</v>
      </c>
      <c r="D74" s="25">
        <v>42191</v>
      </c>
      <c r="E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4" t="s">
        <v>71</v>
      </c>
      <c r="G74" t="str">
        <f>VLOOKUP(Table27[[#This Row],[Climber]],Table4[],2,)</f>
        <v>M</v>
      </c>
      <c r="H74">
        <f>YEAR(Table27[[#This Row],[Date]])</f>
        <v>2015</v>
      </c>
      <c r="I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4" s="24" t="s">
        <v>115</v>
      </c>
      <c r="K74" s="24" t="s">
        <v>70</v>
      </c>
      <c r="L74" s="24">
        <v>2</v>
      </c>
      <c r="M74" s="24" t="s">
        <v>1123</v>
      </c>
      <c r="N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4" s="24">
        <f>ROUND(SUMPRODUCT(((A$2:A$908)=Table27[[#This Row],[Climb]])*N$2:N$908)/SUMPRODUCT((((A$2:A$908)=Table27[[#This Row],[Climb]])*((N$2:N$908)&gt;0))*1), 0)</f>
        <v>15</v>
      </c>
    </row>
    <row r="75" spans="1:15" x14ac:dyDescent="0.2">
      <c r="A75" t="s">
        <v>114</v>
      </c>
      <c r="B75" t="s">
        <v>788</v>
      </c>
      <c r="C75" s="14" t="s">
        <v>488</v>
      </c>
      <c r="D75" s="25">
        <v>37488</v>
      </c>
      <c r="E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5" t="s">
        <v>71</v>
      </c>
      <c r="G75" t="str">
        <f>VLOOKUP(Table27[[#This Row],[Climber]],Table4[],2,)</f>
        <v>M</v>
      </c>
      <c r="H75">
        <f>YEAR(Table27[[#This Row],[Date]])</f>
        <v>2002</v>
      </c>
      <c r="I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5" s="24" t="s">
        <v>115</v>
      </c>
      <c r="K75" s="24" t="s">
        <v>95</v>
      </c>
      <c r="L75" s="24">
        <v>1</v>
      </c>
      <c r="M75" s="24"/>
      <c r="N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5" s="24">
        <f>ROUND(SUMPRODUCT(((A$2:A$908)=Table27[[#This Row],[Climb]])*N$2:N$908)/SUMPRODUCT((((A$2:A$908)=Table27[[#This Row],[Climb]])*((N$2:N$908)&gt;0))*1), 0)</f>
        <v>15</v>
      </c>
    </row>
    <row r="76" spans="1:15" x14ac:dyDescent="0.2">
      <c r="A76" t="s">
        <v>114</v>
      </c>
      <c r="B76" t="s">
        <v>788</v>
      </c>
      <c r="C76" s="14" t="s">
        <v>665</v>
      </c>
      <c r="D76" s="25">
        <v>40414</v>
      </c>
      <c r="E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" t="s">
        <v>71</v>
      </c>
      <c r="G76" t="str">
        <f>VLOOKUP(Table27[[#This Row],[Climber]],Table4[],2,)</f>
        <v>M</v>
      </c>
      <c r="H76">
        <f>YEAR(Table27[[#This Row],[Date]])</f>
        <v>2010</v>
      </c>
      <c r="I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" s="24" t="s">
        <v>115</v>
      </c>
      <c r="K76" s="24" t="s">
        <v>70</v>
      </c>
      <c r="L76" s="24">
        <v>2</v>
      </c>
      <c r="M76" s="24" t="s">
        <v>1149</v>
      </c>
      <c r="N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" s="24">
        <f>ROUND(SUMPRODUCT(((A$2:A$908)=Table27[[#This Row],[Climb]])*N$2:N$908)/SUMPRODUCT((((A$2:A$908)=Table27[[#This Row],[Climb]])*((N$2:N$908)&gt;0))*1), 0)</f>
        <v>15</v>
      </c>
    </row>
    <row r="77" spans="1:15" x14ac:dyDescent="0.2">
      <c r="A77" t="s">
        <v>114</v>
      </c>
      <c r="B77" t="s">
        <v>788</v>
      </c>
      <c r="C77" s="14" t="s">
        <v>21</v>
      </c>
      <c r="D77" s="25">
        <v>40769</v>
      </c>
      <c r="E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" t="s">
        <v>71</v>
      </c>
      <c r="G77" t="str">
        <f>VLOOKUP(Table27[[#This Row],[Climber]],Table4[],2,)</f>
        <v>M</v>
      </c>
      <c r="H77">
        <f>YEAR(Table27[[#This Row],[Date]])</f>
        <v>2011</v>
      </c>
      <c r="I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" s="24" t="s">
        <v>115</v>
      </c>
      <c r="K77" s="24" t="s">
        <v>70</v>
      </c>
      <c r="L77" s="24">
        <v>3</v>
      </c>
      <c r="M77" s="24" t="s">
        <v>1150</v>
      </c>
      <c r="N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" s="24">
        <f>ROUND(SUMPRODUCT(((A$2:A$908)=Table27[[#This Row],[Climb]])*N$2:N$908)/SUMPRODUCT((((A$2:A$908)=Table27[[#This Row],[Climb]])*((N$2:N$908)&gt;0))*1), 0)</f>
        <v>15</v>
      </c>
    </row>
    <row r="78" spans="1:15" x14ac:dyDescent="0.2">
      <c r="A78" t="s">
        <v>114</v>
      </c>
      <c r="B78" t="s">
        <v>788</v>
      </c>
      <c r="C78" s="14" t="s">
        <v>31</v>
      </c>
      <c r="D78" s="25">
        <v>41134</v>
      </c>
      <c r="E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8" t="s">
        <v>71</v>
      </c>
      <c r="G78" t="str">
        <f>VLOOKUP(Table27[[#This Row],[Climber]],Table4[],2,)</f>
        <v>M</v>
      </c>
      <c r="H78">
        <f>YEAR(Table27[[#This Row],[Date]])</f>
        <v>2012</v>
      </c>
      <c r="I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8" s="24" t="s">
        <v>115</v>
      </c>
      <c r="K78" s="24" t="s">
        <v>70</v>
      </c>
      <c r="L78" s="24">
        <v>4</v>
      </c>
      <c r="M78" s="24"/>
      <c r="N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8" s="24">
        <f>ROUND(SUMPRODUCT(((A$2:A$908)=Table27[[#This Row],[Climb]])*N$2:N$908)/SUMPRODUCT((((A$2:A$908)=Table27[[#This Row],[Climb]])*((N$2:N$908)&gt;0))*1), 0)</f>
        <v>15</v>
      </c>
    </row>
    <row r="79" spans="1:15" x14ac:dyDescent="0.2">
      <c r="A79" t="s">
        <v>114</v>
      </c>
      <c r="B79" t="s">
        <v>788</v>
      </c>
      <c r="C79" s="14" t="s">
        <v>522</v>
      </c>
      <c r="D79" s="25">
        <v>42182</v>
      </c>
      <c r="E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9" t="s">
        <v>71</v>
      </c>
      <c r="G79" t="str">
        <f>VLOOKUP(Table27[[#This Row],[Climber]],Table4[],2,)</f>
        <v>M</v>
      </c>
      <c r="H79">
        <f>YEAR(Table27[[#This Row],[Date]])</f>
        <v>2015</v>
      </c>
      <c r="I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9" s="24" t="s">
        <v>115</v>
      </c>
      <c r="K79" s="24" t="s">
        <v>70</v>
      </c>
      <c r="L79" s="24">
        <v>5</v>
      </c>
      <c r="M79" s="24"/>
      <c r="N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9" s="24">
        <f>ROUND(SUMPRODUCT(((A$2:A$908)=Table27[[#This Row],[Climb]])*N$2:N$908)/SUMPRODUCT((((A$2:A$908)=Table27[[#This Row],[Climb]])*((N$2:N$908)&gt;0))*1), 0)</f>
        <v>15</v>
      </c>
    </row>
    <row r="80" spans="1:15" x14ac:dyDescent="0.2">
      <c r="A80" t="s">
        <v>114</v>
      </c>
      <c r="B80" t="s">
        <v>788</v>
      </c>
      <c r="C80" s="14" t="s">
        <v>722</v>
      </c>
      <c r="D80" s="25">
        <v>42552</v>
      </c>
      <c r="E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0" t="s">
        <v>71</v>
      </c>
      <c r="G80" t="str">
        <f>VLOOKUP(Table27[[#This Row],[Climber]],Table4[],2,)</f>
        <v>M</v>
      </c>
      <c r="H80">
        <f>YEAR(Table27[[#This Row],[Date]])</f>
        <v>2016</v>
      </c>
      <c r="I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0" s="24" t="s">
        <v>115</v>
      </c>
      <c r="K80" s="24" t="s">
        <v>1002</v>
      </c>
      <c r="L80" s="24">
        <v>6</v>
      </c>
      <c r="M80" s="24" t="s">
        <v>1151</v>
      </c>
      <c r="N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" s="24">
        <f>ROUND(SUMPRODUCT(((A$2:A$908)=Table27[[#This Row],[Climb]])*N$2:N$908)/SUMPRODUCT((((A$2:A$908)=Table27[[#This Row],[Climb]])*((N$2:N$908)&gt;0))*1), 0)</f>
        <v>15</v>
      </c>
    </row>
    <row r="81" spans="1:15" x14ac:dyDescent="0.2">
      <c r="A81" t="s">
        <v>114</v>
      </c>
      <c r="B81" t="s">
        <v>788</v>
      </c>
      <c r="C81" s="14" t="s">
        <v>28</v>
      </c>
      <c r="D81" s="25">
        <v>42575</v>
      </c>
      <c r="E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1" t="s">
        <v>71</v>
      </c>
      <c r="G81" t="str">
        <f>VLOOKUP(Table27[[#This Row],[Climber]],Table4[],2,)</f>
        <v>M</v>
      </c>
      <c r="H81">
        <f>YEAR(Table27[[#This Row],[Date]])</f>
        <v>2016</v>
      </c>
      <c r="I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1" s="24" t="s">
        <v>115</v>
      </c>
      <c r="K81" s="24" t="s">
        <v>70</v>
      </c>
      <c r="L81" s="24">
        <v>7</v>
      </c>
      <c r="M81" s="24" t="s">
        <v>1151</v>
      </c>
      <c r="N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1" s="24">
        <f>ROUND(SUMPRODUCT(((A$2:A$908)=Table27[[#This Row],[Climb]])*N$2:N$908)/SUMPRODUCT((((A$2:A$908)=Table27[[#This Row],[Climb]])*((N$2:N$908)&gt;0))*1), 0)</f>
        <v>15</v>
      </c>
    </row>
    <row r="82" spans="1:15" x14ac:dyDescent="0.2">
      <c r="A82" t="s">
        <v>114</v>
      </c>
      <c r="B82" t="s">
        <v>788</v>
      </c>
      <c r="C82" s="14" t="s">
        <v>762</v>
      </c>
      <c r="D82" s="25">
        <v>42575</v>
      </c>
      <c r="E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2" t="s">
        <v>71</v>
      </c>
      <c r="G82" t="str">
        <f>VLOOKUP(Table27[[#This Row],[Climber]],Table4[],2,)</f>
        <v>M</v>
      </c>
      <c r="H82">
        <f>YEAR(Table27[[#This Row],[Date]])</f>
        <v>2016</v>
      </c>
      <c r="I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2" s="24" t="s">
        <v>115</v>
      </c>
      <c r="K82" s="24" t="s">
        <v>70</v>
      </c>
      <c r="L82" s="24">
        <v>8</v>
      </c>
      <c r="M82" s="24"/>
      <c r="N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2" s="24">
        <f>ROUND(SUMPRODUCT(((A$2:A$908)=Table27[[#This Row],[Climb]])*N$2:N$908)/SUMPRODUCT((((A$2:A$908)=Table27[[#This Row],[Climb]])*((N$2:N$908)&gt;0))*1), 0)</f>
        <v>15</v>
      </c>
    </row>
    <row r="83" spans="1:15" x14ac:dyDescent="0.2">
      <c r="A83" t="s">
        <v>114</v>
      </c>
      <c r="B83" t="s">
        <v>788</v>
      </c>
      <c r="C83" s="14" t="s">
        <v>429</v>
      </c>
      <c r="D83" s="25">
        <v>42583</v>
      </c>
      <c r="E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" t="s">
        <v>71</v>
      </c>
      <c r="G83" t="str">
        <f>VLOOKUP(Table27[[#This Row],[Climber]],Table4[],2,)</f>
        <v>M</v>
      </c>
      <c r="H83">
        <f>YEAR(Table27[[#This Row],[Date]])</f>
        <v>2016</v>
      </c>
      <c r="I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" s="24" t="s">
        <v>115</v>
      </c>
      <c r="K83" s="24" t="s">
        <v>70</v>
      </c>
      <c r="L83" s="24">
        <v>9</v>
      </c>
      <c r="M83" s="24"/>
      <c r="N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" s="24">
        <f>ROUND(SUMPRODUCT(((A$2:A$908)=Table27[[#This Row],[Climb]])*N$2:N$908)/SUMPRODUCT((((A$2:A$908)=Table27[[#This Row],[Climb]])*((N$2:N$908)&gt;0))*1), 0)</f>
        <v>15</v>
      </c>
    </row>
    <row r="84" spans="1:15" x14ac:dyDescent="0.2">
      <c r="A84" t="s">
        <v>114</v>
      </c>
      <c r="B84" t="s">
        <v>788</v>
      </c>
      <c r="C84" s="14" t="s">
        <v>296</v>
      </c>
      <c r="D84" s="25">
        <v>42887</v>
      </c>
      <c r="E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" t="s">
        <v>71</v>
      </c>
      <c r="G84" t="str">
        <f>VLOOKUP(Table27[[#This Row],[Climber]],Table4[],2,)</f>
        <v>M</v>
      </c>
      <c r="H84">
        <f>YEAR(Table27[[#This Row],[Date]])</f>
        <v>2017</v>
      </c>
      <c r="I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" s="24" t="s">
        <v>115</v>
      </c>
      <c r="K84" s="24" t="s">
        <v>70</v>
      </c>
      <c r="L84" s="24">
        <v>10</v>
      </c>
      <c r="M84" s="24" t="s">
        <v>1152</v>
      </c>
      <c r="N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" s="24">
        <f>ROUND(SUMPRODUCT(((A$2:A$908)=Table27[[#This Row],[Climb]])*N$2:N$908)/SUMPRODUCT((((A$2:A$908)=Table27[[#This Row],[Climb]])*((N$2:N$908)&gt;0))*1), 0)</f>
        <v>15</v>
      </c>
    </row>
    <row r="85" spans="1:15" x14ac:dyDescent="0.2">
      <c r="A85" t="s">
        <v>114</v>
      </c>
      <c r="B85" t="s">
        <v>788</v>
      </c>
      <c r="C85" s="14" t="s">
        <v>198</v>
      </c>
      <c r="D85" s="25">
        <v>42922</v>
      </c>
      <c r="E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" t="s">
        <v>71</v>
      </c>
      <c r="G85" t="str">
        <f>VLOOKUP(Table27[[#This Row],[Climber]],Table4[],2,)</f>
        <v>M</v>
      </c>
      <c r="H85">
        <f>YEAR(Table27[[#This Row],[Date]])</f>
        <v>2017</v>
      </c>
      <c r="I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" s="24" t="s">
        <v>115</v>
      </c>
      <c r="K85" s="24" t="s">
        <v>70</v>
      </c>
      <c r="L85" s="24">
        <v>11</v>
      </c>
      <c r="M85" s="24" t="s">
        <v>1153</v>
      </c>
      <c r="N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" s="24">
        <f>ROUND(SUMPRODUCT(((A$2:A$908)=Table27[[#This Row],[Climb]])*N$2:N$908)/SUMPRODUCT((((A$2:A$908)=Table27[[#This Row],[Climb]])*((N$2:N$908)&gt;0))*1), 0)</f>
        <v>15</v>
      </c>
    </row>
    <row r="86" spans="1:15" x14ac:dyDescent="0.2">
      <c r="A86" t="s">
        <v>114</v>
      </c>
      <c r="B86" t="s">
        <v>788</v>
      </c>
      <c r="C86" s="14" t="s">
        <v>209</v>
      </c>
      <c r="D86" s="25">
        <v>42926</v>
      </c>
      <c r="E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" t="s">
        <v>71</v>
      </c>
      <c r="G86" t="str">
        <f>VLOOKUP(Table27[[#This Row],[Climber]],Table4[],2,)</f>
        <v>M</v>
      </c>
      <c r="H86">
        <f>YEAR(Table27[[#This Row],[Date]])</f>
        <v>2017</v>
      </c>
      <c r="I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" s="24" t="s">
        <v>115</v>
      </c>
      <c r="K86" s="24" t="s">
        <v>1002</v>
      </c>
      <c r="L86" s="24">
        <v>12</v>
      </c>
      <c r="M86" s="24" t="s">
        <v>1154</v>
      </c>
      <c r="N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6" s="24">
        <f>ROUND(SUMPRODUCT(((A$2:A$908)=Table27[[#This Row],[Climb]])*N$2:N$908)/SUMPRODUCT((((A$2:A$908)=Table27[[#This Row],[Climb]])*((N$2:N$908)&gt;0))*1), 0)</f>
        <v>15</v>
      </c>
    </row>
    <row r="87" spans="1:15" x14ac:dyDescent="0.2">
      <c r="A87" t="s">
        <v>114</v>
      </c>
      <c r="B87" t="s">
        <v>788</v>
      </c>
      <c r="C87" s="14" t="s">
        <v>745</v>
      </c>
      <c r="D87" s="25">
        <v>42968</v>
      </c>
      <c r="E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" t="s">
        <v>71</v>
      </c>
      <c r="G87" t="str">
        <f>VLOOKUP(Table27[[#This Row],[Climber]],Table4[],2,)</f>
        <v>M</v>
      </c>
      <c r="H87">
        <f>YEAR(Table27[[#This Row],[Date]])</f>
        <v>2017</v>
      </c>
      <c r="I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" s="24" t="s">
        <v>115</v>
      </c>
      <c r="K87" s="24" t="s">
        <v>70</v>
      </c>
      <c r="L87" s="24">
        <v>13</v>
      </c>
      <c r="M87" s="24"/>
      <c r="N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" s="24">
        <f>ROUND(SUMPRODUCT(((A$2:A$908)=Table27[[#This Row],[Climb]])*N$2:N$908)/SUMPRODUCT((((A$2:A$908)=Table27[[#This Row],[Climb]])*((N$2:N$908)&gt;0))*1), 0)</f>
        <v>15</v>
      </c>
    </row>
    <row r="88" spans="1:15" x14ac:dyDescent="0.2">
      <c r="A88" t="s">
        <v>114</v>
      </c>
      <c r="B88" t="s">
        <v>788</v>
      </c>
      <c r="C88" s="14" t="s">
        <v>133</v>
      </c>
      <c r="D88" s="25">
        <v>43313</v>
      </c>
      <c r="E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" t="s">
        <v>71</v>
      </c>
      <c r="G88" t="str">
        <f>VLOOKUP(Table27[[#This Row],[Climber]],Table4[],2,)</f>
        <v>M</v>
      </c>
      <c r="H88">
        <f>YEAR(Table27[[#This Row],[Date]])</f>
        <v>2018</v>
      </c>
      <c r="I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" s="24" t="s">
        <v>115</v>
      </c>
      <c r="K88" s="24" t="s">
        <v>70</v>
      </c>
      <c r="L88" s="24">
        <v>14</v>
      </c>
      <c r="M88" s="24"/>
      <c r="N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" s="24">
        <f>ROUND(SUMPRODUCT(((A$2:A$908)=Table27[[#This Row],[Climb]])*N$2:N$908)/SUMPRODUCT((((A$2:A$908)=Table27[[#This Row],[Climb]])*((N$2:N$908)&gt;0))*1), 0)</f>
        <v>15</v>
      </c>
    </row>
    <row r="89" spans="1:15" x14ac:dyDescent="0.2">
      <c r="A89" t="s">
        <v>114</v>
      </c>
      <c r="B89" t="s">
        <v>788</v>
      </c>
      <c r="C89" s="14" t="s">
        <v>755</v>
      </c>
      <c r="D89" s="25">
        <v>43325</v>
      </c>
      <c r="E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" t="s">
        <v>71</v>
      </c>
      <c r="G89" t="str">
        <f>VLOOKUP(Table27[[#This Row],[Climber]],Table4[],2,)</f>
        <v>M</v>
      </c>
      <c r="H89">
        <f>YEAR(Table27[[#This Row],[Date]])</f>
        <v>2018</v>
      </c>
      <c r="I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" s="24" t="s">
        <v>115</v>
      </c>
      <c r="K89" s="24" t="s">
        <v>70</v>
      </c>
      <c r="L89" s="24">
        <v>15</v>
      </c>
      <c r="M89" s="24" t="s">
        <v>1139</v>
      </c>
      <c r="N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" s="24">
        <f>ROUND(SUMPRODUCT(((A$2:A$908)=Table27[[#This Row],[Climb]])*N$2:N$908)/SUMPRODUCT((((A$2:A$908)=Table27[[#This Row],[Climb]])*((N$2:N$908)&gt;0))*1), 0)</f>
        <v>15</v>
      </c>
    </row>
    <row r="90" spans="1:15" x14ac:dyDescent="0.2">
      <c r="A90" t="s">
        <v>419</v>
      </c>
      <c r="B90" t="s">
        <v>788</v>
      </c>
      <c r="C90" s="14" t="s">
        <v>31</v>
      </c>
      <c r="D90" s="25">
        <v>42173</v>
      </c>
      <c r="E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" t="s">
        <v>71</v>
      </c>
      <c r="G90" t="str">
        <f>VLOOKUP(Table27[[#This Row],[Climber]],Table4[],2,)</f>
        <v>M</v>
      </c>
      <c r="H90">
        <f>YEAR(Table27[[#This Row],[Date]])</f>
        <v>2015</v>
      </c>
      <c r="I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" s="24" t="s">
        <v>115</v>
      </c>
      <c r="K90" s="24" t="s">
        <v>70</v>
      </c>
      <c r="L90" s="24">
        <v>1</v>
      </c>
      <c r="M90" s="24" t="s">
        <v>1361</v>
      </c>
      <c r="N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" s="24">
        <f>ROUND(SUMPRODUCT(((A$2:A$908)=Table27[[#This Row],[Climb]])*N$2:N$908)/SUMPRODUCT((((A$2:A$908)=Table27[[#This Row],[Climb]])*((N$2:N$908)&gt;0))*1), 0)</f>
        <v>15</v>
      </c>
    </row>
    <row r="91" spans="1:15" x14ac:dyDescent="0.2">
      <c r="A91" t="s">
        <v>419</v>
      </c>
      <c r="B91" t="s">
        <v>788</v>
      </c>
      <c r="C91" s="14" t="s">
        <v>28</v>
      </c>
      <c r="D91" s="25">
        <v>42225</v>
      </c>
      <c r="E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1" t="s">
        <v>71</v>
      </c>
      <c r="G91" t="str">
        <f>VLOOKUP(Table27[[#This Row],[Climber]],Table4[],2,)</f>
        <v>M</v>
      </c>
      <c r="H91">
        <f>YEAR(Table27[[#This Row],[Date]])</f>
        <v>2015</v>
      </c>
      <c r="I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1" s="24" t="s">
        <v>115</v>
      </c>
      <c r="K91" s="24" t="s">
        <v>1116</v>
      </c>
      <c r="L91" s="24">
        <v>2</v>
      </c>
      <c r="M91" s="24" t="s">
        <v>1116</v>
      </c>
      <c r="N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1" s="24">
        <f>ROUND(SUMPRODUCT(((A$2:A$908)=Table27[[#This Row],[Climb]])*N$2:N$908)/SUMPRODUCT((((A$2:A$908)=Table27[[#This Row],[Climb]])*((N$2:N$908)&gt;0))*1), 0)</f>
        <v>15</v>
      </c>
    </row>
    <row r="92" spans="1:15" x14ac:dyDescent="0.2">
      <c r="A92" t="s">
        <v>419</v>
      </c>
      <c r="B92" t="s">
        <v>788</v>
      </c>
      <c r="C92" s="14" t="s">
        <v>665</v>
      </c>
      <c r="D92" s="25">
        <v>42923</v>
      </c>
      <c r="E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2" t="s">
        <v>71</v>
      </c>
      <c r="G92" t="str">
        <f>VLOOKUP(Table27[[#This Row],[Climber]],Table4[],2,)</f>
        <v>M</v>
      </c>
      <c r="H92">
        <f>YEAR(Table27[[#This Row],[Date]])</f>
        <v>2017</v>
      </c>
      <c r="I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2" s="24" t="s">
        <v>115</v>
      </c>
      <c r="K92" s="24" t="s">
        <v>95</v>
      </c>
      <c r="L92" s="24">
        <v>3</v>
      </c>
      <c r="M92" s="24"/>
      <c r="N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92" s="24">
        <f>ROUND(SUMPRODUCT(((A$2:A$908)=Table27[[#This Row],[Climb]])*N$2:N$908)/SUMPRODUCT((((A$2:A$908)=Table27[[#This Row],[Climb]])*((N$2:N$908)&gt;0))*1), 0)</f>
        <v>15</v>
      </c>
    </row>
    <row r="93" spans="1:15" x14ac:dyDescent="0.2">
      <c r="A93" t="s">
        <v>419</v>
      </c>
      <c r="B93" t="s">
        <v>788</v>
      </c>
      <c r="C93" s="14" t="s">
        <v>429</v>
      </c>
      <c r="D93" s="25">
        <v>43292</v>
      </c>
      <c r="E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3" t="s">
        <v>71</v>
      </c>
      <c r="G93" t="str">
        <f>VLOOKUP(Table27[[#This Row],[Climber]],Table4[],2,)</f>
        <v>M</v>
      </c>
      <c r="H93">
        <f>YEAR(Table27[[#This Row],[Date]])</f>
        <v>2018</v>
      </c>
      <c r="I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3" s="24" t="s">
        <v>115</v>
      </c>
      <c r="K93" s="24" t="s">
        <v>70</v>
      </c>
      <c r="L93" s="24">
        <v>4</v>
      </c>
      <c r="M93" s="24"/>
      <c r="N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3" s="24">
        <f>ROUND(SUMPRODUCT(((A$2:A$908)=Table27[[#This Row],[Climb]])*N$2:N$908)/SUMPRODUCT((((A$2:A$908)=Table27[[#This Row],[Climb]])*((N$2:N$908)&gt;0))*1), 0)</f>
        <v>15</v>
      </c>
    </row>
    <row r="94" spans="1:15" x14ac:dyDescent="0.2">
      <c r="A94" t="s">
        <v>419</v>
      </c>
      <c r="B94" t="s">
        <v>788</v>
      </c>
      <c r="C94" s="14" t="s">
        <v>648</v>
      </c>
      <c r="D94" s="25">
        <v>43346</v>
      </c>
      <c r="E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4" t="s">
        <v>71</v>
      </c>
      <c r="G94" t="str">
        <f>VLOOKUP(Table27[[#This Row],[Climber]],Table4[],2,)</f>
        <v>M</v>
      </c>
      <c r="H94">
        <f>YEAR(Table27[[#This Row],[Date]])</f>
        <v>2018</v>
      </c>
      <c r="I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4" s="24" t="s">
        <v>115</v>
      </c>
      <c r="K94" s="24" t="s">
        <v>70</v>
      </c>
      <c r="L94" s="24">
        <v>5</v>
      </c>
      <c r="M94" s="24"/>
      <c r="N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4" s="24">
        <f>ROUND(SUMPRODUCT(((A$2:A$908)=Table27[[#This Row],[Climb]])*N$2:N$908)/SUMPRODUCT((((A$2:A$908)=Table27[[#This Row],[Climb]])*((N$2:N$908)&gt;0))*1), 0)</f>
        <v>15</v>
      </c>
    </row>
    <row r="95" spans="1:15" x14ac:dyDescent="0.2">
      <c r="A95" t="s">
        <v>434</v>
      </c>
      <c r="B95" t="s">
        <v>788</v>
      </c>
      <c r="C95" s="14" t="s">
        <v>429</v>
      </c>
      <c r="D95" s="25">
        <v>43313</v>
      </c>
      <c r="E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5" t="s">
        <v>71</v>
      </c>
      <c r="G95" t="str">
        <f>VLOOKUP(Table27[[#This Row],[Climber]],Table4[],2,)</f>
        <v>M</v>
      </c>
      <c r="H95">
        <f>YEAR(Table27[[#This Row],[Date]])</f>
        <v>2018</v>
      </c>
      <c r="I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5" s="24" t="s">
        <v>115</v>
      </c>
      <c r="K95" s="24" t="s">
        <v>70</v>
      </c>
      <c r="L95" s="24">
        <v>1</v>
      </c>
      <c r="M95" s="24"/>
      <c r="N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5" s="24">
        <f>ROUND(SUMPRODUCT(((A$2:A$908)=Table27[[#This Row],[Climb]])*N$2:N$908)/SUMPRODUCT((((A$2:A$908)=Table27[[#This Row],[Climb]])*((N$2:N$908)&gt;0))*1), 0)</f>
        <v>15</v>
      </c>
    </row>
    <row r="96" spans="1:15" x14ac:dyDescent="0.2">
      <c r="A96" t="s">
        <v>435</v>
      </c>
      <c r="B96" t="s">
        <v>788</v>
      </c>
      <c r="C96" s="14" t="s">
        <v>429</v>
      </c>
      <c r="D96" s="25">
        <v>42972</v>
      </c>
      <c r="E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6" t="s">
        <v>71</v>
      </c>
      <c r="G96" t="str">
        <f>VLOOKUP(Table27[[#This Row],[Climber]],Table4[],2,)</f>
        <v>M</v>
      </c>
      <c r="H96">
        <f>YEAR(Table27[[#This Row],[Date]])</f>
        <v>2017</v>
      </c>
      <c r="I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6" s="24" t="s">
        <v>115</v>
      </c>
      <c r="K96" s="24" t="s">
        <v>70</v>
      </c>
      <c r="L96" s="24">
        <v>1</v>
      </c>
      <c r="M96" s="24"/>
      <c r="N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6" s="24">
        <f>ROUND(SUMPRODUCT(((A$2:A$908)=Table27[[#This Row],[Climb]])*N$2:N$908)/SUMPRODUCT((((A$2:A$908)=Table27[[#This Row],[Climb]])*((N$2:N$908)&gt;0))*1), 0)</f>
        <v>15</v>
      </c>
    </row>
    <row r="97" spans="1:15" x14ac:dyDescent="0.2">
      <c r="A97" t="s">
        <v>418</v>
      </c>
      <c r="B97" t="s">
        <v>788</v>
      </c>
      <c r="C97" s="14" t="s">
        <v>31</v>
      </c>
      <c r="D97" s="25">
        <v>42197</v>
      </c>
      <c r="E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7" t="s">
        <v>71</v>
      </c>
      <c r="G97" t="str">
        <f>VLOOKUP(Table27[[#This Row],[Climber]],Table4[],2,)</f>
        <v>M</v>
      </c>
      <c r="H97">
        <f>YEAR(Table27[[#This Row],[Date]])</f>
        <v>2015</v>
      </c>
      <c r="I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7" s="24" t="s">
        <v>115</v>
      </c>
      <c r="K97" s="24" t="s">
        <v>70</v>
      </c>
      <c r="L97" s="24">
        <v>1</v>
      </c>
      <c r="M97" s="24" t="s">
        <v>1155</v>
      </c>
      <c r="N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7" s="24">
        <f>ROUND(SUMPRODUCT(((A$2:A$908)=Table27[[#This Row],[Climb]])*N$2:N$908)/SUMPRODUCT((((A$2:A$908)=Table27[[#This Row],[Climb]])*((N$2:N$908)&gt;0))*1), 0)</f>
        <v>15</v>
      </c>
    </row>
    <row r="98" spans="1:15" x14ac:dyDescent="0.2">
      <c r="A98" t="s">
        <v>418</v>
      </c>
      <c r="B98" t="s">
        <v>788</v>
      </c>
      <c r="C98" s="14" t="s">
        <v>429</v>
      </c>
      <c r="D98" s="25">
        <v>42245</v>
      </c>
      <c r="E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8" t="s">
        <v>71</v>
      </c>
      <c r="G98" t="str">
        <f>VLOOKUP(Table27[[#This Row],[Climber]],Table4[],2,)</f>
        <v>M</v>
      </c>
      <c r="H98">
        <f>YEAR(Table27[[#This Row],[Date]])</f>
        <v>2015</v>
      </c>
      <c r="I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8" s="24" t="s">
        <v>115</v>
      </c>
      <c r="K98" s="24" t="s">
        <v>70</v>
      </c>
      <c r="L98" s="24">
        <v>2</v>
      </c>
      <c r="M98" s="24"/>
      <c r="N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8" s="24">
        <f>ROUND(SUMPRODUCT(((A$2:A$908)=Table27[[#This Row],[Climb]])*N$2:N$908)/SUMPRODUCT((((A$2:A$908)=Table27[[#This Row],[Climb]])*((N$2:N$908)&gt;0))*1), 0)</f>
        <v>15</v>
      </c>
    </row>
    <row r="99" spans="1:15" x14ac:dyDescent="0.2">
      <c r="A99" t="s">
        <v>418</v>
      </c>
      <c r="B99" t="s">
        <v>788</v>
      </c>
      <c r="C99" s="14" t="s">
        <v>722</v>
      </c>
      <c r="D99" s="25">
        <v>42552</v>
      </c>
      <c r="E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9" t="s">
        <v>71</v>
      </c>
      <c r="G99" t="str">
        <f>VLOOKUP(Table27[[#This Row],[Climber]],Table4[],2,)</f>
        <v>M</v>
      </c>
      <c r="H99">
        <f>YEAR(Table27[[#This Row],[Date]])</f>
        <v>2016</v>
      </c>
      <c r="I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9" s="24" t="s">
        <v>115</v>
      </c>
      <c r="K99" s="24" t="s">
        <v>1002</v>
      </c>
      <c r="L99" s="24">
        <v>3</v>
      </c>
      <c r="M99" s="24"/>
      <c r="N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99" s="24">
        <f>ROUND(SUMPRODUCT(((A$2:A$908)=Table27[[#This Row],[Climb]])*N$2:N$908)/SUMPRODUCT((((A$2:A$908)=Table27[[#This Row],[Climb]])*((N$2:N$908)&gt;0))*1), 0)</f>
        <v>15</v>
      </c>
    </row>
    <row r="100" spans="1:15" x14ac:dyDescent="0.2">
      <c r="A100" t="s">
        <v>418</v>
      </c>
      <c r="B100" t="s">
        <v>788</v>
      </c>
      <c r="C100" s="14" t="s">
        <v>755</v>
      </c>
      <c r="D100" s="25">
        <v>42583</v>
      </c>
      <c r="E1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0" t="s">
        <v>71</v>
      </c>
      <c r="G100" t="str">
        <f>VLOOKUP(Table27[[#This Row],[Climber]],Table4[],2,)</f>
        <v>M</v>
      </c>
      <c r="H100">
        <f>YEAR(Table27[[#This Row],[Date]])</f>
        <v>2016</v>
      </c>
      <c r="I1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0" s="24" t="s">
        <v>115</v>
      </c>
      <c r="K100" s="24" t="s">
        <v>70</v>
      </c>
      <c r="L100" s="24">
        <v>4</v>
      </c>
      <c r="M100" s="24" t="s">
        <v>1150</v>
      </c>
      <c r="N1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0" s="24">
        <f>ROUND(SUMPRODUCT(((A$2:A$908)=Table27[[#This Row],[Climb]])*N$2:N$908)/SUMPRODUCT((((A$2:A$908)=Table27[[#This Row],[Climb]])*((N$2:N$908)&gt;0))*1), 0)</f>
        <v>15</v>
      </c>
    </row>
    <row r="101" spans="1:15" x14ac:dyDescent="0.2">
      <c r="A101" t="s">
        <v>418</v>
      </c>
      <c r="B101" t="s">
        <v>788</v>
      </c>
      <c r="C101" s="14" t="s">
        <v>705</v>
      </c>
      <c r="D101" s="25">
        <v>42630</v>
      </c>
      <c r="E1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1" t="s">
        <v>71</v>
      </c>
      <c r="G101" t="str">
        <f>VLOOKUP(Table27[[#This Row],[Climber]],Table4[],2,)</f>
        <v>M</v>
      </c>
      <c r="H101">
        <f>YEAR(Table27[[#This Row],[Date]])</f>
        <v>2016</v>
      </c>
      <c r="I1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1" s="24" t="s">
        <v>115</v>
      </c>
      <c r="K101" s="24" t="s">
        <v>70</v>
      </c>
      <c r="L101" s="24">
        <v>5</v>
      </c>
      <c r="M101" s="24" t="s">
        <v>1150</v>
      </c>
      <c r="N1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1" s="24">
        <f>ROUND(SUMPRODUCT(((A$2:A$908)=Table27[[#This Row],[Climb]])*N$2:N$908)/SUMPRODUCT((((A$2:A$908)=Table27[[#This Row],[Climb]])*((N$2:N$908)&gt;0))*1), 0)</f>
        <v>15</v>
      </c>
    </row>
    <row r="102" spans="1:15" x14ac:dyDescent="0.2">
      <c r="A102" t="s">
        <v>418</v>
      </c>
      <c r="B102" t="s">
        <v>788</v>
      </c>
      <c r="C102" s="14" t="s">
        <v>627</v>
      </c>
      <c r="D102" s="25">
        <v>43277</v>
      </c>
      <c r="E1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2" t="s">
        <v>71</v>
      </c>
      <c r="G102" t="str">
        <f>VLOOKUP(Table27[[#This Row],[Climber]],Table4[],2,)</f>
        <v>M</v>
      </c>
      <c r="H102">
        <f>YEAR(Table27[[#This Row],[Date]])</f>
        <v>2018</v>
      </c>
      <c r="I1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2" s="24" t="s">
        <v>115</v>
      </c>
      <c r="K102" s="24" t="s">
        <v>1002</v>
      </c>
      <c r="L102" s="24">
        <v>6</v>
      </c>
      <c r="M102" s="24"/>
      <c r="N1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2" s="24">
        <f>ROUND(SUMPRODUCT(((A$2:A$908)=Table27[[#This Row],[Climb]])*N$2:N$908)/SUMPRODUCT((((A$2:A$908)=Table27[[#This Row],[Climb]])*((N$2:N$908)&gt;0))*1), 0)</f>
        <v>15</v>
      </c>
    </row>
    <row r="103" spans="1:15" x14ac:dyDescent="0.2">
      <c r="A103" t="s">
        <v>418</v>
      </c>
      <c r="B103" t="s">
        <v>788</v>
      </c>
      <c r="C103" s="14" t="s">
        <v>736</v>
      </c>
      <c r="D103" s="25">
        <v>43294</v>
      </c>
      <c r="E1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3" t="s">
        <v>71</v>
      </c>
      <c r="G103" t="str">
        <f>VLOOKUP(Table27[[#This Row],[Climber]],Table4[],2,)</f>
        <v>M</v>
      </c>
      <c r="H103">
        <f>YEAR(Table27[[#This Row],[Date]])</f>
        <v>2018</v>
      </c>
      <c r="I1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3" s="24" t="s">
        <v>115</v>
      </c>
      <c r="K103" s="24" t="s">
        <v>70</v>
      </c>
      <c r="L103" s="24">
        <v>7</v>
      </c>
      <c r="M103" s="24" t="s">
        <v>1147</v>
      </c>
      <c r="N1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3" s="24">
        <f>ROUND(SUMPRODUCT(((A$2:A$908)=Table27[[#This Row],[Climb]])*N$2:N$908)/SUMPRODUCT((((A$2:A$908)=Table27[[#This Row],[Climb]])*((N$2:N$908)&gt;0))*1), 0)</f>
        <v>15</v>
      </c>
    </row>
    <row r="104" spans="1:15" x14ac:dyDescent="0.2">
      <c r="A104" t="s">
        <v>418</v>
      </c>
      <c r="B104" t="s">
        <v>788</v>
      </c>
      <c r="C104" s="14" t="s">
        <v>603</v>
      </c>
      <c r="D104" s="25">
        <v>43342</v>
      </c>
      <c r="E1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4" t="s">
        <v>71</v>
      </c>
      <c r="G104" t="str">
        <f>VLOOKUP(Table27[[#This Row],[Climber]],Table4[],2,)</f>
        <v>M</v>
      </c>
      <c r="H104">
        <f>YEAR(Table27[[#This Row],[Date]])</f>
        <v>2018</v>
      </c>
      <c r="I1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4" s="24" t="s">
        <v>115</v>
      </c>
      <c r="K104" s="24" t="s">
        <v>70</v>
      </c>
      <c r="L104" s="24">
        <v>8</v>
      </c>
      <c r="M104" s="24"/>
      <c r="N1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4" s="24">
        <f>ROUND(SUMPRODUCT(((A$2:A$908)=Table27[[#This Row],[Climb]])*N$2:N$908)/SUMPRODUCT((((A$2:A$908)=Table27[[#This Row],[Climb]])*((N$2:N$908)&gt;0))*1), 0)</f>
        <v>15</v>
      </c>
    </row>
    <row r="105" spans="1:15" x14ac:dyDescent="0.2">
      <c r="A105" t="s">
        <v>221</v>
      </c>
      <c r="B105" t="s">
        <v>788</v>
      </c>
      <c r="C105" s="14" t="s">
        <v>28</v>
      </c>
      <c r="D105" s="25">
        <v>42913</v>
      </c>
      <c r="E1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5" t="s">
        <v>71</v>
      </c>
      <c r="G105" t="str">
        <f>VLOOKUP(Table27[[#This Row],[Climber]],Table4[],2,)</f>
        <v>M</v>
      </c>
      <c r="H105">
        <f>YEAR(Table27[[#This Row],[Date]])</f>
        <v>2017</v>
      </c>
      <c r="I1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5" s="24" t="s">
        <v>115</v>
      </c>
      <c r="K105" s="24" t="s">
        <v>1156</v>
      </c>
      <c r="L105" s="24">
        <v>1</v>
      </c>
      <c r="M105" s="24" t="s">
        <v>1157</v>
      </c>
      <c r="N1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05" s="24">
        <f>ROUND(SUMPRODUCT(((A$2:A$908)=Table27[[#This Row],[Climb]])*N$2:N$908)/SUMPRODUCT((((A$2:A$908)=Table27[[#This Row],[Climb]])*((N$2:N$908)&gt;0))*1), 0)</f>
        <v>15</v>
      </c>
    </row>
    <row r="106" spans="1:15" x14ac:dyDescent="0.2">
      <c r="A106" t="s">
        <v>221</v>
      </c>
      <c r="B106" t="s">
        <v>788</v>
      </c>
      <c r="C106" s="14" t="s">
        <v>209</v>
      </c>
      <c r="D106" s="25">
        <v>42938</v>
      </c>
      <c r="E1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6" t="s">
        <v>71</v>
      </c>
      <c r="G106" t="str">
        <f>VLOOKUP(Table27[[#This Row],[Climber]],Table4[],2,)</f>
        <v>M</v>
      </c>
      <c r="H106">
        <f>YEAR(Table27[[#This Row],[Date]])</f>
        <v>2017</v>
      </c>
      <c r="I1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6" s="24" t="s">
        <v>115</v>
      </c>
      <c r="K106" s="24" t="s">
        <v>1002</v>
      </c>
      <c r="L106" s="24">
        <v>2</v>
      </c>
      <c r="M106" s="24" t="s">
        <v>1124</v>
      </c>
      <c r="N1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6" s="24">
        <f>ROUND(SUMPRODUCT(((A$2:A$908)=Table27[[#This Row],[Climb]])*N$2:N$908)/SUMPRODUCT((((A$2:A$908)=Table27[[#This Row],[Climb]])*((N$2:N$908)&gt;0))*1), 0)</f>
        <v>15</v>
      </c>
    </row>
    <row r="107" spans="1:15" x14ac:dyDescent="0.2">
      <c r="A107" t="s">
        <v>221</v>
      </c>
      <c r="B107" t="s">
        <v>788</v>
      </c>
      <c r="C107" s="14" t="s">
        <v>745</v>
      </c>
      <c r="D107" s="25">
        <v>42997</v>
      </c>
      <c r="E1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7" t="s">
        <v>71</v>
      </c>
      <c r="G107" t="str">
        <f>VLOOKUP(Table27[[#This Row],[Climber]],Table4[],2,)</f>
        <v>M</v>
      </c>
      <c r="H107">
        <f>YEAR(Table27[[#This Row],[Date]])</f>
        <v>2017</v>
      </c>
      <c r="I1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7" s="24" t="s">
        <v>115</v>
      </c>
      <c r="K107" s="24" t="s">
        <v>88</v>
      </c>
      <c r="L107" s="24">
        <v>3</v>
      </c>
      <c r="M107" s="24"/>
      <c r="N1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07" s="24">
        <f>ROUND(SUMPRODUCT(((A$2:A$908)=Table27[[#This Row],[Climb]])*N$2:N$908)/SUMPRODUCT((((A$2:A$908)=Table27[[#This Row],[Climb]])*((N$2:N$908)&gt;0))*1), 0)</f>
        <v>15</v>
      </c>
    </row>
    <row r="108" spans="1:15" x14ac:dyDescent="0.2">
      <c r="A108" t="s">
        <v>221</v>
      </c>
      <c r="B108" t="s">
        <v>788</v>
      </c>
      <c r="C108" s="14" t="s">
        <v>722</v>
      </c>
      <c r="D108" s="25">
        <v>43273</v>
      </c>
      <c r="E1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8" t="s">
        <v>71</v>
      </c>
      <c r="G108" t="str">
        <f>VLOOKUP(Table27[[#This Row],[Climber]],Table4[],2,)</f>
        <v>M</v>
      </c>
      <c r="H108">
        <f>YEAR(Table27[[#This Row],[Date]])</f>
        <v>2018</v>
      </c>
      <c r="I1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8" s="24" t="s">
        <v>115</v>
      </c>
      <c r="K108" s="24" t="s">
        <v>70</v>
      </c>
      <c r="L108" s="24">
        <v>4</v>
      </c>
      <c r="M108" s="24"/>
      <c r="N1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8" s="24">
        <f>ROUND(SUMPRODUCT(((A$2:A$908)=Table27[[#This Row],[Climb]])*N$2:N$908)/SUMPRODUCT((((A$2:A$908)=Table27[[#This Row],[Climb]])*((N$2:N$908)&gt;0))*1), 0)</f>
        <v>15</v>
      </c>
    </row>
    <row r="109" spans="1:15" x14ac:dyDescent="0.2">
      <c r="A109" t="s">
        <v>221</v>
      </c>
      <c r="B109" t="s">
        <v>788</v>
      </c>
      <c r="C109" s="14" t="s">
        <v>31</v>
      </c>
      <c r="D109" s="25">
        <v>43279</v>
      </c>
      <c r="E1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9" t="s">
        <v>71</v>
      </c>
      <c r="G109" t="str">
        <f>VLOOKUP(Table27[[#This Row],[Climber]],Table4[],2,)</f>
        <v>M</v>
      </c>
      <c r="H109">
        <f>YEAR(Table27[[#This Row],[Date]])</f>
        <v>2018</v>
      </c>
      <c r="I1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9" s="24" t="s">
        <v>115</v>
      </c>
      <c r="K109" s="24" t="s">
        <v>70</v>
      </c>
      <c r="L109" s="24">
        <v>5</v>
      </c>
      <c r="M109" s="24"/>
      <c r="N1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9" s="24">
        <f>ROUND(SUMPRODUCT(((A$2:A$908)=Table27[[#This Row],[Climb]])*N$2:N$908)/SUMPRODUCT((((A$2:A$908)=Table27[[#This Row],[Climb]])*((N$2:N$908)&gt;0))*1), 0)</f>
        <v>15</v>
      </c>
    </row>
    <row r="110" spans="1:15" x14ac:dyDescent="0.2">
      <c r="A110" t="s">
        <v>221</v>
      </c>
      <c r="B110" t="s">
        <v>788</v>
      </c>
      <c r="C110" s="14" t="s">
        <v>390</v>
      </c>
      <c r="D110" s="25">
        <v>43318</v>
      </c>
      <c r="E1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0" t="s">
        <v>71</v>
      </c>
      <c r="G110" t="str">
        <f>VLOOKUP(Table27[[#This Row],[Climber]],Table4[],2,)</f>
        <v>M</v>
      </c>
      <c r="H110">
        <f>YEAR(Table27[[#This Row],[Date]])</f>
        <v>2018</v>
      </c>
      <c r="I1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0" s="24" t="s">
        <v>115</v>
      </c>
      <c r="K110" s="24" t="s">
        <v>70</v>
      </c>
      <c r="L110" s="24">
        <v>6</v>
      </c>
      <c r="M110" s="24"/>
      <c r="N1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0" s="24">
        <f>ROUND(SUMPRODUCT(((A$2:A$908)=Table27[[#This Row],[Climb]])*N$2:N$908)/SUMPRODUCT((((A$2:A$908)=Table27[[#This Row],[Climb]])*((N$2:N$908)&gt;0))*1), 0)</f>
        <v>15</v>
      </c>
    </row>
    <row r="111" spans="1:15" x14ac:dyDescent="0.2">
      <c r="A111" t="s">
        <v>424</v>
      </c>
      <c r="B111" t="s">
        <v>788</v>
      </c>
      <c r="C111" s="14" t="s">
        <v>665</v>
      </c>
      <c r="D111" s="25">
        <v>43297</v>
      </c>
      <c r="E1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1" t="s">
        <v>71</v>
      </c>
      <c r="G111" t="str">
        <f>VLOOKUP(Table27[[#This Row],[Climber]],Table4[],2,)</f>
        <v>M</v>
      </c>
      <c r="H111">
        <f>YEAR(Table27[[#This Row],[Date]])</f>
        <v>2018</v>
      </c>
      <c r="I1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1" s="24" t="s">
        <v>425</v>
      </c>
      <c r="K111" s="24" t="s">
        <v>70</v>
      </c>
      <c r="L111" s="24">
        <v>1</v>
      </c>
      <c r="M111" s="24" t="s">
        <v>1158</v>
      </c>
      <c r="N1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1" s="24">
        <f>ROUND(SUMPRODUCT(((A$2:A$908)=Table27[[#This Row],[Climb]])*N$2:N$908)/SUMPRODUCT((((A$2:A$908)=Table27[[#This Row],[Climb]])*((N$2:N$908)&gt;0))*1), 0)</f>
        <v>15</v>
      </c>
    </row>
    <row r="112" spans="1:15" x14ac:dyDescent="0.2">
      <c r="A112" t="s">
        <v>424</v>
      </c>
      <c r="B112" t="s">
        <v>788</v>
      </c>
      <c r="C112" s="14" t="s">
        <v>31</v>
      </c>
      <c r="D112" s="25">
        <v>43314</v>
      </c>
      <c r="E1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2" t="s">
        <v>71</v>
      </c>
      <c r="G112" t="str">
        <f>VLOOKUP(Table27[[#This Row],[Climber]],Table4[],2,)</f>
        <v>M</v>
      </c>
      <c r="H112">
        <f>YEAR(Table27[[#This Row],[Date]])</f>
        <v>2018</v>
      </c>
      <c r="I1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2" s="24" t="s">
        <v>425</v>
      </c>
      <c r="K112" s="24" t="s">
        <v>70</v>
      </c>
      <c r="L112" s="24">
        <v>2</v>
      </c>
      <c r="M112" s="24"/>
      <c r="N1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2" s="24">
        <f>ROUND(SUMPRODUCT(((A$2:A$908)=Table27[[#This Row],[Climb]])*N$2:N$908)/SUMPRODUCT((((A$2:A$908)=Table27[[#This Row],[Climb]])*((N$2:N$908)&gt;0))*1), 0)</f>
        <v>15</v>
      </c>
    </row>
    <row r="113" spans="1:15" x14ac:dyDescent="0.2">
      <c r="A113" t="s">
        <v>505</v>
      </c>
      <c r="B113" t="s">
        <v>788</v>
      </c>
      <c r="C113" s="14" t="s">
        <v>503</v>
      </c>
      <c r="D113" s="25">
        <v>43295</v>
      </c>
      <c r="E1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3" t="s">
        <v>71</v>
      </c>
      <c r="G113" t="str">
        <f>VLOOKUP(Table27[[#This Row],[Climber]],Table4[],2,)</f>
        <v>M</v>
      </c>
      <c r="H113">
        <f>YEAR(Table27[[#This Row],[Date]])</f>
        <v>2018</v>
      </c>
      <c r="I1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3" s="24" t="s">
        <v>115</v>
      </c>
      <c r="K113" s="24" t="s">
        <v>70</v>
      </c>
      <c r="L113" s="24">
        <v>1</v>
      </c>
      <c r="M113" s="24"/>
      <c r="N1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3" s="24">
        <f>ROUND(SUMPRODUCT(((A$2:A$908)=Table27[[#This Row],[Climb]])*N$2:N$908)/SUMPRODUCT((((A$2:A$908)=Table27[[#This Row],[Climb]])*((N$2:N$908)&gt;0))*1), 0)</f>
        <v>15</v>
      </c>
    </row>
    <row r="114" spans="1:15" x14ac:dyDescent="0.2">
      <c r="A114" t="s">
        <v>569</v>
      </c>
      <c r="B114" t="s">
        <v>570</v>
      </c>
      <c r="C114" s="14" t="s">
        <v>571</v>
      </c>
      <c r="D114" s="25">
        <v>42343</v>
      </c>
      <c r="E1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4" t="s">
        <v>71</v>
      </c>
      <c r="G114" t="str">
        <f>VLOOKUP(Table27[[#This Row],[Climber]],Table4[],2,)</f>
        <v>M</v>
      </c>
      <c r="H114">
        <f>YEAR(Table27[[#This Row],[Date]])</f>
        <v>2015</v>
      </c>
      <c r="I1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4" s="24" t="s">
        <v>570</v>
      </c>
      <c r="K114" s="24" t="s">
        <v>70</v>
      </c>
      <c r="L114" s="24">
        <v>1</v>
      </c>
      <c r="M114" s="24" t="s">
        <v>1159</v>
      </c>
      <c r="N1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4" s="24">
        <f>ROUND(SUMPRODUCT(((A$2:A$908)=Table27[[#This Row],[Climb]])*N$2:N$908)/SUMPRODUCT((((A$2:A$908)=Table27[[#This Row],[Climb]])*((N$2:N$908)&gt;0))*1), 0)</f>
        <v>15</v>
      </c>
    </row>
    <row r="115" spans="1:15" x14ac:dyDescent="0.2">
      <c r="A115" t="s">
        <v>694</v>
      </c>
      <c r="B115" t="s">
        <v>695</v>
      </c>
      <c r="C115" s="14" t="s">
        <v>696</v>
      </c>
      <c r="D115" s="25">
        <v>39722</v>
      </c>
      <c r="E1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15" t="s">
        <v>71</v>
      </c>
      <c r="G115" t="str">
        <f>VLOOKUP(Table27[[#This Row],[Climber]],Table4[],2,)</f>
        <v>M</v>
      </c>
      <c r="H115">
        <f>YEAR(Table27[[#This Row],[Date]])</f>
        <v>2008</v>
      </c>
      <c r="I1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15" s="24" t="s">
        <v>695</v>
      </c>
      <c r="K115" s="24" t="s">
        <v>1156</v>
      </c>
      <c r="L115" s="24">
        <v>1</v>
      </c>
      <c r="M115" s="24" t="s">
        <v>1160</v>
      </c>
      <c r="N1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15" s="24">
        <f>ROUND(SUMPRODUCT(((A$2:A$908)=Table27[[#This Row],[Climb]])*N$2:N$908)/SUMPRODUCT((((A$2:A$908)=Table27[[#This Row],[Climb]])*((N$2:N$908)&gt;0))*1), 0)</f>
        <v>16</v>
      </c>
    </row>
    <row r="116" spans="1:15" x14ac:dyDescent="0.2">
      <c r="A116" t="s">
        <v>64</v>
      </c>
      <c r="B116" t="s">
        <v>65</v>
      </c>
      <c r="C116" s="14" t="s">
        <v>671</v>
      </c>
      <c r="D116" s="25">
        <v>42327</v>
      </c>
      <c r="E1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6" t="s">
        <v>53</v>
      </c>
      <c r="G116" t="str">
        <f>VLOOKUP(Table27[[#This Row],[Climber]],Table4[],2,)</f>
        <v>M</v>
      </c>
      <c r="H116">
        <f>YEAR(Table27[[#This Row],[Date]])</f>
        <v>2015</v>
      </c>
      <c r="I1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6" s="24" t="s">
        <v>65</v>
      </c>
      <c r="K116" s="24" t="s">
        <v>52</v>
      </c>
      <c r="L116" s="24">
        <v>1</v>
      </c>
      <c r="M116" s="24" t="s">
        <v>1161</v>
      </c>
      <c r="N1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16" s="24">
        <f>ROUND(SUMPRODUCT(((A$2:A$908)=Table27[[#This Row],[Climb]])*N$2:N$908)/SUMPRODUCT((((A$2:A$908)=Table27[[#This Row],[Climb]])*((N$2:N$908)&gt;0))*1), 0)</f>
        <v>3</v>
      </c>
    </row>
    <row r="117" spans="1:15" x14ac:dyDescent="0.2">
      <c r="A117" t="s">
        <v>64</v>
      </c>
      <c r="B117" t="s">
        <v>65</v>
      </c>
      <c r="C117" s="14" t="s">
        <v>21</v>
      </c>
      <c r="D117" s="25">
        <v>43127</v>
      </c>
      <c r="E1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7" t="s">
        <v>53</v>
      </c>
      <c r="G117" t="str">
        <f>VLOOKUP(Table27[[#This Row],[Climber]],Table4[],2,)</f>
        <v>M</v>
      </c>
      <c r="H117">
        <f>YEAR(Table27[[#This Row],[Date]])</f>
        <v>2018</v>
      </c>
      <c r="I1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7" s="24" t="s">
        <v>65</v>
      </c>
      <c r="K117" s="24" t="s">
        <v>66</v>
      </c>
      <c r="L117" s="24">
        <v>2</v>
      </c>
      <c r="M117" s="24" t="s">
        <v>1162</v>
      </c>
      <c r="N1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17" s="24">
        <f>ROUND(SUMPRODUCT(((A$2:A$908)=Table27[[#This Row],[Climb]])*N$2:N$908)/SUMPRODUCT((((A$2:A$908)=Table27[[#This Row],[Climb]])*((N$2:N$908)&gt;0))*1), 0)</f>
        <v>3</v>
      </c>
    </row>
    <row r="118" spans="1:15" x14ac:dyDescent="0.2">
      <c r="A118" t="s">
        <v>543</v>
      </c>
      <c r="B118" t="s">
        <v>544</v>
      </c>
      <c r="C118" s="14" t="s">
        <v>542</v>
      </c>
      <c r="D118" s="25">
        <v>42327</v>
      </c>
      <c r="E1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8" t="s">
        <v>71</v>
      </c>
      <c r="G118" t="str">
        <f>VLOOKUP(Table27[[#This Row],[Climber]],Table4[],2,)</f>
        <v>M</v>
      </c>
      <c r="H118">
        <f>YEAR(Table27[[#This Row],[Date]])</f>
        <v>2015</v>
      </c>
      <c r="I1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8" s="24" t="s">
        <v>544</v>
      </c>
      <c r="K118" s="24" t="s">
        <v>95</v>
      </c>
      <c r="L118" s="24">
        <v>1</v>
      </c>
      <c r="M118" s="24"/>
      <c r="N1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18" s="24">
        <f>ROUND(SUMPRODUCT(((A$2:A$908)=Table27[[#This Row],[Climb]])*N$2:N$908)/SUMPRODUCT((((A$2:A$908)=Table27[[#This Row],[Climb]])*((N$2:N$908)&gt;0))*1), 0)</f>
        <v>15</v>
      </c>
    </row>
    <row r="119" spans="1:15" x14ac:dyDescent="0.2">
      <c r="A119" t="s">
        <v>543</v>
      </c>
      <c r="B119" t="s">
        <v>544</v>
      </c>
      <c r="C119" s="14" t="s">
        <v>735</v>
      </c>
      <c r="D119" s="25">
        <v>43481</v>
      </c>
      <c r="E1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9" t="s">
        <v>71</v>
      </c>
      <c r="G119" t="str">
        <f>VLOOKUP(Table27[[#This Row],[Climber]],Table4[],2,)</f>
        <v>M</v>
      </c>
      <c r="H119">
        <f>YEAR(Table27[[#This Row],[Date]])</f>
        <v>2019</v>
      </c>
      <c r="I1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9" s="24" t="s">
        <v>544</v>
      </c>
      <c r="K119" s="24" t="s">
        <v>70</v>
      </c>
      <c r="L119" s="24">
        <v>2</v>
      </c>
      <c r="M119" s="24" t="s">
        <v>1163</v>
      </c>
      <c r="N1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9" s="24">
        <f>ROUND(SUMPRODUCT(((A$2:A$908)=Table27[[#This Row],[Climb]])*N$2:N$908)/SUMPRODUCT((((A$2:A$908)=Table27[[#This Row],[Climb]])*((N$2:N$908)&gt;0))*1), 0)</f>
        <v>15</v>
      </c>
    </row>
    <row r="120" spans="1:15" x14ac:dyDescent="0.2">
      <c r="A120" t="s">
        <v>319</v>
      </c>
      <c r="B120" t="s">
        <v>68</v>
      </c>
      <c r="C120" s="14" t="s">
        <v>626</v>
      </c>
      <c r="D120" s="25">
        <v>41023</v>
      </c>
      <c r="E1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0" t="s">
        <v>71</v>
      </c>
      <c r="G120" t="str">
        <f>VLOOKUP(Table27[[#This Row],[Climber]],Table4[],2,)</f>
        <v>M</v>
      </c>
      <c r="H120">
        <f>YEAR(Table27[[#This Row],[Date]])</f>
        <v>2012</v>
      </c>
      <c r="I1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0" s="24" t="s">
        <v>68</v>
      </c>
      <c r="K120" s="24" t="s">
        <v>70</v>
      </c>
      <c r="L120" s="24">
        <v>1</v>
      </c>
      <c r="M120" s="24"/>
      <c r="N1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0" s="24">
        <f>ROUND(SUMPRODUCT(((A$2:A$908)=Table27[[#This Row],[Climb]])*N$2:N$908)/SUMPRODUCT((((A$2:A$908)=Table27[[#This Row],[Climb]])*((N$2:N$908)&gt;0))*1), 0)</f>
        <v>15</v>
      </c>
    </row>
    <row r="121" spans="1:15" x14ac:dyDescent="0.2">
      <c r="A121" t="s">
        <v>319</v>
      </c>
      <c r="B121" t="s">
        <v>68</v>
      </c>
      <c r="C121" s="14" t="s">
        <v>347</v>
      </c>
      <c r="D121" s="25">
        <v>41210</v>
      </c>
      <c r="E1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1" t="s">
        <v>71</v>
      </c>
      <c r="G121" t="str">
        <f>VLOOKUP(Table27[[#This Row],[Climber]],Table4[],2,)</f>
        <v>M</v>
      </c>
      <c r="H121">
        <f>YEAR(Table27[[#This Row],[Date]])</f>
        <v>2012</v>
      </c>
      <c r="I1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1" s="24" t="s">
        <v>68</v>
      </c>
      <c r="K121" s="24" t="s">
        <v>70</v>
      </c>
      <c r="L121" s="24">
        <v>2</v>
      </c>
      <c r="M121" s="24" t="s">
        <v>1164</v>
      </c>
      <c r="N1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1" s="24">
        <f>ROUND(SUMPRODUCT(((A$2:A$908)=Table27[[#This Row],[Climb]])*N$2:N$908)/SUMPRODUCT((((A$2:A$908)=Table27[[#This Row],[Climb]])*((N$2:N$908)&gt;0))*1), 0)</f>
        <v>15</v>
      </c>
    </row>
    <row r="122" spans="1:15" x14ac:dyDescent="0.2">
      <c r="A122" t="s">
        <v>319</v>
      </c>
      <c r="B122" t="s">
        <v>68</v>
      </c>
      <c r="C122" s="14" t="s">
        <v>503</v>
      </c>
      <c r="D122" s="25">
        <v>42773</v>
      </c>
      <c r="E1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2" t="s">
        <v>71</v>
      </c>
      <c r="G122" t="str">
        <f>VLOOKUP(Table27[[#This Row],[Climber]],Table4[],2,)</f>
        <v>M</v>
      </c>
      <c r="H122">
        <f>YEAR(Table27[[#This Row],[Date]])</f>
        <v>2017</v>
      </c>
      <c r="I1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2" s="24" t="s">
        <v>68</v>
      </c>
      <c r="K122" s="24" t="s">
        <v>70</v>
      </c>
      <c r="L122" s="24">
        <v>3</v>
      </c>
      <c r="M122" s="24" t="s">
        <v>1147</v>
      </c>
      <c r="N1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2" s="24">
        <f>ROUND(SUMPRODUCT(((A$2:A$908)=Table27[[#This Row],[Climb]])*N$2:N$908)/SUMPRODUCT((((A$2:A$908)=Table27[[#This Row],[Climb]])*((N$2:N$908)&gt;0))*1), 0)</f>
        <v>15</v>
      </c>
    </row>
    <row r="123" spans="1:15" x14ac:dyDescent="0.2">
      <c r="A123" t="s">
        <v>319</v>
      </c>
      <c r="B123" t="s">
        <v>68</v>
      </c>
      <c r="C123" s="14" t="s">
        <v>629</v>
      </c>
      <c r="D123" s="25">
        <v>43154</v>
      </c>
      <c r="E1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3" t="s">
        <v>71</v>
      </c>
      <c r="G123" t="str">
        <f>VLOOKUP(Table27[[#This Row],[Climber]],Table4[],2,)</f>
        <v>M</v>
      </c>
      <c r="H123">
        <f>YEAR(Table27[[#This Row],[Date]])</f>
        <v>2018</v>
      </c>
      <c r="I1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3" s="24" t="s">
        <v>68</v>
      </c>
      <c r="K123" s="24" t="s">
        <v>70</v>
      </c>
      <c r="L123" s="24">
        <v>4</v>
      </c>
      <c r="M123" s="24" t="s">
        <v>1165</v>
      </c>
      <c r="N1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3" s="24">
        <f>ROUND(SUMPRODUCT(((A$2:A$908)=Table27[[#This Row],[Climb]])*N$2:N$908)/SUMPRODUCT((((A$2:A$908)=Table27[[#This Row],[Climb]])*((N$2:N$908)&gt;0))*1), 0)</f>
        <v>15</v>
      </c>
    </row>
    <row r="124" spans="1:15" x14ac:dyDescent="0.2">
      <c r="A124" t="s">
        <v>319</v>
      </c>
      <c r="B124" t="s">
        <v>68</v>
      </c>
      <c r="C124" s="14" t="s">
        <v>318</v>
      </c>
      <c r="D124" s="25">
        <v>43463</v>
      </c>
      <c r="E1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4" t="s">
        <v>71</v>
      </c>
      <c r="G124" t="str">
        <f>VLOOKUP(Table27[[#This Row],[Climber]],Table4[],2,)</f>
        <v>M</v>
      </c>
      <c r="H124">
        <f>YEAR(Table27[[#This Row],[Date]])</f>
        <v>2018</v>
      </c>
      <c r="I1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4" s="24" t="s">
        <v>68</v>
      </c>
      <c r="K124" s="24" t="s">
        <v>70</v>
      </c>
      <c r="L124" s="24">
        <v>5</v>
      </c>
      <c r="M124" s="24"/>
      <c r="N1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4" s="24">
        <f>ROUND(SUMPRODUCT(((A$2:A$908)=Table27[[#This Row],[Climb]])*N$2:N$908)/SUMPRODUCT((((A$2:A$908)=Table27[[#This Row],[Climb]])*((N$2:N$908)&gt;0))*1), 0)</f>
        <v>15</v>
      </c>
    </row>
    <row r="125" spans="1:15" x14ac:dyDescent="0.2">
      <c r="A125" t="s">
        <v>319</v>
      </c>
      <c r="B125" t="s">
        <v>68</v>
      </c>
      <c r="C125" s="14" t="s">
        <v>542</v>
      </c>
      <c r="D125" s="25">
        <v>43601</v>
      </c>
      <c r="E1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5" t="s">
        <v>71</v>
      </c>
      <c r="G125" s="24" t="str">
        <f>VLOOKUP(Table27[[#This Row],[Climber]],Table4[],2,)</f>
        <v>M</v>
      </c>
      <c r="H125" s="24">
        <f>YEAR(Table27[[#This Row],[Date]])</f>
        <v>2019</v>
      </c>
      <c r="I12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5" s="24" t="s">
        <v>68</v>
      </c>
      <c r="K125" s="24" t="s">
        <v>70</v>
      </c>
      <c r="L125" s="24">
        <v>6</v>
      </c>
      <c r="M125" s="24" t="s">
        <v>1143</v>
      </c>
      <c r="N1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5" s="24">
        <f>ROUND(SUMPRODUCT(((A$2:A$908)=Table27[[#This Row],[Climb]])*N$2:N$908)/SUMPRODUCT((((A$2:A$908)=Table27[[#This Row],[Climb]])*((N$2:N$908)&gt;0))*1), 0)</f>
        <v>15</v>
      </c>
    </row>
    <row r="126" spans="1:15" x14ac:dyDescent="0.2">
      <c r="A126" t="s">
        <v>1073</v>
      </c>
      <c r="B126" t="s">
        <v>68</v>
      </c>
      <c r="C126" s="14" t="s">
        <v>542</v>
      </c>
      <c r="D126" s="25">
        <v>43556</v>
      </c>
      <c r="E1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26" t="s">
        <v>71</v>
      </c>
      <c r="G126" s="24" t="str">
        <f>VLOOKUP(Table27[[#This Row],[Climber]],Table4[],2,)</f>
        <v>M</v>
      </c>
      <c r="H126" s="24">
        <f>YEAR(Table27[[#This Row],[Date]])</f>
        <v>2019</v>
      </c>
      <c r="I1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26" s="24" t="s">
        <v>68</v>
      </c>
      <c r="K126" s="24" t="s">
        <v>88</v>
      </c>
      <c r="L126" s="24">
        <v>1</v>
      </c>
      <c r="M126" s="24"/>
      <c r="N1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26" s="24">
        <f>ROUND(SUMPRODUCT(((A$2:A$908)=Table27[[#This Row],[Climb]])*N$2:N$908)/SUMPRODUCT((((A$2:A$908)=Table27[[#This Row],[Climb]])*((N$2:N$908)&gt;0))*1), 0)</f>
        <v>16</v>
      </c>
    </row>
    <row r="127" spans="1:15" x14ac:dyDescent="0.2">
      <c r="A127" t="s">
        <v>1171</v>
      </c>
      <c r="B127" t="s">
        <v>68</v>
      </c>
      <c r="C127" s="14" t="s">
        <v>647</v>
      </c>
      <c r="D127" s="25">
        <v>40509</v>
      </c>
      <c r="E1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7" t="s">
        <v>71</v>
      </c>
      <c r="G127" t="str">
        <f>VLOOKUP(Table27[[#This Row],[Climber]],Table4[],2,)</f>
        <v>M</v>
      </c>
      <c r="H127">
        <f>YEAR(Table27[[#This Row],[Date]])</f>
        <v>2010</v>
      </c>
      <c r="I1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7" s="24" t="s">
        <v>68</v>
      </c>
      <c r="K127" s="24" t="s">
        <v>1116</v>
      </c>
      <c r="L127" s="24">
        <v>1</v>
      </c>
      <c r="M127" s="24" t="s">
        <v>1172</v>
      </c>
      <c r="N1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7" s="24">
        <f>ROUND(SUMPRODUCT(((A$2:A$908)=Table27[[#This Row],[Climb]])*N$2:N$908)/SUMPRODUCT((((A$2:A$908)=Table27[[#This Row],[Climb]])*((N$2:N$908)&gt;0))*1), 0)</f>
        <v>14</v>
      </c>
    </row>
    <row r="128" spans="1:15" x14ac:dyDescent="0.2">
      <c r="A128" t="s">
        <v>1171</v>
      </c>
      <c r="B128" t="s">
        <v>68</v>
      </c>
      <c r="C128" s="14" t="s">
        <v>665</v>
      </c>
      <c r="D128" s="25">
        <v>40524</v>
      </c>
      <c r="E1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8" t="s">
        <v>71</v>
      </c>
      <c r="G128" t="str">
        <f>VLOOKUP(Table27[[#This Row],[Climber]],Table4[],2,)</f>
        <v>M</v>
      </c>
      <c r="H128">
        <f>YEAR(Table27[[#This Row],[Date]])</f>
        <v>2010</v>
      </c>
      <c r="I1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8" s="24" t="s">
        <v>68</v>
      </c>
      <c r="K128" s="24" t="s">
        <v>1116</v>
      </c>
      <c r="L128" s="24">
        <v>2</v>
      </c>
      <c r="M128" s="24" t="s">
        <v>1173</v>
      </c>
      <c r="N1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8" s="24">
        <f>ROUND(SUMPRODUCT(((A$2:A$908)=Table27[[#This Row],[Climb]])*N$2:N$908)/SUMPRODUCT((((A$2:A$908)=Table27[[#This Row],[Climb]])*((N$2:N$908)&gt;0))*1), 0)</f>
        <v>14</v>
      </c>
    </row>
    <row r="129" spans="1:15" x14ac:dyDescent="0.2">
      <c r="A129" t="s">
        <v>1171</v>
      </c>
      <c r="B129" t="s">
        <v>68</v>
      </c>
      <c r="C129" s="14" t="s">
        <v>347</v>
      </c>
      <c r="D129" s="25">
        <v>41201</v>
      </c>
      <c r="E1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9" t="s">
        <v>71</v>
      </c>
      <c r="G129" t="str">
        <f>VLOOKUP(Table27[[#This Row],[Climber]],Table4[],2,)</f>
        <v>M</v>
      </c>
      <c r="H129">
        <f>YEAR(Table27[[#This Row],[Date]])</f>
        <v>2012</v>
      </c>
      <c r="I1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9" s="24" t="s">
        <v>68</v>
      </c>
      <c r="K129" s="24" t="s">
        <v>95</v>
      </c>
      <c r="L129" s="24">
        <v>3</v>
      </c>
      <c r="M129" s="24" t="s">
        <v>1174</v>
      </c>
      <c r="N1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29" s="24">
        <f>ROUND(SUMPRODUCT(((A$2:A$908)=Table27[[#This Row],[Climb]])*N$2:N$908)/SUMPRODUCT((((A$2:A$908)=Table27[[#This Row],[Climb]])*((N$2:N$908)&gt;0))*1), 0)</f>
        <v>14</v>
      </c>
    </row>
    <row r="130" spans="1:15" x14ac:dyDescent="0.2">
      <c r="A130" t="s">
        <v>1171</v>
      </c>
      <c r="B130" t="s">
        <v>68</v>
      </c>
      <c r="C130" s="14" t="s">
        <v>542</v>
      </c>
      <c r="D130" s="25">
        <v>41706</v>
      </c>
      <c r="E1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30" t="s">
        <v>71</v>
      </c>
      <c r="G130" s="24" t="str">
        <f>VLOOKUP(Table27[[#This Row],[Climber]],Table4[],2,)</f>
        <v>M</v>
      </c>
      <c r="H130" s="24">
        <f>YEAR(Table27[[#This Row],[Date]])</f>
        <v>2014</v>
      </c>
      <c r="I13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30" s="24" t="s">
        <v>68</v>
      </c>
      <c r="K130" s="24" t="s">
        <v>95</v>
      </c>
      <c r="L130" s="24">
        <v>4</v>
      </c>
      <c r="M130" s="24"/>
      <c r="N1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30" s="24">
        <f>ROUND(SUMPRODUCT(((A$2:A$908)=Table27[[#This Row],[Climb]])*N$2:N$908)/SUMPRODUCT((((A$2:A$908)=Table27[[#This Row],[Climb]])*((N$2:N$908)&gt;0))*1), 0)</f>
        <v>14</v>
      </c>
    </row>
    <row r="131" spans="1:15" x14ac:dyDescent="0.2">
      <c r="A131" t="s">
        <v>1167</v>
      </c>
      <c r="B131" t="s">
        <v>68</v>
      </c>
      <c r="C131" s="14" t="s">
        <v>429</v>
      </c>
      <c r="D131" s="25">
        <v>38418</v>
      </c>
      <c r="E1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1" t="s">
        <v>71</v>
      </c>
      <c r="G131" t="str">
        <f>VLOOKUP(Table27[[#This Row],[Climber]],Table4[],2,)</f>
        <v>M</v>
      </c>
      <c r="H131">
        <f>YEAR(Table27[[#This Row],[Date]])</f>
        <v>2005</v>
      </c>
      <c r="I1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1" s="24" t="s">
        <v>68</v>
      </c>
      <c r="K131" s="24" t="s">
        <v>70</v>
      </c>
      <c r="L131" s="24">
        <v>1</v>
      </c>
      <c r="M131" s="24"/>
      <c r="N1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1" s="24">
        <f>ROUND(SUMPRODUCT(((A$2:A$908)=Table27[[#This Row],[Climb]])*N$2:N$908)/SUMPRODUCT((((A$2:A$908)=Table27[[#This Row],[Climb]])*((N$2:N$908)&gt;0))*1), 0)</f>
        <v>15</v>
      </c>
    </row>
    <row r="132" spans="1:15" x14ac:dyDescent="0.2">
      <c r="A132" t="s">
        <v>1167</v>
      </c>
      <c r="B132" t="s">
        <v>68</v>
      </c>
      <c r="C132" s="14" t="s">
        <v>262</v>
      </c>
      <c r="D132" s="25">
        <v>39889</v>
      </c>
      <c r="E1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2" t="s">
        <v>71</v>
      </c>
      <c r="G132" t="str">
        <f>VLOOKUP(Table27[[#This Row],[Climber]],Table4[],2,)</f>
        <v>M</v>
      </c>
      <c r="H132">
        <f>YEAR(Table27[[#This Row],[Date]])</f>
        <v>2009</v>
      </c>
      <c r="I1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2" s="24" t="s">
        <v>68</v>
      </c>
      <c r="K132" s="24" t="s">
        <v>70</v>
      </c>
      <c r="L132" s="24">
        <v>2</v>
      </c>
      <c r="M132" s="24" t="s">
        <v>1166</v>
      </c>
      <c r="N1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2" s="24">
        <f>ROUND(SUMPRODUCT(((A$2:A$908)=Table27[[#This Row],[Climb]])*N$2:N$908)/SUMPRODUCT((((A$2:A$908)=Table27[[#This Row],[Climb]])*((N$2:N$908)&gt;0))*1), 0)</f>
        <v>15</v>
      </c>
    </row>
    <row r="133" spans="1:15" x14ac:dyDescent="0.2">
      <c r="A133" t="s">
        <v>1167</v>
      </c>
      <c r="B133" t="s">
        <v>68</v>
      </c>
      <c r="C133" s="14" t="s">
        <v>685</v>
      </c>
      <c r="D133" s="25">
        <v>40475</v>
      </c>
      <c r="E1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3" t="s">
        <v>71</v>
      </c>
      <c r="G133" t="str">
        <f>VLOOKUP(Table27[[#This Row],[Climber]],Table4[],2,)</f>
        <v>M</v>
      </c>
      <c r="H133">
        <f>YEAR(Table27[[#This Row],[Date]])</f>
        <v>2010</v>
      </c>
      <c r="I1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3" s="24" t="s">
        <v>68</v>
      </c>
      <c r="K133" s="24" t="s">
        <v>70</v>
      </c>
      <c r="L133" s="24">
        <v>3</v>
      </c>
      <c r="M133" s="24"/>
      <c r="N1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3" s="24">
        <f>ROUND(SUMPRODUCT(((A$2:A$908)=Table27[[#This Row],[Climb]])*N$2:N$908)/SUMPRODUCT((((A$2:A$908)=Table27[[#This Row],[Climb]])*((N$2:N$908)&gt;0))*1), 0)</f>
        <v>15</v>
      </c>
    </row>
    <row r="134" spans="1:15" x14ac:dyDescent="0.2">
      <c r="A134" t="s">
        <v>1167</v>
      </c>
      <c r="B134" t="s">
        <v>68</v>
      </c>
      <c r="C134" s="14" t="s">
        <v>21</v>
      </c>
      <c r="D134" s="25">
        <v>40512</v>
      </c>
      <c r="E1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4" t="s">
        <v>71</v>
      </c>
      <c r="G134" t="str">
        <f>VLOOKUP(Table27[[#This Row],[Climber]],Table4[],2,)</f>
        <v>M</v>
      </c>
      <c r="H134">
        <f>YEAR(Table27[[#This Row],[Date]])</f>
        <v>2010</v>
      </c>
      <c r="I1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4" s="24" t="s">
        <v>68</v>
      </c>
      <c r="K134" s="24" t="s">
        <v>70</v>
      </c>
      <c r="L134" s="24">
        <v>4</v>
      </c>
      <c r="M134" s="24" t="s">
        <v>1168</v>
      </c>
      <c r="N1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4" s="24">
        <f>ROUND(SUMPRODUCT(((A$2:A$908)=Table27[[#This Row],[Climb]])*N$2:N$908)/SUMPRODUCT((((A$2:A$908)=Table27[[#This Row],[Climb]])*((N$2:N$908)&gt;0))*1), 0)</f>
        <v>15</v>
      </c>
    </row>
    <row r="135" spans="1:15" x14ac:dyDescent="0.2">
      <c r="A135" t="s">
        <v>1167</v>
      </c>
      <c r="B135" t="s">
        <v>68</v>
      </c>
      <c r="C135" s="14" t="s">
        <v>28</v>
      </c>
      <c r="D135" s="25">
        <v>41243</v>
      </c>
      <c r="E1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5" t="s">
        <v>71</v>
      </c>
      <c r="G135" t="str">
        <f>VLOOKUP(Table27[[#This Row],[Climber]],Table4[],2,)</f>
        <v>M</v>
      </c>
      <c r="H135">
        <f>YEAR(Table27[[#This Row],[Date]])</f>
        <v>2012</v>
      </c>
      <c r="I1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5" s="24" t="s">
        <v>68</v>
      </c>
      <c r="K135" s="24" t="s">
        <v>70</v>
      </c>
      <c r="L135" s="24">
        <v>5</v>
      </c>
      <c r="M135" s="24" t="s">
        <v>1153</v>
      </c>
      <c r="N1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5" s="24">
        <f>ROUND(SUMPRODUCT(((A$2:A$908)=Table27[[#This Row],[Climb]])*N$2:N$908)/SUMPRODUCT((((A$2:A$908)=Table27[[#This Row],[Climb]])*((N$2:N$908)&gt;0))*1), 0)</f>
        <v>15</v>
      </c>
    </row>
    <row r="136" spans="1:15" x14ac:dyDescent="0.2">
      <c r="A136" t="s">
        <v>1167</v>
      </c>
      <c r="B136" t="s">
        <v>68</v>
      </c>
      <c r="C136" s="14" t="s">
        <v>693</v>
      </c>
      <c r="D136" s="25">
        <v>41335</v>
      </c>
      <c r="E1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6" t="s">
        <v>71</v>
      </c>
      <c r="G136" t="str">
        <f>VLOOKUP(Table27[[#This Row],[Climber]],Table4[],2,)</f>
        <v>M</v>
      </c>
      <c r="H136">
        <f>YEAR(Table27[[#This Row],[Date]])</f>
        <v>2013</v>
      </c>
      <c r="I1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6" s="24" t="s">
        <v>68</v>
      </c>
      <c r="K136" s="24" t="s">
        <v>70</v>
      </c>
      <c r="L136" s="24">
        <v>6</v>
      </c>
      <c r="M136" s="24" t="s">
        <v>1169</v>
      </c>
      <c r="N1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6" s="24">
        <f>ROUND(SUMPRODUCT(((A$2:A$908)=Table27[[#This Row],[Climb]])*N$2:N$908)/SUMPRODUCT((((A$2:A$908)=Table27[[#This Row],[Climb]])*((N$2:N$908)&gt;0))*1), 0)</f>
        <v>15</v>
      </c>
    </row>
    <row r="137" spans="1:15" x14ac:dyDescent="0.2">
      <c r="A137" t="s">
        <v>1167</v>
      </c>
      <c r="B137" t="s">
        <v>68</v>
      </c>
      <c r="C137" s="14" t="s">
        <v>617</v>
      </c>
      <c r="D137" s="25">
        <v>42005</v>
      </c>
      <c r="E1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7" t="s">
        <v>71</v>
      </c>
      <c r="G137" t="str">
        <f>VLOOKUP(Table27[[#This Row],[Climber]],Table4[],2,)</f>
        <v>M</v>
      </c>
      <c r="H137">
        <f>YEAR(Table27[[#This Row],[Date]])</f>
        <v>2015</v>
      </c>
      <c r="I1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7" s="24" t="s">
        <v>68</v>
      </c>
      <c r="K137" s="24" t="s">
        <v>70</v>
      </c>
      <c r="L137" s="24">
        <v>7</v>
      </c>
      <c r="M137" s="24"/>
      <c r="N1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7" s="24">
        <f>ROUND(SUMPRODUCT(((A$2:A$908)=Table27[[#This Row],[Climb]])*N$2:N$908)/SUMPRODUCT((((A$2:A$908)=Table27[[#This Row],[Climb]])*((N$2:N$908)&gt;0))*1), 0)</f>
        <v>15</v>
      </c>
    </row>
    <row r="138" spans="1:15" x14ac:dyDescent="0.2">
      <c r="A138" t="s">
        <v>1167</v>
      </c>
      <c r="B138" t="s">
        <v>68</v>
      </c>
      <c r="C138" s="14" t="s">
        <v>660</v>
      </c>
      <c r="D138" s="25">
        <v>42023</v>
      </c>
      <c r="E1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8" t="s">
        <v>71</v>
      </c>
      <c r="G138" t="str">
        <f>VLOOKUP(Table27[[#This Row],[Climber]],Table4[],2,)</f>
        <v>M</v>
      </c>
      <c r="H138">
        <f>YEAR(Table27[[#This Row],[Date]])</f>
        <v>2015</v>
      </c>
      <c r="I1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8" s="24" t="s">
        <v>68</v>
      </c>
      <c r="K138" s="24" t="s">
        <v>70</v>
      </c>
      <c r="L138" s="24">
        <v>8</v>
      </c>
      <c r="M138" s="24" t="s">
        <v>1170</v>
      </c>
      <c r="N1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8" s="24">
        <f>ROUND(SUMPRODUCT(((A$2:A$908)=Table27[[#This Row],[Climb]])*N$2:N$908)/SUMPRODUCT((((A$2:A$908)=Table27[[#This Row],[Climb]])*((N$2:N$908)&gt;0))*1), 0)</f>
        <v>15</v>
      </c>
    </row>
    <row r="139" spans="1:15" x14ac:dyDescent="0.2">
      <c r="A139" t="s">
        <v>1167</v>
      </c>
      <c r="B139" t="s">
        <v>68</v>
      </c>
      <c r="C139" s="14" t="s">
        <v>602</v>
      </c>
      <c r="D139" s="25">
        <v>42044</v>
      </c>
      <c r="E1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9" t="s">
        <v>71</v>
      </c>
      <c r="G139" t="str">
        <f>VLOOKUP(Table27[[#This Row],[Climber]],Table4[],2,)</f>
        <v>M</v>
      </c>
      <c r="H139">
        <f>YEAR(Table27[[#This Row],[Date]])</f>
        <v>2015</v>
      </c>
      <c r="I1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9" s="24" t="s">
        <v>68</v>
      </c>
      <c r="K139" s="24" t="s">
        <v>1002</v>
      </c>
      <c r="L139" s="24">
        <v>9</v>
      </c>
      <c r="M139" s="24"/>
      <c r="N1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39" s="24">
        <f>ROUND(SUMPRODUCT(((A$2:A$908)=Table27[[#This Row],[Climb]])*N$2:N$908)/SUMPRODUCT((((A$2:A$908)=Table27[[#This Row],[Climb]])*((N$2:N$908)&gt;0))*1), 0)</f>
        <v>15</v>
      </c>
    </row>
    <row r="140" spans="1:15" x14ac:dyDescent="0.2">
      <c r="A140" t="s">
        <v>1167</v>
      </c>
      <c r="B140" t="s">
        <v>68</v>
      </c>
      <c r="C140" s="14" t="s">
        <v>555</v>
      </c>
      <c r="D140" s="25">
        <v>42071</v>
      </c>
      <c r="E1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0" t="s">
        <v>71</v>
      </c>
      <c r="G140" t="str">
        <f>VLOOKUP(Table27[[#This Row],[Climber]],Table4[],2,)</f>
        <v>M</v>
      </c>
      <c r="H140">
        <f>YEAR(Table27[[#This Row],[Date]])</f>
        <v>2015</v>
      </c>
      <c r="I1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0" s="24" t="s">
        <v>68</v>
      </c>
      <c r="K140" s="24" t="s">
        <v>70</v>
      </c>
      <c r="L140" s="24">
        <v>10</v>
      </c>
      <c r="M140" s="24" t="s">
        <v>1147</v>
      </c>
      <c r="N1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0" s="24">
        <f>ROUND(SUMPRODUCT(((A$2:A$908)=Table27[[#This Row],[Climb]])*N$2:N$908)/SUMPRODUCT((((A$2:A$908)=Table27[[#This Row],[Climb]])*((N$2:N$908)&gt;0))*1), 0)</f>
        <v>15</v>
      </c>
    </row>
    <row r="141" spans="1:15" x14ac:dyDescent="0.2">
      <c r="A141" t="s">
        <v>1167</v>
      </c>
      <c r="B141" t="s">
        <v>68</v>
      </c>
      <c r="C141" s="14" t="s">
        <v>223</v>
      </c>
      <c r="D141" s="25">
        <v>42744</v>
      </c>
      <c r="E1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1" t="s">
        <v>71</v>
      </c>
      <c r="G141" t="str">
        <f>VLOOKUP(Table27[[#This Row],[Climber]],Table4[],2,)</f>
        <v>M</v>
      </c>
      <c r="H141">
        <f>YEAR(Table27[[#This Row],[Date]])</f>
        <v>2017</v>
      </c>
      <c r="I1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1" s="24" t="s">
        <v>68</v>
      </c>
      <c r="K141" s="24" t="s">
        <v>70</v>
      </c>
      <c r="L141" s="24">
        <v>11</v>
      </c>
      <c r="M141" s="24"/>
      <c r="N1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1" s="24">
        <f>ROUND(SUMPRODUCT(((A$2:A$908)=Table27[[#This Row],[Climb]])*N$2:N$908)/SUMPRODUCT((((A$2:A$908)=Table27[[#This Row],[Climb]])*((N$2:N$908)&gt;0))*1), 0)</f>
        <v>15</v>
      </c>
    </row>
    <row r="142" spans="1:15" x14ac:dyDescent="0.2">
      <c r="A142" t="s">
        <v>1167</v>
      </c>
      <c r="B142" t="s">
        <v>68</v>
      </c>
      <c r="C142" s="14" t="s">
        <v>318</v>
      </c>
      <c r="D142" s="25">
        <v>43491</v>
      </c>
      <c r="E1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2" t="s">
        <v>71</v>
      </c>
      <c r="G142" t="str">
        <f>VLOOKUP(Table27[[#This Row],[Climber]],Table4[],2,)</f>
        <v>M</v>
      </c>
      <c r="H142">
        <f>YEAR(Table27[[#This Row],[Date]])</f>
        <v>2019</v>
      </c>
      <c r="I1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2" s="24" t="s">
        <v>68</v>
      </c>
      <c r="K142" s="24" t="s">
        <v>70</v>
      </c>
      <c r="L142" s="24">
        <v>12</v>
      </c>
      <c r="M142" s="24" t="s">
        <v>1170</v>
      </c>
      <c r="N1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2" s="24">
        <f>ROUND(SUMPRODUCT(((A$2:A$908)=Table27[[#This Row],[Climb]])*N$2:N$908)/SUMPRODUCT((((A$2:A$908)=Table27[[#This Row],[Climb]])*((N$2:N$908)&gt;0))*1), 0)</f>
        <v>15</v>
      </c>
    </row>
    <row r="143" spans="1:15" x14ac:dyDescent="0.2">
      <c r="A143" t="s">
        <v>1167</v>
      </c>
      <c r="B143" t="s">
        <v>68</v>
      </c>
      <c r="C143" s="14" t="s">
        <v>542</v>
      </c>
      <c r="D143" s="25">
        <v>43546</v>
      </c>
      <c r="E1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3" t="s">
        <v>71</v>
      </c>
      <c r="G143" t="str">
        <f>VLOOKUP(Table27[[#This Row],[Climber]],Table4[],2,)</f>
        <v>M</v>
      </c>
      <c r="H143">
        <f>YEAR(Table27[[#This Row],[Date]])</f>
        <v>2019</v>
      </c>
      <c r="I1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3" s="24" t="s">
        <v>68</v>
      </c>
      <c r="K143" s="24" t="s">
        <v>70</v>
      </c>
      <c r="L143" s="24">
        <v>13</v>
      </c>
      <c r="M143" s="24"/>
      <c r="N1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3" s="24">
        <f>ROUND(SUMPRODUCT(((A$2:A$908)=Table27[[#This Row],[Climb]])*N$2:N$908)/SUMPRODUCT((((A$2:A$908)=Table27[[#This Row],[Climb]])*((N$2:N$908)&gt;0))*1), 0)</f>
        <v>15</v>
      </c>
    </row>
    <row r="144" spans="1:15" x14ac:dyDescent="0.2">
      <c r="A144" t="s">
        <v>1394</v>
      </c>
      <c r="B144" t="s">
        <v>68</v>
      </c>
      <c r="C144" s="14" t="s">
        <v>626</v>
      </c>
      <c r="D144" s="25">
        <v>43466</v>
      </c>
      <c r="E1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44" t="s">
        <v>71</v>
      </c>
      <c r="G144" s="24" t="str">
        <f>VLOOKUP(Table27[[#This Row],[Climber]],Table4[],2,)</f>
        <v>M</v>
      </c>
      <c r="H144" s="24">
        <f>YEAR(Table27[[#This Row],[Date]])</f>
        <v>2019</v>
      </c>
      <c r="I14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44" s="24" t="s">
        <v>1395</v>
      </c>
      <c r="K144" s="24" t="s">
        <v>1156</v>
      </c>
      <c r="L144" s="24">
        <v>1</v>
      </c>
      <c r="M144" s="24" t="s">
        <v>1396</v>
      </c>
      <c r="N1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44" s="24">
        <f>ROUND(SUMPRODUCT(((A$2:A$908)=Table27[[#This Row],[Climb]])*N$2:N$908)/SUMPRODUCT((((A$2:A$908)=Table27[[#This Row],[Climb]])*((N$2:N$908)&gt;0))*1), 0)</f>
        <v>16</v>
      </c>
    </row>
    <row r="145" spans="1:15" x14ac:dyDescent="0.2">
      <c r="A145" t="s">
        <v>810</v>
      </c>
      <c r="B145" t="s">
        <v>811</v>
      </c>
      <c r="C145" s="2" t="s">
        <v>812</v>
      </c>
      <c r="D145" s="25">
        <v>42323</v>
      </c>
      <c r="E1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45" t="s">
        <v>53</v>
      </c>
      <c r="G145" t="str">
        <f>VLOOKUP(Table27[[#This Row],[Climber]],Table4[],2,)</f>
        <v>M</v>
      </c>
      <c r="H145">
        <f>YEAR(Table27[[#This Row],[Date]])</f>
        <v>2015</v>
      </c>
      <c r="I1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45" s="24" t="s">
        <v>811</v>
      </c>
      <c r="K145" s="24" t="s">
        <v>66</v>
      </c>
      <c r="L145" s="24">
        <v>1</v>
      </c>
      <c r="M145" s="24"/>
      <c r="N1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45" s="24">
        <f>ROUND(SUMPRODUCT(((A$2:A$908)=Table27[[#This Row],[Climb]])*N$2:N$908)/SUMPRODUCT((((A$2:A$908)=Table27[[#This Row],[Climb]])*((N$2:N$908)&gt;0))*1), 0)</f>
        <v>2</v>
      </c>
    </row>
    <row r="146" spans="1:15" x14ac:dyDescent="0.2">
      <c r="A146" t="s">
        <v>18</v>
      </c>
      <c r="B146" t="s">
        <v>813</v>
      </c>
      <c r="C146" s="14" t="s">
        <v>16</v>
      </c>
      <c r="D146" s="25">
        <v>39702</v>
      </c>
      <c r="E1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6" t="s">
        <v>53</v>
      </c>
      <c r="G146" t="str">
        <f>VLOOKUP(Table27[[#This Row],[Climber]],Table4[],2,)</f>
        <v>M</v>
      </c>
      <c r="H146">
        <f>YEAR(Table27[[#This Row],[Date]])</f>
        <v>2008</v>
      </c>
      <c r="I1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6" s="24" t="s">
        <v>305</v>
      </c>
      <c r="K146" s="24" t="s">
        <v>52</v>
      </c>
      <c r="L146" s="24">
        <v>1</v>
      </c>
      <c r="M146" s="24" t="s">
        <v>1175</v>
      </c>
      <c r="N1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6" s="24">
        <f>ROUND(SUMPRODUCT(((A$2:A$908)=Table27[[#This Row],[Climb]])*N$2:N$908)/SUMPRODUCT((((A$2:A$908)=Table27[[#This Row],[Climb]])*((N$2:N$908)&gt;0))*1), 0)</f>
        <v>3</v>
      </c>
    </row>
    <row r="147" spans="1:15" x14ac:dyDescent="0.2">
      <c r="A147" t="s">
        <v>18</v>
      </c>
      <c r="B147" t="s">
        <v>813</v>
      </c>
      <c r="C147" s="14" t="s">
        <v>463</v>
      </c>
      <c r="D147" s="25">
        <v>42141</v>
      </c>
      <c r="E1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7" t="s">
        <v>53</v>
      </c>
      <c r="G147" t="str">
        <f>VLOOKUP(Table27[[#This Row],[Climber]],Table4[],2,)</f>
        <v>M</v>
      </c>
      <c r="H147">
        <f>YEAR(Table27[[#This Row],[Date]])</f>
        <v>2015</v>
      </c>
      <c r="I1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7" s="24" t="s">
        <v>305</v>
      </c>
      <c r="K147" s="24" t="s">
        <v>52</v>
      </c>
      <c r="L147" s="24">
        <v>2</v>
      </c>
      <c r="M147" s="24" t="s">
        <v>1176</v>
      </c>
      <c r="N1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7" s="24">
        <f>ROUND(SUMPRODUCT(((A$2:A$908)=Table27[[#This Row],[Climb]])*N$2:N$908)/SUMPRODUCT((((A$2:A$908)=Table27[[#This Row],[Climb]])*((N$2:N$908)&gt;0))*1), 0)</f>
        <v>3</v>
      </c>
    </row>
    <row r="148" spans="1:15" x14ac:dyDescent="0.2">
      <c r="A148" t="s">
        <v>18</v>
      </c>
      <c r="B148" t="s">
        <v>813</v>
      </c>
      <c r="C148" s="14" t="s">
        <v>586</v>
      </c>
      <c r="D148" s="25">
        <v>43237</v>
      </c>
      <c r="E1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8" t="s">
        <v>53</v>
      </c>
      <c r="G148" t="str">
        <f>VLOOKUP(Table27[[#This Row],[Climber]],Table4[],2,)</f>
        <v>M</v>
      </c>
      <c r="H148">
        <f>YEAR(Table27[[#This Row],[Date]])</f>
        <v>2018</v>
      </c>
      <c r="I1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8" s="24" t="s">
        <v>305</v>
      </c>
      <c r="K148" s="24" t="s">
        <v>52</v>
      </c>
      <c r="L148" s="24">
        <v>3</v>
      </c>
      <c r="M148" s="24"/>
      <c r="N1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8" s="24">
        <f>ROUND(SUMPRODUCT(((A$2:A$908)=Table27[[#This Row],[Climb]])*N$2:N$908)/SUMPRODUCT((((A$2:A$908)=Table27[[#This Row],[Climb]])*((N$2:N$908)&gt;0))*1), 0)</f>
        <v>3</v>
      </c>
    </row>
    <row r="149" spans="1:15" x14ac:dyDescent="0.2">
      <c r="A149" t="s">
        <v>453</v>
      </c>
      <c r="B149" t="s">
        <v>454</v>
      </c>
      <c r="C149" s="14" t="s">
        <v>637</v>
      </c>
      <c r="D149" s="25">
        <v>42826</v>
      </c>
      <c r="E1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9" t="s">
        <v>71</v>
      </c>
      <c r="G149" t="str">
        <f>VLOOKUP(Table27[[#This Row],[Climber]],Table4[],2,)</f>
        <v>M</v>
      </c>
      <c r="H149">
        <f>YEAR(Table27[[#This Row],[Date]])</f>
        <v>2017</v>
      </c>
      <c r="I1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9" s="24" t="s">
        <v>454</v>
      </c>
      <c r="K149" s="24" t="s">
        <v>70</v>
      </c>
      <c r="L149" s="24">
        <v>1</v>
      </c>
      <c r="M149" s="24"/>
      <c r="N1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9" s="24">
        <f>ROUND(SUMPRODUCT(((A$2:A$908)=Table27[[#This Row],[Climb]])*N$2:N$908)/SUMPRODUCT((((A$2:A$908)=Table27[[#This Row],[Climb]])*((N$2:N$908)&gt;0))*1), 0)</f>
        <v>15</v>
      </c>
    </row>
    <row r="150" spans="1:15" x14ac:dyDescent="0.2">
      <c r="A150" t="s">
        <v>453</v>
      </c>
      <c r="B150" t="s">
        <v>454</v>
      </c>
      <c r="C150" s="14" t="s">
        <v>452</v>
      </c>
      <c r="D150" s="25">
        <v>42838</v>
      </c>
      <c r="E1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0" t="s">
        <v>71</v>
      </c>
      <c r="G150" t="str">
        <f>VLOOKUP(Table27[[#This Row],[Climber]],Table4[],2,)</f>
        <v>M</v>
      </c>
      <c r="H150">
        <f>YEAR(Table27[[#This Row],[Date]])</f>
        <v>2017</v>
      </c>
      <c r="I1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0" s="24" t="s">
        <v>454</v>
      </c>
      <c r="K150" s="24" t="s">
        <v>1002</v>
      </c>
      <c r="L150" s="24">
        <v>2</v>
      </c>
      <c r="M150" s="24"/>
      <c r="N1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50" s="24">
        <f>ROUND(SUMPRODUCT(((A$2:A$908)=Table27[[#This Row],[Climb]])*N$2:N$908)/SUMPRODUCT((((A$2:A$908)=Table27[[#This Row],[Climb]])*((N$2:N$908)&gt;0))*1), 0)</f>
        <v>15</v>
      </c>
    </row>
    <row r="151" spans="1:15" x14ac:dyDescent="0.2">
      <c r="A151" t="s">
        <v>453</v>
      </c>
      <c r="B151" t="s">
        <v>454</v>
      </c>
      <c r="C151" s="14" t="s">
        <v>538</v>
      </c>
      <c r="D151" s="25">
        <v>42848</v>
      </c>
      <c r="E1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1" t="s">
        <v>71</v>
      </c>
      <c r="G151" t="str">
        <f>VLOOKUP(Table27[[#This Row],[Climber]],Table4[],2,)</f>
        <v>M</v>
      </c>
      <c r="H151">
        <f>YEAR(Table27[[#This Row],[Date]])</f>
        <v>2017</v>
      </c>
      <c r="I1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1" s="24" t="s">
        <v>454</v>
      </c>
      <c r="K151" s="24" t="s">
        <v>95</v>
      </c>
      <c r="L151" s="24">
        <v>3</v>
      </c>
      <c r="M151" s="24"/>
      <c r="N1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51" s="24">
        <f>ROUND(SUMPRODUCT(((A$2:A$908)=Table27[[#This Row],[Climb]])*N$2:N$908)/SUMPRODUCT((((A$2:A$908)=Table27[[#This Row],[Climb]])*((N$2:N$908)&gt;0))*1), 0)</f>
        <v>15</v>
      </c>
    </row>
    <row r="152" spans="1:15" x14ac:dyDescent="0.2">
      <c r="A152" t="s">
        <v>814</v>
      </c>
      <c r="B152" t="s">
        <v>815</v>
      </c>
      <c r="C152" s="2" t="s">
        <v>21</v>
      </c>
      <c r="D152" s="25">
        <v>40275</v>
      </c>
      <c r="E1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2" t="s">
        <v>53</v>
      </c>
      <c r="G152" t="str">
        <f>VLOOKUP(Table27[[#This Row],[Climber]],Table4[],2,)</f>
        <v>M</v>
      </c>
      <c r="H152">
        <f>YEAR(Table27[[#This Row],[Date]])</f>
        <v>2010</v>
      </c>
      <c r="I1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2" s="24" t="s">
        <v>815</v>
      </c>
      <c r="K152" s="24" t="s">
        <v>66</v>
      </c>
      <c r="L152" s="24">
        <v>1</v>
      </c>
      <c r="M152" s="24"/>
      <c r="N1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2" s="24">
        <f>ROUND(SUMPRODUCT(((A$2:A$908)=Table27[[#This Row],[Climb]])*N$2:N$908)/SUMPRODUCT((((A$2:A$908)=Table27[[#This Row],[Climb]])*((N$2:N$908)&gt;0))*1), 0)</f>
        <v>2</v>
      </c>
    </row>
    <row r="153" spans="1:15" x14ac:dyDescent="0.2">
      <c r="A153" t="s">
        <v>814</v>
      </c>
      <c r="B153" t="s">
        <v>815</v>
      </c>
      <c r="C153" s="2" t="s">
        <v>498</v>
      </c>
      <c r="D153" s="25">
        <v>41880</v>
      </c>
      <c r="E1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3" t="s">
        <v>53</v>
      </c>
      <c r="G153" t="str">
        <f>VLOOKUP(Table27[[#This Row],[Climber]],Table4[],2,)</f>
        <v>M</v>
      </c>
      <c r="H153">
        <f>YEAR(Table27[[#This Row],[Date]])</f>
        <v>2014</v>
      </c>
      <c r="I1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3" s="24" t="s">
        <v>815</v>
      </c>
      <c r="K153" s="24" t="s">
        <v>66</v>
      </c>
      <c r="L153" s="24">
        <v>2</v>
      </c>
      <c r="M153" s="24" t="s">
        <v>1158</v>
      </c>
      <c r="N1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3" s="24">
        <f>ROUND(SUMPRODUCT(((A$2:A$908)=Table27[[#This Row],[Climb]])*N$2:N$908)/SUMPRODUCT((((A$2:A$908)=Table27[[#This Row],[Climb]])*((N$2:N$908)&gt;0))*1), 0)</f>
        <v>2</v>
      </c>
    </row>
    <row r="154" spans="1:15" x14ac:dyDescent="0.2">
      <c r="A154" t="s">
        <v>814</v>
      </c>
      <c r="B154" t="s">
        <v>815</v>
      </c>
      <c r="C154" s="2" t="s">
        <v>805</v>
      </c>
      <c r="D154" s="25">
        <v>42449</v>
      </c>
      <c r="E1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4" t="s">
        <v>53</v>
      </c>
      <c r="G154" t="str">
        <f>VLOOKUP(Table27[[#This Row],[Climber]],Table4[],2,)</f>
        <v>M</v>
      </c>
      <c r="H154">
        <f>YEAR(Table27[[#This Row],[Date]])</f>
        <v>2016</v>
      </c>
      <c r="I1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4" s="24" t="s">
        <v>815</v>
      </c>
      <c r="K154" s="24" t="s">
        <v>66</v>
      </c>
      <c r="L154" s="24">
        <v>3</v>
      </c>
      <c r="M154" s="24"/>
      <c r="N1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4" s="24">
        <f>ROUND(SUMPRODUCT(((A$2:A$908)=Table27[[#This Row],[Climb]])*N$2:N$908)/SUMPRODUCT((((A$2:A$908)=Table27[[#This Row],[Climb]])*((N$2:N$908)&gt;0))*1), 0)</f>
        <v>2</v>
      </c>
    </row>
    <row r="155" spans="1:15" x14ac:dyDescent="0.2">
      <c r="A155" t="s">
        <v>814</v>
      </c>
      <c r="B155" t="s">
        <v>815</v>
      </c>
      <c r="C155" s="2" t="s">
        <v>728</v>
      </c>
      <c r="D155" s="25">
        <v>42464</v>
      </c>
      <c r="E1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5" t="s">
        <v>53</v>
      </c>
      <c r="G155" t="str">
        <f>VLOOKUP(Table27[[#This Row],[Climber]],Table4[],2,)</f>
        <v>M</v>
      </c>
      <c r="H155">
        <f>YEAR(Table27[[#This Row],[Date]])</f>
        <v>2016</v>
      </c>
      <c r="I1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5" s="24" t="s">
        <v>815</v>
      </c>
      <c r="K155" s="24" t="s">
        <v>66</v>
      </c>
      <c r="L155" s="24">
        <v>4</v>
      </c>
      <c r="M155" s="24" t="s">
        <v>1178</v>
      </c>
      <c r="N1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5" s="24">
        <f>ROUND(SUMPRODUCT(((A$2:A$908)=Table27[[#This Row],[Climb]])*N$2:N$908)/SUMPRODUCT((((A$2:A$908)=Table27[[#This Row],[Climb]])*((N$2:N$908)&gt;0))*1), 0)</f>
        <v>2</v>
      </c>
    </row>
    <row r="156" spans="1:15" x14ac:dyDescent="0.2">
      <c r="A156" t="s">
        <v>814</v>
      </c>
      <c r="B156" t="s">
        <v>815</v>
      </c>
      <c r="C156" s="2" t="s">
        <v>816</v>
      </c>
      <c r="D156" s="25">
        <v>42506</v>
      </c>
      <c r="E1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6" t="s">
        <v>53</v>
      </c>
      <c r="G156" t="str">
        <f>VLOOKUP(Table27[[#This Row],[Climber]],Table4[],2,)</f>
        <v>M</v>
      </c>
      <c r="H156">
        <f>YEAR(Table27[[#This Row],[Date]])</f>
        <v>2016</v>
      </c>
      <c r="I1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6" s="24" t="s">
        <v>815</v>
      </c>
      <c r="K156" s="24" t="s">
        <v>66</v>
      </c>
      <c r="L156" s="24">
        <v>5</v>
      </c>
      <c r="M156" s="24" t="s">
        <v>1177</v>
      </c>
      <c r="N1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6" s="24">
        <f>ROUND(SUMPRODUCT(((A$2:A$908)=Table27[[#This Row],[Climb]])*N$2:N$908)/SUMPRODUCT((((A$2:A$908)=Table27[[#This Row],[Climb]])*((N$2:N$908)&gt;0))*1), 0)</f>
        <v>2</v>
      </c>
    </row>
    <row r="157" spans="1:15" x14ac:dyDescent="0.2">
      <c r="A157" t="s">
        <v>674</v>
      </c>
      <c r="B157" t="s">
        <v>673</v>
      </c>
      <c r="C157" s="14" t="s">
        <v>671</v>
      </c>
      <c r="D157" s="25">
        <v>42116</v>
      </c>
      <c r="E1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57" t="s">
        <v>71</v>
      </c>
      <c r="G157" t="str">
        <f>VLOOKUP(Table27[[#This Row],[Climber]],Table4[],2,)</f>
        <v>M</v>
      </c>
      <c r="H157">
        <f>YEAR(Table27[[#This Row],[Date]])</f>
        <v>2015</v>
      </c>
      <c r="I1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57" s="24" t="s">
        <v>673</v>
      </c>
      <c r="K157" s="24" t="s">
        <v>88</v>
      </c>
      <c r="L157" s="24">
        <v>1</v>
      </c>
      <c r="M157" s="24" t="s">
        <v>1179</v>
      </c>
      <c r="N1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57" s="24">
        <f>ROUND(SUMPRODUCT(((A$2:A$908)=Table27[[#This Row],[Climb]])*N$2:N$908)/SUMPRODUCT((((A$2:A$908)=Table27[[#This Row],[Climb]])*((N$2:N$908)&gt;0))*1), 0)</f>
        <v>16</v>
      </c>
    </row>
    <row r="158" spans="1:15" x14ac:dyDescent="0.2">
      <c r="A158" t="s">
        <v>676</v>
      </c>
      <c r="B158" t="s">
        <v>673</v>
      </c>
      <c r="C158" s="14" t="s">
        <v>671</v>
      </c>
      <c r="D158" s="25">
        <v>42039</v>
      </c>
      <c r="E1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8" t="s">
        <v>71</v>
      </c>
      <c r="G158" t="str">
        <f>VLOOKUP(Table27[[#This Row],[Climber]],Table4[],2,)</f>
        <v>M</v>
      </c>
      <c r="H158">
        <f>YEAR(Table27[[#This Row],[Date]])</f>
        <v>2015</v>
      </c>
      <c r="I1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8" s="24" t="s">
        <v>673</v>
      </c>
      <c r="K158" s="24" t="s">
        <v>1116</v>
      </c>
      <c r="L158" s="24">
        <v>1</v>
      </c>
      <c r="M158" s="24" t="s">
        <v>1180</v>
      </c>
      <c r="N1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58" s="24">
        <f>ROUND(SUMPRODUCT(((A$2:A$908)=Table27[[#This Row],[Climb]])*N$2:N$908)/SUMPRODUCT((((A$2:A$908)=Table27[[#This Row],[Climb]])*((N$2:N$908)&gt;0))*1), 0)</f>
        <v>15</v>
      </c>
    </row>
    <row r="159" spans="1:15" x14ac:dyDescent="0.2">
      <c r="A159" t="s">
        <v>672</v>
      </c>
      <c r="B159" t="s">
        <v>673</v>
      </c>
      <c r="C159" s="14" t="s">
        <v>671</v>
      </c>
      <c r="D159" s="25">
        <v>43009</v>
      </c>
      <c r="E1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9" t="s">
        <v>71</v>
      </c>
      <c r="G159" t="str">
        <f>VLOOKUP(Table27[[#This Row],[Climber]],Table4[],2,)</f>
        <v>M</v>
      </c>
      <c r="H159">
        <f>YEAR(Table27[[#This Row],[Date]])</f>
        <v>2017</v>
      </c>
      <c r="I1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9" s="24" t="s">
        <v>673</v>
      </c>
      <c r="K159" s="24" t="s">
        <v>70</v>
      </c>
      <c r="L159" s="24">
        <v>1</v>
      </c>
      <c r="M159" s="24" t="s">
        <v>1181</v>
      </c>
      <c r="N1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9" s="24">
        <f>ROUND(SUMPRODUCT(((A$2:A$908)=Table27[[#This Row],[Climb]])*N$2:N$908)/SUMPRODUCT((((A$2:A$908)=Table27[[#This Row],[Climb]])*((N$2:N$908)&gt;0))*1), 0)</f>
        <v>15</v>
      </c>
    </row>
    <row r="160" spans="1:15" x14ac:dyDescent="0.2">
      <c r="A160" t="s">
        <v>675</v>
      </c>
      <c r="B160" t="s">
        <v>673</v>
      </c>
      <c r="C160" s="14" t="s">
        <v>671</v>
      </c>
      <c r="D160" s="25">
        <v>42043</v>
      </c>
      <c r="E1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0" t="s">
        <v>71</v>
      </c>
      <c r="G160" t="str">
        <f>VLOOKUP(Table27[[#This Row],[Climber]],Table4[],2,)</f>
        <v>M</v>
      </c>
      <c r="H160">
        <f>YEAR(Table27[[#This Row],[Date]])</f>
        <v>2015</v>
      </c>
      <c r="I1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0" s="24" t="s">
        <v>673</v>
      </c>
      <c r="K160" s="24" t="s">
        <v>70</v>
      </c>
      <c r="L160" s="24">
        <v>1</v>
      </c>
      <c r="M160" s="24" t="s">
        <v>1182</v>
      </c>
      <c r="N1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0" s="24">
        <f>ROUND(SUMPRODUCT(((A$2:A$908)=Table27[[#This Row],[Climb]])*N$2:N$908)/SUMPRODUCT((((A$2:A$908)=Table27[[#This Row],[Climb]])*((N$2:N$908)&gt;0))*1), 0)</f>
        <v>15</v>
      </c>
    </row>
    <row r="161" spans="1:15" x14ac:dyDescent="0.2">
      <c r="A161" t="s">
        <v>33</v>
      </c>
      <c r="B161" t="s">
        <v>197</v>
      </c>
      <c r="C161" s="14" t="s">
        <v>488</v>
      </c>
      <c r="D161" s="25">
        <v>36827</v>
      </c>
      <c r="E1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1" t="s">
        <v>71</v>
      </c>
      <c r="G161" s="24" t="str">
        <f>VLOOKUP(Table27[[#This Row],[Climber]],Table4[],2,)</f>
        <v>M</v>
      </c>
      <c r="H161" s="24">
        <f>YEAR(Table27[[#This Row],[Date]])</f>
        <v>2000</v>
      </c>
      <c r="I1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1" s="24" t="s">
        <v>197</v>
      </c>
      <c r="K161" s="24" t="s">
        <v>70</v>
      </c>
      <c r="L161" s="24">
        <v>1</v>
      </c>
      <c r="M161" s="24" t="s">
        <v>1196</v>
      </c>
      <c r="N1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1" s="24">
        <f>ROUND(SUMPRODUCT(((A$2:A$908)=Table27[[#This Row],[Climb]])*N$2:N$908)/SUMPRODUCT((((A$2:A$908)=Table27[[#This Row],[Climb]])*((N$2:N$908)&gt;0))*1), 0)</f>
        <v>14</v>
      </c>
    </row>
    <row r="162" spans="1:15" x14ac:dyDescent="0.2">
      <c r="A162" t="s">
        <v>33</v>
      </c>
      <c r="B162" t="s">
        <v>197</v>
      </c>
      <c r="C162" s="14" t="s">
        <v>262</v>
      </c>
      <c r="D162" s="25">
        <v>36982</v>
      </c>
      <c r="E1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2" t="s">
        <v>71</v>
      </c>
      <c r="G162" s="24" t="str">
        <f>VLOOKUP(Table27[[#This Row],[Climber]],Table4[],2,)</f>
        <v>M</v>
      </c>
      <c r="H162" s="24">
        <f>YEAR(Table27[[#This Row],[Date]])</f>
        <v>2001</v>
      </c>
      <c r="I1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2" s="24" t="s">
        <v>197</v>
      </c>
      <c r="K162" s="24" t="s">
        <v>70</v>
      </c>
      <c r="L162" s="24">
        <v>2</v>
      </c>
      <c r="M162" s="24"/>
      <c r="N1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2" s="24">
        <f>ROUND(SUMPRODUCT(((A$2:A$908)=Table27[[#This Row],[Climb]])*N$2:N$908)/SUMPRODUCT((((A$2:A$908)=Table27[[#This Row],[Climb]])*((N$2:N$908)&gt;0))*1), 0)</f>
        <v>14</v>
      </c>
    </row>
    <row r="163" spans="1:15" x14ac:dyDescent="0.2">
      <c r="A163" t="s">
        <v>33</v>
      </c>
      <c r="B163" t="s">
        <v>197</v>
      </c>
      <c r="C163" s="14" t="s">
        <v>429</v>
      </c>
      <c r="D163" s="25">
        <v>37286</v>
      </c>
      <c r="E1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3" t="s">
        <v>71</v>
      </c>
      <c r="G163" s="24" t="str">
        <f>VLOOKUP(Table27[[#This Row],[Climber]],Table4[],2,)</f>
        <v>M</v>
      </c>
      <c r="H163" s="24">
        <f>YEAR(Table27[[#This Row],[Date]])</f>
        <v>2002</v>
      </c>
      <c r="I16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3" s="24" t="s">
        <v>197</v>
      </c>
      <c r="K163" s="24" t="s">
        <v>95</v>
      </c>
      <c r="L163" s="24">
        <v>3</v>
      </c>
      <c r="M163" s="24" t="s">
        <v>1203</v>
      </c>
      <c r="N1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3" s="24">
        <f>ROUND(SUMPRODUCT(((A$2:A$908)=Table27[[#This Row],[Climb]])*N$2:N$908)/SUMPRODUCT((((A$2:A$908)=Table27[[#This Row],[Climb]])*((N$2:N$908)&gt;0))*1), 0)</f>
        <v>14</v>
      </c>
    </row>
    <row r="164" spans="1:15" x14ac:dyDescent="0.2">
      <c r="A164" t="s">
        <v>33</v>
      </c>
      <c r="B164" t="s">
        <v>197</v>
      </c>
      <c r="C164" s="14" t="s">
        <v>315</v>
      </c>
      <c r="D164" s="25">
        <v>37666</v>
      </c>
      <c r="E1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4" t="s">
        <v>71</v>
      </c>
      <c r="G164" s="24" t="str">
        <f>VLOOKUP(Table27[[#This Row],[Climber]],Table4[],2,)</f>
        <v>M</v>
      </c>
      <c r="H164" s="24">
        <f>YEAR(Table27[[#This Row],[Date]])</f>
        <v>2003</v>
      </c>
      <c r="I16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4" s="24" t="s">
        <v>197</v>
      </c>
      <c r="K164" s="24" t="s">
        <v>70</v>
      </c>
      <c r="L164" s="24">
        <v>4</v>
      </c>
      <c r="M164" s="24"/>
      <c r="N1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4" s="24">
        <f>ROUND(SUMPRODUCT(((A$2:A$908)=Table27[[#This Row],[Climb]])*N$2:N$908)/SUMPRODUCT((((A$2:A$908)=Table27[[#This Row],[Climb]])*((N$2:N$908)&gt;0))*1), 0)</f>
        <v>14</v>
      </c>
    </row>
    <row r="165" spans="1:15" x14ac:dyDescent="0.2">
      <c r="A165" t="s">
        <v>33</v>
      </c>
      <c r="B165" t="s">
        <v>197</v>
      </c>
      <c r="C165" s="14" t="s">
        <v>738</v>
      </c>
      <c r="D165" s="25">
        <v>37720</v>
      </c>
      <c r="E1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5" t="s">
        <v>71</v>
      </c>
      <c r="G165" s="24" t="str">
        <f>VLOOKUP(Table27[[#This Row],[Climber]],Table4[],2,)</f>
        <v>M</v>
      </c>
      <c r="H165" s="24">
        <f>YEAR(Table27[[#This Row],[Date]])</f>
        <v>2003</v>
      </c>
      <c r="I16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5" s="24" t="s">
        <v>197</v>
      </c>
      <c r="K165" s="24" t="s">
        <v>70</v>
      </c>
      <c r="L165" s="24">
        <v>5</v>
      </c>
      <c r="M165" s="24"/>
      <c r="N1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5" s="24">
        <f>ROUND(SUMPRODUCT(((A$2:A$908)=Table27[[#This Row],[Climb]])*N$2:N$908)/SUMPRODUCT((((A$2:A$908)=Table27[[#This Row],[Climb]])*((N$2:N$908)&gt;0))*1), 0)</f>
        <v>14</v>
      </c>
    </row>
    <row r="166" spans="1:15" x14ac:dyDescent="0.2">
      <c r="A166" t="s">
        <v>33</v>
      </c>
      <c r="B166" t="s">
        <v>197</v>
      </c>
      <c r="C166" s="14" t="s">
        <v>945</v>
      </c>
      <c r="D166" s="25">
        <v>38049</v>
      </c>
      <c r="E1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6" t="s">
        <v>71</v>
      </c>
      <c r="G166" s="24" t="str">
        <f>VLOOKUP(Table27[[#This Row],[Climber]],Table4[],2,)</f>
        <v>M</v>
      </c>
      <c r="H166" s="24">
        <f>YEAR(Table27[[#This Row],[Date]])</f>
        <v>2004</v>
      </c>
      <c r="I1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6" s="24" t="s">
        <v>197</v>
      </c>
      <c r="K166" s="24" t="s">
        <v>70</v>
      </c>
      <c r="L166" s="24">
        <v>6</v>
      </c>
      <c r="M166" s="24"/>
      <c r="N1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6" s="24">
        <f>ROUND(SUMPRODUCT(((A$2:A$908)=Table27[[#This Row],[Climb]])*N$2:N$908)/SUMPRODUCT((((A$2:A$908)=Table27[[#This Row],[Climb]])*((N$2:N$908)&gt;0))*1), 0)</f>
        <v>14</v>
      </c>
    </row>
    <row r="167" spans="1:15" x14ac:dyDescent="0.2">
      <c r="A167" t="s">
        <v>33</v>
      </c>
      <c r="B167" t="s">
        <v>197</v>
      </c>
      <c r="C167" s="14" t="s">
        <v>1194</v>
      </c>
      <c r="D167" s="25">
        <v>38078</v>
      </c>
      <c r="E1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7" t="s">
        <v>71</v>
      </c>
      <c r="G167" s="24" t="s">
        <v>801</v>
      </c>
      <c r="H167" s="24">
        <f>YEAR(Table27[[#This Row],[Date]])</f>
        <v>2004</v>
      </c>
      <c r="I1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7" s="24" t="s">
        <v>197</v>
      </c>
      <c r="K167" s="24" t="s">
        <v>70</v>
      </c>
      <c r="L167" s="24">
        <v>7</v>
      </c>
      <c r="M167" s="24" t="s">
        <v>1195</v>
      </c>
      <c r="N1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7" s="24">
        <f>ROUND(SUMPRODUCT(((A$2:A$908)=Table27[[#This Row],[Climb]])*N$2:N$908)/SUMPRODUCT((((A$2:A$908)=Table27[[#This Row],[Climb]])*((N$2:N$908)&gt;0))*1), 0)</f>
        <v>14</v>
      </c>
    </row>
    <row r="168" spans="1:15" x14ac:dyDescent="0.2">
      <c r="A168" t="s">
        <v>33</v>
      </c>
      <c r="B168" t="s">
        <v>197</v>
      </c>
      <c r="C168" s="14" t="s">
        <v>1200</v>
      </c>
      <c r="D168" s="25">
        <v>38143</v>
      </c>
      <c r="E1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8" t="s">
        <v>71</v>
      </c>
      <c r="G168" s="24" t="s">
        <v>801</v>
      </c>
      <c r="H168" s="24">
        <f>YEAR(Table27[[#This Row],[Date]])</f>
        <v>2004</v>
      </c>
      <c r="I1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8" s="24" t="s">
        <v>197</v>
      </c>
      <c r="K168" s="24" t="s">
        <v>95</v>
      </c>
      <c r="L168" s="24">
        <v>8</v>
      </c>
      <c r="M168" s="24"/>
      <c r="N1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8" s="24">
        <f>ROUND(SUMPRODUCT(((A$2:A$908)=Table27[[#This Row],[Climb]])*N$2:N$908)/SUMPRODUCT((((A$2:A$908)=Table27[[#This Row],[Climb]])*((N$2:N$908)&gt;0))*1), 0)</f>
        <v>14</v>
      </c>
    </row>
    <row r="169" spans="1:15" x14ac:dyDescent="0.2">
      <c r="A169" t="s">
        <v>33</v>
      </c>
      <c r="B169" t="s">
        <v>197</v>
      </c>
      <c r="C169" s="14" t="s">
        <v>347</v>
      </c>
      <c r="D169" s="25">
        <v>38300</v>
      </c>
      <c r="E1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9" t="s">
        <v>71</v>
      </c>
      <c r="G169" s="24" t="str">
        <f>VLOOKUP(Table27[[#This Row],[Climber]],Table4[],2,)</f>
        <v>M</v>
      </c>
      <c r="H169" s="24">
        <f>YEAR(Table27[[#This Row],[Date]])</f>
        <v>2004</v>
      </c>
      <c r="I1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9" s="24" t="s">
        <v>197</v>
      </c>
      <c r="K169" s="24" t="s">
        <v>95</v>
      </c>
      <c r="L169" s="24">
        <v>9</v>
      </c>
      <c r="M169" s="24" t="s">
        <v>1141</v>
      </c>
      <c r="N1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9" s="24">
        <f>ROUND(SUMPRODUCT(((A$2:A$908)=Table27[[#This Row],[Climb]])*N$2:N$908)/SUMPRODUCT((((A$2:A$908)=Table27[[#This Row],[Climb]])*((N$2:N$908)&gt;0))*1), 0)</f>
        <v>14</v>
      </c>
    </row>
    <row r="170" spans="1:15" x14ac:dyDescent="0.2">
      <c r="A170" t="s">
        <v>33</v>
      </c>
      <c r="B170" t="s">
        <v>197</v>
      </c>
      <c r="C170" s="14" t="s">
        <v>1201</v>
      </c>
      <c r="D170" s="25">
        <v>38806</v>
      </c>
      <c r="E1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0" t="s">
        <v>71</v>
      </c>
      <c r="G170" s="24" t="s">
        <v>801</v>
      </c>
      <c r="H170" s="24">
        <f>YEAR(Table27[[#This Row],[Date]])</f>
        <v>2006</v>
      </c>
      <c r="I1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0" s="24" t="s">
        <v>197</v>
      </c>
      <c r="K170" s="24" t="s">
        <v>95</v>
      </c>
      <c r="L170" s="24">
        <v>10</v>
      </c>
      <c r="M170" s="24" t="s">
        <v>1202</v>
      </c>
      <c r="N1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0" s="24">
        <f>ROUND(SUMPRODUCT(((A$2:A$908)=Table27[[#This Row],[Climb]])*N$2:N$908)/SUMPRODUCT((((A$2:A$908)=Table27[[#This Row],[Climb]])*((N$2:N$908)&gt;0))*1), 0)</f>
        <v>14</v>
      </c>
    </row>
    <row r="171" spans="1:15" x14ac:dyDescent="0.2">
      <c r="A171" t="s">
        <v>33</v>
      </c>
      <c r="B171" t="s">
        <v>197</v>
      </c>
      <c r="C171" s="14" t="s">
        <v>757</v>
      </c>
      <c r="D171" s="25">
        <v>39044</v>
      </c>
      <c r="E1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1" t="s">
        <v>71</v>
      </c>
      <c r="G171" s="24" t="str">
        <f>VLOOKUP(Table27[[#This Row],[Climber]],Table4[],2,)</f>
        <v>M</v>
      </c>
      <c r="H171" s="24">
        <f>YEAR(Table27[[#This Row],[Date]])</f>
        <v>2006</v>
      </c>
      <c r="I17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1" s="24" t="s">
        <v>197</v>
      </c>
      <c r="K171" s="24" t="s">
        <v>95</v>
      </c>
      <c r="L171" s="24">
        <v>11</v>
      </c>
      <c r="M171" s="24" t="s">
        <v>1199</v>
      </c>
      <c r="N1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1" s="24">
        <f>ROUND(SUMPRODUCT(((A$2:A$908)=Table27[[#This Row],[Climb]])*N$2:N$908)/SUMPRODUCT((((A$2:A$908)=Table27[[#This Row],[Climb]])*((N$2:N$908)&gt;0))*1), 0)</f>
        <v>14</v>
      </c>
    </row>
    <row r="172" spans="1:15" x14ac:dyDescent="0.2">
      <c r="A172" t="s">
        <v>33</v>
      </c>
      <c r="B172" t="s">
        <v>197</v>
      </c>
      <c r="C172" s="14" t="s">
        <v>31</v>
      </c>
      <c r="D172" s="25">
        <v>39402</v>
      </c>
      <c r="E1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2" t="s">
        <v>71</v>
      </c>
      <c r="G172" s="24" t="str">
        <f>VLOOKUP(Table27[[#This Row],[Climber]],Table4[],2,)</f>
        <v>M</v>
      </c>
      <c r="H172" s="24">
        <f>YEAR(Table27[[#This Row],[Date]])</f>
        <v>2007</v>
      </c>
      <c r="I17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2" s="24" t="s">
        <v>197</v>
      </c>
      <c r="K172" s="24" t="s">
        <v>95</v>
      </c>
      <c r="L172" s="24">
        <v>12</v>
      </c>
      <c r="M172" s="24"/>
      <c r="N1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2" s="24">
        <f>ROUND(SUMPRODUCT(((A$2:A$908)=Table27[[#This Row],[Climb]])*N$2:N$908)/SUMPRODUCT((((A$2:A$908)=Table27[[#This Row],[Climb]])*((N$2:N$908)&gt;0))*1), 0)</f>
        <v>14</v>
      </c>
    </row>
    <row r="173" spans="1:15" x14ac:dyDescent="0.2">
      <c r="A173" t="s">
        <v>33</v>
      </c>
      <c r="B173" t="s">
        <v>197</v>
      </c>
      <c r="C173" s="14" t="s">
        <v>583</v>
      </c>
      <c r="D173" s="25">
        <v>39430</v>
      </c>
      <c r="E1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3" t="s">
        <v>71</v>
      </c>
      <c r="G173" s="24" t="str">
        <f>VLOOKUP(Table27[[#This Row],[Climber]],Table4[],2,)</f>
        <v>M</v>
      </c>
      <c r="H173" s="24">
        <f>YEAR(Table27[[#This Row],[Date]])</f>
        <v>2007</v>
      </c>
      <c r="I1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3" s="24" t="s">
        <v>197</v>
      </c>
      <c r="K173" s="24" t="s">
        <v>95</v>
      </c>
      <c r="L173" s="24">
        <v>13</v>
      </c>
      <c r="M173" s="24"/>
      <c r="N1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3" s="24">
        <f>ROUND(SUMPRODUCT(((A$2:A$908)=Table27[[#This Row],[Climb]])*N$2:N$908)/SUMPRODUCT((((A$2:A$908)=Table27[[#This Row],[Climb]])*((N$2:N$908)&gt;0))*1), 0)</f>
        <v>14</v>
      </c>
    </row>
    <row r="174" spans="1:15" x14ac:dyDescent="0.2">
      <c r="A174" t="s">
        <v>33</v>
      </c>
      <c r="B174" t="s">
        <v>197</v>
      </c>
      <c r="C174" s="14" t="s">
        <v>498</v>
      </c>
      <c r="D174" s="25">
        <v>39480</v>
      </c>
      <c r="E1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4" t="s">
        <v>71</v>
      </c>
      <c r="G174" s="24" t="str">
        <f>VLOOKUP(Table27[[#This Row],[Climber]],Table4[],2,)</f>
        <v>M</v>
      </c>
      <c r="H174" s="24">
        <f>YEAR(Table27[[#This Row],[Date]])</f>
        <v>2008</v>
      </c>
      <c r="I1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4" s="24" t="s">
        <v>197</v>
      </c>
      <c r="K174" s="24" t="s">
        <v>95</v>
      </c>
      <c r="L174" s="24">
        <v>14</v>
      </c>
      <c r="M174" s="24"/>
      <c r="N1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4" s="24">
        <f>ROUND(SUMPRODUCT(((A$2:A$908)=Table27[[#This Row],[Climb]])*N$2:N$908)/SUMPRODUCT((((A$2:A$908)=Table27[[#This Row],[Climb]])*((N$2:N$908)&gt;0))*1), 0)</f>
        <v>14</v>
      </c>
    </row>
    <row r="175" spans="1:15" x14ac:dyDescent="0.2">
      <c r="A175" t="s">
        <v>33</v>
      </c>
      <c r="B175" t="s">
        <v>197</v>
      </c>
      <c r="C175" s="14" t="s">
        <v>21</v>
      </c>
      <c r="D175" s="25">
        <v>39530</v>
      </c>
      <c r="E1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5" t="s">
        <v>71</v>
      </c>
      <c r="G175" s="24" t="str">
        <f>VLOOKUP(Table27[[#This Row],[Climber]],Table4[],2,)</f>
        <v>M</v>
      </c>
      <c r="H175" s="24">
        <f>YEAR(Table27[[#This Row],[Date]])</f>
        <v>2008</v>
      </c>
      <c r="I1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5" s="24" t="s">
        <v>197</v>
      </c>
      <c r="K175" s="24" t="s">
        <v>95</v>
      </c>
      <c r="L175" s="24">
        <v>15</v>
      </c>
      <c r="M175" s="24" t="s">
        <v>1198</v>
      </c>
      <c r="N1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5" s="24">
        <f>ROUND(SUMPRODUCT(((A$2:A$908)=Table27[[#This Row],[Climb]])*N$2:N$908)/SUMPRODUCT((((A$2:A$908)=Table27[[#This Row],[Climb]])*((N$2:N$908)&gt;0))*1), 0)</f>
        <v>14</v>
      </c>
    </row>
    <row r="176" spans="1:15" x14ac:dyDescent="0.2">
      <c r="A176" t="s">
        <v>33</v>
      </c>
      <c r="B176" t="s">
        <v>197</v>
      </c>
      <c r="C176" s="14" t="s">
        <v>16</v>
      </c>
      <c r="D176" s="25">
        <v>39661</v>
      </c>
      <c r="E1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6" t="s">
        <v>71</v>
      </c>
      <c r="G176" s="24" t="str">
        <f>VLOOKUP(Table27[[#This Row],[Climber]],Table4[],2,)</f>
        <v>M</v>
      </c>
      <c r="H176" s="24">
        <f>YEAR(Table27[[#This Row],[Date]])</f>
        <v>2008</v>
      </c>
      <c r="I1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6" s="24" t="s">
        <v>197</v>
      </c>
      <c r="K176" s="24" t="s">
        <v>95</v>
      </c>
      <c r="L176" s="24">
        <v>16</v>
      </c>
      <c r="M176" s="24"/>
      <c r="N1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6" s="24">
        <f>ROUND(SUMPRODUCT(((A$2:A$908)=Table27[[#This Row],[Climb]])*N$2:N$908)/SUMPRODUCT((((A$2:A$908)=Table27[[#This Row],[Climb]])*((N$2:N$908)&gt;0))*1), 0)</f>
        <v>14</v>
      </c>
    </row>
    <row r="177" spans="1:15" x14ac:dyDescent="0.2">
      <c r="A177" t="s">
        <v>33</v>
      </c>
      <c r="B177" t="s">
        <v>197</v>
      </c>
      <c r="C177" s="14" t="s">
        <v>665</v>
      </c>
      <c r="D177" s="25">
        <v>40507</v>
      </c>
      <c r="E1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7" t="s">
        <v>71</v>
      </c>
      <c r="G177" s="24" t="str">
        <f>VLOOKUP(Table27[[#This Row],[Climber]],Table4[],2,)</f>
        <v>M</v>
      </c>
      <c r="H177" s="24">
        <f>YEAR(Table27[[#This Row],[Date]])</f>
        <v>2010</v>
      </c>
      <c r="I17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7" s="24" t="s">
        <v>197</v>
      </c>
      <c r="K177" s="24" t="s">
        <v>95</v>
      </c>
      <c r="L177" s="24">
        <v>17</v>
      </c>
      <c r="M177" s="24" t="s">
        <v>1197</v>
      </c>
      <c r="N1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7" s="24">
        <f>ROUND(SUMPRODUCT(((A$2:A$908)=Table27[[#This Row],[Climb]])*N$2:N$908)/SUMPRODUCT((((A$2:A$908)=Table27[[#This Row],[Climb]])*((N$2:N$908)&gt;0))*1), 0)</f>
        <v>14</v>
      </c>
    </row>
    <row r="178" spans="1:15" x14ac:dyDescent="0.2">
      <c r="A178" t="s">
        <v>33</v>
      </c>
      <c r="B178" t="s">
        <v>197</v>
      </c>
      <c r="C178" s="14" t="s">
        <v>555</v>
      </c>
      <c r="D178" s="25">
        <v>41323</v>
      </c>
      <c r="E1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8" t="s">
        <v>71</v>
      </c>
      <c r="G178" s="24" t="str">
        <f>VLOOKUP(Table27[[#This Row],[Climber]],Table4[],2,)</f>
        <v>M</v>
      </c>
      <c r="H178" s="24">
        <f>YEAR(Table27[[#This Row],[Date]])</f>
        <v>2013</v>
      </c>
      <c r="I17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8" s="24" t="s">
        <v>197</v>
      </c>
      <c r="K178" s="24" t="s">
        <v>70</v>
      </c>
      <c r="L178" s="24">
        <v>18</v>
      </c>
      <c r="M178" s="24"/>
      <c r="N1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8" s="24">
        <f>ROUND(SUMPRODUCT(((A$2:A$908)=Table27[[#This Row],[Climb]])*N$2:N$908)/SUMPRODUCT((((A$2:A$908)=Table27[[#This Row],[Climb]])*((N$2:N$908)&gt;0))*1), 0)</f>
        <v>14</v>
      </c>
    </row>
    <row r="179" spans="1:15" x14ac:dyDescent="0.2">
      <c r="A179" t="s">
        <v>33</v>
      </c>
      <c r="B179" t="s">
        <v>197</v>
      </c>
      <c r="C179" s="14" t="s">
        <v>467</v>
      </c>
      <c r="D179" s="25">
        <v>41346</v>
      </c>
      <c r="E1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9" t="s">
        <v>71</v>
      </c>
      <c r="G179" s="24" t="str">
        <f>VLOOKUP(Table27[[#This Row],[Climber]],Table4[],2,)</f>
        <v>M</v>
      </c>
      <c r="H179" s="24">
        <f>YEAR(Table27[[#This Row],[Date]])</f>
        <v>2013</v>
      </c>
      <c r="I17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9" s="24" t="s">
        <v>197</v>
      </c>
      <c r="K179" s="24" t="s">
        <v>70</v>
      </c>
      <c r="L179" s="24">
        <v>19</v>
      </c>
      <c r="M179" s="24"/>
      <c r="N1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9" s="24">
        <f>ROUND(SUMPRODUCT(((A$2:A$908)=Table27[[#This Row],[Climb]])*N$2:N$908)/SUMPRODUCT((((A$2:A$908)=Table27[[#This Row],[Climb]])*((N$2:N$908)&gt;0))*1), 0)</f>
        <v>14</v>
      </c>
    </row>
    <row r="180" spans="1:15" x14ac:dyDescent="0.2">
      <c r="A180" t="s">
        <v>33</v>
      </c>
      <c r="B180" t="s">
        <v>197</v>
      </c>
      <c r="C180" s="14" t="s">
        <v>503</v>
      </c>
      <c r="D180" s="25">
        <v>42010</v>
      </c>
      <c r="E1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0" t="s">
        <v>71</v>
      </c>
      <c r="G180" s="24" t="str">
        <f>VLOOKUP(Table27[[#This Row],[Climber]],Table4[],2,)</f>
        <v>M</v>
      </c>
      <c r="H180" s="24">
        <f>YEAR(Table27[[#This Row],[Date]])</f>
        <v>2015</v>
      </c>
      <c r="I18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0" s="24" t="s">
        <v>197</v>
      </c>
      <c r="K180" s="24" t="s">
        <v>70</v>
      </c>
      <c r="L180" s="24">
        <v>20</v>
      </c>
      <c r="M180" s="24"/>
      <c r="N1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0" s="24">
        <f>ROUND(SUMPRODUCT(((A$2:A$908)=Table27[[#This Row],[Climb]])*N$2:N$908)/SUMPRODUCT((((A$2:A$908)=Table27[[#This Row],[Climb]])*((N$2:N$908)&gt;0))*1), 0)</f>
        <v>14</v>
      </c>
    </row>
    <row r="181" spans="1:15" x14ac:dyDescent="0.2">
      <c r="A181" t="s">
        <v>33</v>
      </c>
      <c r="B181" t="s">
        <v>197</v>
      </c>
      <c r="C181" s="14" t="s">
        <v>542</v>
      </c>
      <c r="D181" s="25">
        <v>43144</v>
      </c>
      <c r="E1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1" t="s">
        <v>71</v>
      </c>
      <c r="G181" s="24" t="str">
        <f>VLOOKUP(Table27[[#This Row],[Climber]],Table4[],2,)</f>
        <v>M</v>
      </c>
      <c r="H181" s="24">
        <f>YEAR(Table27[[#This Row],[Date]])</f>
        <v>2018</v>
      </c>
      <c r="I18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1" s="24" t="s">
        <v>197</v>
      </c>
      <c r="K181" s="24" t="s">
        <v>70</v>
      </c>
      <c r="L181" s="24">
        <v>21</v>
      </c>
      <c r="M181" s="24"/>
      <c r="N1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1" s="24">
        <f>ROUND(SUMPRODUCT(((A$2:A$908)=Table27[[#This Row],[Climb]])*N$2:N$908)/SUMPRODUCT((((A$2:A$908)=Table27[[#This Row],[Climb]])*((N$2:N$908)&gt;0))*1), 0)</f>
        <v>14</v>
      </c>
    </row>
    <row r="182" spans="1:15" x14ac:dyDescent="0.2">
      <c r="A182" t="s">
        <v>33</v>
      </c>
      <c r="B182" t="s">
        <v>197</v>
      </c>
      <c r="C182" s="14" t="s">
        <v>427</v>
      </c>
      <c r="D182" s="25">
        <v>43457</v>
      </c>
      <c r="E1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2" t="s">
        <v>71</v>
      </c>
      <c r="G182" s="24" t="str">
        <f>VLOOKUP(Table27[[#This Row],[Climber]],Table4[],2,)</f>
        <v>M</v>
      </c>
      <c r="H182" s="24">
        <f>YEAR(Table27[[#This Row],[Date]])</f>
        <v>2018</v>
      </c>
      <c r="I18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2" s="24" t="s">
        <v>197</v>
      </c>
      <c r="K182" s="24" t="s">
        <v>70</v>
      </c>
      <c r="L182" s="24">
        <v>22</v>
      </c>
      <c r="M182" s="24"/>
      <c r="N1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2" s="24">
        <f>ROUND(SUMPRODUCT(((A$2:A$908)=Table27[[#This Row],[Climb]])*N$2:N$908)/SUMPRODUCT((((A$2:A$908)=Table27[[#This Row],[Climb]])*((N$2:N$908)&gt;0))*1), 0)</f>
        <v>14</v>
      </c>
    </row>
    <row r="183" spans="1:15" x14ac:dyDescent="0.2">
      <c r="A183" t="s">
        <v>33</v>
      </c>
      <c r="B183" t="s">
        <v>197</v>
      </c>
      <c r="C183" s="14" t="s">
        <v>712</v>
      </c>
      <c r="D183" s="25">
        <v>43503</v>
      </c>
      <c r="E1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3" t="s">
        <v>71</v>
      </c>
      <c r="G183" s="24" t="str">
        <f>VLOOKUP(Table27[[#This Row],[Climber]],Table4[],2,)</f>
        <v>M</v>
      </c>
      <c r="H183" s="24">
        <f>YEAR(Table27[[#This Row],[Date]])</f>
        <v>2019</v>
      </c>
      <c r="I18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3" s="24" t="s">
        <v>197</v>
      </c>
      <c r="K183" s="24" t="s">
        <v>95</v>
      </c>
      <c r="L183" s="24">
        <v>23</v>
      </c>
      <c r="M183" s="24"/>
      <c r="N1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83" s="24">
        <f>ROUND(SUMPRODUCT(((A$2:A$908)=Table27[[#This Row],[Climb]])*N$2:N$908)/SUMPRODUCT((((A$2:A$908)=Table27[[#This Row],[Climb]])*((N$2:N$908)&gt;0))*1), 0)</f>
        <v>14</v>
      </c>
    </row>
    <row r="184" spans="1:15" x14ac:dyDescent="0.2">
      <c r="A184" t="s">
        <v>1069</v>
      </c>
      <c r="B184" t="s">
        <v>197</v>
      </c>
      <c r="C184" s="14" t="s">
        <v>503</v>
      </c>
      <c r="D184" s="25">
        <v>43497</v>
      </c>
      <c r="E1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84" t="s">
        <v>71</v>
      </c>
      <c r="G184" s="24" t="str">
        <f>VLOOKUP(Table27[[#This Row],[Climber]],Table4[],2,)</f>
        <v>M</v>
      </c>
      <c r="H184" s="24">
        <f>YEAR(Table27[[#This Row],[Date]])</f>
        <v>2019</v>
      </c>
      <c r="I1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84" s="24" t="s">
        <v>197</v>
      </c>
      <c r="K184" s="24" t="s">
        <v>88</v>
      </c>
      <c r="L184" s="24">
        <v>1</v>
      </c>
      <c r="M184" s="24"/>
      <c r="N1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84" s="24">
        <f>ROUND(SUMPRODUCT(((A$2:A$908)=Table27[[#This Row],[Climb]])*N$2:N$908)/SUMPRODUCT((((A$2:A$908)=Table27[[#This Row],[Climb]])*((N$2:N$908)&gt;0))*1), 0)</f>
        <v>16</v>
      </c>
    </row>
    <row r="185" spans="1:15" x14ac:dyDescent="0.2">
      <c r="A185" t="s">
        <v>196</v>
      </c>
      <c r="B185" t="s">
        <v>197</v>
      </c>
      <c r="C185" s="14" t="s">
        <v>429</v>
      </c>
      <c r="D185" s="25">
        <v>38361</v>
      </c>
      <c r="E1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5" t="s">
        <v>71</v>
      </c>
      <c r="G185" t="str">
        <f>VLOOKUP(Table27[[#This Row],[Climber]],Table4[],2,)</f>
        <v>M</v>
      </c>
      <c r="H185">
        <f>YEAR(Table27[[#This Row],[Date]])</f>
        <v>2005</v>
      </c>
      <c r="I1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5" s="24" t="s">
        <v>197</v>
      </c>
      <c r="K185" s="24" t="s">
        <v>70</v>
      </c>
      <c r="L185" s="24">
        <v>1</v>
      </c>
      <c r="M185" s="24"/>
      <c r="N1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5" s="24">
        <f>ROUND(SUMPRODUCT(((A$2:A$908)=Table27[[#This Row],[Climb]])*N$2:N$908)/SUMPRODUCT((((A$2:A$908)=Table27[[#This Row],[Climb]])*((N$2:N$908)&gt;0))*1), 0)</f>
        <v>15</v>
      </c>
    </row>
    <row r="186" spans="1:15" x14ac:dyDescent="0.2">
      <c r="A186" t="s">
        <v>196</v>
      </c>
      <c r="B186" t="s">
        <v>197</v>
      </c>
      <c r="C186" s="14" t="s">
        <v>347</v>
      </c>
      <c r="D186" s="25">
        <v>40310</v>
      </c>
      <c r="E1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6" t="s">
        <v>71</v>
      </c>
      <c r="G186" t="str">
        <f>VLOOKUP(Table27[[#This Row],[Climber]],Table4[],2,)</f>
        <v>M</v>
      </c>
      <c r="H186">
        <f>YEAR(Table27[[#This Row],[Date]])</f>
        <v>2010</v>
      </c>
      <c r="I1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6" s="24" t="s">
        <v>197</v>
      </c>
      <c r="K186" s="24" t="s">
        <v>70</v>
      </c>
      <c r="L186" s="24">
        <v>2</v>
      </c>
      <c r="M186" s="24" t="s">
        <v>1183</v>
      </c>
      <c r="N1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6" s="24">
        <f>ROUND(SUMPRODUCT(((A$2:A$908)=Table27[[#This Row],[Climb]])*N$2:N$908)/SUMPRODUCT((((A$2:A$908)=Table27[[#This Row],[Climb]])*((N$2:N$908)&gt;0))*1), 0)</f>
        <v>15</v>
      </c>
    </row>
    <row r="187" spans="1:15" x14ac:dyDescent="0.2">
      <c r="A187" t="s">
        <v>196</v>
      </c>
      <c r="B187" t="s">
        <v>197</v>
      </c>
      <c r="C187" s="14" t="s">
        <v>665</v>
      </c>
      <c r="D187" s="25">
        <v>40610</v>
      </c>
      <c r="E1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7" t="s">
        <v>71</v>
      </c>
      <c r="G187" t="str">
        <f>VLOOKUP(Table27[[#This Row],[Climber]],Table4[],2,)</f>
        <v>M</v>
      </c>
      <c r="H187">
        <f>YEAR(Table27[[#This Row],[Date]])</f>
        <v>2011</v>
      </c>
      <c r="I1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7" s="24" t="s">
        <v>197</v>
      </c>
      <c r="K187" s="24" t="s">
        <v>70</v>
      </c>
      <c r="L187" s="24">
        <v>3</v>
      </c>
      <c r="M187" s="24" t="s">
        <v>1185</v>
      </c>
      <c r="N1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7" s="24">
        <f>ROUND(SUMPRODUCT(((A$2:A$908)=Table27[[#This Row],[Climb]])*N$2:N$908)/SUMPRODUCT((((A$2:A$908)=Table27[[#This Row],[Climb]])*((N$2:N$908)&gt;0))*1), 0)</f>
        <v>15</v>
      </c>
    </row>
    <row r="188" spans="1:15" x14ac:dyDescent="0.2">
      <c r="A188" t="s">
        <v>196</v>
      </c>
      <c r="B188" t="s">
        <v>197</v>
      </c>
      <c r="C188" s="14" t="s">
        <v>571</v>
      </c>
      <c r="D188" s="25">
        <v>41278</v>
      </c>
      <c r="E1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8" t="s">
        <v>71</v>
      </c>
      <c r="G188" t="str">
        <f>VLOOKUP(Table27[[#This Row],[Climber]],Table4[],2,)</f>
        <v>M</v>
      </c>
      <c r="H188">
        <f>YEAR(Table27[[#This Row],[Date]])</f>
        <v>2013</v>
      </c>
      <c r="I1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8" s="24" t="s">
        <v>197</v>
      </c>
      <c r="K188" s="24" t="s">
        <v>70</v>
      </c>
      <c r="L188" s="24">
        <v>4</v>
      </c>
      <c r="M188" s="24"/>
      <c r="N1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8" s="24">
        <f>ROUND(SUMPRODUCT(((A$2:A$908)=Table27[[#This Row],[Climb]])*N$2:N$908)/SUMPRODUCT((((A$2:A$908)=Table27[[#This Row],[Climb]])*((N$2:N$908)&gt;0))*1), 0)</f>
        <v>15</v>
      </c>
    </row>
    <row r="189" spans="1:15" x14ac:dyDescent="0.2">
      <c r="A189" t="s">
        <v>196</v>
      </c>
      <c r="B189" t="s">
        <v>197</v>
      </c>
      <c r="C189" s="14" t="s">
        <v>286</v>
      </c>
      <c r="D189" s="25">
        <v>41358</v>
      </c>
      <c r="E1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9" t="s">
        <v>71</v>
      </c>
      <c r="G189" t="str">
        <f>VLOOKUP(Table27[[#This Row],[Climber]],Table4[],2,)</f>
        <v>M</v>
      </c>
      <c r="H189">
        <f>YEAR(Table27[[#This Row],[Date]])</f>
        <v>2013</v>
      </c>
      <c r="I1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9" s="24" t="s">
        <v>197</v>
      </c>
      <c r="K189" s="24" t="s">
        <v>70</v>
      </c>
      <c r="L189" s="24">
        <v>5</v>
      </c>
      <c r="M189" s="24" t="s">
        <v>1186</v>
      </c>
      <c r="N1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9" s="24">
        <f>ROUND(SUMPRODUCT(((A$2:A$908)=Table27[[#This Row],[Climb]])*N$2:N$908)/SUMPRODUCT((((A$2:A$908)=Table27[[#This Row],[Climb]])*((N$2:N$908)&gt;0))*1), 0)</f>
        <v>15</v>
      </c>
    </row>
    <row r="190" spans="1:15" x14ac:dyDescent="0.2">
      <c r="A190" t="s">
        <v>196</v>
      </c>
      <c r="B190" t="s">
        <v>197</v>
      </c>
      <c r="C190" s="14" t="s">
        <v>503</v>
      </c>
      <c r="D190" s="25">
        <v>41679</v>
      </c>
      <c r="E1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0" t="s">
        <v>71</v>
      </c>
      <c r="G190" t="str">
        <f>VLOOKUP(Table27[[#This Row],[Climber]],Table4[],2,)</f>
        <v>M</v>
      </c>
      <c r="H190">
        <f>YEAR(Table27[[#This Row],[Date]])</f>
        <v>2014</v>
      </c>
      <c r="I1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0" s="24" t="s">
        <v>197</v>
      </c>
      <c r="K190" s="24" t="s">
        <v>70</v>
      </c>
      <c r="L190" s="24">
        <v>6</v>
      </c>
      <c r="M190" s="24" t="s">
        <v>1147</v>
      </c>
      <c r="N1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0" s="24">
        <f>ROUND(SUMPRODUCT(((A$2:A$908)=Table27[[#This Row],[Climb]])*N$2:N$908)/SUMPRODUCT((((A$2:A$908)=Table27[[#This Row],[Climb]])*((N$2:N$908)&gt;0))*1), 0)</f>
        <v>15</v>
      </c>
    </row>
    <row r="191" spans="1:15" x14ac:dyDescent="0.2">
      <c r="A191" t="s">
        <v>196</v>
      </c>
      <c r="B191" t="s">
        <v>197</v>
      </c>
      <c r="C191" s="14" t="s">
        <v>498</v>
      </c>
      <c r="D191" s="25">
        <v>41688</v>
      </c>
      <c r="E1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1" t="s">
        <v>71</v>
      </c>
      <c r="G191" t="str">
        <f>VLOOKUP(Table27[[#This Row],[Climber]],Table4[],2,)</f>
        <v>M</v>
      </c>
      <c r="H191">
        <f>YEAR(Table27[[#This Row],[Date]])</f>
        <v>2014</v>
      </c>
      <c r="I1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1" s="24" t="s">
        <v>197</v>
      </c>
      <c r="K191" s="24" t="s">
        <v>70</v>
      </c>
      <c r="L191" s="24">
        <v>7</v>
      </c>
      <c r="M191" s="24" t="s">
        <v>1187</v>
      </c>
      <c r="N1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1" s="24">
        <f>ROUND(SUMPRODUCT(((A$2:A$908)=Table27[[#This Row],[Climb]])*N$2:N$908)/SUMPRODUCT((((A$2:A$908)=Table27[[#This Row],[Climb]])*((N$2:N$908)&gt;0))*1), 0)</f>
        <v>15</v>
      </c>
    </row>
    <row r="192" spans="1:15" x14ac:dyDescent="0.2">
      <c r="A192" t="s">
        <v>196</v>
      </c>
      <c r="B192" t="s">
        <v>197</v>
      </c>
      <c r="C192" s="14" t="s">
        <v>754</v>
      </c>
      <c r="D192" s="25">
        <v>41710</v>
      </c>
      <c r="E1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2" t="s">
        <v>71</v>
      </c>
      <c r="G192" t="str">
        <f>VLOOKUP(Table27[[#This Row],[Climber]],Table4[],2,)</f>
        <v>M</v>
      </c>
      <c r="H192">
        <f>YEAR(Table27[[#This Row],[Date]])</f>
        <v>2014</v>
      </c>
      <c r="I1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2" s="24" t="s">
        <v>197</v>
      </c>
      <c r="K192" s="24" t="s">
        <v>70</v>
      </c>
      <c r="L192" s="24">
        <v>8</v>
      </c>
      <c r="M192" s="24"/>
      <c r="N1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2" s="24">
        <f>ROUND(SUMPRODUCT(((A$2:A$908)=Table27[[#This Row],[Climb]])*N$2:N$908)/SUMPRODUCT((((A$2:A$908)=Table27[[#This Row],[Climb]])*((N$2:N$908)&gt;0))*1), 0)</f>
        <v>15</v>
      </c>
    </row>
    <row r="193" spans="1:15" x14ac:dyDescent="0.2">
      <c r="A193" t="s">
        <v>196</v>
      </c>
      <c r="B193" t="s">
        <v>197</v>
      </c>
      <c r="C193" s="14" t="s">
        <v>542</v>
      </c>
      <c r="D193" s="25">
        <v>41723</v>
      </c>
      <c r="E1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3" t="s">
        <v>71</v>
      </c>
      <c r="G193" t="str">
        <f>VLOOKUP(Table27[[#This Row],[Climber]],Table4[],2,)</f>
        <v>M</v>
      </c>
      <c r="H193">
        <f>YEAR(Table27[[#This Row],[Date]])</f>
        <v>2014</v>
      </c>
      <c r="I1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3" s="24" t="s">
        <v>197</v>
      </c>
      <c r="K193" s="24" t="s">
        <v>70</v>
      </c>
      <c r="L193" s="24">
        <v>9</v>
      </c>
      <c r="M193" s="24" t="s">
        <v>1188</v>
      </c>
      <c r="N1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3" s="24">
        <f>ROUND(SUMPRODUCT(((A$2:A$908)=Table27[[#This Row],[Climb]])*N$2:N$908)/SUMPRODUCT((((A$2:A$908)=Table27[[#This Row],[Climb]])*((N$2:N$908)&gt;0))*1), 0)</f>
        <v>15</v>
      </c>
    </row>
    <row r="194" spans="1:15" x14ac:dyDescent="0.2">
      <c r="A194" t="s">
        <v>196</v>
      </c>
      <c r="B194" t="s">
        <v>197</v>
      </c>
      <c r="C194" s="14" t="s">
        <v>555</v>
      </c>
      <c r="D194" s="25">
        <v>41740</v>
      </c>
      <c r="E1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4" t="s">
        <v>71</v>
      </c>
      <c r="G194" t="str">
        <f>VLOOKUP(Table27[[#This Row],[Climber]],Table4[],2,)</f>
        <v>M</v>
      </c>
      <c r="H194">
        <f>YEAR(Table27[[#This Row],[Date]])</f>
        <v>2014</v>
      </c>
      <c r="I1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4" s="24" t="s">
        <v>197</v>
      </c>
      <c r="K194" s="24" t="s">
        <v>70</v>
      </c>
      <c r="L194" s="24">
        <v>10</v>
      </c>
      <c r="M194" s="24" t="s">
        <v>1189</v>
      </c>
      <c r="N1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4" s="24">
        <f>ROUND(SUMPRODUCT(((A$2:A$908)=Table27[[#This Row],[Climb]])*N$2:N$908)/SUMPRODUCT((((A$2:A$908)=Table27[[#This Row],[Climb]])*((N$2:N$908)&gt;0))*1), 0)</f>
        <v>15</v>
      </c>
    </row>
    <row r="195" spans="1:15" x14ac:dyDescent="0.2">
      <c r="A195" t="s">
        <v>196</v>
      </c>
      <c r="B195" t="s">
        <v>197</v>
      </c>
      <c r="C195" s="14" t="s">
        <v>712</v>
      </c>
      <c r="D195" s="25">
        <v>42000</v>
      </c>
      <c r="E1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5" t="s">
        <v>71</v>
      </c>
      <c r="G195" t="str">
        <f>VLOOKUP(Table27[[#This Row],[Climber]],Table4[],2,)</f>
        <v>M</v>
      </c>
      <c r="H195">
        <f>YEAR(Table27[[#This Row],[Date]])</f>
        <v>2014</v>
      </c>
      <c r="I1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5" s="24" t="s">
        <v>197</v>
      </c>
      <c r="K195" s="24" t="s">
        <v>70</v>
      </c>
      <c r="L195" s="24">
        <v>11</v>
      </c>
      <c r="M195" s="24" t="s">
        <v>1147</v>
      </c>
      <c r="N1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5" s="24">
        <f>ROUND(SUMPRODUCT(((A$2:A$908)=Table27[[#This Row],[Climb]])*N$2:N$908)/SUMPRODUCT((((A$2:A$908)=Table27[[#This Row],[Climb]])*((N$2:N$908)&gt;0))*1), 0)</f>
        <v>15</v>
      </c>
    </row>
    <row r="196" spans="1:15" x14ac:dyDescent="0.2">
      <c r="A196" t="s">
        <v>196</v>
      </c>
      <c r="B196" t="s">
        <v>197</v>
      </c>
      <c r="C196" s="14" t="s">
        <v>629</v>
      </c>
      <c r="D196" s="25">
        <v>42325</v>
      </c>
      <c r="E1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6" t="s">
        <v>71</v>
      </c>
      <c r="G196" t="str">
        <f>VLOOKUP(Table27[[#This Row],[Climber]],Table4[],2,)</f>
        <v>M</v>
      </c>
      <c r="H196">
        <f>YEAR(Table27[[#This Row],[Date]])</f>
        <v>2015</v>
      </c>
      <c r="I1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6" s="24" t="s">
        <v>197</v>
      </c>
      <c r="K196" s="24" t="s">
        <v>70</v>
      </c>
      <c r="L196" s="24">
        <v>12</v>
      </c>
      <c r="M196" s="24" t="s">
        <v>1190</v>
      </c>
      <c r="N1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6" s="24">
        <f>ROUND(SUMPRODUCT(((A$2:A$908)=Table27[[#This Row],[Climb]])*N$2:N$908)/SUMPRODUCT((((A$2:A$908)=Table27[[#This Row],[Climb]])*((N$2:N$908)&gt;0))*1), 0)</f>
        <v>15</v>
      </c>
    </row>
    <row r="197" spans="1:15" x14ac:dyDescent="0.2">
      <c r="A197" t="s">
        <v>196</v>
      </c>
      <c r="B197" t="s">
        <v>197</v>
      </c>
      <c r="C197" s="14" t="s">
        <v>198</v>
      </c>
      <c r="D197" s="25">
        <v>43103</v>
      </c>
      <c r="E1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7" t="s">
        <v>71</v>
      </c>
      <c r="G197" t="str">
        <f>VLOOKUP(Table27[[#This Row],[Climber]],Table4[],2,)</f>
        <v>M</v>
      </c>
      <c r="H197">
        <f>YEAR(Table27[[#This Row],[Date]])</f>
        <v>2018</v>
      </c>
      <c r="I1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7" s="24" t="s">
        <v>197</v>
      </c>
      <c r="K197" s="24" t="s">
        <v>70</v>
      </c>
      <c r="L197" s="24">
        <v>13</v>
      </c>
      <c r="M197" s="24" t="s">
        <v>1147</v>
      </c>
      <c r="N1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7" s="24">
        <f>ROUND(SUMPRODUCT(((A$2:A$908)=Table27[[#This Row],[Climb]])*N$2:N$908)/SUMPRODUCT((((A$2:A$908)=Table27[[#This Row],[Climb]])*((N$2:N$908)&gt;0))*1), 0)</f>
        <v>15</v>
      </c>
    </row>
    <row r="198" spans="1:15" x14ac:dyDescent="0.2">
      <c r="A198" t="s">
        <v>196</v>
      </c>
      <c r="B198" t="s">
        <v>197</v>
      </c>
      <c r="C198" s="14" t="s">
        <v>668</v>
      </c>
      <c r="D198" s="25">
        <v>43128</v>
      </c>
      <c r="E1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8" t="s">
        <v>71</v>
      </c>
      <c r="G198" t="str">
        <f>VLOOKUP(Table27[[#This Row],[Climber]],Table4[],2,)</f>
        <v>M</v>
      </c>
      <c r="H198">
        <f>YEAR(Table27[[#This Row],[Date]])</f>
        <v>2018</v>
      </c>
      <c r="I1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8" s="24" t="s">
        <v>197</v>
      </c>
      <c r="K198" s="24" t="s">
        <v>70</v>
      </c>
      <c r="L198" s="24">
        <v>14</v>
      </c>
      <c r="M198" s="24"/>
      <c r="N1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8" s="24">
        <f>ROUND(SUMPRODUCT(((A$2:A$908)=Table27[[#This Row],[Climb]])*N$2:N$908)/SUMPRODUCT((((A$2:A$908)=Table27[[#This Row],[Climb]])*((N$2:N$908)&gt;0))*1), 0)</f>
        <v>15</v>
      </c>
    </row>
    <row r="199" spans="1:15" x14ac:dyDescent="0.2">
      <c r="A199" t="s">
        <v>196</v>
      </c>
      <c r="B199" t="s">
        <v>197</v>
      </c>
      <c r="C199" s="14" t="s">
        <v>318</v>
      </c>
      <c r="D199" s="25">
        <v>43128</v>
      </c>
      <c r="E1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9" t="s">
        <v>71</v>
      </c>
      <c r="G199" t="str">
        <f>VLOOKUP(Table27[[#This Row],[Climber]],Table4[],2,)</f>
        <v>M</v>
      </c>
      <c r="H199">
        <f>YEAR(Table27[[#This Row],[Date]])</f>
        <v>2018</v>
      </c>
      <c r="I1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9" s="24" t="s">
        <v>197</v>
      </c>
      <c r="K199" s="24" t="s">
        <v>70</v>
      </c>
      <c r="L199" s="24">
        <v>15</v>
      </c>
      <c r="M199" s="24" t="s">
        <v>1191</v>
      </c>
      <c r="N1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9" s="24">
        <f>ROUND(SUMPRODUCT(((A$2:A$908)=Table27[[#This Row],[Climb]])*N$2:N$908)/SUMPRODUCT((((A$2:A$908)=Table27[[#This Row],[Climb]])*((N$2:N$908)&gt;0))*1), 0)</f>
        <v>15</v>
      </c>
    </row>
    <row r="200" spans="1:15" x14ac:dyDescent="0.2">
      <c r="A200" t="s">
        <v>196</v>
      </c>
      <c r="B200" t="s">
        <v>197</v>
      </c>
      <c r="C200" s="14" t="s">
        <v>715</v>
      </c>
      <c r="D200" s="25">
        <v>43130</v>
      </c>
      <c r="E2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0" t="s">
        <v>71</v>
      </c>
      <c r="G200" s="24" t="str">
        <f>VLOOKUP(Table27[[#This Row],[Climber]],Table4[],2,)</f>
        <v>M</v>
      </c>
      <c r="H200" s="24">
        <f>YEAR(Table27[[#This Row],[Date]])</f>
        <v>2018</v>
      </c>
      <c r="I2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0" s="24" t="s">
        <v>197</v>
      </c>
      <c r="K200" s="24" t="s">
        <v>95</v>
      </c>
      <c r="L200" s="24">
        <v>16</v>
      </c>
      <c r="M200" s="24" t="s">
        <v>1192</v>
      </c>
      <c r="N2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0" s="24">
        <f>ROUND(SUMPRODUCT(((A$2:A$908)=Table27[[#This Row],[Climb]])*N$2:N$908)/SUMPRODUCT((((A$2:A$908)=Table27[[#This Row],[Climb]])*((N$2:N$908)&gt;0))*1), 0)</f>
        <v>15</v>
      </c>
    </row>
    <row r="201" spans="1:15" x14ac:dyDescent="0.2">
      <c r="A201" t="s">
        <v>196</v>
      </c>
      <c r="B201" t="s">
        <v>197</v>
      </c>
      <c r="C201" s="14" t="s">
        <v>611</v>
      </c>
      <c r="D201" s="25">
        <v>43548</v>
      </c>
      <c r="E2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1" t="s">
        <v>71</v>
      </c>
      <c r="G201" s="24" t="str">
        <f>VLOOKUP(Table27[[#This Row],[Climber]],Table4[],2,)</f>
        <v>M</v>
      </c>
      <c r="H201" s="24">
        <f>YEAR(Table27[[#This Row],[Date]])</f>
        <v>2019</v>
      </c>
      <c r="I2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1" s="24" t="s">
        <v>197</v>
      </c>
      <c r="K201" s="24" t="s">
        <v>70</v>
      </c>
      <c r="L201" s="24">
        <v>17</v>
      </c>
      <c r="M201" s="24"/>
      <c r="N2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1" s="24">
        <f>ROUND(SUMPRODUCT(((A$2:A$908)=Table27[[#This Row],[Climb]])*N$2:N$908)/SUMPRODUCT((((A$2:A$908)=Table27[[#This Row],[Climb]])*((N$2:N$908)&gt;0))*1), 0)</f>
        <v>15</v>
      </c>
    </row>
    <row r="202" spans="1:15" x14ac:dyDescent="0.2">
      <c r="A202" t="s">
        <v>196</v>
      </c>
      <c r="B202" t="s">
        <v>197</v>
      </c>
      <c r="C202" s="14" t="s">
        <v>1075</v>
      </c>
      <c r="D202" s="25">
        <v>43557</v>
      </c>
      <c r="E2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2" t="s">
        <v>71</v>
      </c>
      <c r="G202" s="24" t="s">
        <v>801</v>
      </c>
      <c r="H202" s="24">
        <f>YEAR(Table27[[#This Row],[Date]])</f>
        <v>2019</v>
      </c>
      <c r="I2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2" s="24" t="s">
        <v>197</v>
      </c>
      <c r="K202" s="24" t="s">
        <v>70</v>
      </c>
      <c r="L202" s="24">
        <v>18</v>
      </c>
      <c r="M202" s="24"/>
      <c r="N2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2" s="24">
        <f>ROUND(SUMPRODUCT(((A$2:A$908)=Table27[[#This Row],[Climb]])*N$2:N$908)/SUMPRODUCT((((A$2:A$908)=Table27[[#This Row],[Climb]])*((N$2:N$908)&gt;0))*1), 0)</f>
        <v>15</v>
      </c>
    </row>
    <row r="203" spans="1:15" x14ac:dyDescent="0.2">
      <c r="A203" t="s">
        <v>196</v>
      </c>
      <c r="B203" t="s">
        <v>197</v>
      </c>
      <c r="C203" s="14" t="s">
        <v>1074</v>
      </c>
      <c r="D203" s="25">
        <v>43557</v>
      </c>
      <c r="E2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3" t="s">
        <v>71</v>
      </c>
      <c r="G203" s="24" t="s">
        <v>801</v>
      </c>
      <c r="H203" s="24">
        <f>YEAR(Table27[[#This Row],[Date]])</f>
        <v>2019</v>
      </c>
      <c r="I20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3" s="24" t="s">
        <v>197</v>
      </c>
      <c r="K203" s="24" t="s">
        <v>70</v>
      </c>
      <c r="L203" s="24">
        <v>19</v>
      </c>
      <c r="M203" s="24"/>
      <c r="N2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3" s="24">
        <f>ROUND(SUMPRODUCT(((A$2:A$908)=Table27[[#This Row],[Climb]])*N$2:N$908)/SUMPRODUCT((((A$2:A$908)=Table27[[#This Row],[Climb]])*((N$2:N$908)&gt;0))*1), 0)</f>
        <v>15</v>
      </c>
    </row>
    <row r="204" spans="1:15" x14ac:dyDescent="0.2">
      <c r="A204" t="s">
        <v>196</v>
      </c>
      <c r="B204" t="s">
        <v>197</v>
      </c>
      <c r="C204" s="14" t="s">
        <v>626</v>
      </c>
      <c r="D204" s="25">
        <v>43466</v>
      </c>
      <c r="E2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4" t="s">
        <v>71</v>
      </c>
      <c r="G204" s="24" t="str">
        <f>VLOOKUP(Table27[[#This Row],[Climber]],Table4[],2,)</f>
        <v>M</v>
      </c>
      <c r="H204" s="24">
        <f>YEAR(Table27[[#This Row],[Date]])</f>
        <v>2019</v>
      </c>
      <c r="I20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4" s="24" t="s">
        <v>197</v>
      </c>
      <c r="K204" s="24" t="s">
        <v>95</v>
      </c>
      <c r="L204" s="24">
        <v>20</v>
      </c>
      <c r="M204" s="24"/>
      <c r="N2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4" s="24">
        <f>ROUND(SUMPRODUCT(((A$2:A$908)=Table27[[#This Row],[Climb]])*N$2:N$908)/SUMPRODUCT((((A$2:A$908)=Table27[[#This Row],[Climb]])*((N$2:N$908)&gt;0))*1), 0)</f>
        <v>15</v>
      </c>
    </row>
    <row r="205" spans="1:15" x14ac:dyDescent="0.2">
      <c r="A205" t="s">
        <v>196</v>
      </c>
      <c r="B205" t="s">
        <v>197</v>
      </c>
      <c r="C205" s="14" t="s">
        <v>598</v>
      </c>
      <c r="D205" s="25">
        <v>43565</v>
      </c>
      <c r="E2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5" t="s">
        <v>71</v>
      </c>
      <c r="G205" s="24" t="str">
        <f>VLOOKUP(Table27[[#This Row],[Climber]],Table4[],2,)</f>
        <v>M</v>
      </c>
      <c r="H205" s="24">
        <f>YEAR(Table27[[#This Row],[Date]])</f>
        <v>2019</v>
      </c>
      <c r="I2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5" s="24" t="s">
        <v>197</v>
      </c>
      <c r="K205" s="24" t="s">
        <v>1002</v>
      </c>
      <c r="L205" s="24">
        <v>21</v>
      </c>
      <c r="M205" s="24"/>
      <c r="N2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05" s="24">
        <f>ROUND(SUMPRODUCT(((A$2:A$908)=Table27[[#This Row],[Climb]])*N$2:N$908)/SUMPRODUCT((((A$2:A$908)=Table27[[#This Row],[Climb]])*((N$2:N$908)&gt;0))*1), 0)</f>
        <v>15</v>
      </c>
    </row>
    <row r="206" spans="1:15" x14ac:dyDescent="0.2">
      <c r="A206" t="s">
        <v>1184</v>
      </c>
      <c r="B206" t="s">
        <v>197</v>
      </c>
      <c r="C206" s="14" t="s">
        <v>347</v>
      </c>
      <c r="D206" s="25">
        <v>40990</v>
      </c>
      <c r="E2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6" t="s">
        <v>71</v>
      </c>
      <c r="G206" s="24" t="str">
        <f>VLOOKUP(Table27[[#This Row],[Climber]],Table4[],2,)</f>
        <v>M</v>
      </c>
      <c r="H206" s="24">
        <f>YEAR(Table27[[#This Row],[Date]])</f>
        <v>2012</v>
      </c>
      <c r="I2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6" s="24" t="s">
        <v>197</v>
      </c>
      <c r="K206" s="24" t="s">
        <v>88</v>
      </c>
      <c r="L206" s="24">
        <v>1</v>
      </c>
      <c r="M206" s="24"/>
      <c r="N2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06" s="24">
        <f>ROUND(SUMPRODUCT(((A$2:A$908)=Table27[[#This Row],[Climb]])*N$2:N$908)/SUMPRODUCT((((A$2:A$908)=Table27[[#This Row],[Climb]])*((N$2:N$908)&gt;0))*1), 0)</f>
        <v>15</v>
      </c>
    </row>
    <row r="207" spans="1:15" x14ac:dyDescent="0.2">
      <c r="A207" t="s">
        <v>1184</v>
      </c>
      <c r="B207" t="s">
        <v>197</v>
      </c>
      <c r="C207" s="14" t="s">
        <v>318</v>
      </c>
      <c r="D207" s="25">
        <v>43128</v>
      </c>
      <c r="E2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7" t="s">
        <v>71</v>
      </c>
      <c r="G207" s="24" t="str">
        <f>VLOOKUP(Table27[[#This Row],[Climber]],Table4[],2,)</f>
        <v>M</v>
      </c>
      <c r="H207" s="24">
        <f>YEAR(Table27[[#This Row],[Date]])</f>
        <v>2018</v>
      </c>
      <c r="I2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7" s="24" t="s">
        <v>197</v>
      </c>
      <c r="K207" s="24" t="s">
        <v>70</v>
      </c>
      <c r="L207" s="24">
        <v>2</v>
      </c>
      <c r="M207" s="24" t="s">
        <v>1193</v>
      </c>
      <c r="N2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7" s="24">
        <f>ROUND(SUMPRODUCT(((A$2:A$908)=Table27[[#This Row],[Climb]])*N$2:N$908)/SUMPRODUCT((((A$2:A$908)=Table27[[#This Row],[Climb]])*((N$2:N$908)&gt;0))*1), 0)</f>
        <v>15</v>
      </c>
    </row>
    <row r="208" spans="1:15" x14ac:dyDescent="0.2">
      <c r="A208" t="s">
        <v>1184</v>
      </c>
      <c r="B208" t="s">
        <v>197</v>
      </c>
      <c r="C208" s="14" t="s">
        <v>715</v>
      </c>
      <c r="D208" s="25">
        <v>43130</v>
      </c>
      <c r="E2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8" t="s">
        <v>71</v>
      </c>
      <c r="G208" t="str">
        <f>VLOOKUP(Table27[[#This Row],[Climber]],Table4[],2,)</f>
        <v>M</v>
      </c>
      <c r="H208">
        <f>YEAR(Table27[[#This Row],[Date]])</f>
        <v>2018</v>
      </c>
      <c r="I2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8" s="24" t="s">
        <v>197</v>
      </c>
      <c r="K208" s="24" t="s">
        <v>95</v>
      </c>
      <c r="L208" s="24">
        <v>3</v>
      </c>
      <c r="M208" s="24" t="s">
        <v>1193</v>
      </c>
      <c r="N2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8" s="24">
        <f>ROUND(SUMPRODUCT(((A$2:A$908)=Table27[[#This Row],[Climb]])*N$2:N$908)/SUMPRODUCT((((A$2:A$908)=Table27[[#This Row],[Climb]])*((N$2:N$908)&gt;0))*1), 0)</f>
        <v>15</v>
      </c>
    </row>
    <row r="209" spans="1:15" x14ac:dyDescent="0.2">
      <c r="A209" t="s">
        <v>1184</v>
      </c>
      <c r="B209" t="s">
        <v>197</v>
      </c>
      <c r="C209" s="14" t="s">
        <v>626</v>
      </c>
      <c r="D209" s="25">
        <v>43466</v>
      </c>
      <c r="E2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9" t="s">
        <v>71</v>
      </c>
      <c r="G209" s="24" t="str">
        <f>VLOOKUP(Table27[[#This Row],[Climber]],Table4[],2,)</f>
        <v>M</v>
      </c>
      <c r="H209" s="24">
        <f>YEAR(Table27[[#This Row],[Date]])</f>
        <v>2019</v>
      </c>
      <c r="I20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9" s="24" t="s">
        <v>197</v>
      </c>
      <c r="K209" s="24" t="s">
        <v>70</v>
      </c>
      <c r="L209" s="24">
        <v>4</v>
      </c>
      <c r="M209" s="24"/>
      <c r="N2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9" s="24">
        <f>ROUND(SUMPRODUCT(((A$2:A$908)=Table27[[#This Row],[Climb]])*N$2:N$908)/SUMPRODUCT((((A$2:A$908)=Table27[[#This Row],[Climb]])*((N$2:N$908)&gt;0))*1), 0)</f>
        <v>15</v>
      </c>
    </row>
    <row r="210" spans="1:15" x14ac:dyDescent="0.2">
      <c r="A210" t="s">
        <v>165</v>
      </c>
      <c r="B210" t="s">
        <v>166</v>
      </c>
      <c r="C210" s="14" t="s">
        <v>522</v>
      </c>
      <c r="D210" s="25">
        <v>41999</v>
      </c>
      <c r="E2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0" t="s">
        <v>71</v>
      </c>
      <c r="G210" t="str">
        <f>VLOOKUP(Table27[[#This Row],[Climber]],Table4[],2,)</f>
        <v>M</v>
      </c>
      <c r="H210">
        <f>YEAR(Table27[[#This Row],[Date]])</f>
        <v>2014</v>
      </c>
      <c r="I2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0" s="24" t="s">
        <v>166</v>
      </c>
      <c r="K210" s="24" t="s">
        <v>1156</v>
      </c>
      <c r="L210" s="24">
        <v>1</v>
      </c>
      <c r="M210" s="24" t="s">
        <v>1156</v>
      </c>
      <c r="N2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0" s="24">
        <f>ROUND(SUMPRODUCT(((A$2:A$908)=Table27[[#This Row],[Climb]])*N$2:N$908)/SUMPRODUCT((((A$2:A$908)=Table27[[#This Row],[Climb]])*((N$2:N$908)&gt;0))*1), 0)</f>
        <v>16</v>
      </c>
    </row>
    <row r="211" spans="1:15" x14ac:dyDescent="0.2">
      <c r="A211" t="s">
        <v>165</v>
      </c>
      <c r="B211" t="s">
        <v>166</v>
      </c>
      <c r="C211" s="14" t="s">
        <v>585</v>
      </c>
      <c r="D211" s="25">
        <v>42737</v>
      </c>
      <c r="E2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1" t="s">
        <v>71</v>
      </c>
      <c r="G211" t="str">
        <f>VLOOKUP(Table27[[#This Row],[Climber]],Table4[],2,)</f>
        <v>M</v>
      </c>
      <c r="H211">
        <f>YEAR(Table27[[#This Row],[Date]])</f>
        <v>2017</v>
      </c>
      <c r="I2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1" s="24" t="s">
        <v>166</v>
      </c>
      <c r="K211" s="24" t="s">
        <v>88</v>
      </c>
      <c r="L211" s="24">
        <v>2</v>
      </c>
      <c r="M211" s="24" t="s">
        <v>1204</v>
      </c>
      <c r="N2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11" s="24">
        <f>ROUND(SUMPRODUCT(((A$2:A$908)=Table27[[#This Row],[Climb]])*N$2:N$908)/SUMPRODUCT((((A$2:A$908)=Table27[[#This Row],[Climb]])*((N$2:N$908)&gt;0))*1), 0)</f>
        <v>16</v>
      </c>
    </row>
    <row r="212" spans="1:15" x14ac:dyDescent="0.2">
      <c r="A212" t="s">
        <v>165</v>
      </c>
      <c r="B212" t="s">
        <v>166</v>
      </c>
      <c r="C212" s="14" t="s">
        <v>156</v>
      </c>
      <c r="D212" s="25">
        <v>42750</v>
      </c>
      <c r="E2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2" t="s">
        <v>71</v>
      </c>
      <c r="G212" t="str">
        <f>VLOOKUP(Table27[[#This Row],[Climber]],Table4[],2,)</f>
        <v>M</v>
      </c>
      <c r="H212">
        <f>YEAR(Table27[[#This Row],[Date]])</f>
        <v>2017</v>
      </c>
      <c r="I2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2" s="24" t="s">
        <v>166</v>
      </c>
      <c r="K212" s="24" t="s">
        <v>1156</v>
      </c>
      <c r="L212" s="24">
        <v>3</v>
      </c>
      <c r="M212" s="24" t="s">
        <v>1156</v>
      </c>
      <c r="N2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2" s="24">
        <f>ROUND(SUMPRODUCT(((A$2:A$908)=Table27[[#This Row],[Climb]])*N$2:N$908)/SUMPRODUCT((((A$2:A$908)=Table27[[#This Row],[Climb]])*((N$2:N$908)&gt;0))*1), 0)</f>
        <v>16</v>
      </c>
    </row>
    <row r="213" spans="1:15" x14ac:dyDescent="0.2">
      <c r="A213" t="s">
        <v>167</v>
      </c>
      <c r="B213" t="s">
        <v>166</v>
      </c>
      <c r="C213" s="14" t="s">
        <v>156</v>
      </c>
      <c r="D213" s="25">
        <v>42705</v>
      </c>
      <c r="E2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3" t="s">
        <v>71</v>
      </c>
      <c r="G213" t="str">
        <f>VLOOKUP(Table27[[#This Row],[Climber]],Table4[],2,)</f>
        <v>M</v>
      </c>
      <c r="H213">
        <f>YEAR(Table27[[#This Row],[Date]])</f>
        <v>2016</v>
      </c>
      <c r="I2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3" s="24" t="s">
        <v>166</v>
      </c>
      <c r="K213" s="24" t="s">
        <v>1116</v>
      </c>
      <c r="L213" s="24">
        <v>1</v>
      </c>
      <c r="M213" s="24" t="s">
        <v>1116</v>
      </c>
      <c r="N2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213" s="24">
        <f>ROUND(SUMPRODUCT(((A$2:A$908)=Table27[[#This Row],[Climb]])*N$2:N$908)/SUMPRODUCT((((A$2:A$908)=Table27[[#This Row],[Climb]])*((N$2:N$908)&gt;0))*1), 0)</f>
        <v>15</v>
      </c>
    </row>
    <row r="214" spans="1:15" x14ac:dyDescent="0.2">
      <c r="A214" t="s">
        <v>525</v>
      </c>
      <c r="B214" t="s">
        <v>166</v>
      </c>
      <c r="C214" s="14" t="s">
        <v>522</v>
      </c>
      <c r="D214" s="25">
        <v>41002</v>
      </c>
      <c r="E2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4" t="s">
        <v>71</v>
      </c>
      <c r="G214" t="str">
        <f>VLOOKUP(Table27[[#This Row],[Climber]],Table4[],2,)</f>
        <v>M</v>
      </c>
      <c r="H214">
        <f>YEAR(Table27[[#This Row],[Date]])</f>
        <v>2012</v>
      </c>
      <c r="I2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4" s="24" t="s">
        <v>166</v>
      </c>
      <c r="K214" s="24" t="s">
        <v>70</v>
      </c>
      <c r="L214" s="24">
        <v>1</v>
      </c>
      <c r="M214" s="24" t="s">
        <v>1205</v>
      </c>
      <c r="N2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4" s="24">
        <f>ROUND(SUMPRODUCT(((A$2:A$908)=Table27[[#This Row],[Climb]])*N$2:N$908)/SUMPRODUCT((((A$2:A$908)=Table27[[#This Row],[Climb]])*((N$2:N$908)&gt;0))*1), 0)</f>
        <v>15</v>
      </c>
    </row>
    <row r="215" spans="1:15" x14ac:dyDescent="0.2">
      <c r="A215" t="s">
        <v>817</v>
      </c>
      <c r="B215" t="s">
        <v>818</v>
      </c>
      <c r="C215" s="2" t="s">
        <v>819</v>
      </c>
      <c r="D215" s="25">
        <v>40873</v>
      </c>
      <c r="E2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5" t="s">
        <v>53</v>
      </c>
      <c r="G215" t="str">
        <f>VLOOKUP(Table27[[#This Row],[Climber]],Table4[],2,)</f>
        <v>M</v>
      </c>
      <c r="H215">
        <f>YEAR(Table27[[#This Row],[Date]])</f>
        <v>2011</v>
      </c>
      <c r="I2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5" s="24" t="s">
        <v>818</v>
      </c>
      <c r="K215" s="24" t="s">
        <v>66</v>
      </c>
      <c r="L215" s="24">
        <v>1</v>
      </c>
      <c r="M215" s="24"/>
      <c r="N2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5" s="24">
        <f>ROUND(SUMPRODUCT(((A$2:A$908)=Table27[[#This Row],[Climb]])*N$2:N$908)/SUMPRODUCT((((A$2:A$908)=Table27[[#This Row],[Climb]])*((N$2:N$908)&gt;0))*1), 0)</f>
        <v>2</v>
      </c>
    </row>
    <row r="216" spans="1:15" x14ac:dyDescent="0.2">
      <c r="A216" t="s">
        <v>820</v>
      </c>
      <c r="B216" t="s">
        <v>818</v>
      </c>
      <c r="C216" s="2" t="s">
        <v>821</v>
      </c>
      <c r="D216" s="25">
        <v>41946</v>
      </c>
      <c r="E2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6" t="s">
        <v>53</v>
      </c>
      <c r="G216" t="str">
        <f>VLOOKUP(Table27[[#This Row],[Climber]],Table4[],2,)</f>
        <v>M</v>
      </c>
      <c r="H216">
        <f>YEAR(Table27[[#This Row],[Date]])</f>
        <v>2014</v>
      </c>
      <c r="I2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6" s="24" t="s">
        <v>818</v>
      </c>
      <c r="K216" s="24" t="s">
        <v>66</v>
      </c>
      <c r="L216" s="24">
        <v>1</v>
      </c>
      <c r="M216" s="24"/>
      <c r="N2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6" s="24">
        <f>ROUND(SUMPRODUCT(((A$2:A$908)=Table27[[#This Row],[Climb]])*N$2:N$908)/SUMPRODUCT((((A$2:A$908)=Table27[[#This Row],[Climb]])*((N$2:N$908)&gt;0))*1), 0)</f>
        <v>2</v>
      </c>
    </row>
    <row r="217" spans="1:15" x14ac:dyDescent="0.2">
      <c r="A217" t="s">
        <v>820</v>
      </c>
      <c r="B217" t="s">
        <v>818</v>
      </c>
      <c r="C217" s="2" t="s">
        <v>687</v>
      </c>
      <c r="D217" s="25">
        <v>42103</v>
      </c>
      <c r="E2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7" t="s">
        <v>53</v>
      </c>
      <c r="G217" t="str">
        <f>VLOOKUP(Table27[[#This Row],[Climber]],Table4[],2,)</f>
        <v>M</v>
      </c>
      <c r="H217">
        <f>YEAR(Table27[[#This Row],[Date]])</f>
        <v>2015</v>
      </c>
      <c r="I2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7" s="24" t="s">
        <v>818</v>
      </c>
      <c r="K217" s="24" t="s">
        <v>66</v>
      </c>
      <c r="L217" s="24">
        <v>2</v>
      </c>
      <c r="M217" s="24"/>
      <c r="N2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7" s="24">
        <f>ROUND(SUMPRODUCT(((A$2:A$908)=Table27[[#This Row],[Climb]])*N$2:N$908)/SUMPRODUCT((((A$2:A$908)=Table27[[#This Row],[Climb]])*((N$2:N$908)&gt;0))*1), 0)</f>
        <v>2</v>
      </c>
    </row>
    <row r="218" spans="1:15" x14ac:dyDescent="0.2">
      <c r="A218" t="s">
        <v>697</v>
      </c>
      <c r="B218" t="s">
        <v>822</v>
      </c>
      <c r="C218" s="14" t="s">
        <v>699</v>
      </c>
      <c r="D218" s="25">
        <v>39364</v>
      </c>
      <c r="E2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8" t="s">
        <v>71</v>
      </c>
      <c r="G218" t="str">
        <f>VLOOKUP(Table27[[#This Row],[Climber]],Table4[],2,)</f>
        <v>M</v>
      </c>
      <c r="H218">
        <f>YEAR(Table27[[#This Row],[Date]])</f>
        <v>2007</v>
      </c>
      <c r="I2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8" s="24" t="s">
        <v>822</v>
      </c>
      <c r="K218" s="24" t="s">
        <v>70</v>
      </c>
      <c r="L218" s="24">
        <v>1</v>
      </c>
      <c r="M218" s="24"/>
      <c r="N2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8" s="24">
        <f>ROUND(SUMPRODUCT(((A$2:A$908)=Table27[[#This Row],[Climb]])*N$2:N$908)/SUMPRODUCT((((A$2:A$908)=Table27[[#This Row],[Climb]])*((N$2:N$908)&gt;0))*1), 0)</f>
        <v>15</v>
      </c>
    </row>
    <row r="219" spans="1:15" x14ac:dyDescent="0.2">
      <c r="A219" t="s">
        <v>74</v>
      </c>
      <c r="B219" t="s">
        <v>75</v>
      </c>
      <c r="C219" s="14" t="s">
        <v>21</v>
      </c>
      <c r="D219" s="25">
        <v>40106</v>
      </c>
      <c r="E2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9" t="s">
        <v>53</v>
      </c>
      <c r="G219" t="str">
        <f>VLOOKUP(Table27[[#This Row],[Climber]],Table4[],2,)</f>
        <v>M</v>
      </c>
      <c r="H219">
        <f>YEAR(Table27[[#This Row],[Date]])</f>
        <v>2009</v>
      </c>
      <c r="I2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9" s="24" t="s">
        <v>75</v>
      </c>
      <c r="K219" s="24" t="s">
        <v>59</v>
      </c>
      <c r="L219" s="24">
        <v>1</v>
      </c>
      <c r="M219" s="24" t="s">
        <v>1206</v>
      </c>
      <c r="N2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219" s="24">
        <f>ROUND(SUMPRODUCT(((A$2:A$908)=Table27[[#This Row],[Climb]])*N$2:N$908)/SUMPRODUCT((((A$2:A$908)=Table27[[#This Row],[Climb]])*((N$2:N$908)&gt;0))*1), 0)</f>
        <v>3</v>
      </c>
    </row>
    <row r="220" spans="1:15" x14ac:dyDescent="0.2">
      <c r="A220" t="s">
        <v>825</v>
      </c>
      <c r="B220" t="s">
        <v>1090</v>
      </c>
      <c r="C220" s="2" t="s">
        <v>797</v>
      </c>
      <c r="D220" s="25">
        <v>40708</v>
      </c>
      <c r="E2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0" t="s">
        <v>53</v>
      </c>
      <c r="G220" t="str">
        <f>VLOOKUP(Table27[[#This Row],[Climber]],Table4[],2,)</f>
        <v>M</v>
      </c>
      <c r="H220">
        <f>YEAR(Table27[[#This Row],[Date]])</f>
        <v>2011</v>
      </c>
      <c r="I2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0" s="24" t="s">
        <v>826</v>
      </c>
      <c r="K220" s="24" t="s">
        <v>66</v>
      </c>
      <c r="L220" s="24">
        <v>1</v>
      </c>
      <c r="M220" s="24"/>
      <c r="N2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0" s="24">
        <f>ROUND(SUMPRODUCT(((A$2:A$908)=Table27[[#This Row],[Climb]])*N$2:N$908)/SUMPRODUCT((((A$2:A$908)=Table27[[#This Row],[Climb]])*((N$2:N$908)&gt;0))*1), 0)</f>
        <v>2</v>
      </c>
    </row>
    <row r="221" spans="1:15" x14ac:dyDescent="0.2">
      <c r="A221" t="s">
        <v>825</v>
      </c>
      <c r="B221" t="s">
        <v>1090</v>
      </c>
      <c r="C221" s="2" t="s">
        <v>728</v>
      </c>
      <c r="D221" s="25">
        <v>41874</v>
      </c>
      <c r="E2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1" t="s">
        <v>53</v>
      </c>
      <c r="G221" t="str">
        <f>VLOOKUP(Table27[[#This Row],[Climber]],Table4[],2,)</f>
        <v>M</v>
      </c>
      <c r="H221">
        <f>YEAR(Table27[[#This Row],[Date]])</f>
        <v>2014</v>
      </c>
      <c r="I2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1" s="24" t="s">
        <v>826</v>
      </c>
      <c r="K221" s="24" t="s">
        <v>66</v>
      </c>
      <c r="L221" s="24">
        <v>2</v>
      </c>
      <c r="M221" s="24" t="s">
        <v>1207</v>
      </c>
      <c r="N2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1" s="24">
        <f>ROUND(SUMPRODUCT(((A$2:A$908)=Table27[[#This Row],[Climb]])*N$2:N$908)/SUMPRODUCT((((A$2:A$908)=Table27[[#This Row],[Climb]])*((N$2:N$908)&gt;0))*1), 0)</f>
        <v>2</v>
      </c>
    </row>
    <row r="222" spans="1:15" x14ac:dyDescent="0.2">
      <c r="A222" t="s">
        <v>430</v>
      </c>
      <c r="B222" t="s">
        <v>431</v>
      </c>
      <c r="C222" s="14" t="s">
        <v>429</v>
      </c>
      <c r="D222" s="25">
        <v>41563</v>
      </c>
      <c r="E2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2" t="s">
        <v>71</v>
      </c>
      <c r="G222" t="str">
        <f>VLOOKUP(Table27[[#This Row],[Climber]],Table4[],2,)</f>
        <v>M</v>
      </c>
      <c r="H222">
        <f>YEAR(Table27[[#This Row],[Date]])</f>
        <v>2013</v>
      </c>
      <c r="I2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2" s="24" t="s">
        <v>431</v>
      </c>
      <c r="K222" s="24" t="s">
        <v>70</v>
      </c>
      <c r="L222" s="24">
        <v>1</v>
      </c>
      <c r="M222" s="24" t="s">
        <v>1208</v>
      </c>
      <c r="N2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2" s="24">
        <f>ROUND(SUMPRODUCT(((A$2:A$908)=Table27[[#This Row],[Climb]])*N$2:N$908)/SUMPRODUCT((((A$2:A$908)=Table27[[#This Row],[Climb]])*((N$2:N$908)&gt;0))*1), 0)</f>
        <v>15</v>
      </c>
    </row>
    <row r="223" spans="1:15" x14ac:dyDescent="0.2">
      <c r="A223" t="s">
        <v>430</v>
      </c>
      <c r="B223" t="s">
        <v>431</v>
      </c>
      <c r="C223" s="14" t="s">
        <v>722</v>
      </c>
      <c r="D223" s="25">
        <v>43423</v>
      </c>
      <c r="E2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3" t="s">
        <v>71</v>
      </c>
      <c r="G223" t="str">
        <f>VLOOKUP(Table27[[#This Row],[Climber]],Table4[],2,)</f>
        <v>M</v>
      </c>
      <c r="H223">
        <f>YEAR(Table27[[#This Row],[Date]])</f>
        <v>2018</v>
      </c>
      <c r="I2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3" s="24" t="s">
        <v>431</v>
      </c>
      <c r="K223" s="24" t="s">
        <v>70</v>
      </c>
      <c r="L223" s="24">
        <v>2</v>
      </c>
      <c r="M223" s="24"/>
      <c r="N2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3" s="24">
        <f>ROUND(SUMPRODUCT(((A$2:A$908)=Table27[[#This Row],[Climb]])*N$2:N$908)/SUMPRODUCT((((A$2:A$908)=Table27[[#This Row],[Climb]])*((N$2:N$908)&gt;0))*1), 0)</f>
        <v>15</v>
      </c>
    </row>
    <row r="224" spans="1:15" x14ac:dyDescent="0.2">
      <c r="A224" t="s">
        <v>827</v>
      </c>
      <c r="B224" t="s">
        <v>76</v>
      </c>
      <c r="C224" s="2" t="s">
        <v>21</v>
      </c>
      <c r="D224" s="25">
        <v>42540</v>
      </c>
      <c r="E2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4" t="s">
        <v>53</v>
      </c>
      <c r="G224" t="str">
        <f>VLOOKUP(Table27[[#This Row],[Climber]],Table4[],2,)</f>
        <v>M</v>
      </c>
      <c r="H224">
        <f>YEAR(Table27[[#This Row],[Date]])</f>
        <v>2016</v>
      </c>
      <c r="I2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4" s="24" t="s">
        <v>76</v>
      </c>
      <c r="K224" s="24" t="s">
        <v>66</v>
      </c>
      <c r="L224" s="24">
        <v>1</v>
      </c>
      <c r="M224" s="24"/>
      <c r="N2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4" s="24">
        <f>ROUND(SUMPRODUCT(((A$2:A$908)=Table27[[#This Row],[Climb]])*N$2:N$908)/SUMPRODUCT((((A$2:A$908)=Table27[[#This Row],[Climb]])*((N$2:N$908)&gt;0))*1), 0)</f>
        <v>2</v>
      </c>
    </row>
    <row r="225" spans="1:15" x14ac:dyDescent="0.2">
      <c r="A225" t="s">
        <v>81</v>
      </c>
      <c r="B225" t="s">
        <v>76</v>
      </c>
      <c r="C225" s="14" t="s">
        <v>21</v>
      </c>
      <c r="D225" s="25">
        <v>41186</v>
      </c>
      <c r="E2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5" t="s">
        <v>53</v>
      </c>
      <c r="G225" t="str">
        <f>VLOOKUP(Table27[[#This Row],[Climber]],Table4[],2,)</f>
        <v>M</v>
      </c>
      <c r="H225">
        <f>YEAR(Table27[[#This Row],[Date]])</f>
        <v>2012</v>
      </c>
      <c r="I2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5" s="24" t="s">
        <v>76</v>
      </c>
      <c r="K225" s="24" t="s">
        <v>82</v>
      </c>
      <c r="L225" s="24">
        <v>1</v>
      </c>
      <c r="M225" s="24" t="s">
        <v>1209</v>
      </c>
      <c r="N2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225" s="24">
        <f>ROUND(SUMPRODUCT(((A$2:A$908)=Table27[[#This Row],[Climb]])*N$2:N$908)/SUMPRODUCT((((A$2:A$908)=Table27[[#This Row],[Climb]])*((N$2:N$908)&gt;0))*1), 0)</f>
        <v>4</v>
      </c>
    </row>
    <row r="226" spans="1:15" x14ac:dyDescent="0.2">
      <c r="A226" t="s">
        <v>80</v>
      </c>
      <c r="B226" t="s">
        <v>76</v>
      </c>
      <c r="C226" s="14" t="s">
        <v>21</v>
      </c>
      <c r="D226" s="25">
        <v>41489</v>
      </c>
      <c r="E2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6" t="s">
        <v>53</v>
      </c>
      <c r="G226" t="str">
        <f>VLOOKUP(Table27[[#This Row],[Climber]],Table4[],2,)</f>
        <v>M</v>
      </c>
      <c r="H226">
        <f>YEAR(Table27[[#This Row],[Date]])</f>
        <v>2013</v>
      </c>
      <c r="I2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6" s="24" t="s">
        <v>76</v>
      </c>
      <c r="K226" s="24" t="s">
        <v>52</v>
      </c>
      <c r="L226" s="24">
        <v>1</v>
      </c>
      <c r="M226" s="24"/>
      <c r="N2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6" s="24">
        <f>ROUND(SUMPRODUCT(((A$2:A$908)=Table27[[#This Row],[Climb]])*N$2:N$908)/SUMPRODUCT((((A$2:A$908)=Table27[[#This Row],[Climb]])*((N$2:N$908)&gt;0))*1), 0)</f>
        <v>3</v>
      </c>
    </row>
    <row r="227" spans="1:15" x14ac:dyDescent="0.2">
      <c r="A227" t="s">
        <v>1213</v>
      </c>
      <c r="B227" t="s">
        <v>76</v>
      </c>
      <c r="C227" s="2" t="s">
        <v>21</v>
      </c>
      <c r="D227" s="25">
        <v>41538</v>
      </c>
      <c r="E2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7" t="s">
        <v>53</v>
      </c>
      <c r="G227" t="str">
        <f>VLOOKUP(Table27[[#This Row],[Climber]],Table4[],2,)</f>
        <v>M</v>
      </c>
      <c r="H227">
        <f>YEAR(Table27[[#This Row],[Date]])</f>
        <v>2013</v>
      </c>
      <c r="I2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7" s="24" t="s">
        <v>76</v>
      </c>
      <c r="K227" s="24" t="s">
        <v>66</v>
      </c>
      <c r="L227" s="24">
        <v>1</v>
      </c>
      <c r="M227" s="24"/>
      <c r="N2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7" s="24">
        <f>ROUND(SUMPRODUCT(((A$2:A$908)=Table27[[#This Row],[Climb]])*N$2:N$908)/SUMPRODUCT((((A$2:A$908)=Table27[[#This Row],[Climb]])*((N$2:N$908)&gt;0))*1), 0)</f>
        <v>2</v>
      </c>
    </row>
    <row r="228" spans="1:15" x14ac:dyDescent="0.2">
      <c r="A228" t="s">
        <v>1213</v>
      </c>
      <c r="B228" t="s">
        <v>76</v>
      </c>
      <c r="C228" s="2" t="s">
        <v>534</v>
      </c>
      <c r="D228" s="25">
        <v>42519</v>
      </c>
      <c r="E2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8" t="s">
        <v>53</v>
      </c>
      <c r="G228" t="str">
        <f>VLOOKUP(Table27[[#This Row],[Climber]],Table4[],2,)</f>
        <v>M</v>
      </c>
      <c r="H228">
        <f>YEAR(Table27[[#This Row],[Date]])</f>
        <v>2016</v>
      </c>
      <c r="I2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8" s="24" t="s">
        <v>76</v>
      </c>
      <c r="K228" s="24" t="s">
        <v>66</v>
      </c>
      <c r="L228" s="24">
        <v>2</v>
      </c>
      <c r="M228" s="24"/>
      <c r="N2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8" s="24">
        <f>ROUND(SUMPRODUCT(((A$2:A$908)=Table27[[#This Row],[Climb]])*N$2:N$908)/SUMPRODUCT((((A$2:A$908)=Table27[[#This Row],[Climb]])*((N$2:N$908)&gt;0))*1), 0)</f>
        <v>2</v>
      </c>
    </row>
    <row r="229" spans="1:15" x14ac:dyDescent="0.2">
      <c r="A229" t="s">
        <v>79</v>
      </c>
      <c r="B229" t="s">
        <v>76</v>
      </c>
      <c r="C229" s="14" t="s">
        <v>21</v>
      </c>
      <c r="D229" s="25">
        <v>41506</v>
      </c>
      <c r="E2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9" t="s">
        <v>53</v>
      </c>
      <c r="G229" t="str">
        <f>VLOOKUP(Table27[[#This Row],[Climber]],Table4[],2,)</f>
        <v>M</v>
      </c>
      <c r="H229">
        <f>YEAR(Table27[[#This Row],[Date]])</f>
        <v>2013</v>
      </c>
      <c r="I2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9" s="24" t="s">
        <v>76</v>
      </c>
      <c r="K229" s="24" t="s">
        <v>307</v>
      </c>
      <c r="L229" s="24">
        <v>1</v>
      </c>
      <c r="M229" s="24" t="s">
        <v>1210</v>
      </c>
      <c r="N2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229" s="24">
        <f>ROUND(SUMPRODUCT(((A$2:A$908)=Table27[[#This Row],[Climb]])*N$2:N$908)/SUMPRODUCT((((A$2:A$908)=Table27[[#This Row],[Climb]])*((N$2:N$908)&gt;0))*1), 0)</f>
        <v>4</v>
      </c>
    </row>
    <row r="230" spans="1:15" x14ac:dyDescent="0.2">
      <c r="A230" t="s">
        <v>78</v>
      </c>
      <c r="B230" t="s">
        <v>76</v>
      </c>
      <c r="C230" s="14" t="s">
        <v>21</v>
      </c>
      <c r="D230" s="25">
        <v>42926</v>
      </c>
      <c r="E2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30" t="s">
        <v>53</v>
      </c>
      <c r="G230" t="str">
        <f>VLOOKUP(Table27[[#This Row],[Climber]],Table4[],2,)</f>
        <v>M</v>
      </c>
      <c r="H230">
        <f>YEAR(Table27[[#This Row],[Date]])</f>
        <v>2017</v>
      </c>
      <c r="I2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30" s="24" t="s">
        <v>76</v>
      </c>
      <c r="K230" s="24" t="s">
        <v>52</v>
      </c>
      <c r="L230" s="24">
        <v>1</v>
      </c>
      <c r="M230" s="24"/>
      <c r="N2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30" s="24">
        <f>ROUND(SUMPRODUCT(((A$2:A$908)=Table27[[#This Row],[Climb]])*N$2:N$908)/SUMPRODUCT((((A$2:A$908)=Table27[[#This Row],[Climb]])*((N$2:N$908)&gt;0))*1), 0)</f>
        <v>3</v>
      </c>
    </row>
    <row r="231" spans="1:15" x14ac:dyDescent="0.2">
      <c r="A231" t="s">
        <v>23</v>
      </c>
      <c r="B231" t="s">
        <v>76</v>
      </c>
      <c r="C231" s="14" t="s">
        <v>21</v>
      </c>
      <c r="D231" s="25">
        <v>42981</v>
      </c>
      <c r="E2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9c</v>
      </c>
      <c r="F231" t="s">
        <v>53</v>
      </c>
      <c r="G231" t="str">
        <f>VLOOKUP(Table27[[#This Row],[Climber]],Table4[],2,)</f>
        <v>M</v>
      </c>
      <c r="H231">
        <f>YEAR(Table27[[#This Row],[Date]])</f>
        <v>2017</v>
      </c>
      <c r="I2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5.15d</v>
      </c>
      <c r="J231" s="24" t="s">
        <v>76</v>
      </c>
      <c r="K231" s="24" t="s">
        <v>77</v>
      </c>
      <c r="L231" s="24">
        <v>1</v>
      </c>
      <c r="M231" s="24" t="s">
        <v>1211</v>
      </c>
      <c r="N2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5</v>
      </c>
      <c r="O231" s="24">
        <f>ROUND(SUMPRODUCT(((A$2:A$908)=Table27[[#This Row],[Climb]])*N$2:N$908)/SUMPRODUCT((((A$2:A$908)=Table27[[#This Row],[Climb]])*((N$2:N$908)&gt;0))*1), 0)</f>
        <v>5</v>
      </c>
    </row>
    <row r="232" spans="1:15" x14ac:dyDescent="0.2">
      <c r="A232" t="s">
        <v>830</v>
      </c>
      <c r="B232" t="s">
        <v>76</v>
      </c>
      <c r="C232" s="2" t="s">
        <v>21</v>
      </c>
      <c r="D232" s="25">
        <v>41098</v>
      </c>
      <c r="E2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2" t="s">
        <v>53</v>
      </c>
      <c r="G232" t="str">
        <f>VLOOKUP(Table27[[#This Row],[Climber]],Table4[],2,)</f>
        <v>M</v>
      </c>
      <c r="H232">
        <f>YEAR(Table27[[#This Row],[Date]])</f>
        <v>2012</v>
      </c>
      <c r="I2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2" s="24" t="s">
        <v>76</v>
      </c>
      <c r="K232" s="24" t="s">
        <v>66</v>
      </c>
      <c r="L232" s="24">
        <v>1</v>
      </c>
      <c r="M232" s="24" t="s">
        <v>1129</v>
      </c>
      <c r="N2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2" s="24">
        <f>ROUND(SUMPRODUCT(((A$2:A$908)=Table27[[#This Row],[Climb]])*N$2:N$908)/SUMPRODUCT((((A$2:A$908)=Table27[[#This Row],[Climb]])*((N$2:N$908)&gt;0))*1), 0)</f>
        <v>2</v>
      </c>
    </row>
    <row r="233" spans="1:15" x14ac:dyDescent="0.2">
      <c r="A233" t="s">
        <v>830</v>
      </c>
      <c r="B233" t="s">
        <v>76</v>
      </c>
      <c r="C233" s="2" t="s">
        <v>209</v>
      </c>
      <c r="D233" s="25">
        <v>42242</v>
      </c>
      <c r="E2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3" t="s">
        <v>53</v>
      </c>
      <c r="G233" t="str">
        <f>VLOOKUP(Table27[[#This Row],[Climber]],Table4[],2,)</f>
        <v>M</v>
      </c>
      <c r="H233">
        <f>YEAR(Table27[[#This Row],[Date]])</f>
        <v>2015</v>
      </c>
      <c r="I2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3" s="24" t="s">
        <v>76</v>
      </c>
      <c r="K233" s="24" t="s">
        <v>66</v>
      </c>
      <c r="L233" s="24">
        <v>2</v>
      </c>
      <c r="M233" s="24" t="s">
        <v>1212</v>
      </c>
      <c r="N2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3" s="24">
        <f>ROUND(SUMPRODUCT(((A$2:A$908)=Table27[[#This Row],[Climb]])*N$2:N$908)/SUMPRODUCT((((A$2:A$908)=Table27[[#This Row],[Climb]])*((N$2:N$908)&gt;0))*1), 0)</f>
        <v>2</v>
      </c>
    </row>
    <row r="234" spans="1:15" x14ac:dyDescent="0.2">
      <c r="A234" t="s">
        <v>830</v>
      </c>
      <c r="B234" t="s">
        <v>76</v>
      </c>
      <c r="C234" s="2" t="s">
        <v>534</v>
      </c>
      <c r="D234" s="25">
        <v>42245</v>
      </c>
      <c r="E2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4" t="s">
        <v>53</v>
      </c>
      <c r="G234" t="str">
        <f>VLOOKUP(Table27[[#This Row],[Climber]],Table4[],2,)</f>
        <v>M</v>
      </c>
      <c r="H234">
        <f>YEAR(Table27[[#This Row],[Date]])</f>
        <v>2015</v>
      </c>
      <c r="I2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4" s="24" t="s">
        <v>76</v>
      </c>
      <c r="K234" s="24" t="s">
        <v>66</v>
      </c>
      <c r="L234" s="24">
        <v>3</v>
      </c>
      <c r="M234" s="24"/>
      <c r="N2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4" s="24">
        <f>ROUND(SUMPRODUCT(((A$2:A$908)=Table27[[#This Row],[Climb]])*N$2:N$908)/SUMPRODUCT((((A$2:A$908)=Table27[[#This Row],[Climb]])*((N$2:N$908)&gt;0))*1), 0)</f>
        <v>2</v>
      </c>
    </row>
    <row r="235" spans="1:15" x14ac:dyDescent="0.2">
      <c r="A235" t="s">
        <v>830</v>
      </c>
      <c r="B235" t="s">
        <v>76</v>
      </c>
      <c r="C235" s="2" t="s">
        <v>31</v>
      </c>
      <c r="D235" s="25">
        <v>42272</v>
      </c>
      <c r="E2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5" t="s">
        <v>53</v>
      </c>
      <c r="G235" t="str">
        <f>VLOOKUP(Table27[[#This Row],[Climber]],Table4[],2,)</f>
        <v>M</v>
      </c>
      <c r="H235">
        <f>YEAR(Table27[[#This Row],[Date]])</f>
        <v>2015</v>
      </c>
      <c r="I2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5" s="24" t="s">
        <v>76</v>
      </c>
      <c r="K235" s="24" t="s">
        <v>66</v>
      </c>
      <c r="L235" s="24">
        <v>4</v>
      </c>
      <c r="M235" s="24"/>
      <c r="N2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5" s="24">
        <f>ROUND(SUMPRODUCT(((A$2:A$908)=Table27[[#This Row],[Climb]])*N$2:N$908)/SUMPRODUCT((((A$2:A$908)=Table27[[#This Row],[Climb]])*((N$2:N$908)&gt;0))*1), 0)</f>
        <v>2</v>
      </c>
    </row>
    <row r="236" spans="1:15" x14ac:dyDescent="0.2">
      <c r="A236" t="s">
        <v>830</v>
      </c>
      <c r="B236" t="s">
        <v>76</v>
      </c>
      <c r="C236" s="2" t="s">
        <v>463</v>
      </c>
      <c r="D236" s="25">
        <v>42275</v>
      </c>
      <c r="E2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6" t="s">
        <v>53</v>
      </c>
      <c r="G236" t="str">
        <f>VLOOKUP(Table27[[#This Row],[Climber]],Table4[],2,)</f>
        <v>M</v>
      </c>
      <c r="H236">
        <f>YEAR(Table27[[#This Row],[Date]])</f>
        <v>2015</v>
      </c>
      <c r="I2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6" s="24" t="s">
        <v>76</v>
      </c>
      <c r="K236" s="24" t="s">
        <v>66</v>
      </c>
      <c r="L236" s="24">
        <v>5</v>
      </c>
      <c r="M236" s="24"/>
      <c r="N2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6" s="24">
        <f>ROUND(SUMPRODUCT(((A$2:A$908)=Table27[[#This Row],[Climb]])*N$2:N$908)/SUMPRODUCT((((A$2:A$908)=Table27[[#This Row],[Climb]])*((N$2:N$908)&gt;0))*1), 0)</f>
        <v>2</v>
      </c>
    </row>
    <row r="237" spans="1:15" x14ac:dyDescent="0.2">
      <c r="A237" t="s">
        <v>830</v>
      </c>
      <c r="B237" t="s">
        <v>76</v>
      </c>
      <c r="C237" s="2" t="s">
        <v>429</v>
      </c>
      <c r="D237" s="25">
        <v>42282</v>
      </c>
      <c r="E2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7" t="s">
        <v>53</v>
      </c>
      <c r="G237" t="str">
        <f>VLOOKUP(Table27[[#This Row],[Climber]],Table4[],2,)</f>
        <v>M</v>
      </c>
      <c r="H237">
        <f>YEAR(Table27[[#This Row],[Date]])</f>
        <v>2015</v>
      </c>
      <c r="I2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7" s="24" t="s">
        <v>76</v>
      </c>
      <c r="K237" s="24" t="s">
        <v>66</v>
      </c>
      <c r="L237" s="24">
        <v>6</v>
      </c>
      <c r="M237" s="24"/>
      <c r="N2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7" s="24">
        <f>ROUND(SUMPRODUCT(((A$2:A$908)=Table27[[#This Row],[Climb]])*N$2:N$908)/SUMPRODUCT((((A$2:A$908)=Table27[[#This Row],[Climb]])*((N$2:N$908)&gt;0))*1), 0)</f>
        <v>2</v>
      </c>
    </row>
    <row r="238" spans="1:15" x14ac:dyDescent="0.2">
      <c r="A238" t="s">
        <v>830</v>
      </c>
      <c r="B238" t="s">
        <v>76</v>
      </c>
      <c r="C238" s="2" t="s">
        <v>831</v>
      </c>
      <c r="D238" s="25">
        <v>42519</v>
      </c>
      <c r="E2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8" t="s">
        <v>53</v>
      </c>
      <c r="G238" t="str">
        <f>VLOOKUP(Table27[[#This Row],[Climber]],Table4[],2,)</f>
        <v>M</v>
      </c>
      <c r="H238">
        <f>YEAR(Table27[[#This Row],[Date]])</f>
        <v>2016</v>
      </c>
      <c r="I2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8" s="24" t="s">
        <v>76</v>
      </c>
      <c r="K238" s="24" t="s">
        <v>66</v>
      </c>
      <c r="L238" s="24">
        <v>7</v>
      </c>
      <c r="M238" s="24" t="s">
        <v>1150</v>
      </c>
      <c r="N2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8" s="24">
        <f>ROUND(SUMPRODUCT(((A$2:A$908)=Table27[[#This Row],[Climb]])*N$2:N$908)/SUMPRODUCT((((A$2:A$908)=Table27[[#This Row],[Climb]])*((N$2:N$908)&gt;0))*1), 0)</f>
        <v>2</v>
      </c>
    </row>
    <row r="239" spans="1:15" x14ac:dyDescent="0.2">
      <c r="A239" t="s">
        <v>830</v>
      </c>
      <c r="B239" t="s">
        <v>76</v>
      </c>
      <c r="C239" s="2" t="s">
        <v>708</v>
      </c>
      <c r="D239" s="25">
        <v>42554</v>
      </c>
      <c r="E2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9" t="s">
        <v>53</v>
      </c>
      <c r="G239" t="str">
        <f>VLOOKUP(Table27[[#This Row],[Climber]],Table4[],2,)</f>
        <v>M</v>
      </c>
      <c r="H239">
        <f>YEAR(Table27[[#This Row],[Date]])</f>
        <v>2016</v>
      </c>
      <c r="I2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9" s="24" t="s">
        <v>76</v>
      </c>
      <c r="K239" s="24" t="s">
        <v>66</v>
      </c>
      <c r="L239" s="24">
        <v>8</v>
      </c>
      <c r="M239" s="24"/>
      <c r="N2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9" s="24">
        <f>ROUND(SUMPRODUCT(((A$2:A$908)=Table27[[#This Row],[Climb]])*N$2:N$908)/SUMPRODUCT((((A$2:A$908)=Table27[[#This Row],[Climb]])*((N$2:N$908)&gt;0))*1), 0)</f>
        <v>2</v>
      </c>
    </row>
    <row r="240" spans="1:15" x14ac:dyDescent="0.2">
      <c r="A240" t="s">
        <v>830</v>
      </c>
      <c r="B240" t="s">
        <v>76</v>
      </c>
      <c r="C240" s="2" t="s">
        <v>716</v>
      </c>
      <c r="D240" s="25">
        <v>42573</v>
      </c>
      <c r="E2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0" t="s">
        <v>53</v>
      </c>
      <c r="G240" t="str">
        <f>VLOOKUP(Table27[[#This Row],[Climber]],Table4[],2,)</f>
        <v>M</v>
      </c>
      <c r="H240">
        <f>YEAR(Table27[[#This Row],[Date]])</f>
        <v>2016</v>
      </c>
      <c r="I2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0" s="24" t="s">
        <v>76</v>
      </c>
      <c r="K240" s="24" t="s">
        <v>151</v>
      </c>
      <c r="L240" s="24">
        <v>9</v>
      </c>
      <c r="M240" s="24"/>
      <c r="N2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0" s="24">
        <f>ROUND(SUMPRODUCT(((A$2:A$908)=Table27[[#This Row],[Climb]])*N$2:N$908)/SUMPRODUCT((((A$2:A$908)=Table27[[#This Row],[Climb]])*((N$2:N$908)&gt;0))*1), 0)</f>
        <v>2</v>
      </c>
    </row>
    <row r="241" spans="1:15" x14ac:dyDescent="0.2">
      <c r="A241" t="s">
        <v>830</v>
      </c>
      <c r="B241" t="s">
        <v>76</v>
      </c>
      <c r="C241" s="2" t="s">
        <v>615</v>
      </c>
      <c r="D241" s="25">
        <v>42655</v>
      </c>
      <c r="E2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1" t="s">
        <v>53</v>
      </c>
      <c r="G241" t="str">
        <f>VLOOKUP(Table27[[#This Row],[Climber]],Table4[],2,)</f>
        <v>M</v>
      </c>
      <c r="H241">
        <f>YEAR(Table27[[#This Row],[Date]])</f>
        <v>2016</v>
      </c>
      <c r="I2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1" s="24" t="s">
        <v>76</v>
      </c>
      <c r="K241" s="24" t="s">
        <v>151</v>
      </c>
      <c r="L241" s="24">
        <v>10</v>
      </c>
      <c r="M241" s="24" t="s">
        <v>1129</v>
      </c>
      <c r="N2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1" s="24">
        <f>ROUND(SUMPRODUCT(((A$2:A$908)=Table27[[#This Row],[Climb]])*N$2:N$908)/SUMPRODUCT((((A$2:A$908)=Table27[[#This Row],[Climb]])*((N$2:N$908)&gt;0))*1), 0)</f>
        <v>2</v>
      </c>
    </row>
    <row r="242" spans="1:15" x14ac:dyDescent="0.2">
      <c r="A242" t="s">
        <v>830</v>
      </c>
      <c r="B242" t="s">
        <v>76</v>
      </c>
      <c r="C242" s="2" t="s">
        <v>802</v>
      </c>
      <c r="D242" s="25">
        <v>42972</v>
      </c>
      <c r="E2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2" t="s">
        <v>53</v>
      </c>
      <c r="G242" t="str">
        <f>VLOOKUP(Table27[[#This Row],[Climber]],Table4[],2,)</f>
        <v>M</v>
      </c>
      <c r="H242">
        <f>YEAR(Table27[[#This Row],[Date]])</f>
        <v>2017</v>
      </c>
      <c r="I2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2" s="24" t="s">
        <v>76</v>
      </c>
      <c r="K242" s="24" t="s">
        <v>66</v>
      </c>
      <c r="L242" s="24">
        <v>11</v>
      </c>
      <c r="M242" s="24"/>
      <c r="N2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2" s="24">
        <f>ROUND(SUMPRODUCT(((A$2:A$908)=Table27[[#This Row],[Climb]])*N$2:N$908)/SUMPRODUCT((((A$2:A$908)=Table27[[#This Row],[Climb]])*((N$2:N$908)&gt;0))*1), 0)</f>
        <v>2</v>
      </c>
    </row>
    <row r="243" spans="1:15" x14ac:dyDescent="0.2">
      <c r="A243" t="s">
        <v>832</v>
      </c>
      <c r="B243" t="s">
        <v>143</v>
      </c>
      <c r="C243" s="14" t="s">
        <v>347</v>
      </c>
      <c r="D243" s="25">
        <v>39014</v>
      </c>
      <c r="E2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3" t="s">
        <v>71</v>
      </c>
      <c r="G243" t="str">
        <f>VLOOKUP(Table27[[#This Row],[Climber]],Table4[],2,)</f>
        <v>M</v>
      </c>
      <c r="H243">
        <f>YEAR(Table27[[#This Row],[Date]])</f>
        <v>2006</v>
      </c>
      <c r="I2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3" s="24" t="s">
        <v>143</v>
      </c>
      <c r="K243" s="24" t="s">
        <v>70</v>
      </c>
      <c r="L243" s="24">
        <v>1</v>
      </c>
      <c r="M243" s="24"/>
      <c r="N2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3" s="24">
        <f>ROUND(SUMPRODUCT(((A$2:A$908)=Table27[[#This Row],[Climb]])*N$2:N$908)/SUMPRODUCT((((A$2:A$908)=Table27[[#This Row],[Climb]])*((N$2:N$908)&gt;0))*1), 0)</f>
        <v>15</v>
      </c>
    </row>
    <row r="244" spans="1:15" x14ac:dyDescent="0.2">
      <c r="A244" t="s">
        <v>832</v>
      </c>
      <c r="B244" t="s">
        <v>143</v>
      </c>
      <c r="C244" s="14" t="s">
        <v>665</v>
      </c>
      <c r="D244" s="25">
        <v>40625</v>
      </c>
      <c r="E2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4" t="s">
        <v>71</v>
      </c>
      <c r="G244" t="str">
        <f>VLOOKUP(Table27[[#This Row],[Climber]],Table4[],2,)</f>
        <v>M</v>
      </c>
      <c r="H244">
        <f>YEAR(Table27[[#This Row],[Date]])</f>
        <v>2011</v>
      </c>
      <c r="I2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4" s="24" t="s">
        <v>143</v>
      </c>
      <c r="K244" s="24" t="s">
        <v>70</v>
      </c>
      <c r="L244" s="24">
        <v>2</v>
      </c>
      <c r="M244" s="24" t="s">
        <v>1185</v>
      </c>
      <c r="N2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4" s="24">
        <f>ROUND(SUMPRODUCT(((A$2:A$908)=Table27[[#This Row],[Climb]])*N$2:N$908)/SUMPRODUCT((((A$2:A$908)=Table27[[#This Row],[Climb]])*((N$2:N$908)&gt;0))*1), 0)</f>
        <v>15</v>
      </c>
    </row>
    <row r="245" spans="1:15" x14ac:dyDescent="0.2">
      <c r="A245" t="s">
        <v>1083</v>
      </c>
      <c r="B245" t="s">
        <v>143</v>
      </c>
      <c r="C245" s="14" t="s">
        <v>296</v>
      </c>
      <c r="D245" s="25">
        <v>42742</v>
      </c>
      <c r="E2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5" t="s">
        <v>71</v>
      </c>
      <c r="G245" t="str">
        <f>VLOOKUP(Table27[[#This Row],[Climber]],Table4[],2,)</f>
        <v>M</v>
      </c>
      <c r="H245">
        <f>YEAR(Table27[[#This Row],[Date]])</f>
        <v>2017</v>
      </c>
      <c r="I2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5" s="24" t="s">
        <v>143</v>
      </c>
      <c r="K245" s="24" t="s">
        <v>70</v>
      </c>
      <c r="L245" s="24">
        <v>1</v>
      </c>
      <c r="M245" s="24" t="s">
        <v>1214</v>
      </c>
      <c r="N2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5" s="24">
        <f>ROUND(SUMPRODUCT(((A$2:A$908)=Table27[[#This Row],[Climb]])*N$2:N$908)/SUMPRODUCT((((A$2:A$908)=Table27[[#This Row],[Climb]])*((N$2:N$908)&gt;0))*1), 0)</f>
        <v>15</v>
      </c>
    </row>
    <row r="246" spans="1:15" x14ac:dyDescent="0.2">
      <c r="A246" t="s">
        <v>1083</v>
      </c>
      <c r="B246" t="s">
        <v>143</v>
      </c>
      <c r="C246" s="14" t="s">
        <v>659</v>
      </c>
      <c r="D246" s="25">
        <v>43538</v>
      </c>
      <c r="E2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6" t="s">
        <v>71</v>
      </c>
      <c r="G246" s="24" t="str">
        <f>VLOOKUP(Table27[[#This Row],[Climber]],Table4[],2,)</f>
        <v>M</v>
      </c>
      <c r="H246" s="24">
        <f>YEAR(Table27[[#This Row],[Date]])</f>
        <v>2019</v>
      </c>
      <c r="I24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6" s="24" t="s">
        <v>143</v>
      </c>
      <c r="K246" s="24" t="s">
        <v>70</v>
      </c>
      <c r="L246" s="24">
        <v>2</v>
      </c>
      <c r="M246" s="24" t="s">
        <v>1215</v>
      </c>
      <c r="N2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6" s="24">
        <f>ROUND(SUMPRODUCT(((A$2:A$908)=Table27[[#This Row],[Climb]])*N$2:N$908)/SUMPRODUCT((((A$2:A$908)=Table27[[#This Row],[Climb]])*((N$2:N$908)&gt;0))*1), 0)</f>
        <v>15</v>
      </c>
    </row>
    <row r="247" spans="1:15" x14ac:dyDescent="0.2">
      <c r="A247" t="s">
        <v>1083</v>
      </c>
      <c r="B247" t="s">
        <v>143</v>
      </c>
      <c r="C247" s="14" t="s">
        <v>702</v>
      </c>
      <c r="D247" s="25">
        <v>43546</v>
      </c>
      <c r="E2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7" t="s">
        <v>71</v>
      </c>
      <c r="G247" s="24" t="str">
        <f>VLOOKUP(Table27[[#This Row],[Climber]],Table4[],2,)</f>
        <v>M</v>
      </c>
      <c r="H247" s="24">
        <f>YEAR(Table27[[#This Row],[Date]])</f>
        <v>2019</v>
      </c>
      <c r="I24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7" s="24" t="s">
        <v>143</v>
      </c>
      <c r="K247" s="24" t="s">
        <v>70</v>
      </c>
      <c r="L247" s="24">
        <v>3</v>
      </c>
      <c r="M247" s="24"/>
      <c r="N2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7" s="24">
        <f>ROUND(SUMPRODUCT(((A$2:A$908)=Table27[[#This Row],[Climb]])*N$2:N$908)/SUMPRODUCT((((A$2:A$908)=Table27[[#This Row],[Climb]])*((N$2:N$908)&gt;0))*1), 0)</f>
        <v>15</v>
      </c>
    </row>
    <row r="248" spans="1:15" x14ac:dyDescent="0.2">
      <c r="A248" t="s">
        <v>297</v>
      </c>
      <c r="B248" t="s">
        <v>143</v>
      </c>
      <c r="C248" s="14" t="s">
        <v>296</v>
      </c>
      <c r="D248" s="25">
        <v>43435</v>
      </c>
      <c r="E2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48" t="s">
        <v>71</v>
      </c>
      <c r="G248" t="str">
        <f>VLOOKUP(Table27[[#This Row],[Climber]],Table4[],2,)</f>
        <v>M</v>
      </c>
      <c r="H248">
        <f>YEAR(Table27[[#This Row],[Date]])</f>
        <v>2018</v>
      </c>
      <c r="I2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48" s="24" t="s">
        <v>143</v>
      </c>
      <c r="K248" s="24" t="s">
        <v>88</v>
      </c>
      <c r="L248" s="24">
        <v>1</v>
      </c>
      <c r="M248" s="24"/>
      <c r="N2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48" s="24">
        <f>ROUND(SUMPRODUCT(((A$2:A$908)=Table27[[#This Row],[Climb]])*N$2:N$908)/SUMPRODUCT((((A$2:A$908)=Table27[[#This Row],[Climb]])*((N$2:N$908)&gt;0))*1), 0)</f>
        <v>16</v>
      </c>
    </row>
    <row r="249" spans="1:15" x14ac:dyDescent="0.2">
      <c r="A249" t="s">
        <v>149</v>
      </c>
      <c r="B249" t="s">
        <v>143</v>
      </c>
      <c r="C249" s="14" t="s">
        <v>144</v>
      </c>
      <c r="D249" s="25">
        <v>42382</v>
      </c>
      <c r="E2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9" t="s">
        <v>71</v>
      </c>
      <c r="G249" s="24" t="str">
        <f>VLOOKUP(Table27[[#This Row],[Climber]],Table4[],2,)</f>
        <v>M</v>
      </c>
      <c r="H249" s="24">
        <f>YEAR(Table27[[#This Row],[Date]])</f>
        <v>2016</v>
      </c>
      <c r="I2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9" s="24" t="s">
        <v>150</v>
      </c>
      <c r="K249" s="24" t="s">
        <v>70</v>
      </c>
      <c r="L249" s="24">
        <v>1</v>
      </c>
      <c r="M249" s="24" t="s">
        <v>1216</v>
      </c>
      <c r="N2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9" s="24">
        <f>ROUND(SUMPRODUCT(((A$2:A$908)=Table27[[#This Row],[Climb]])*N$2:N$908)/SUMPRODUCT((((A$2:A$908)=Table27[[#This Row],[Climb]])*((N$2:N$908)&gt;0))*1), 0)</f>
        <v>15</v>
      </c>
    </row>
    <row r="250" spans="1:15" x14ac:dyDescent="0.2">
      <c r="A250" t="s">
        <v>149</v>
      </c>
      <c r="B250" t="s">
        <v>143</v>
      </c>
      <c r="C250" s="14" t="s">
        <v>1068</v>
      </c>
      <c r="D250" s="25">
        <v>43592</v>
      </c>
      <c r="E2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0" t="s">
        <v>71</v>
      </c>
      <c r="G250" s="24" t="s">
        <v>801</v>
      </c>
      <c r="H250" s="24">
        <f>YEAR(Table27[[#This Row],[Date]])</f>
        <v>2019</v>
      </c>
      <c r="I2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0" s="24" t="s">
        <v>150</v>
      </c>
      <c r="K250" s="24" t="s">
        <v>95</v>
      </c>
      <c r="L250" s="24">
        <v>2</v>
      </c>
      <c r="M250" s="24" t="s">
        <v>1217</v>
      </c>
      <c r="N2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0" s="24">
        <f>ROUND(SUMPRODUCT(((A$2:A$908)=Table27[[#This Row],[Climb]])*N$2:N$908)/SUMPRODUCT((((A$2:A$908)=Table27[[#This Row],[Climb]])*((N$2:N$908)&gt;0))*1), 0)</f>
        <v>15</v>
      </c>
    </row>
    <row r="251" spans="1:15" x14ac:dyDescent="0.2">
      <c r="A251" t="s">
        <v>298</v>
      </c>
      <c r="B251" t="s">
        <v>143</v>
      </c>
      <c r="C251" s="14" t="s">
        <v>296</v>
      </c>
      <c r="D251" s="25">
        <v>43047</v>
      </c>
      <c r="E2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1" t="s">
        <v>71</v>
      </c>
      <c r="G251" t="str">
        <f>VLOOKUP(Table27[[#This Row],[Climber]],Table4[],2,)</f>
        <v>M</v>
      </c>
      <c r="H251">
        <f>YEAR(Table27[[#This Row],[Date]])</f>
        <v>2017</v>
      </c>
      <c r="I2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1" s="24" t="s">
        <v>143</v>
      </c>
      <c r="K251" s="24" t="s">
        <v>88</v>
      </c>
      <c r="L251" s="24">
        <v>1</v>
      </c>
      <c r="M251" s="24" t="s">
        <v>1218</v>
      </c>
      <c r="N2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1" s="24">
        <f>ROUND(SUMPRODUCT(((A$2:A$908)=Table27[[#This Row],[Climb]])*N$2:N$908)/SUMPRODUCT((((A$2:A$908)=Table27[[#This Row],[Climb]])*((N$2:N$908)&gt;0))*1), 0)</f>
        <v>16</v>
      </c>
    </row>
    <row r="252" spans="1:15" x14ac:dyDescent="0.2">
      <c r="A252" t="s">
        <v>298</v>
      </c>
      <c r="B252" t="s">
        <v>143</v>
      </c>
      <c r="C252" s="14" t="s">
        <v>702</v>
      </c>
      <c r="D252" s="25">
        <v>43540</v>
      </c>
      <c r="E2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2" t="s">
        <v>71</v>
      </c>
      <c r="G252" s="24" t="str">
        <f>VLOOKUP(Table27[[#This Row],[Climber]],Table4[],2,)</f>
        <v>M</v>
      </c>
      <c r="H252" s="24">
        <f>YEAR(Table27[[#This Row],[Date]])</f>
        <v>2019</v>
      </c>
      <c r="I2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2" s="24" t="s">
        <v>143</v>
      </c>
      <c r="K252" s="24" t="s">
        <v>88</v>
      </c>
      <c r="L252" s="24">
        <v>2</v>
      </c>
      <c r="M252" s="24"/>
      <c r="N2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2" s="24">
        <f>ROUND(SUMPRODUCT(((A$2:A$908)=Table27[[#This Row],[Climb]])*N$2:N$908)/SUMPRODUCT((((A$2:A$908)=Table27[[#This Row],[Climb]])*((N$2:N$908)&gt;0))*1), 0)</f>
        <v>16</v>
      </c>
    </row>
    <row r="253" spans="1:15" x14ac:dyDescent="0.2">
      <c r="A253" t="s">
        <v>720</v>
      </c>
      <c r="B253" t="s">
        <v>143</v>
      </c>
      <c r="C253" s="14" t="s">
        <v>719</v>
      </c>
      <c r="D253" s="25"/>
      <c r="E2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3" t="s">
        <v>71</v>
      </c>
      <c r="G253" t="str">
        <f>VLOOKUP(Table27[[#This Row],[Climber]],Table4[],2,)</f>
        <v>M</v>
      </c>
      <c r="H253">
        <f>YEAR(Table27[[#This Row],[Date]])</f>
        <v>1900</v>
      </c>
      <c r="I2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3" s="24" t="s">
        <v>143</v>
      </c>
      <c r="K253" s="24" t="s">
        <v>95</v>
      </c>
      <c r="L253" s="24">
        <v>1</v>
      </c>
      <c r="M253" s="24"/>
      <c r="N2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3" s="24">
        <f>ROUND(SUMPRODUCT(((A$2:A$908)=Table27[[#This Row],[Climb]])*N$2:N$908)/SUMPRODUCT((((A$2:A$908)=Table27[[#This Row],[Climb]])*((N$2:N$908)&gt;0))*1), 0)</f>
        <v>15</v>
      </c>
    </row>
    <row r="254" spans="1:15" x14ac:dyDescent="0.2">
      <c r="A254" t="s">
        <v>720</v>
      </c>
      <c r="B254" t="s">
        <v>143</v>
      </c>
      <c r="C254" s="14" t="s">
        <v>721</v>
      </c>
      <c r="D254" s="25">
        <v>39225</v>
      </c>
      <c r="E2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4" t="s">
        <v>71</v>
      </c>
      <c r="G254" t="str">
        <f>VLOOKUP(Table27[[#This Row],[Climber]],Table4[],2,)</f>
        <v>M</v>
      </c>
      <c r="H254">
        <f>YEAR(Table27[[#This Row],[Date]])</f>
        <v>2007</v>
      </c>
      <c r="I2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4" s="24" t="s">
        <v>143</v>
      </c>
      <c r="K254" s="24" t="s">
        <v>70</v>
      </c>
      <c r="L254" s="24">
        <v>2</v>
      </c>
      <c r="M254" s="24"/>
      <c r="N2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4" s="24">
        <f>ROUND(SUMPRODUCT(((A$2:A$908)=Table27[[#This Row],[Climb]])*N$2:N$908)/SUMPRODUCT((((A$2:A$908)=Table27[[#This Row],[Climb]])*((N$2:N$908)&gt;0))*1), 0)</f>
        <v>15</v>
      </c>
    </row>
    <row r="255" spans="1:15" x14ac:dyDescent="0.2">
      <c r="A255" t="s">
        <v>512</v>
      </c>
      <c r="B255" t="s">
        <v>143</v>
      </c>
      <c r="C255" s="14" t="s">
        <v>555</v>
      </c>
      <c r="D255" s="25">
        <v>41706</v>
      </c>
      <c r="E2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5" t="s">
        <v>71</v>
      </c>
      <c r="G255" t="str">
        <f>VLOOKUP(Table27[[#This Row],[Climber]],Table4[],2,)</f>
        <v>M</v>
      </c>
      <c r="H255">
        <f>YEAR(Table27[[#This Row],[Date]])</f>
        <v>2014</v>
      </c>
      <c r="I2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5" s="24" t="s">
        <v>143</v>
      </c>
      <c r="K255" s="24" t="s">
        <v>70</v>
      </c>
      <c r="L255" s="24">
        <v>1</v>
      </c>
      <c r="M255" s="24"/>
      <c r="N2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5" s="24">
        <f>ROUND(SUMPRODUCT(((A$2:A$908)=Table27[[#This Row],[Climb]])*N$2:N$908)/SUMPRODUCT((((A$2:A$908)=Table27[[#This Row],[Climb]])*((N$2:N$908)&gt;0))*1), 0)</f>
        <v>15</v>
      </c>
    </row>
    <row r="256" spans="1:15" x14ac:dyDescent="0.2">
      <c r="A256" t="s">
        <v>512</v>
      </c>
      <c r="B256" t="s">
        <v>143</v>
      </c>
      <c r="C256" s="14" t="s">
        <v>511</v>
      </c>
      <c r="D256" s="25">
        <v>42003</v>
      </c>
      <c r="E2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6" t="s">
        <v>71</v>
      </c>
      <c r="G256" t="str">
        <f>VLOOKUP(Table27[[#This Row],[Climber]],Table4[],2,)</f>
        <v>M</v>
      </c>
      <c r="H256">
        <f>YEAR(Table27[[#This Row],[Date]])</f>
        <v>2014</v>
      </c>
      <c r="I2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6" s="24" t="s">
        <v>143</v>
      </c>
      <c r="K256" s="24" t="s">
        <v>70</v>
      </c>
      <c r="L256" s="24">
        <v>2</v>
      </c>
      <c r="M256" s="24"/>
      <c r="N2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6" s="24">
        <f>ROUND(SUMPRODUCT(((A$2:A$908)=Table27[[#This Row],[Climb]])*N$2:N$908)/SUMPRODUCT((((A$2:A$908)=Table27[[#This Row],[Climb]])*((N$2:N$908)&gt;0))*1), 0)</f>
        <v>15</v>
      </c>
    </row>
    <row r="257" spans="1:15" x14ac:dyDescent="0.2">
      <c r="A257" t="s">
        <v>510</v>
      </c>
      <c r="B257" t="s">
        <v>143</v>
      </c>
      <c r="C257" s="14" t="s">
        <v>511</v>
      </c>
      <c r="D257" s="25">
        <v>42384</v>
      </c>
      <c r="E2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7" t="s">
        <v>71</v>
      </c>
      <c r="G257" t="str">
        <f>VLOOKUP(Table27[[#This Row],[Climber]],Table4[],2,)</f>
        <v>M</v>
      </c>
      <c r="H257">
        <f>YEAR(Table27[[#This Row],[Date]])</f>
        <v>2016</v>
      </c>
      <c r="I2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7" s="24" t="s">
        <v>143</v>
      </c>
      <c r="K257" s="24" t="s">
        <v>88</v>
      </c>
      <c r="L257" s="24">
        <v>1</v>
      </c>
      <c r="M257" s="24" t="s">
        <v>1219</v>
      </c>
      <c r="N2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7" s="24">
        <f>ROUND(SUMPRODUCT(((A$2:A$908)=Table27[[#This Row],[Climb]])*N$2:N$908)/SUMPRODUCT((((A$2:A$908)=Table27[[#This Row],[Climb]])*((N$2:N$908)&gt;0))*1), 0)</f>
        <v>16</v>
      </c>
    </row>
    <row r="258" spans="1:15" x14ac:dyDescent="0.2">
      <c r="A258" t="s">
        <v>510</v>
      </c>
      <c r="B258" t="s">
        <v>143</v>
      </c>
      <c r="C258" s="14" t="s">
        <v>542</v>
      </c>
      <c r="D258" s="25">
        <v>42415</v>
      </c>
      <c r="E2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8" t="s">
        <v>71</v>
      </c>
      <c r="G258" t="str">
        <f>VLOOKUP(Table27[[#This Row],[Climber]],Table4[],2,)</f>
        <v>M</v>
      </c>
      <c r="H258">
        <f>YEAR(Table27[[#This Row],[Date]])</f>
        <v>2016</v>
      </c>
      <c r="I2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8" s="24" t="s">
        <v>143</v>
      </c>
      <c r="K258" s="24" t="s">
        <v>70</v>
      </c>
      <c r="L258" s="24">
        <v>2</v>
      </c>
      <c r="M258" s="24" t="s">
        <v>1220</v>
      </c>
      <c r="N2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8" s="24">
        <f>ROUND(SUMPRODUCT(((A$2:A$908)=Table27[[#This Row],[Climb]])*N$2:N$908)/SUMPRODUCT((((A$2:A$908)=Table27[[#This Row],[Climb]])*((N$2:N$908)&gt;0))*1), 0)</f>
        <v>16</v>
      </c>
    </row>
    <row r="259" spans="1:15" x14ac:dyDescent="0.2">
      <c r="A259" t="s">
        <v>510</v>
      </c>
      <c r="B259" t="s">
        <v>143</v>
      </c>
      <c r="C259" s="14" t="s">
        <v>1087</v>
      </c>
      <c r="D259" s="25">
        <v>43532</v>
      </c>
      <c r="E2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9" t="s">
        <v>71</v>
      </c>
      <c r="G259" s="24" t="s">
        <v>801</v>
      </c>
      <c r="H259" s="24">
        <f>YEAR(Table27[[#This Row],[Date]])</f>
        <v>2019</v>
      </c>
      <c r="I25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9" s="24" t="s">
        <v>143</v>
      </c>
      <c r="K259" s="24" t="s">
        <v>1156</v>
      </c>
      <c r="L259" s="24">
        <v>3</v>
      </c>
      <c r="M259" s="24" t="s">
        <v>1221</v>
      </c>
      <c r="N2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59" s="24">
        <f>ROUND(SUMPRODUCT(((A$2:A$908)=Table27[[#This Row],[Climb]])*N$2:N$908)/SUMPRODUCT((((A$2:A$908)=Table27[[#This Row],[Climb]])*((N$2:N$908)&gt;0))*1), 0)</f>
        <v>16</v>
      </c>
    </row>
    <row r="260" spans="1:15" x14ac:dyDescent="0.2">
      <c r="A260" t="s">
        <v>460</v>
      </c>
      <c r="B260" t="s">
        <v>143</v>
      </c>
      <c r="C260" s="14" t="s">
        <v>461</v>
      </c>
      <c r="D260" s="25">
        <v>43497</v>
      </c>
      <c r="E2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0" t="s">
        <v>71</v>
      </c>
      <c r="G260" s="24" t="str">
        <f>VLOOKUP(Table27[[#This Row],[Climber]],Table4[],2,)</f>
        <v>M</v>
      </c>
      <c r="H260" s="24">
        <f>YEAR(Table27[[#This Row],[Date]])</f>
        <v>2019</v>
      </c>
      <c r="I2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0" s="24" t="s">
        <v>143</v>
      </c>
      <c r="K260" s="24" t="s">
        <v>70</v>
      </c>
      <c r="L260" s="24">
        <v>1</v>
      </c>
      <c r="M260" s="24"/>
      <c r="N2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0" s="24">
        <f>ROUND(SUMPRODUCT(((A$2:A$908)=Table27[[#This Row],[Climb]])*N$2:N$908)/SUMPRODUCT((((A$2:A$908)=Table27[[#This Row],[Climb]])*((N$2:N$908)&gt;0))*1), 0)</f>
        <v>15</v>
      </c>
    </row>
    <row r="261" spans="1:15" x14ac:dyDescent="0.2">
      <c r="A261" t="s">
        <v>295</v>
      </c>
      <c r="B261" t="s">
        <v>143</v>
      </c>
      <c r="C261" s="14" t="s">
        <v>296</v>
      </c>
      <c r="D261" s="25">
        <v>43447</v>
      </c>
      <c r="E2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1" t="s">
        <v>71</v>
      </c>
      <c r="G261" t="str">
        <f>VLOOKUP(Table27[[#This Row],[Climber]],Table4[],2,)</f>
        <v>M</v>
      </c>
      <c r="H261">
        <f>YEAR(Table27[[#This Row],[Date]])</f>
        <v>2018</v>
      </c>
      <c r="I2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1" s="24" t="s">
        <v>143</v>
      </c>
      <c r="K261" s="24" t="s">
        <v>180</v>
      </c>
      <c r="L261" s="24">
        <v>1</v>
      </c>
      <c r="M261" s="24" t="s">
        <v>1222</v>
      </c>
      <c r="N2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261" s="24">
        <f>ROUND(SUMPRODUCT(((A$2:A$908)=Table27[[#This Row],[Climb]])*N$2:N$908)/SUMPRODUCT((((A$2:A$908)=Table27[[#This Row],[Climb]])*((N$2:N$908)&gt;0))*1), 0)</f>
        <v>17</v>
      </c>
    </row>
    <row r="262" spans="1:15" x14ac:dyDescent="0.2">
      <c r="A262" t="s">
        <v>295</v>
      </c>
      <c r="B262" t="s">
        <v>143</v>
      </c>
      <c r="C262" s="14" t="s">
        <v>702</v>
      </c>
      <c r="D262" s="25">
        <v>43533</v>
      </c>
      <c r="E2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2" t="s">
        <v>71</v>
      </c>
      <c r="G262" s="24" t="str">
        <f>VLOOKUP(Table27[[#This Row],[Climber]],Table4[],2,)</f>
        <v>M</v>
      </c>
      <c r="H262" s="24">
        <f>YEAR(Table27[[#This Row],[Date]])</f>
        <v>2019</v>
      </c>
      <c r="I2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2" s="24" t="s">
        <v>143</v>
      </c>
      <c r="K262" s="24" t="s">
        <v>1223</v>
      </c>
      <c r="L262" s="24">
        <v>2</v>
      </c>
      <c r="M262" s="24"/>
      <c r="N2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16.5</v>
      </c>
      <c r="O262" s="24">
        <f>ROUND(SUMPRODUCT(((A$2:A$908)=Table27[[#This Row],[Climb]])*N$2:N$908)/SUMPRODUCT((((A$2:A$908)=Table27[[#This Row],[Climb]])*((N$2:N$908)&gt;0))*1), 0)</f>
        <v>17</v>
      </c>
    </row>
    <row r="263" spans="1:15" x14ac:dyDescent="0.2">
      <c r="A263" t="s">
        <v>153</v>
      </c>
      <c r="B263" t="s">
        <v>143</v>
      </c>
      <c r="C263" s="14" t="s">
        <v>689</v>
      </c>
      <c r="D263" s="25">
        <v>39720</v>
      </c>
      <c r="E2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3" t="s">
        <v>71</v>
      </c>
      <c r="G263" t="str">
        <f>VLOOKUP(Table27[[#This Row],[Climber]],Table4[],2,)</f>
        <v>M</v>
      </c>
      <c r="H263">
        <f>YEAR(Table27[[#This Row],[Date]])</f>
        <v>2008</v>
      </c>
      <c r="I2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3" s="24" t="s">
        <v>150</v>
      </c>
      <c r="K263" s="24" t="s">
        <v>70</v>
      </c>
      <c r="L263" s="24">
        <v>1</v>
      </c>
      <c r="M263" s="24"/>
      <c r="N2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3" s="24">
        <f>ROUND(SUMPRODUCT(((A$2:A$908)=Table27[[#This Row],[Climb]])*N$2:N$908)/SUMPRODUCT((((A$2:A$908)=Table27[[#This Row],[Climb]])*((N$2:N$908)&gt;0))*1), 0)</f>
        <v>15</v>
      </c>
    </row>
    <row r="264" spans="1:15" x14ac:dyDescent="0.2">
      <c r="A264" t="s">
        <v>153</v>
      </c>
      <c r="B264" t="s">
        <v>143</v>
      </c>
      <c r="C264" s="14" t="s">
        <v>716</v>
      </c>
      <c r="D264" s="25">
        <v>42274</v>
      </c>
      <c r="E2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4" t="s">
        <v>71</v>
      </c>
      <c r="G264" t="str">
        <f>VLOOKUP(Table27[[#This Row],[Climber]],Table4[],2,)</f>
        <v>M</v>
      </c>
      <c r="H264">
        <f>YEAR(Table27[[#This Row],[Date]])</f>
        <v>2015</v>
      </c>
      <c r="I2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4" s="24" t="s">
        <v>150</v>
      </c>
      <c r="K264" s="24" t="s">
        <v>1002</v>
      </c>
      <c r="L264" s="24">
        <v>2</v>
      </c>
      <c r="M264" s="24" t="s">
        <v>1224</v>
      </c>
      <c r="N2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64" s="24">
        <f>ROUND(SUMPRODUCT(((A$2:A$908)=Table27[[#This Row],[Climb]])*N$2:N$908)/SUMPRODUCT((((A$2:A$908)=Table27[[#This Row],[Climb]])*((N$2:N$908)&gt;0))*1), 0)</f>
        <v>15</v>
      </c>
    </row>
    <row r="265" spans="1:15" x14ac:dyDescent="0.2">
      <c r="A265" t="s">
        <v>153</v>
      </c>
      <c r="B265" t="s">
        <v>143</v>
      </c>
      <c r="C265" s="14" t="s">
        <v>144</v>
      </c>
      <c r="D265" s="25">
        <v>42358</v>
      </c>
      <c r="E2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5" t="s">
        <v>71</v>
      </c>
      <c r="G265" t="str">
        <f>VLOOKUP(Table27[[#This Row],[Climber]],Table4[],2,)</f>
        <v>M</v>
      </c>
      <c r="H265">
        <f>YEAR(Table27[[#This Row],[Date]])</f>
        <v>2015</v>
      </c>
      <c r="I2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5" s="24" t="s">
        <v>150</v>
      </c>
      <c r="K265" s="24" t="s">
        <v>70</v>
      </c>
      <c r="L265" s="24">
        <v>3</v>
      </c>
      <c r="M265" s="24" t="s">
        <v>1149</v>
      </c>
      <c r="N2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5" s="24">
        <f>ROUND(SUMPRODUCT(((A$2:A$908)=Table27[[#This Row],[Climb]])*N$2:N$908)/SUMPRODUCT((((A$2:A$908)=Table27[[#This Row],[Climb]])*((N$2:N$908)&gt;0))*1), 0)</f>
        <v>15</v>
      </c>
    </row>
    <row r="266" spans="1:15" x14ac:dyDescent="0.2">
      <c r="A266" t="s">
        <v>153</v>
      </c>
      <c r="B266" t="s">
        <v>143</v>
      </c>
      <c r="C266" s="14" t="s">
        <v>555</v>
      </c>
      <c r="D266" s="25">
        <v>43040</v>
      </c>
      <c r="E2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6" t="s">
        <v>71</v>
      </c>
      <c r="G266" t="str">
        <f>VLOOKUP(Table27[[#This Row],[Climber]],Table4[],2,)</f>
        <v>M</v>
      </c>
      <c r="H266">
        <f>YEAR(Table27[[#This Row],[Date]])</f>
        <v>2017</v>
      </c>
      <c r="I2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6" s="24" t="s">
        <v>150</v>
      </c>
      <c r="K266" s="24" t="s">
        <v>70</v>
      </c>
      <c r="L266" s="24">
        <v>4</v>
      </c>
      <c r="M266" s="24"/>
      <c r="N2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6" s="24">
        <f>ROUND(SUMPRODUCT(((A$2:A$908)=Table27[[#This Row],[Climb]])*N$2:N$908)/SUMPRODUCT((((A$2:A$908)=Table27[[#This Row],[Climb]])*((N$2:N$908)&gt;0))*1), 0)</f>
        <v>15</v>
      </c>
    </row>
    <row r="267" spans="1:15" x14ac:dyDescent="0.2">
      <c r="A267" t="s">
        <v>153</v>
      </c>
      <c r="B267" t="s">
        <v>143</v>
      </c>
      <c r="C267" s="14" t="s">
        <v>584</v>
      </c>
      <c r="D267" s="25">
        <v>43180</v>
      </c>
      <c r="E2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7" t="s">
        <v>71</v>
      </c>
      <c r="G267" t="str">
        <f>VLOOKUP(Table27[[#This Row],[Climber]],Table4[],2,)</f>
        <v>M</v>
      </c>
      <c r="H267">
        <f>YEAR(Table27[[#This Row],[Date]])</f>
        <v>2018</v>
      </c>
      <c r="I2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7" s="24" t="s">
        <v>150</v>
      </c>
      <c r="K267" s="24" t="s">
        <v>70</v>
      </c>
      <c r="L267" s="24">
        <v>5</v>
      </c>
      <c r="M267" s="24"/>
      <c r="N2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7" s="24">
        <f>ROUND(SUMPRODUCT(((A$2:A$908)=Table27[[#This Row],[Climb]])*N$2:N$908)/SUMPRODUCT((((A$2:A$908)=Table27[[#This Row],[Climb]])*((N$2:N$908)&gt;0))*1), 0)</f>
        <v>15</v>
      </c>
    </row>
    <row r="268" spans="1:15" x14ac:dyDescent="0.2">
      <c r="A268" t="s">
        <v>153</v>
      </c>
      <c r="B268" t="s">
        <v>143</v>
      </c>
      <c r="C268" s="14" t="s">
        <v>1076</v>
      </c>
      <c r="D268" s="25">
        <v>43551</v>
      </c>
      <c r="E2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8" t="s">
        <v>71</v>
      </c>
      <c r="G268" s="24" t="s">
        <v>801</v>
      </c>
      <c r="H268" s="24">
        <f>YEAR(Table27[[#This Row],[Date]])</f>
        <v>2019</v>
      </c>
      <c r="I2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8" s="24" t="s">
        <v>150</v>
      </c>
      <c r="K268" s="24" t="s">
        <v>70</v>
      </c>
      <c r="L268" s="24">
        <v>6</v>
      </c>
      <c r="M268" s="24"/>
      <c r="N2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8" s="24">
        <f>ROUND(SUMPRODUCT(((A$2:A$908)=Table27[[#This Row],[Climb]])*N$2:N$908)/SUMPRODUCT((((A$2:A$908)=Table27[[#This Row],[Climb]])*((N$2:N$908)&gt;0))*1), 0)</f>
        <v>15</v>
      </c>
    </row>
    <row r="269" spans="1:15" x14ac:dyDescent="0.2">
      <c r="A269" t="s">
        <v>153</v>
      </c>
      <c r="B269" t="s">
        <v>143</v>
      </c>
      <c r="C269" s="14" t="s">
        <v>237</v>
      </c>
      <c r="D269" s="25">
        <v>43556</v>
      </c>
      <c r="E2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9" t="s">
        <v>71</v>
      </c>
      <c r="G269" s="24" t="str">
        <f>VLOOKUP(Table27[[#This Row],[Climber]],Table4[],2,)</f>
        <v>M</v>
      </c>
      <c r="H269" s="24">
        <f>YEAR(Table27[[#This Row],[Date]])</f>
        <v>2019</v>
      </c>
      <c r="I2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9" s="24" t="s">
        <v>150</v>
      </c>
      <c r="K269" s="24" t="s">
        <v>70</v>
      </c>
      <c r="L269" s="24">
        <v>7</v>
      </c>
      <c r="M269" s="24"/>
      <c r="N2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9" s="24">
        <f>ROUND(SUMPRODUCT(((A$2:A$908)=Table27[[#This Row],[Climb]])*N$2:N$908)/SUMPRODUCT((((A$2:A$908)=Table27[[#This Row],[Climb]])*((N$2:N$908)&gt;0))*1), 0)</f>
        <v>15</v>
      </c>
    </row>
    <row r="270" spans="1:15" x14ac:dyDescent="0.2">
      <c r="A270" t="s">
        <v>153</v>
      </c>
      <c r="B270" t="s">
        <v>143</v>
      </c>
      <c r="C270" s="14" t="s">
        <v>1068</v>
      </c>
      <c r="D270" s="25">
        <v>43607</v>
      </c>
      <c r="E2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0" t="s">
        <v>71</v>
      </c>
      <c r="G270" s="24" t="s">
        <v>801</v>
      </c>
      <c r="H270" s="24">
        <f>YEAR(Table27[[#This Row],[Date]])</f>
        <v>2019</v>
      </c>
      <c r="I2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0" s="24" t="s">
        <v>150</v>
      </c>
      <c r="K270" s="24" t="s">
        <v>70</v>
      </c>
      <c r="L270" s="24">
        <v>8</v>
      </c>
      <c r="M270" s="24"/>
      <c r="N2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0" s="24">
        <f>ROUND(SUMPRODUCT(((A$2:A$908)=Table27[[#This Row],[Climb]])*N$2:N$908)/SUMPRODUCT((((A$2:A$908)=Table27[[#This Row],[Climb]])*((N$2:N$908)&gt;0))*1), 0)</f>
        <v>15</v>
      </c>
    </row>
    <row r="271" spans="1:15" x14ac:dyDescent="0.2">
      <c r="A271" t="s">
        <v>146</v>
      </c>
      <c r="B271" t="s">
        <v>143</v>
      </c>
      <c r="C271" s="14" t="s">
        <v>144</v>
      </c>
      <c r="D271" s="25">
        <v>42425</v>
      </c>
      <c r="E2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1" t="s">
        <v>71</v>
      </c>
      <c r="G271" t="str">
        <f>VLOOKUP(Table27[[#This Row],[Climber]],Table4[],2,)</f>
        <v>M</v>
      </c>
      <c r="H271">
        <f>YEAR(Table27[[#This Row],[Date]])</f>
        <v>2016</v>
      </c>
      <c r="I2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1" s="24" t="s">
        <v>143</v>
      </c>
      <c r="K271" s="24" t="s">
        <v>70</v>
      </c>
      <c r="L271" s="24">
        <v>1</v>
      </c>
      <c r="M271" s="24" t="s">
        <v>1225</v>
      </c>
      <c r="N2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1" s="24">
        <f>ROUND(SUMPRODUCT(((A$2:A$908)=Table27[[#This Row],[Climb]])*N$2:N$908)/SUMPRODUCT((((A$2:A$908)=Table27[[#This Row],[Climb]])*((N$2:N$908)&gt;0))*1), 0)</f>
        <v>15</v>
      </c>
    </row>
    <row r="272" spans="1:15" x14ac:dyDescent="0.2">
      <c r="A272" t="s">
        <v>303</v>
      </c>
      <c r="B272" t="s">
        <v>143</v>
      </c>
      <c r="C272" s="14" t="s">
        <v>738</v>
      </c>
      <c r="D272" s="25">
        <v>39927</v>
      </c>
      <c r="E2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2" t="s">
        <v>71</v>
      </c>
      <c r="G272" t="str">
        <f>VLOOKUP(Table27[[#This Row],[Climber]],Table4[],2,)</f>
        <v>M</v>
      </c>
      <c r="H272">
        <f>YEAR(Table27[[#This Row],[Date]])</f>
        <v>2009</v>
      </c>
      <c r="I2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2" s="24" t="s">
        <v>143</v>
      </c>
      <c r="K272" s="24" t="s">
        <v>70</v>
      </c>
      <c r="L272" s="24">
        <v>1</v>
      </c>
      <c r="M272" s="24"/>
      <c r="N2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2" s="24">
        <f>ROUND(SUMPRODUCT(((A$2:A$908)=Table27[[#This Row],[Climb]])*N$2:N$908)/SUMPRODUCT((((A$2:A$908)=Table27[[#This Row],[Climb]])*((N$2:N$908)&gt;0))*1), 0)</f>
        <v>16</v>
      </c>
    </row>
    <row r="273" spans="1:15" x14ac:dyDescent="0.2">
      <c r="A273" t="s">
        <v>303</v>
      </c>
      <c r="B273" t="s">
        <v>143</v>
      </c>
      <c r="C273" s="14" t="s">
        <v>296</v>
      </c>
      <c r="D273" s="25">
        <v>42370</v>
      </c>
      <c r="E2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3" t="s">
        <v>71</v>
      </c>
      <c r="G273" t="str">
        <f>VLOOKUP(Table27[[#This Row],[Climber]],Table4[],2,)</f>
        <v>M</v>
      </c>
      <c r="H273">
        <f>YEAR(Table27[[#This Row],[Date]])</f>
        <v>2016</v>
      </c>
      <c r="I2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3" s="24" t="s">
        <v>143</v>
      </c>
      <c r="K273" s="24" t="s">
        <v>88</v>
      </c>
      <c r="L273" s="24">
        <v>2</v>
      </c>
      <c r="M273" s="24" t="s">
        <v>1226</v>
      </c>
      <c r="N2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73" s="24">
        <f>ROUND(SUMPRODUCT(((A$2:A$908)=Table27[[#This Row],[Climb]])*N$2:N$908)/SUMPRODUCT((((A$2:A$908)=Table27[[#This Row],[Climb]])*((N$2:N$908)&gt;0))*1), 0)</f>
        <v>16</v>
      </c>
    </row>
    <row r="274" spans="1:15" x14ac:dyDescent="0.2">
      <c r="A274" t="s">
        <v>236</v>
      </c>
      <c r="B274" t="s">
        <v>143</v>
      </c>
      <c r="C274" s="14" t="s">
        <v>763</v>
      </c>
      <c r="D274" s="25">
        <v>40181</v>
      </c>
      <c r="E2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4" t="s">
        <v>71</v>
      </c>
      <c r="G274" t="str">
        <f>VLOOKUP(Table27[[#This Row],[Climber]],Table4[],2,)</f>
        <v>M</v>
      </c>
      <c r="H274">
        <f>YEAR(Table27[[#This Row],[Date]])</f>
        <v>2010</v>
      </c>
      <c r="I2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4" s="24" t="s">
        <v>143</v>
      </c>
      <c r="K274" s="24" t="s">
        <v>70</v>
      </c>
      <c r="L274" s="24">
        <v>1</v>
      </c>
      <c r="M274" s="24"/>
      <c r="N2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4" s="24">
        <f>ROUND(SUMPRODUCT(((A$2:A$908)=Table27[[#This Row],[Climb]])*N$2:N$908)/SUMPRODUCT((((A$2:A$908)=Table27[[#This Row],[Climb]])*((N$2:N$908)&gt;0))*1), 0)</f>
        <v>15</v>
      </c>
    </row>
    <row r="275" spans="1:15" x14ac:dyDescent="0.2">
      <c r="A275" t="s">
        <v>236</v>
      </c>
      <c r="B275" t="s">
        <v>143</v>
      </c>
      <c r="C275" s="14" t="s">
        <v>609</v>
      </c>
      <c r="D275" s="25">
        <v>40571</v>
      </c>
      <c r="E2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5" t="s">
        <v>71</v>
      </c>
      <c r="G275" t="str">
        <f>VLOOKUP(Table27[[#This Row],[Climber]],Table4[],2,)</f>
        <v>M</v>
      </c>
      <c r="H275">
        <f>YEAR(Table27[[#This Row],[Date]])</f>
        <v>2011</v>
      </c>
      <c r="I2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5" s="24" t="s">
        <v>143</v>
      </c>
      <c r="K275" s="24" t="s">
        <v>70</v>
      </c>
      <c r="L275" s="24">
        <v>2</v>
      </c>
      <c r="M275" s="24"/>
      <c r="N2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5" s="24">
        <f>ROUND(SUMPRODUCT(((A$2:A$908)=Table27[[#This Row],[Climb]])*N$2:N$908)/SUMPRODUCT((((A$2:A$908)=Table27[[#This Row],[Climb]])*((N$2:N$908)&gt;0))*1), 0)</f>
        <v>15</v>
      </c>
    </row>
    <row r="276" spans="1:15" x14ac:dyDescent="0.2">
      <c r="A276" t="s">
        <v>236</v>
      </c>
      <c r="B276" t="s">
        <v>143</v>
      </c>
      <c r="C276" s="14" t="s">
        <v>244</v>
      </c>
      <c r="D276" s="25">
        <v>41010</v>
      </c>
      <c r="E2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6" t="s">
        <v>71</v>
      </c>
      <c r="G276" t="str">
        <f>VLOOKUP(Table27[[#This Row],[Climber]],Table4[],2,)</f>
        <v>M</v>
      </c>
      <c r="H276">
        <f>YEAR(Table27[[#This Row],[Date]])</f>
        <v>2012</v>
      </c>
      <c r="I2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6" s="24" t="s">
        <v>143</v>
      </c>
      <c r="K276" s="24" t="s">
        <v>1002</v>
      </c>
      <c r="L276" s="24">
        <v>3</v>
      </c>
      <c r="M276" s="24"/>
      <c r="N2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76" s="24">
        <f>ROUND(SUMPRODUCT(((A$2:A$908)=Table27[[#This Row],[Climb]])*N$2:N$908)/SUMPRODUCT((((A$2:A$908)=Table27[[#This Row],[Climb]])*((N$2:N$908)&gt;0))*1), 0)</f>
        <v>15</v>
      </c>
    </row>
    <row r="277" spans="1:15" x14ac:dyDescent="0.2">
      <c r="A277" t="s">
        <v>236</v>
      </c>
      <c r="B277" t="s">
        <v>143</v>
      </c>
      <c r="C277" s="14" t="s">
        <v>511</v>
      </c>
      <c r="D277" s="25">
        <v>41290</v>
      </c>
      <c r="E2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7" t="s">
        <v>71</v>
      </c>
      <c r="G277" t="str">
        <f>VLOOKUP(Table27[[#This Row],[Climber]],Table4[],2,)</f>
        <v>M</v>
      </c>
      <c r="H277">
        <f>YEAR(Table27[[#This Row],[Date]])</f>
        <v>2013</v>
      </c>
      <c r="I2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7" s="24" t="s">
        <v>143</v>
      </c>
      <c r="K277" s="24" t="s">
        <v>70</v>
      </c>
      <c r="L277" s="24">
        <v>4</v>
      </c>
      <c r="M277" s="24"/>
      <c r="N2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7" s="24">
        <f>ROUND(SUMPRODUCT(((A$2:A$908)=Table27[[#This Row],[Climb]])*N$2:N$908)/SUMPRODUCT((((A$2:A$908)=Table27[[#This Row],[Climb]])*((N$2:N$908)&gt;0))*1), 0)</f>
        <v>15</v>
      </c>
    </row>
    <row r="278" spans="1:15" x14ac:dyDescent="0.2">
      <c r="A278" t="s">
        <v>236</v>
      </c>
      <c r="B278" t="s">
        <v>143</v>
      </c>
      <c r="C278" s="14" t="s">
        <v>555</v>
      </c>
      <c r="D278" s="25">
        <v>41299</v>
      </c>
      <c r="E2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8" t="s">
        <v>71</v>
      </c>
      <c r="G278" t="str">
        <f>VLOOKUP(Table27[[#This Row],[Climber]],Table4[],2,)</f>
        <v>M</v>
      </c>
      <c r="H278">
        <f>YEAR(Table27[[#This Row],[Date]])</f>
        <v>2013</v>
      </c>
      <c r="I2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8" s="24" t="s">
        <v>143</v>
      </c>
      <c r="K278" s="24" t="s">
        <v>70</v>
      </c>
      <c r="L278" s="24">
        <v>5</v>
      </c>
      <c r="M278" s="24"/>
      <c r="N2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8" s="24">
        <f>ROUND(SUMPRODUCT(((A$2:A$908)=Table27[[#This Row],[Climb]])*N$2:N$908)/SUMPRODUCT((((A$2:A$908)=Table27[[#This Row],[Climb]])*((N$2:N$908)&gt;0))*1), 0)</f>
        <v>15</v>
      </c>
    </row>
    <row r="279" spans="1:15" x14ac:dyDescent="0.2">
      <c r="A279" t="s">
        <v>236</v>
      </c>
      <c r="B279" t="s">
        <v>143</v>
      </c>
      <c r="C279" s="14" t="s">
        <v>754</v>
      </c>
      <c r="D279" s="25">
        <v>41327</v>
      </c>
      <c r="E2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9" t="s">
        <v>71</v>
      </c>
      <c r="G279" t="str">
        <f>VLOOKUP(Table27[[#This Row],[Climber]],Table4[],2,)</f>
        <v>M</v>
      </c>
      <c r="H279">
        <f>YEAR(Table27[[#This Row],[Date]])</f>
        <v>2013</v>
      </c>
      <c r="I2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9" s="24" t="s">
        <v>143</v>
      </c>
      <c r="K279" s="24" t="s">
        <v>70</v>
      </c>
      <c r="L279" s="24">
        <v>6</v>
      </c>
      <c r="M279" s="24"/>
      <c r="N2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9" s="24">
        <f>ROUND(SUMPRODUCT(((A$2:A$908)=Table27[[#This Row],[Climb]])*N$2:N$908)/SUMPRODUCT((((A$2:A$908)=Table27[[#This Row],[Climb]])*((N$2:N$908)&gt;0))*1), 0)</f>
        <v>15</v>
      </c>
    </row>
    <row r="280" spans="1:15" x14ac:dyDescent="0.2">
      <c r="A280" t="s">
        <v>236</v>
      </c>
      <c r="B280" t="s">
        <v>143</v>
      </c>
      <c r="C280" s="14" t="s">
        <v>335</v>
      </c>
      <c r="D280" s="25">
        <v>41336</v>
      </c>
      <c r="E2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0" t="s">
        <v>71</v>
      </c>
      <c r="G280" t="str">
        <f>VLOOKUP(Table27[[#This Row],[Climber]],Table4[],2,)</f>
        <v>M</v>
      </c>
      <c r="H280">
        <f>YEAR(Table27[[#This Row],[Date]])</f>
        <v>2013</v>
      </c>
      <c r="I2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0" s="24" t="s">
        <v>143</v>
      </c>
      <c r="K280" s="24" t="s">
        <v>70</v>
      </c>
      <c r="L280" s="24">
        <v>7</v>
      </c>
      <c r="M280" s="24"/>
      <c r="N2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0" s="24">
        <f>ROUND(SUMPRODUCT(((A$2:A$908)=Table27[[#This Row],[Climb]])*N$2:N$908)/SUMPRODUCT((((A$2:A$908)=Table27[[#This Row],[Climb]])*((N$2:N$908)&gt;0))*1), 0)</f>
        <v>15</v>
      </c>
    </row>
    <row r="281" spans="1:15" x14ac:dyDescent="0.2">
      <c r="A281" t="s">
        <v>236</v>
      </c>
      <c r="B281" t="s">
        <v>143</v>
      </c>
      <c r="C281" s="14" t="s">
        <v>507</v>
      </c>
      <c r="D281" s="25">
        <v>42040</v>
      </c>
      <c r="E2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1" t="s">
        <v>71</v>
      </c>
      <c r="G281" t="str">
        <f>VLOOKUP(Table27[[#This Row],[Climber]],Table4[],2,)</f>
        <v>M</v>
      </c>
      <c r="H281">
        <f>YEAR(Table27[[#This Row],[Date]])</f>
        <v>2015</v>
      </c>
      <c r="I2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1" s="24" t="s">
        <v>143</v>
      </c>
      <c r="K281" s="24" t="s">
        <v>70</v>
      </c>
      <c r="L281" s="24">
        <v>8</v>
      </c>
      <c r="M281" s="24" t="s">
        <v>1150</v>
      </c>
      <c r="N2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1" s="24">
        <f>ROUND(SUMPRODUCT(((A$2:A$908)=Table27[[#This Row],[Climb]])*N$2:N$908)/SUMPRODUCT((((A$2:A$908)=Table27[[#This Row],[Climb]])*((N$2:N$908)&gt;0))*1), 0)</f>
        <v>15</v>
      </c>
    </row>
    <row r="282" spans="1:15" x14ac:dyDescent="0.2">
      <c r="A282" t="s">
        <v>236</v>
      </c>
      <c r="B282" t="s">
        <v>143</v>
      </c>
      <c r="C282" s="14" t="s">
        <v>657</v>
      </c>
      <c r="D282" s="25">
        <v>42074</v>
      </c>
      <c r="E2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2" t="s">
        <v>71</v>
      </c>
      <c r="G282" t="str">
        <f>VLOOKUP(Table27[[#This Row],[Climber]],Table4[],2,)</f>
        <v>M</v>
      </c>
      <c r="H282">
        <f>YEAR(Table27[[#This Row],[Date]])</f>
        <v>2015</v>
      </c>
      <c r="I2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2" s="24" t="s">
        <v>143</v>
      </c>
      <c r="K282" s="24" t="s">
        <v>70</v>
      </c>
      <c r="L282" s="24">
        <v>9</v>
      </c>
      <c r="M282" s="24" t="s">
        <v>1147</v>
      </c>
      <c r="N2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2" s="24">
        <f>ROUND(SUMPRODUCT(((A$2:A$908)=Table27[[#This Row],[Climb]])*N$2:N$908)/SUMPRODUCT((((A$2:A$908)=Table27[[#This Row],[Climb]])*((N$2:N$908)&gt;0))*1), 0)</f>
        <v>15</v>
      </c>
    </row>
    <row r="283" spans="1:15" x14ac:dyDescent="0.2">
      <c r="A283" t="s">
        <v>236</v>
      </c>
      <c r="B283" t="s">
        <v>143</v>
      </c>
      <c r="C283" s="14" t="s">
        <v>452</v>
      </c>
      <c r="D283" s="25">
        <v>42336</v>
      </c>
      <c r="E2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3" t="s">
        <v>71</v>
      </c>
      <c r="G283" t="str">
        <f>VLOOKUP(Table27[[#This Row],[Climber]],Table4[],2,)</f>
        <v>M</v>
      </c>
      <c r="H283">
        <f>YEAR(Table27[[#This Row],[Date]])</f>
        <v>2015</v>
      </c>
      <c r="I2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3" s="24" t="s">
        <v>143</v>
      </c>
      <c r="K283" s="24" t="s">
        <v>70</v>
      </c>
      <c r="L283" s="24">
        <v>10</v>
      </c>
      <c r="M283" s="24"/>
      <c r="N2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3" s="24">
        <f>ROUND(SUMPRODUCT(((A$2:A$908)=Table27[[#This Row],[Climb]])*N$2:N$908)/SUMPRODUCT((((A$2:A$908)=Table27[[#This Row],[Climb]])*((N$2:N$908)&gt;0))*1), 0)</f>
        <v>15</v>
      </c>
    </row>
    <row r="284" spans="1:15" x14ac:dyDescent="0.2">
      <c r="A284" t="s">
        <v>236</v>
      </c>
      <c r="B284" t="s">
        <v>143</v>
      </c>
      <c r="C284" s="14" t="s">
        <v>646</v>
      </c>
      <c r="D284" s="25">
        <v>42359</v>
      </c>
      <c r="E2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4" t="s">
        <v>71</v>
      </c>
      <c r="G284" t="str">
        <f>VLOOKUP(Table27[[#This Row],[Climber]],Table4[],2,)</f>
        <v>M</v>
      </c>
      <c r="H284">
        <f>YEAR(Table27[[#This Row],[Date]])</f>
        <v>2015</v>
      </c>
      <c r="I2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4" s="24" t="s">
        <v>143</v>
      </c>
      <c r="K284" s="24" t="s">
        <v>70</v>
      </c>
      <c r="L284" s="24">
        <v>11</v>
      </c>
      <c r="M284" s="24"/>
      <c r="N2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4" s="24">
        <f>ROUND(SUMPRODUCT(((A$2:A$908)=Table27[[#This Row],[Climb]])*N$2:N$908)/SUMPRODUCT((((A$2:A$908)=Table27[[#This Row],[Climb]])*((N$2:N$908)&gt;0))*1), 0)</f>
        <v>15</v>
      </c>
    </row>
    <row r="285" spans="1:15" x14ac:dyDescent="0.2">
      <c r="A285" t="s">
        <v>236</v>
      </c>
      <c r="B285" t="s">
        <v>143</v>
      </c>
      <c r="C285" s="14" t="s">
        <v>542</v>
      </c>
      <c r="D285" s="25">
        <v>42406</v>
      </c>
      <c r="E2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5" t="s">
        <v>71</v>
      </c>
      <c r="G285" t="str">
        <f>VLOOKUP(Table27[[#This Row],[Climber]],Table4[],2,)</f>
        <v>M</v>
      </c>
      <c r="H285">
        <f>YEAR(Table27[[#This Row],[Date]])</f>
        <v>2016</v>
      </c>
      <c r="I2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5" s="24" t="s">
        <v>143</v>
      </c>
      <c r="K285" s="24" t="s">
        <v>70</v>
      </c>
      <c r="L285" s="24">
        <v>12</v>
      </c>
      <c r="M285" s="24" t="s">
        <v>1214</v>
      </c>
      <c r="N2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5" s="24">
        <f>ROUND(SUMPRODUCT(((A$2:A$908)=Table27[[#This Row],[Climb]])*N$2:N$908)/SUMPRODUCT((((A$2:A$908)=Table27[[#This Row],[Climb]])*((N$2:N$908)&gt;0))*1), 0)</f>
        <v>15</v>
      </c>
    </row>
    <row r="286" spans="1:15" x14ac:dyDescent="0.2">
      <c r="A286" t="s">
        <v>236</v>
      </c>
      <c r="B286" t="s">
        <v>143</v>
      </c>
      <c r="C286" s="14" t="s">
        <v>584</v>
      </c>
      <c r="D286" s="25">
        <v>42424</v>
      </c>
      <c r="E2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6" t="s">
        <v>71</v>
      </c>
      <c r="G286" t="str">
        <f>VLOOKUP(Table27[[#This Row],[Climber]],Table4[],2,)</f>
        <v>M</v>
      </c>
      <c r="H286">
        <f>YEAR(Table27[[#This Row],[Date]])</f>
        <v>2016</v>
      </c>
      <c r="I2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6" s="24" t="s">
        <v>143</v>
      </c>
      <c r="K286" s="24" t="s">
        <v>70</v>
      </c>
      <c r="L286" s="24">
        <v>13</v>
      </c>
      <c r="M286" s="24"/>
      <c r="N2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6" s="24">
        <f>ROUND(SUMPRODUCT(((A$2:A$908)=Table27[[#This Row],[Climb]])*N$2:N$908)/SUMPRODUCT((((A$2:A$908)=Table27[[#This Row],[Climb]])*((N$2:N$908)&gt;0))*1), 0)</f>
        <v>15</v>
      </c>
    </row>
    <row r="287" spans="1:15" x14ac:dyDescent="0.2">
      <c r="A287" t="s">
        <v>236</v>
      </c>
      <c r="B287" t="s">
        <v>143</v>
      </c>
      <c r="C287" s="14" t="s">
        <v>735</v>
      </c>
      <c r="D287" s="25">
        <v>43031</v>
      </c>
      <c r="E2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7" t="s">
        <v>71</v>
      </c>
      <c r="G287" t="str">
        <f>VLOOKUP(Table27[[#This Row],[Climber]],Table4[],2,)</f>
        <v>M</v>
      </c>
      <c r="H287">
        <f>YEAR(Table27[[#This Row],[Date]])</f>
        <v>2017</v>
      </c>
      <c r="I2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7" s="24" t="s">
        <v>143</v>
      </c>
      <c r="K287" s="24" t="s">
        <v>70</v>
      </c>
      <c r="L287" s="24">
        <v>14</v>
      </c>
      <c r="M287" s="24"/>
      <c r="N2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7" s="24">
        <f>ROUND(SUMPRODUCT(((A$2:A$908)=Table27[[#This Row],[Climb]])*N$2:N$908)/SUMPRODUCT((((A$2:A$908)=Table27[[#This Row],[Climb]])*((N$2:N$908)&gt;0))*1), 0)</f>
        <v>15</v>
      </c>
    </row>
    <row r="288" spans="1:15" x14ac:dyDescent="0.2">
      <c r="A288" t="s">
        <v>236</v>
      </c>
      <c r="B288" t="s">
        <v>143</v>
      </c>
      <c r="C288" s="14" t="s">
        <v>702</v>
      </c>
      <c r="D288" s="25">
        <v>43045</v>
      </c>
      <c r="E2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8" t="s">
        <v>71</v>
      </c>
      <c r="G288" t="str">
        <f>VLOOKUP(Table27[[#This Row],[Climber]],Table4[],2,)</f>
        <v>M</v>
      </c>
      <c r="H288">
        <f>YEAR(Table27[[#This Row],[Date]])</f>
        <v>2017</v>
      </c>
      <c r="I2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8" s="24" t="s">
        <v>143</v>
      </c>
      <c r="K288" s="24" t="s">
        <v>70</v>
      </c>
      <c r="L288" s="24">
        <v>15</v>
      </c>
      <c r="M288" s="24"/>
      <c r="N2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8" s="24">
        <f>ROUND(SUMPRODUCT(((A$2:A$908)=Table27[[#This Row],[Climb]])*N$2:N$908)/SUMPRODUCT((((A$2:A$908)=Table27[[#This Row],[Climb]])*((N$2:N$908)&gt;0))*1), 0)</f>
        <v>15</v>
      </c>
    </row>
    <row r="289" spans="1:15" x14ac:dyDescent="0.2">
      <c r="A289" t="s">
        <v>236</v>
      </c>
      <c r="B289" t="s">
        <v>143</v>
      </c>
      <c r="C289" s="14" t="s">
        <v>503</v>
      </c>
      <c r="D289" s="25">
        <v>43154</v>
      </c>
      <c r="E2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9" t="s">
        <v>71</v>
      </c>
      <c r="G289" t="str">
        <f>VLOOKUP(Table27[[#This Row],[Climber]],Table4[],2,)</f>
        <v>M</v>
      </c>
      <c r="H289">
        <f>YEAR(Table27[[#This Row],[Date]])</f>
        <v>2018</v>
      </c>
      <c r="I2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9" s="24" t="s">
        <v>143</v>
      </c>
      <c r="K289" s="24" t="s">
        <v>70</v>
      </c>
      <c r="L289" s="24">
        <v>16</v>
      </c>
      <c r="M289" s="24"/>
      <c r="N2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9" s="24">
        <f>ROUND(SUMPRODUCT(((A$2:A$908)=Table27[[#This Row],[Climb]])*N$2:N$908)/SUMPRODUCT((((A$2:A$908)=Table27[[#This Row],[Climb]])*((N$2:N$908)&gt;0))*1), 0)</f>
        <v>15</v>
      </c>
    </row>
    <row r="290" spans="1:15" x14ac:dyDescent="0.2">
      <c r="A290" t="s">
        <v>236</v>
      </c>
      <c r="B290" t="s">
        <v>143</v>
      </c>
      <c r="C290" s="14" t="s">
        <v>237</v>
      </c>
      <c r="D290" s="25">
        <v>43178</v>
      </c>
      <c r="E2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0" t="s">
        <v>71</v>
      </c>
      <c r="G290" t="str">
        <f>VLOOKUP(Table27[[#This Row],[Climber]],Table4[],2,)</f>
        <v>M</v>
      </c>
      <c r="H290">
        <f>YEAR(Table27[[#This Row],[Date]])</f>
        <v>2018</v>
      </c>
      <c r="I2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0" s="24" t="s">
        <v>143</v>
      </c>
      <c r="K290" s="24" t="s">
        <v>70</v>
      </c>
      <c r="L290" s="24">
        <v>17</v>
      </c>
      <c r="M290" s="24" t="s">
        <v>1124</v>
      </c>
      <c r="N2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0" s="24">
        <f>ROUND(SUMPRODUCT(((A$2:A$908)=Table27[[#This Row],[Climb]])*N$2:N$908)/SUMPRODUCT((((A$2:A$908)=Table27[[#This Row],[Climb]])*((N$2:N$908)&gt;0))*1), 0)</f>
        <v>15</v>
      </c>
    </row>
    <row r="291" spans="1:15" x14ac:dyDescent="0.2">
      <c r="A291" t="s">
        <v>236</v>
      </c>
      <c r="B291" t="s">
        <v>143</v>
      </c>
      <c r="C291" s="14" t="s">
        <v>659</v>
      </c>
      <c r="D291" s="25">
        <v>43445</v>
      </c>
      <c r="E2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1" t="s">
        <v>71</v>
      </c>
      <c r="G291" t="str">
        <f>VLOOKUP(Table27[[#This Row],[Climber]],Table4[],2,)</f>
        <v>M</v>
      </c>
      <c r="H291">
        <f>YEAR(Table27[[#This Row],[Date]])</f>
        <v>2018</v>
      </c>
      <c r="I2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1" s="24" t="s">
        <v>143</v>
      </c>
      <c r="K291" s="24" t="s">
        <v>70</v>
      </c>
      <c r="L291" s="24">
        <v>18</v>
      </c>
      <c r="M291" s="24" t="s">
        <v>1124</v>
      </c>
      <c r="N2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1" s="24">
        <f>ROUND(SUMPRODUCT(((A$2:A$908)=Table27[[#This Row],[Climb]])*N$2:N$908)/SUMPRODUCT((((A$2:A$908)=Table27[[#This Row],[Climb]])*((N$2:N$908)&gt;0))*1), 0)</f>
        <v>15</v>
      </c>
    </row>
    <row r="292" spans="1:15" x14ac:dyDescent="0.2">
      <c r="A292" t="s">
        <v>236</v>
      </c>
      <c r="B292" t="s">
        <v>143</v>
      </c>
      <c r="C292" s="14" t="s">
        <v>663</v>
      </c>
      <c r="D292" s="25">
        <v>43594</v>
      </c>
      <c r="E2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2" t="s">
        <v>71</v>
      </c>
      <c r="G292" s="24" t="str">
        <f>VLOOKUP(Table27[[#This Row],[Climber]],Table4[],2,)</f>
        <v>M</v>
      </c>
      <c r="H292" s="24">
        <f>YEAR(Table27[[#This Row],[Date]])</f>
        <v>2019</v>
      </c>
      <c r="I2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2" s="24" t="s">
        <v>143</v>
      </c>
      <c r="K292" s="24" t="s">
        <v>70</v>
      </c>
      <c r="L292" s="24">
        <v>19</v>
      </c>
      <c r="M292" s="24"/>
      <c r="N2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2" s="24">
        <f>ROUND(SUMPRODUCT(((A$2:A$908)=Table27[[#This Row],[Climb]])*N$2:N$908)/SUMPRODUCT((((A$2:A$908)=Table27[[#This Row],[Climb]])*((N$2:N$908)&gt;0))*1), 0)</f>
        <v>15</v>
      </c>
    </row>
    <row r="293" spans="1:15" x14ac:dyDescent="0.2">
      <c r="A293" t="s">
        <v>513</v>
      </c>
      <c r="B293" t="s">
        <v>143</v>
      </c>
      <c r="C293" s="14" t="s">
        <v>719</v>
      </c>
      <c r="D293" s="25">
        <v>37742</v>
      </c>
      <c r="E2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3" t="s">
        <v>71</v>
      </c>
      <c r="G293" t="str">
        <f>VLOOKUP(Table27[[#This Row],[Climber]],Table4[],2,)</f>
        <v>M</v>
      </c>
      <c r="H293">
        <f>YEAR(Table27[[#This Row],[Date]])</f>
        <v>2003</v>
      </c>
      <c r="I2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3" s="24" t="s">
        <v>143</v>
      </c>
      <c r="K293" s="24" t="s">
        <v>70</v>
      </c>
      <c r="L293" s="24">
        <v>1</v>
      </c>
      <c r="M293" s="24"/>
      <c r="N2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3" s="24">
        <f>ROUND(SUMPRODUCT(((A$2:A$908)=Table27[[#This Row],[Climb]])*N$2:N$908)/SUMPRODUCT((((A$2:A$908)=Table27[[#This Row],[Climb]])*((N$2:N$908)&gt;0))*1), 0)</f>
        <v>15</v>
      </c>
    </row>
    <row r="294" spans="1:15" x14ac:dyDescent="0.2">
      <c r="A294" t="s">
        <v>513</v>
      </c>
      <c r="B294" t="s">
        <v>143</v>
      </c>
      <c r="C294" s="14" t="s">
        <v>738</v>
      </c>
      <c r="D294" s="25">
        <v>39162</v>
      </c>
      <c r="E2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4" t="s">
        <v>71</v>
      </c>
      <c r="G294" t="str">
        <f>VLOOKUP(Table27[[#This Row],[Climber]],Table4[],2,)</f>
        <v>M</v>
      </c>
      <c r="H294">
        <f>YEAR(Table27[[#This Row],[Date]])</f>
        <v>2007</v>
      </c>
      <c r="I2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4" s="24" t="s">
        <v>143</v>
      </c>
      <c r="K294" s="24" t="s">
        <v>1002</v>
      </c>
      <c r="L294" s="24">
        <v>2</v>
      </c>
      <c r="M294" s="24"/>
      <c r="N2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94" s="24">
        <f>ROUND(SUMPRODUCT(((A$2:A$908)=Table27[[#This Row],[Climb]])*N$2:N$908)/SUMPRODUCT((((A$2:A$908)=Table27[[#This Row],[Climb]])*((N$2:N$908)&gt;0))*1), 0)</f>
        <v>15</v>
      </c>
    </row>
    <row r="295" spans="1:15" x14ac:dyDescent="0.2">
      <c r="A295" t="s">
        <v>513</v>
      </c>
      <c r="B295" t="s">
        <v>143</v>
      </c>
      <c r="C295" s="14" t="s">
        <v>665</v>
      </c>
      <c r="D295" s="25">
        <v>40581</v>
      </c>
      <c r="E2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5" t="s">
        <v>71</v>
      </c>
      <c r="G295" t="str">
        <f>VLOOKUP(Table27[[#This Row],[Climber]],Table4[],2,)</f>
        <v>M</v>
      </c>
      <c r="H295">
        <f>YEAR(Table27[[#This Row],[Date]])</f>
        <v>2011</v>
      </c>
      <c r="I2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5" s="24" t="s">
        <v>143</v>
      </c>
      <c r="K295" s="24" t="s">
        <v>70</v>
      </c>
      <c r="L295" s="24">
        <v>3</v>
      </c>
      <c r="M295" s="24"/>
      <c r="N2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5" s="24">
        <f>ROUND(SUMPRODUCT(((A$2:A$908)=Table27[[#This Row],[Climb]])*N$2:N$908)/SUMPRODUCT((((A$2:A$908)=Table27[[#This Row],[Climb]])*((N$2:N$908)&gt;0))*1), 0)</f>
        <v>15</v>
      </c>
    </row>
    <row r="296" spans="1:15" x14ac:dyDescent="0.2">
      <c r="A296" t="s">
        <v>513</v>
      </c>
      <c r="B296" t="s">
        <v>143</v>
      </c>
      <c r="C296" s="14" t="s">
        <v>511</v>
      </c>
      <c r="D296" s="25">
        <v>41312</v>
      </c>
      <c r="E2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6" t="s">
        <v>71</v>
      </c>
      <c r="G296" t="str">
        <f>VLOOKUP(Table27[[#This Row],[Climber]],Table4[],2,)</f>
        <v>M</v>
      </c>
      <c r="H296">
        <f>YEAR(Table27[[#This Row],[Date]])</f>
        <v>2013</v>
      </c>
      <c r="I2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6" s="24" t="s">
        <v>143</v>
      </c>
      <c r="K296" s="24" t="s">
        <v>70</v>
      </c>
      <c r="L296" s="24">
        <v>4</v>
      </c>
      <c r="M296" s="24"/>
      <c r="N2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6" s="24">
        <f>ROUND(SUMPRODUCT(((A$2:A$908)=Table27[[#This Row],[Climb]])*N$2:N$908)/SUMPRODUCT((((A$2:A$908)=Table27[[#This Row],[Climb]])*((N$2:N$908)&gt;0))*1), 0)</f>
        <v>15</v>
      </c>
    </row>
    <row r="297" spans="1:15" x14ac:dyDescent="0.2">
      <c r="A297" t="s">
        <v>513</v>
      </c>
      <c r="B297" t="s">
        <v>143</v>
      </c>
      <c r="C297" s="14" t="s">
        <v>555</v>
      </c>
      <c r="D297" s="25">
        <v>41578</v>
      </c>
      <c r="E2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7" t="s">
        <v>71</v>
      </c>
      <c r="G297" t="str">
        <f>VLOOKUP(Table27[[#This Row],[Climber]],Table4[],2,)</f>
        <v>M</v>
      </c>
      <c r="H297">
        <f>YEAR(Table27[[#This Row],[Date]])</f>
        <v>2013</v>
      </c>
      <c r="I2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7" s="24" t="s">
        <v>143</v>
      </c>
      <c r="K297" s="24" t="s">
        <v>70</v>
      </c>
      <c r="L297" s="24">
        <v>5</v>
      </c>
      <c r="M297" s="24"/>
      <c r="N2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7" s="24">
        <f>ROUND(SUMPRODUCT(((A$2:A$908)=Table27[[#This Row],[Climb]])*N$2:N$908)/SUMPRODUCT((((A$2:A$908)=Table27[[#This Row],[Climb]])*((N$2:N$908)&gt;0))*1), 0)</f>
        <v>15</v>
      </c>
    </row>
    <row r="298" spans="1:15" x14ac:dyDescent="0.2">
      <c r="A298" t="s">
        <v>841</v>
      </c>
      <c r="B298" t="s">
        <v>837</v>
      </c>
      <c r="C298" s="2" t="s">
        <v>623</v>
      </c>
      <c r="D298" s="25">
        <v>41810</v>
      </c>
      <c r="E2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8" t="s">
        <v>53</v>
      </c>
      <c r="G298" t="str">
        <f>VLOOKUP(Table27[[#This Row],[Climber]],Table4[],2,)</f>
        <v>M</v>
      </c>
      <c r="H298">
        <f>YEAR(Table27[[#This Row],[Date]])</f>
        <v>2014</v>
      </c>
      <c r="I2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8" s="24" t="s">
        <v>212</v>
      </c>
      <c r="K298" s="2" t="s">
        <v>66</v>
      </c>
      <c r="L298" s="24">
        <v>1</v>
      </c>
      <c r="M298" s="24"/>
      <c r="N2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8" s="24">
        <f>ROUND(SUMPRODUCT(((A$2:A$908)=Table27[[#This Row],[Climb]])*N$2:N$908)/SUMPRODUCT((((A$2:A$908)=Table27[[#This Row],[Climb]])*((N$2:N$908)&gt;0))*1), 0)</f>
        <v>2</v>
      </c>
    </row>
    <row r="299" spans="1:15" x14ac:dyDescent="0.2">
      <c r="A299" t="s">
        <v>841</v>
      </c>
      <c r="B299" t="s">
        <v>837</v>
      </c>
      <c r="C299" s="2" t="s">
        <v>209</v>
      </c>
      <c r="D299" s="25">
        <v>42666</v>
      </c>
      <c r="E2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9" t="s">
        <v>53</v>
      </c>
      <c r="G299" t="str">
        <f>VLOOKUP(Table27[[#This Row],[Climber]],Table4[],2,)</f>
        <v>M</v>
      </c>
      <c r="H299">
        <f>YEAR(Table27[[#This Row],[Date]])</f>
        <v>2016</v>
      </c>
      <c r="I2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9" s="24" t="s">
        <v>212</v>
      </c>
      <c r="K299" s="24" t="s">
        <v>66</v>
      </c>
      <c r="L299" s="24">
        <v>2</v>
      </c>
      <c r="M299" s="24"/>
      <c r="N2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9" s="24">
        <f>ROUND(SUMPRODUCT(((A$2:A$908)=Table27[[#This Row],[Climb]])*N$2:N$908)/SUMPRODUCT((((A$2:A$908)=Table27[[#This Row],[Climb]])*((N$2:N$908)&gt;0))*1), 0)</f>
        <v>2</v>
      </c>
    </row>
    <row r="300" spans="1:15" x14ac:dyDescent="0.2">
      <c r="A300" t="s">
        <v>842</v>
      </c>
      <c r="B300" t="s">
        <v>837</v>
      </c>
      <c r="C300" s="14" t="s">
        <v>347</v>
      </c>
      <c r="D300" s="25">
        <v>39383</v>
      </c>
      <c r="E3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0" t="s">
        <v>71</v>
      </c>
      <c r="G300" t="str">
        <f>VLOOKUP(Table27[[#This Row],[Climber]],Table4[],2,)</f>
        <v>M</v>
      </c>
      <c r="H300">
        <f>YEAR(Table27[[#This Row],[Date]])</f>
        <v>2007</v>
      </c>
      <c r="I3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0" s="24" t="s">
        <v>212</v>
      </c>
      <c r="K300" s="24" t="s">
        <v>70</v>
      </c>
      <c r="L300" s="24">
        <v>1</v>
      </c>
      <c r="M300" s="24"/>
      <c r="N3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0" s="24">
        <f>ROUND(SUMPRODUCT(((A$2:A$908)=Table27[[#This Row],[Climb]])*N$2:N$908)/SUMPRODUCT((((A$2:A$908)=Table27[[#This Row],[Climb]])*((N$2:N$908)&gt;0))*1), 0)</f>
        <v>15</v>
      </c>
    </row>
    <row r="301" spans="1:15" x14ac:dyDescent="0.2">
      <c r="A301" t="s">
        <v>842</v>
      </c>
      <c r="B301" t="s">
        <v>837</v>
      </c>
      <c r="C301" s="14" t="s">
        <v>468</v>
      </c>
      <c r="D301" s="25">
        <v>39662</v>
      </c>
      <c r="E3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1" t="s">
        <v>71</v>
      </c>
      <c r="G301" t="str">
        <f>VLOOKUP(Table27[[#This Row],[Climber]],Table4[],2,)</f>
        <v>M</v>
      </c>
      <c r="H301">
        <f>YEAR(Table27[[#This Row],[Date]])</f>
        <v>2008</v>
      </c>
      <c r="I3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1" s="24" t="s">
        <v>212</v>
      </c>
      <c r="K301" s="24" t="s">
        <v>1216</v>
      </c>
      <c r="L301" s="24">
        <v>2</v>
      </c>
      <c r="M301" s="24"/>
      <c r="N3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01" s="24">
        <f>ROUND(SUMPRODUCT(((A$2:A$908)=Table27[[#This Row],[Climb]])*N$2:N$908)/SUMPRODUCT((((A$2:A$908)=Table27[[#This Row],[Climb]])*((N$2:N$908)&gt;0))*1), 0)</f>
        <v>15</v>
      </c>
    </row>
    <row r="302" spans="1:15" x14ac:dyDescent="0.2">
      <c r="A302" t="s">
        <v>836</v>
      </c>
      <c r="B302" t="s">
        <v>837</v>
      </c>
      <c r="C302" s="2" t="s">
        <v>623</v>
      </c>
      <c r="D302" s="25" t="s">
        <v>845</v>
      </c>
      <c r="E3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2" t="s">
        <v>53</v>
      </c>
      <c r="G302" t="str">
        <f>VLOOKUP(Table27[[#This Row],[Climber]],Table4[],2,)</f>
        <v>M</v>
      </c>
      <c r="H302">
        <f>YEAR(Table27[[#This Row],[Date]])</f>
        <v>2006</v>
      </c>
      <c r="I3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2" s="24" t="s">
        <v>212</v>
      </c>
      <c r="K302" s="24" t="s">
        <v>66</v>
      </c>
      <c r="L302" s="24">
        <v>1</v>
      </c>
      <c r="M302" s="24"/>
      <c r="N3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2" s="24">
        <f>ROUND(SUMPRODUCT(((A$2:A$908)=Table27[[#This Row],[Climb]])*N$2:N$908)/SUMPRODUCT((((A$2:A$908)=Table27[[#This Row],[Climb]])*((N$2:N$908)&gt;0))*1), 0)</f>
        <v>2</v>
      </c>
    </row>
    <row r="303" spans="1:15" x14ac:dyDescent="0.2">
      <c r="A303" t="s">
        <v>836</v>
      </c>
      <c r="B303" t="s">
        <v>837</v>
      </c>
      <c r="C303" s="2" t="s">
        <v>21</v>
      </c>
      <c r="D303" s="25">
        <v>39970</v>
      </c>
      <c r="E3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3" t="s">
        <v>53</v>
      </c>
      <c r="G303" t="str">
        <f>VLOOKUP(Table27[[#This Row],[Climber]],Table4[],2,)</f>
        <v>M</v>
      </c>
      <c r="H303">
        <f>YEAR(Table27[[#This Row],[Date]])</f>
        <v>2009</v>
      </c>
      <c r="I3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3" s="24" t="s">
        <v>212</v>
      </c>
      <c r="K303" s="24" t="s">
        <v>66</v>
      </c>
      <c r="L303" s="24">
        <v>2</v>
      </c>
      <c r="M303" s="24"/>
      <c r="N3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3" s="24">
        <f>ROUND(SUMPRODUCT(((A$2:A$908)=Table27[[#This Row],[Climb]])*N$2:N$908)/SUMPRODUCT((((A$2:A$908)=Table27[[#This Row],[Climb]])*((N$2:N$908)&gt;0))*1), 0)</f>
        <v>2</v>
      </c>
    </row>
    <row r="304" spans="1:15" x14ac:dyDescent="0.2">
      <c r="A304" t="s">
        <v>836</v>
      </c>
      <c r="B304" t="s">
        <v>837</v>
      </c>
      <c r="C304" s="2" t="s">
        <v>209</v>
      </c>
      <c r="D304" s="25">
        <v>41407</v>
      </c>
      <c r="E3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4" t="s">
        <v>53</v>
      </c>
      <c r="G304" t="str">
        <f>VLOOKUP(Table27[[#This Row],[Climber]],Table4[],2,)</f>
        <v>M</v>
      </c>
      <c r="H304">
        <f>YEAR(Table27[[#This Row],[Date]])</f>
        <v>2013</v>
      </c>
      <c r="I3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4" s="24" t="s">
        <v>212</v>
      </c>
      <c r="K304" s="24" t="s">
        <v>66</v>
      </c>
      <c r="L304" s="24">
        <v>3</v>
      </c>
      <c r="M304" s="24"/>
      <c r="N3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4" s="24">
        <f>ROUND(SUMPRODUCT(((A$2:A$908)=Table27[[#This Row],[Climb]])*N$2:N$908)/SUMPRODUCT((((A$2:A$908)=Table27[[#This Row],[Climb]])*((N$2:N$908)&gt;0))*1), 0)</f>
        <v>2</v>
      </c>
    </row>
    <row r="305" spans="1:15" x14ac:dyDescent="0.2">
      <c r="A305" t="s">
        <v>836</v>
      </c>
      <c r="B305" t="s">
        <v>837</v>
      </c>
      <c r="C305" s="2" t="s">
        <v>844</v>
      </c>
      <c r="D305" s="25">
        <v>41699</v>
      </c>
      <c r="E3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5" t="s">
        <v>53</v>
      </c>
      <c r="G305" t="str">
        <f>VLOOKUP(Table27[[#This Row],[Climber]],Table4[],2,)</f>
        <v>M</v>
      </c>
      <c r="H305">
        <f>YEAR(Table27[[#This Row],[Date]])</f>
        <v>2014</v>
      </c>
      <c r="I3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5" s="24" t="s">
        <v>212</v>
      </c>
      <c r="K305" s="24" t="s">
        <v>66</v>
      </c>
      <c r="L305" s="24">
        <v>4</v>
      </c>
      <c r="M305" s="24"/>
      <c r="N3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5" s="24">
        <f>ROUND(SUMPRODUCT(((A$2:A$908)=Table27[[#This Row],[Climb]])*N$2:N$908)/SUMPRODUCT((((A$2:A$908)=Table27[[#This Row],[Climb]])*((N$2:N$908)&gt;0))*1), 0)</f>
        <v>2</v>
      </c>
    </row>
    <row r="306" spans="1:15" x14ac:dyDescent="0.2">
      <c r="A306" t="s">
        <v>836</v>
      </c>
      <c r="B306" t="s">
        <v>837</v>
      </c>
      <c r="C306" s="2" t="s">
        <v>843</v>
      </c>
      <c r="D306" s="25">
        <v>42666</v>
      </c>
      <c r="E3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6" t="s">
        <v>53</v>
      </c>
      <c r="G306" t="str">
        <f>VLOOKUP(Table27[[#This Row],[Climber]],Table4[],2,)</f>
        <v>M</v>
      </c>
      <c r="H306">
        <f>YEAR(Table27[[#This Row],[Date]])</f>
        <v>2016</v>
      </c>
      <c r="I3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6" s="24" t="s">
        <v>212</v>
      </c>
      <c r="K306" s="24" t="s">
        <v>66</v>
      </c>
      <c r="L306" s="24">
        <v>5</v>
      </c>
      <c r="M306" s="24"/>
      <c r="N3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6" s="24">
        <f>ROUND(SUMPRODUCT(((A$2:A$908)=Table27[[#This Row],[Climb]])*N$2:N$908)/SUMPRODUCT((((A$2:A$908)=Table27[[#This Row],[Climb]])*((N$2:N$908)&gt;0))*1), 0)</f>
        <v>2</v>
      </c>
    </row>
    <row r="307" spans="1:15" x14ac:dyDescent="0.2">
      <c r="A307" t="s">
        <v>836</v>
      </c>
      <c r="B307" t="s">
        <v>837</v>
      </c>
      <c r="C307" s="2" t="s">
        <v>347</v>
      </c>
      <c r="D307" s="25">
        <v>42671</v>
      </c>
      <c r="E3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7" t="s">
        <v>53</v>
      </c>
      <c r="G307" t="str">
        <f>VLOOKUP(Table27[[#This Row],[Climber]],Table4[],2,)</f>
        <v>M</v>
      </c>
      <c r="H307">
        <f>YEAR(Table27[[#This Row],[Date]])</f>
        <v>2016</v>
      </c>
      <c r="I3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7" s="24" t="s">
        <v>212</v>
      </c>
      <c r="K307" s="24" t="s">
        <v>66</v>
      </c>
      <c r="L307" s="24">
        <v>6</v>
      </c>
      <c r="M307" s="24"/>
      <c r="N3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7" s="24">
        <f>ROUND(SUMPRODUCT(((A$2:A$908)=Table27[[#This Row],[Climb]])*N$2:N$908)/SUMPRODUCT((((A$2:A$908)=Table27[[#This Row],[Climb]])*((N$2:N$908)&gt;0))*1), 0)</f>
        <v>2</v>
      </c>
    </row>
    <row r="308" spans="1:15" x14ac:dyDescent="0.2">
      <c r="A308" t="s">
        <v>839</v>
      </c>
      <c r="B308" t="s">
        <v>837</v>
      </c>
      <c r="C308" s="2" t="s">
        <v>209</v>
      </c>
      <c r="D308" s="25">
        <v>41893</v>
      </c>
      <c r="E3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8" t="s">
        <v>53</v>
      </c>
      <c r="G308" t="str">
        <f>VLOOKUP(Table27[[#This Row],[Climber]],Table4[],2,)</f>
        <v>M</v>
      </c>
      <c r="H308">
        <f>YEAR(Table27[[#This Row],[Date]])</f>
        <v>2014</v>
      </c>
      <c r="I3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8" s="24" t="s">
        <v>212</v>
      </c>
      <c r="K308" s="24" t="s">
        <v>66</v>
      </c>
      <c r="L308" s="24">
        <v>1</v>
      </c>
      <c r="M308" s="24"/>
      <c r="N3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8" s="24">
        <f>ROUND(SUMPRODUCT(((A$2:A$908)=Table27[[#This Row],[Climb]])*N$2:N$908)/SUMPRODUCT((((A$2:A$908)=Table27[[#This Row],[Climb]])*((N$2:N$908)&gt;0))*1), 0)</f>
        <v>2</v>
      </c>
    </row>
    <row r="309" spans="1:15" x14ac:dyDescent="0.2">
      <c r="A309" t="s">
        <v>839</v>
      </c>
      <c r="B309" t="s">
        <v>837</v>
      </c>
      <c r="C309" s="2" t="s">
        <v>21</v>
      </c>
      <c r="D309" s="25" t="s">
        <v>774</v>
      </c>
      <c r="E3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9" t="s">
        <v>53</v>
      </c>
      <c r="G309" t="str">
        <f>VLOOKUP(Table27[[#This Row],[Climber]],Table4[],2,)</f>
        <v>M</v>
      </c>
      <c r="H309">
        <f>YEAR(Table27[[#This Row],[Date]])</f>
        <v>2016</v>
      </c>
      <c r="I3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9" s="24" t="s">
        <v>212</v>
      </c>
      <c r="K309" s="24" t="s">
        <v>66</v>
      </c>
      <c r="L309" s="24">
        <v>2</v>
      </c>
      <c r="M309" s="24" t="s">
        <v>1227</v>
      </c>
      <c r="N3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9" s="24">
        <f>ROUND(SUMPRODUCT(((A$2:A$908)=Table27[[#This Row],[Climb]])*N$2:N$908)/SUMPRODUCT((((A$2:A$908)=Table27[[#This Row],[Climb]])*((N$2:N$908)&gt;0))*1), 0)</f>
        <v>2</v>
      </c>
    </row>
    <row r="310" spans="1:15" x14ac:dyDescent="0.2">
      <c r="A310" t="s">
        <v>576</v>
      </c>
      <c r="B310" t="s">
        <v>837</v>
      </c>
      <c r="C310" s="14" t="s">
        <v>623</v>
      </c>
      <c r="D310" s="25">
        <v>37361</v>
      </c>
      <c r="E3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0" t="s">
        <v>71</v>
      </c>
      <c r="G310" t="str">
        <f>VLOOKUP(Table27[[#This Row],[Climber]],Table4[],2,)</f>
        <v>M</v>
      </c>
      <c r="H310">
        <f>YEAR(Table27[[#This Row],[Date]])</f>
        <v>2002</v>
      </c>
      <c r="I3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0" s="24" t="s">
        <v>212</v>
      </c>
      <c r="K310" s="24" t="s">
        <v>70</v>
      </c>
      <c r="L310" s="24">
        <v>1</v>
      </c>
      <c r="M310" s="24"/>
      <c r="N3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0" s="24">
        <f>ROUND(SUMPRODUCT(((A$2:A$908)=Table27[[#This Row],[Climb]])*N$2:N$908)/SUMPRODUCT((((A$2:A$908)=Table27[[#This Row],[Climb]])*((N$2:N$908)&gt;0))*1), 0)</f>
        <v>15</v>
      </c>
    </row>
    <row r="311" spans="1:15" x14ac:dyDescent="0.2">
      <c r="A311" t="s">
        <v>576</v>
      </c>
      <c r="B311" t="s">
        <v>837</v>
      </c>
      <c r="C311" s="14" t="s">
        <v>577</v>
      </c>
      <c r="D311" s="25">
        <v>37987</v>
      </c>
      <c r="E3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1" t="s">
        <v>71</v>
      </c>
      <c r="G311" t="str">
        <f>VLOOKUP(Table27[[#This Row],[Climber]],Table4[],2,)</f>
        <v>M</v>
      </c>
      <c r="H311">
        <f>YEAR(Table27[[#This Row],[Date]])</f>
        <v>2004</v>
      </c>
      <c r="I3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1" s="24" t="s">
        <v>212</v>
      </c>
      <c r="K311" s="24" t="s">
        <v>1002</v>
      </c>
      <c r="L311" s="24">
        <v>2</v>
      </c>
      <c r="M311" s="24" t="s">
        <v>1228</v>
      </c>
      <c r="N3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11" s="24">
        <f>ROUND(SUMPRODUCT(((A$2:A$908)=Table27[[#This Row],[Climb]])*N$2:N$908)/SUMPRODUCT((((A$2:A$908)=Table27[[#This Row],[Climb]])*((N$2:N$908)&gt;0))*1), 0)</f>
        <v>15</v>
      </c>
    </row>
    <row r="312" spans="1:15" x14ac:dyDescent="0.2">
      <c r="A312" t="s">
        <v>576</v>
      </c>
      <c r="B312" t="s">
        <v>837</v>
      </c>
      <c r="C312" s="14" t="s">
        <v>625</v>
      </c>
      <c r="D312" s="25">
        <v>39934</v>
      </c>
      <c r="E3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2" t="s">
        <v>71</v>
      </c>
      <c r="G312" t="str">
        <f>VLOOKUP(Table27[[#This Row],[Climber]],Table4[],2,)</f>
        <v>M</v>
      </c>
      <c r="H312">
        <f>YEAR(Table27[[#This Row],[Date]])</f>
        <v>2009</v>
      </c>
      <c r="I3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2" s="24" t="s">
        <v>212</v>
      </c>
      <c r="K312" s="24" t="s">
        <v>70</v>
      </c>
      <c r="L312" s="24">
        <v>3</v>
      </c>
      <c r="M312" s="24"/>
      <c r="N3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2" s="24">
        <f>ROUND(SUMPRODUCT(((A$2:A$908)=Table27[[#This Row],[Climb]])*N$2:N$908)/SUMPRODUCT((((A$2:A$908)=Table27[[#This Row],[Climb]])*((N$2:N$908)&gt;0))*1), 0)</f>
        <v>15</v>
      </c>
    </row>
    <row r="313" spans="1:15" x14ac:dyDescent="0.2">
      <c r="A313" t="s">
        <v>475</v>
      </c>
      <c r="B313" t="s">
        <v>837</v>
      </c>
      <c r="C313" s="14" t="s">
        <v>474</v>
      </c>
      <c r="D313" s="25">
        <v>40909</v>
      </c>
      <c r="E3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3" t="s">
        <v>71</v>
      </c>
      <c r="G313" t="str">
        <f>VLOOKUP(Table27[[#This Row],[Climber]],Table4[],2,)</f>
        <v>M</v>
      </c>
      <c r="H313">
        <f>YEAR(Table27[[#This Row],[Date]])</f>
        <v>2012</v>
      </c>
      <c r="I3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3" s="24" t="s">
        <v>212</v>
      </c>
      <c r="K313" s="24" t="s">
        <v>70</v>
      </c>
      <c r="L313" s="24">
        <v>1</v>
      </c>
      <c r="M313" s="24"/>
      <c r="N3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3" s="24">
        <f>ROUND(SUMPRODUCT(((A$2:A$908)=Table27[[#This Row],[Climb]])*N$2:N$908)/SUMPRODUCT((((A$2:A$908)=Table27[[#This Row],[Climb]])*((N$2:N$908)&gt;0))*1), 0)</f>
        <v>15</v>
      </c>
    </row>
    <row r="314" spans="1:15" x14ac:dyDescent="0.2">
      <c r="A314" t="s">
        <v>840</v>
      </c>
      <c r="B314" t="s">
        <v>837</v>
      </c>
      <c r="C314" s="2" t="s">
        <v>209</v>
      </c>
      <c r="D314" s="25">
        <v>41791</v>
      </c>
      <c r="E3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4" t="s">
        <v>53</v>
      </c>
      <c r="G314" t="str">
        <f>VLOOKUP(Table27[[#This Row],[Climber]],Table4[],2,)</f>
        <v>M</v>
      </c>
      <c r="H314">
        <f>YEAR(Table27[[#This Row],[Date]])</f>
        <v>2014</v>
      </c>
      <c r="I3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4" s="24" t="s">
        <v>212</v>
      </c>
      <c r="K314" s="24" t="s">
        <v>66</v>
      </c>
      <c r="L314" s="24">
        <v>1</v>
      </c>
      <c r="M314" s="24" t="s">
        <v>1229</v>
      </c>
      <c r="N3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4" s="24">
        <f>ROUND(SUMPRODUCT(((A$2:A$908)=Table27[[#This Row],[Climb]])*N$2:N$908)/SUMPRODUCT((((A$2:A$908)=Table27[[#This Row],[Climb]])*((N$2:N$908)&gt;0))*1), 0)</f>
        <v>2</v>
      </c>
    </row>
    <row r="315" spans="1:15" x14ac:dyDescent="0.2">
      <c r="A315" t="s">
        <v>840</v>
      </c>
      <c r="B315" t="s">
        <v>837</v>
      </c>
      <c r="C315" s="2" t="s">
        <v>21</v>
      </c>
      <c r="D315" s="25">
        <v>42305</v>
      </c>
      <c r="E3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5" t="s">
        <v>53</v>
      </c>
      <c r="G315" t="str">
        <f>VLOOKUP(Table27[[#This Row],[Climber]],Table4[],2,)</f>
        <v>M</v>
      </c>
      <c r="H315">
        <f>YEAR(Table27[[#This Row],[Date]])</f>
        <v>2015</v>
      </c>
      <c r="I3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5" s="24" t="s">
        <v>212</v>
      </c>
      <c r="K315" s="24" t="s">
        <v>66</v>
      </c>
      <c r="L315" s="24">
        <v>2</v>
      </c>
      <c r="M315" s="24"/>
      <c r="N3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5" s="24">
        <f>ROUND(SUMPRODUCT(((A$2:A$908)=Table27[[#This Row],[Climb]])*N$2:N$908)/SUMPRODUCT((((A$2:A$908)=Table27[[#This Row],[Climb]])*((N$2:N$908)&gt;0))*1), 0)</f>
        <v>2</v>
      </c>
    </row>
    <row r="316" spans="1:15" x14ac:dyDescent="0.2">
      <c r="A316" t="s">
        <v>840</v>
      </c>
      <c r="B316" t="s">
        <v>837</v>
      </c>
      <c r="C316" s="2" t="s">
        <v>427</v>
      </c>
      <c r="D316" s="25" t="s">
        <v>778</v>
      </c>
      <c r="E3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6" t="s">
        <v>53</v>
      </c>
      <c r="G316" t="str">
        <f>VLOOKUP(Table27[[#This Row],[Climber]],Table4[],2,)</f>
        <v>M</v>
      </c>
      <c r="H316">
        <f>YEAR(Table27[[#This Row],[Date]])</f>
        <v>2018</v>
      </c>
      <c r="I3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6" s="24" t="s">
        <v>212</v>
      </c>
      <c r="K316" s="24" t="s">
        <v>66</v>
      </c>
      <c r="L316" s="24">
        <v>3</v>
      </c>
      <c r="M316" s="24" t="s">
        <v>1230</v>
      </c>
      <c r="N3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6" s="24">
        <f>ROUND(SUMPRODUCT(((A$2:A$908)=Table27[[#This Row],[Climb]])*N$2:N$908)/SUMPRODUCT((((A$2:A$908)=Table27[[#This Row],[Climb]])*((N$2:N$908)&gt;0))*1), 0)</f>
        <v>2</v>
      </c>
    </row>
    <row r="317" spans="1:15" x14ac:dyDescent="0.2">
      <c r="A317" t="s">
        <v>211</v>
      </c>
      <c r="B317" t="s">
        <v>837</v>
      </c>
      <c r="C317" s="14" t="s">
        <v>209</v>
      </c>
      <c r="D317" s="25">
        <v>42279</v>
      </c>
      <c r="E3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17" t="s">
        <v>53</v>
      </c>
      <c r="G317" t="str">
        <f>VLOOKUP(Table27[[#This Row],[Climber]],Table4[],2,)</f>
        <v>M</v>
      </c>
      <c r="H317">
        <f>YEAR(Table27[[#This Row],[Date]])</f>
        <v>2015</v>
      </c>
      <c r="I3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17" s="24" t="s">
        <v>212</v>
      </c>
      <c r="K317" s="24" t="s">
        <v>59</v>
      </c>
      <c r="L317" s="24">
        <v>1</v>
      </c>
      <c r="M317" s="24" t="s">
        <v>1124</v>
      </c>
      <c r="N3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17" s="24">
        <f>ROUND(SUMPRODUCT(((A$2:A$908)=Table27[[#This Row],[Climb]])*N$2:N$908)/SUMPRODUCT((((A$2:A$908)=Table27[[#This Row],[Climb]])*((N$2:N$908)&gt;0))*1), 0)</f>
        <v>3</v>
      </c>
    </row>
    <row r="318" spans="1:15" x14ac:dyDescent="0.2">
      <c r="A318" t="s">
        <v>214</v>
      </c>
      <c r="B318" t="s">
        <v>837</v>
      </c>
      <c r="C318" s="14" t="s">
        <v>474</v>
      </c>
      <c r="D318" s="25">
        <v>41245</v>
      </c>
      <c r="E3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8" t="s">
        <v>71</v>
      </c>
      <c r="G318" t="str">
        <f>VLOOKUP(Table27[[#This Row],[Climber]],Table4[],2,)</f>
        <v>M</v>
      </c>
      <c r="H318">
        <f>YEAR(Table27[[#This Row],[Date]])</f>
        <v>2012</v>
      </c>
      <c r="I3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8" s="24" t="s">
        <v>212</v>
      </c>
      <c r="K318" s="24" t="s">
        <v>70</v>
      </c>
      <c r="L318" s="24">
        <v>1</v>
      </c>
      <c r="M318" s="24"/>
      <c r="N3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8" s="24">
        <f>ROUND(SUMPRODUCT(((A$2:A$908)=Table27[[#This Row],[Climb]])*N$2:N$908)/SUMPRODUCT((((A$2:A$908)=Table27[[#This Row],[Climb]])*((N$2:N$908)&gt;0))*1), 0)</f>
        <v>15</v>
      </c>
    </row>
    <row r="319" spans="1:15" x14ac:dyDescent="0.2">
      <c r="A319" t="s">
        <v>214</v>
      </c>
      <c r="B319" t="s">
        <v>837</v>
      </c>
      <c r="C319" s="14" t="s">
        <v>209</v>
      </c>
      <c r="D319" s="25">
        <v>41883</v>
      </c>
      <c r="E3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9" t="s">
        <v>71</v>
      </c>
      <c r="G319" t="str">
        <f>VLOOKUP(Table27[[#This Row],[Climber]],Table4[],2,)</f>
        <v>M</v>
      </c>
      <c r="H319">
        <f>YEAR(Table27[[#This Row],[Date]])</f>
        <v>2014</v>
      </c>
      <c r="I3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9" s="24" t="s">
        <v>212</v>
      </c>
      <c r="K319" s="24" t="s">
        <v>1116</v>
      </c>
      <c r="L319" s="24">
        <v>2</v>
      </c>
      <c r="M319" s="24"/>
      <c r="N3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9" s="24">
        <f>ROUND(SUMPRODUCT(((A$2:A$908)=Table27[[#This Row],[Climb]])*N$2:N$908)/SUMPRODUCT((((A$2:A$908)=Table27[[#This Row],[Climb]])*((N$2:N$908)&gt;0))*1), 0)</f>
        <v>15</v>
      </c>
    </row>
    <row r="320" spans="1:15" x14ac:dyDescent="0.2">
      <c r="A320" t="s">
        <v>499</v>
      </c>
      <c r="B320" t="s">
        <v>500</v>
      </c>
      <c r="C320" s="14" t="s">
        <v>657</v>
      </c>
      <c r="D320" s="25">
        <v>42197</v>
      </c>
      <c r="E3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0" t="s">
        <v>71</v>
      </c>
      <c r="G320" s="24" t="str">
        <f>VLOOKUP(Table27[[#This Row],[Climber]],Table4[],2,)</f>
        <v>M</v>
      </c>
      <c r="H320" s="24">
        <f>YEAR(Table27[[#This Row],[Date]])</f>
        <v>2015</v>
      </c>
      <c r="I3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0" s="24" t="s">
        <v>500</v>
      </c>
      <c r="K320" s="24" t="s">
        <v>70</v>
      </c>
      <c r="L320" s="24">
        <v>1</v>
      </c>
      <c r="M320" s="24" t="s">
        <v>1231</v>
      </c>
      <c r="N3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0" s="24">
        <f>ROUND(SUMPRODUCT(((A$2:A$908)=Table27[[#This Row],[Climb]])*N$2:N$908)/SUMPRODUCT((((A$2:A$908)=Table27[[#This Row],[Climb]])*((N$2:N$908)&gt;0))*1), 0)</f>
        <v>15</v>
      </c>
    </row>
    <row r="321" spans="1:15" x14ac:dyDescent="0.2">
      <c r="A321" t="s">
        <v>499</v>
      </c>
      <c r="B321" t="s">
        <v>500</v>
      </c>
      <c r="C321" s="14" t="s">
        <v>498</v>
      </c>
      <c r="D321" s="25">
        <v>43006</v>
      </c>
      <c r="E3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1" t="s">
        <v>71</v>
      </c>
      <c r="G321" t="str">
        <f>VLOOKUP(Table27[[#This Row],[Climber]],Table4[],2,)</f>
        <v>M</v>
      </c>
      <c r="H321">
        <f>YEAR(Table27[[#This Row],[Date]])</f>
        <v>2017</v>
      </c>
      <c r="I3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1" s="24" t="s">
        <v>500</v>
      </c>
      <c r="K321" s="24" t="s">
        <v>70</v>
      </c>
      <c r="L321" s="24">
        <v>2</v>
      </c>
      <c r="M321" s="24" t="s">
        <v>1124</v>
      </c>
      <c r="N3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1" s="24">
        <f>ROUND(SUMPRODUCT(((A$2:A$908)=Table27[[#This Row],[Climb]])*N$2:N$908)/SUMPRODUCT((((A$2:A$908)=Table27[[#This Row],[Climb]])*((N$2:N$908)&gt;0))*1), 0)</f>
        <v>15</v>
      </c>
    </row>
    <row r="322" spans="1:15" x14ac:dyDescent="0.2">
      <c r="A322" t="s">
        <v>203</v>
      </c>
      <c r="B322" t="s">
        <v>204</v>
      </c>
      <c r="C322" s="14" t="s">
        <v>205</v>
      </c>
      <c r="D322" s="25">
        <v>43196</v>
      </c>
      <c r="E3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2" t="s">
        <v>71</v>
      </c>
      <c r="G322" t="str">
        <f>VLOOKUP(Table27[[#This Row],[Climber]],Table4[],2,)</f>
        <v>M</v>
      </c>
      <c r="H322">
        <f>YEAR(Table27[[#This Row],[Date]])</f>
        <v>2018</v>
      </c>
      <c r="I3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2" s="24" t="s">
        <v>204</v>
      </c>
      <c r="K322" s="24" t="s">
        <v>70</v>
      </c>
      <c r="L322" s="24">
        <v>1</v>
      </c>
      <c r="M322" s="24" t="s">
        <v>1129</v>
      </c>
      <c r="N3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2" s="24">
        <f>ROUND(SUMPRODUCT(((A$2:A$908)=Table27[[#This Row],[Climb]])*N$2:N$908)/SUMPRODUCT((((A$2:A$908)=Table27[[#This Row],[Climb]])*((N$2:N$908)&gt;0))*1), 0)</f>
        <v>15</v>
      </c>
    </row>
    <row r="323" spans="1:15" x14ac:dyDescent="0.2">
      <c r="A323" t="s">
        <v>206</v>
      </c>
      <c r="B323" t="s">
        <v>204</v>
      </c>
      <c r="C323" s="14" t="s">
        <v>205</v>
      </c>
      <c r="D323" s="25">
        <v>42671</v>
      </c>
      <c r="E3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3" t="s">
        <v>71</v>
      </c>
      <c r="G323" t="str">
        <f>VLOOKUP(Table27[[#This Row],[Climber]],Table4[],2,)</f>
        <v>M</v>
      </c>
      <c r="H323">
        <f>YEAR(Table27[[#This Row],[Date]])</f>
        <v>2016</v>
      </c>
      <c r="I3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3" s="24" t="s">
        <v>204</v>
      </c>
      <c r="K323" s="24" t="s">
        <v>70</v>
      </c>
      <c r="L323" s="24">
        <v>1</v>
      </c>
      <c r="M323" s="24" t="s">
        <v>1129</v>
      </c>
      <c r="N3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3" s="24">
        <f>ROUND(SUMPRODUCT(((A$2:A$908)=Table27[[#This Row],[Climb]])*N$2:N$908)/SUMPRODUCT((((A$2:A$908)=Table27[[#This Row],[Climb]])*((N$2:N$908)&gt;0))*1), 0)</f>
        <v>15</v>
      </c>
    </row>
    <row r="324" spans="1:15" x14ac:dyDescent="0.2">
      <c r="A324" t="s">
        <v>83</v>
      </c>
      <c r="B324" t="s">
        <v>84</v>
      </c>
      <c r="C324" s="14" t="s">
        <v>21</v>
      </c>
      <c r="D324" s="25">
        <v>41462</v>
      </c>
      <c r="E3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24" t="s">
        <v>53</v>
      </c>
      <c r="G324" t="str">
        <f>VLOOKUP(Table27[[#This Row],[Climber]],Table4[],2,)</f>
        <v>M</v>
      </c>
      <c r="H324">
        <f>YEAR(Table27[[#This Row],[Date]])</f>
        <v>2013</v>
      </c>
      <c r="I3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24" s="24" t="s">
        <v>84</v>
      </c>
      <c r="K324" s="24" t="s">
        <v>59</v>
      </c>
      <c r="L324" s="24">
        <v>1</v>
      </c>
      <c r="M324" s="24"/>
      <c r="N3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24" s="24">
        <f>ROUND(SUMPRODUCT(((A$2:A$908)=Table27[[#This Row],[Climb]])*N$2:N$908)/SUMPRODUCT((((A$2:A$908)=Table27[[#This Row],[Climb]])*((N$2:N$908)&gt;0))*1), 0)</f>
        <v>3</v>
      </c>
    </row>
    <row r="325" spans="1:15" x14ac:dyDescent="0.2">
      <c r="A325" t="s">
        <v>846</v>
      </c>
      <c r="B325" t="s">
        <v>359</v>
      </c>
      <c r="C325" s="14" t="s">
        <v>347</v>
      </c>
      <c r="D325" s="25">
        <v>42829</v>
      </c>
      <c r="E3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25" t="s">
        <v>71</v>
      </c>
      <c r="G325" t="str">
        <f>VLOOKUP(Table27[[#This Row],[Climber]],Table4[],2,)</f>
        <v>M</v>
      </c>
      <c r="H325">
        <f>YEAR(Table27[[#This Row],[Date]])</f>
        <v>2017</v>
      </c>
      <c r="I3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25" s="24" t="s">
        <v>359</v>
      </c>
      <c r="K325" s="24" t="s">
        <v>88</v>
      </c>
      <c r="L325" s="24">
        <v>1</v>
      </c>
      <c r="M325" s="24" t="s">
        <v>1232</v>
      </c>
      <c r="N3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25" s="24">
        <f>ROUND(SUMPRODUCT(((A$2:A$908)=Table27[[#This Row],[Climb]])*N$2:N$908)/SUMPRODUCT((((A$2:A$908)=Table27[[#This Row],[Climb]])*((N$2:N$908)&gt;0))*1), 0)</f>
        <v>16</v>
      </c>
    </row>
    <row r="326" spans="1:15" x14ac:dyDescent="0.2">
      <c r="A326" t="s">
        <v>847</v>
      </c>
      <c r="B326" t="s">
        <v>359</v>
      </c>
      <c r="C326" s="14" t="s">
        <v>347</v>
      </c>
      <c r="D326" s="25">
        <v>42525</v>
      </c>
      <c r="E3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6" t="s">
        <v>71</v>
      </c>
      <c r="G326" t="str">
        <f>VLOOKUP(Table27[[#This Row],[Climber]],Table4[],2,)</f>
        <v>M</v>
      </c>
      <c r="H326">
        <f>YEAR(Table27[[#This Row],[Date]])</f>
        <v>2016</v>
      </c>
      <c r="I3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6" s="24" t="s">
        <v>359</v>
      </c>
      <c r="K326" s="24" t="s">
        <v>1116</v>
      </c>
      <c r="L326" s="24">
        <v>1</v>
      </c>
      <c r="M326" s="24" t="s">
        <v>1233</v>
      </c>
      <c r="N3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26" s="24">
        <f>ROUND(SUMPRODUCT(((A$2:A$908)=Table27[[#This Row],[Climb]])*N$2:N$908)/SUMPRODUCT((((A$2:A$908)=Table27[[#This Row],[Climb]])*((N$2:N$908)&gt;0))*1), 0)</f>
        <v>15</v>
      </c>
    </row>
    <row r="327" spans="1:15" x14ac:dyDescent="0.2">
      <c r="A327" t="s">
        <v>848</v>
      </c>
      <c r="B327" t="s">
        <v>359</v>
      </c>
      <c r="C327" s="14" t="s">
        <v>347</v>
      </c>
      <c r="D327" s="25">
        <v>43039</v>
      </c>
      <c r="E3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7" t="s">
        <v>71</v>
      </c>
      <c r="G327" t="str">
        <f>VLOOKUP(Table27[[#This Row],[Climber]],Table4[],2,)</f>
        <v>M</v>
      </c>
      <c r="H327">
        <f>YEAR(Table27[[#This Row],[Date]])</f>
        <v>2017</v>
      </c>
      <c r="I3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7" s="24" t="s">
        <v>359</v>
      </c>
      <c r="K327" s="24" t="s">
        <v>70</v>
      </c>
      <c r="L327" s="24">
        <v>1</v>
      </c>
      <c r="M327" s="24" t="s">
        <v>1149</v>
      </c>
      <c r="N3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7" s="24">
        <f>ROUND(SUMPRODUCT(((A$2:A$908)=Table27[[#This Row],[Climb]])*N$2:N$908)/SUMPRODUCT((((A$2:A$908)=Table27[[#This Row],[Climb]])*((N$2:N$908)&gt;0))*1), 0)</f>
        <v>15</v>
      </c>
    </row>
    <row r="328" spans="1:15" x14ac:dyDescent="0.2">
      <c r="A328" t="s">
        <v>849</v>
      </c>
      <c r="B328" t="s">
        <v>850</v>
      </c>
      <c r="C328" s="2" t="s">
        <v>577</v>
      </c>
      <c r="D328" s="25">
        <v>38159</v>
      </c>
      <c r="E3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8" t="s">
        <v>53</v>
      </c>
      <c r="G328" t="str">
        <f>VLOOKUP(Table27[[#This Row],[Climber]],Table4[],2,)</f>
        <v>M</v>
      </c>
      <c r="H328">
        <f>YEAR(Table27[[#This Row],[Date]])</f>
        <v>2004</v>
      </c>
      <c r="I3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8" s="24" t="s">
        <v>850</v>
      </c>
      <c r="K328" s="24" t="s">
        <v>66</v>
      </c>
      <c r="L328" s="24">
        <v>1</v>
      </c>
      <c r="M328" s="24"/>
      <c r="N3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28" s="24">
        <f>ROUND(SUMPRODUCT(((A$2:A$908)=Table27[[#This Row],[Climb]])*N$2:N$908)/SUMPRODUCT((((A$2:A$908)=Table27[[#This Row],[Climb]])*((N$2:N$908)&gt;0))*1), 0)</f>
        <v>2</v>
      </c>
    </row>
    <row r="329" spans="1:15" x14ac:dyDescent="0.2">
      <c r="A329" t="s">
        <v>975</v>
      </c>
      <c r="B329" t="s">
        <v>1104</v>
      </c>
      <c r="C329" s="2" t="s">
        <v>977</v>
      </c>
      <c r="D329" s="25" t="s">
        <v>978</v>
      </c>
      <c r="E3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9" t="s">
        <v>53</v>
      </c>
      <c r="G329" t="str">
        <f>VLOOKUP(Table27[[#This Row],[Climber]],Table4[],2,)</f>
        <v>M</v>
      </c>
      <c r="H329">
        <f>YEAR(Table27[[#This Row],[Date]])</f>
        <v>1996</v>
      </c>
      <c r="I3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9" s="24" t="s">
        <v>976</v>
      </c>
      <c r="K329" s="24" t="s">
        <v>151</v>
      </c>
      <c r="L329" s="24">
        <v>1</v>
      </c>
      <c r="M329" s="24" t="s">
        <v>1235</v>
      </c>
      <c r="N3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29" s="24">
        <f>ROUND(SUMPRODUCT(((A$2:A$908)=Table27[[#This Row],[Climb]])*N$2:N$908)/SUMPRODUCT((((A$2:A$908)=Table27[[#This Row],[Climb]])*((N$2:N$908)&gt;0))*1), 0)</f>
        <v>2</v>
      </c>
    </row>
    <row r="330" spans="1:15" x14ac:dyDescent="0.2">
      <c r="A330" t="s">
        <v>975</v>
      </c>
      <c r="B330" t="s">
        <v>1104</v>
      </c>
      <c r="C330" s="2" t="s">
        <v>21</v>
      </c>
      <c r="D330" s="25" t="s">
        <v>803</v>
      </c>
      <c r="E3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30" t="s">
        <v>53</v>
      </c>
      <c r="G330" t="str">
        <f>VLOOKUP(Table27[[#This Row],[Climber]],Table4[],2,)</f>
        <v>M</v>
      </c>
      <c r="H330">
        <f>YEAR(Table27[[#This Row],[Date]])</f>
        <v>2008</v>
      </c>
      <c r="I3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30" s="24" t="s">
        <v>976</v>
      </c>
      <c r="K330" s="24" t="s">
        <v>66</v>
      </c>
      <c r="L330" s="24">
        <v>2</v>
      </c>
      <c r="M330" s="24" t="s">
        <v>1234</v>
      </c>
      <c r="N3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30" s="24">
        <f>ROUND(SUMPRODUCT(((A$2:A$908)=Table27[[#This Row],[Climb]])*N$2:N$908)/SUMPRODUCT((((A$2:A$908)=Table27[[#This Row],[Climb]])*((N$2:N$908)&gt;0))*1), 0)</f>
        <v>2</v>
      </c>
    </row>
    <row r="331" spans="1:15" x14ac:dyDescent="0.2">
      <c r="A331" t="s">
        <v>432</v>
      </c>
      <c r="B331" t="s">
        <v>1095</v>
      </c>
      <c r="C331" s="14" t="s">
        <v>503</v>
      </c>
      <c r="D331" s="25">
        <v>42948</v>
      </c>
      <c r="E3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1" t="s">
        <v>71</v>
      </c>
      <c r="G331" t="str">
        <f>VLOOKUP(Table27[[#This Row],[Climber]],Table4[],2,)</f>
        <v>M</v>
      </c>
      <c r="H331">
        <f>YEAR(Table27[[#This Row],[Date]])</f>
        <v>2017</v>
      </c>
      <c r="I3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1" s="24" t="s">
        <v>433</v>
      </c>
      <c r="K331" s="24" t="s">
        <v>70</v>
      </c>
      <c r="L331" s="24">
        <v>1</v>
      </c>
      <c r="M331" s="24" t="s">
        <v>1188</v>
      </c>
      <c r="N3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1" s="24">
        <f>ROUND(SUMPRODUCT(((A$2:A$908)=Table27[[#This Row],[Climb]])*N$2:N$908)/SUMPRODUCT((((A$2:A$908)=Table27[[#This Row],[Climb]])*((N$2:N$908)&gt;0))*1), 0)</f>
        <v>15</v>
      </c>
    </row>
    <row r="332" spans="1:15" x14ac:dyDescent="0.2">
      <c r="A332" t="s">
        <v>432</v>
      </c>
      <c r="B332" t="s">
        <v>1095</v>
      </c>
      <c r="C332" s="14" t="s">
        <v>28</v>
      </c>
      <c r="D332" s="25">
        <v>43351</v>
      </c>
      <c r="E3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2" t="s">
        <v>71</v>
      </c>
      <c r="G332" t="str">
        <f>VLOOKUP(Table27[[#This Row],[Climber]],Table4[],2,)</f>
        <v>M</v>
      </c>
      <c r="H332">
        <f>YEAR(Table27[[#This Row],[Date]])</f>
        <v>2018</v>
      </c>
      <c r="I3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2" s="24" t="s">
        <v>433</v>
      </c>
      <c r="K332" s="24" t="s">
        <v>1116</v>
      </c>
      <c r="L332" s="24">
        <v>2</v>
      </c>
      <c r="M332" s="24" t="s">
        <v>1116</v>
      </c>
      <c r="N3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32" s="24">
        <f>ROUND(SUMPRODUCT(((A$2:A$908)=Table27[[#This Row],[Climb]])*N$2:N$908)/SUMPRODUCT((((A$2:A$908)=Table27[[#This Row],[Climb]])*((N$2:N$908)&gt;0))*1), 0)</f>
        <v>15</v>
      </c>
    </row>
    <row r="333" spans="1:15" x14ac:dyDescent="0.2">
      <c r="A333" t="s">
        <v>432</v>
      </c>
      <c r="B333" t="s">
        <v>1095</v>
      </c>
      <c r="C333" s="14" t="s">
        <v>429</v>
      </c>
      <c r="D333" s="25">
        <v>43344</v>
      </c>
      <c r="E3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3" t="s">
        <v>71</v>
      </c>
      <c r="G333" t="str">
        <f>VLOOKUP(Table27[[#This Row],[Climber]],Table4[],2,)</f>
        <v>M</v>
      </c>
      <c r="H333">
        <f>YEAR(Table27[[#This Row],[Date]])</f>
        <v>2018</v>
      </c>
      <c r="I3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3" s="24" t="s">
        <v>433</v>
      </c>
      <c r="K333" s="24" t="s">
        <v>70</v>
      </c>
      <c r="L333" s="24">
        <v>3</v>
      </c>
      <c r="M333" s="24"/>
      <c r="N3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3" s="24">
        <f>ROUND(SUMPRODUCT(((A$2:A$908)=Table27[[#This Row],[Climb]])*N$2:N$908)/SUMPRODUCT((((A$2:A$908)=Table27[[#This Row],[Climb]])*((N$2:N$908)&gt;0))*1), 0)</f>
        <v>15</v>
      </c>
    </row>
    <row r="334" spans="1:15" x14ac:dyDescent="0.2">
      <c r="A334" t="s">
        <v>432</v>
      </c>
      <c r="B334" t="s">
        <v>1095</v>
      </c>
      <c r="C334" s="14" t="s">
        <v>498</v>
      </c>
      <c r="D334" s="25">
        <v>43365</v>
      </c>
      <c r="E3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4" t="s">
        <v>71</v>
      </c>
      <c r="G334" t="str">
        <f>VLOOKUP(Table27[[#This Row],[Climber]],Table4[],2,)</f>
        <v>M</v>
      </c>
      <c r="H334">
        <f>YEAR(Table27[[#This Row],[Date]])</f>
        <v>2018</v>
      </c>
      <c r="I3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4" s="24" t="s">
        <v>433</v>
      </c>
      <c r="K334" s="24" t="s">
        <v>95</v>
      </c>
      <c r="L334" s="24">
        <v>4</v>
      </c>
      <c r="M334" s="24"/>
      <c r="N3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34" s="24">
        <f>ROUND(SUMPRODUCT(((A$2:A$908)=Table27[[#This Row],[Climb]])*N$2:N$908)/SUMPRODUCT((((A$2:A$908)=Table27[[#This Row],[Climb]])*((N$2:N$908)&gt;0))*1), 0)</f>
        <v>15</v>
      </c>
    </row>
    <row r="335" spans="1:15" x14ac:dyDescent="0.2">
      <c r="A335" t="s">
        <v>651</v>
      </c>
      <c r="B335" t="s">
        <v>854</v>
      </c>
      <c r="C335" s="14" t="s">
        <v>28</v>
      </c>
      <c r="D335" s="25">
        <v>41891</v>
      </c>
      <c r="E3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5" t="s">
        <v>71</v>
      </c>
      <c r="G335" t="str">
        <f>VLOOKUP(Table27[[#This Row],[Climber]],Table4[],2,)</f>
        <v>M</v>
      </c>
      <c r="H335">
        <f>YEAR(Table27[[#This Row],[Date]])</f>
        <v>2014</v>
      </c>
      <c r="I3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5" s="24" t="s">
        <v>191</v>
      </c>
      <c r="K335" s="24" t="s">
        <v>70</v>
      </c>
      <c r="L335" s="24">
        <v>1</v>
      </c>
      <c r="M335" s="24"/>
      <c r="N3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5" s="24">
        <f>ROUND(SUMPRODUCT(((A$2:A$908)=Table27[[#This Row],[Climb]])*N$2:N$908)/SUMPRODUCT((((A$2:A$908)=Table27[[#This Row],[Climb]])*((N$2:N$908)&gt;0))*1), 0)</f>
        <v>15</v>
      </c>
    </row>
    <row r="336" spans="1:15" x14ac:dyDescent="0.2">
      <c r="A336" t="s">
        <v>215</v>
      </c>
      <c r="B336" t="s">
        <v>854</v>
      </c>
      <c r="C336" s="14" t="s">
        <v>209</v>
      </c>
      <c r="D336" s="25">
        <v>41487</v>
      </c>
      <c r="E3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6" t="s">
        <v>71</v>
      </c>
      <c r="G336" t="str">
        <f>VLOOKUP(Table27[[#This Row],[Climber]],Table4[],2,)</f>
        <v>M</v>
      </c>
      <c r="H336">
        <f>YEAR(Table27[[#This Row],[Date]])</f>
        <v>2013</v>
      </c>
      <c r="I3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6" s="24" t="s">
        <v>191</v>
      </c>
      <c r="K336" s="24" t="s">
        <v>70</v>
      </c>
      <c r="L336" s="24">
        <v>1</v>
      </c>
      <c r="M336" s="24" t="s">
        <v>1389</v>
      </c>
      <c r="N3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6" s="24">
        <f>ROUND(SUMPRODUCT(((A$2:A$908)=Table27[[#This Row],[Climb]])*N$2:N$908)/SUMPRODUCT((((A$2:A$908)=Table27[[#This Row],[Climb]])*((N$2:N$908)&gt;0))*1), 0)</f>
        <v>15</v>
      </c>
    </row>
    <row r="337" spans="1:15" x14ac:dyDescent="0.2">
      <c r="A337" t="s">
        <v>650</v>
      </c>
      <c r="B337" t="s">
        <v>854</v>
      </c>
      <c r="C337" s="14" t="s">
        <v>28</v>
      </c>
      <c r="D337" s="25">
        <v>42268</v>
      </c>
      <c r="E3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7" t="s">
        <v>71</v>
      </c>
      <c r="G337" t="str">
        <f>VLOOKUP(Table27[[#This Row],[Climber]],Table4[],2,)</f>
        <v>M</v>
      </c>
      <c r="H337">
        <f>YEAR(Table27[[#This Row],[Date]])</f>
        <v>2015</v>
      </c>
      <c r="I3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7" s="24" t="s">
        <v>191</v>
      </c>
      <c r="K337" s="24" t="s">
        <v>70</v>
      </c>
      <c r="L337" s="24">
        <v>1</v>
      </c>
      <c r="M337" s="24" t="s">
        <v>1237</v>
      </c>
      <c r="N3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7" s="24">
        <f>ROUND(SUMPRODUCT(((A$2:A$908)=Table27[[#This Row],[Climb]])*N$2:N$908)/SUMPRODUCT((((A$2:A$908)=Table27[[#This Row],[Climb]])*((N$2:N$908)&gt;0))*1), 0)</f>
        <v>15</v>
      </c>
    </row>
    <row r="338" spans="1:15" x14ac:dyDescent="0.2">
      <c r="A338" t="s">
        <v>1244</v>
      </c>
      <c r="B338" t="s">
        <v>854</v>
      </c>
      <c r="C338" s="14" t="s">
        <v>347</v>
      </c>
      <c r="D338" s="25">
        <v>38119</v>
      </c>
      <c r="E3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8" t="s">
        <v>71</v>
      </c>
      <c r="G338" t="str">
        <f>VLOOKUP(Table27[[#This Row],[Climber]],Table4[],2,)</f>
        <v>M</v>
      </c>
      <c r="H338">
        <f>YEAR(Table27[[#This Row],[Date]])</f>
        <v>2004</v>
      </c>
      <c r="I3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8" s="24" t="s">
        <v>191</v>
      </c>
      <c r="K338" s="24" t="s">
        <v>70</v>
      </c>
      <c r="L338" s="24">
        <v>1</v>
      </c>
      <c r="M338" s="24" t="s">
        <v>1238</v>
      </c>
      <c r="N3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8" s="24">
        <f>ROUND(SUMPRODUCT(((A$2:A$908)=Table27[[#This Row],[Climb]])*N$2:N$908)/SUMPRODUCT((((A$2:A$908)=Table27[[#This Row],[Climb]])*((N$2:N$908)&gt;0))*1), 0)</f>
        <v>15</v>
      </c>
    </row>
    <row r="339" spans="1:15" x14ac:dyDescent="0.2">
      <c r="A339" t="s">
        <v>1244</v>
      </c>
      <c r="B339" t="s">
        <v>854</v>
      </c>
      <c r="C339" s="14" t="s">
        <v>336</v>
      </c>
      <c r="D339" s="25">
        <v>39368</v>
      </c>
      <c r="E3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9" t="s">
        <v>71</v>
      </c>
      <c r="G339" t="str">
        <f>VLOOKUP(Table27[[#This Row],[Climber]],Table4[],2,)</f>
        <v>M</v>
      </c>
      <c r="H339">
        <f>YEAR(Table27[[#This Row],[Date]])</f>
        <v>2007</v>
      </c>
      <c r="I3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9" s="24" t="s">
        <v>191</v>
      </c>
      <c r="K339" s="24" t="s">
        <v>70</v>
      </c>
      <c r="L339" s="24">
        <v>2</v>
      </c>
      <c r="M339" s="24"/>
      <c r="N3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9" s="24">
        <f>ROUND(SUMPRODUCT(((A$2:A$908)=Table27[[#This Row],[Climb]])*N$2:N$908)/SUMPRODUCT((((A$2:A$908)=Table27[[#This Row],[Climb]])*((N$2:N$908)&gt;0))*1), 0)</f>
        <v>15</v>
      </c>
    </row>
    <row r="340" spans="1:15" x14ac:dyDescent="0.2">
      <c r="A340" t="s">
        <v>1244</v>
      </c>
      <c r="B340" t="s">
        <v>854</v>
      </c>
      <c r="C340" s="14" t="s">
        <v>463</v>
      </c>
      <c r="D340" s="25">
        <v>40353</v>
      </c>
      <c r="E3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0" t="s">
        <v>71</v>
      </c>
      <c r="G340" t="str">
        <f>VLOOKUP(Table27[[#This Row],[Climber]],Table4[],2,)</f>
        <v>M</v>
      </c>
      <c r="H340">
        <f>YEAR(Table27[[#This Row],[Date]])</f>
        <v>2010</v>
      </c>
      <c r="I3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0" s="24" t="s">
        <v>191</v>
      </c>
      <c r="K340" s="24" t="s">
        <v>1239</v>
      </c>
      <c r="L340" s="24">
        <v>3</v>
      </c>
      <c r="M340" s="24" t="s">
        <v>1390</v>
      </c>
      <c r="N3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0" s="24">
        <f>ROUND(SUMPRODUCT(((A$2:A$908)=Table27[[#This Row],[Climb]])*N$2:N$908)/SUMPRODUCT((((A$2:A$908)=Table27[[#This Row],[Climb]])*((N$2:N$908)&gt;0))*1), 0)</f>
        <v>15</v>
      </c>
    </row>
    <row r="341" spans="1:15" x14ac:dyDescent="0.2">
      <c r="A341" t="s">
        <v>1244</v>
      </c>
      <c r="B341" t="s">
        <v>854</v>
      </c>
      <c r="C341" s="14" t="s">
        <v>537</v>
      </c>
      <c r="D341" s="25">
        <v>40793</v>
      </c>
      <c r="E3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1" t="s">
        <v>71</v>
      </c>
      <c r="G341" t="str">
        <f>VLOOKUP(Table27[[#This Row],[Climber]],Table4[],2,)</f>
        <v>M</v>
      </c>
      <c r="H341">
        <f>YEAR(Table27[[#This Row],[Date]])</f>
        <v>2011</v>
      </c>
      <c r="I3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1" s="24" t="s">
        <v>191</v>
      </c>
      <c r="K341" s="24" t="s">
        <v>88</v>
      </c>
      <c r="L341" s="24">
        <v>4</v>
      </c>
      <c r="M341" s="24"/>
      <c r="N3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1" s="24">
        <f>ROUND(SUMPRODUCT(((A$2:A$908)=Table27[[#This Row],[Climb]])*N$2:N$908)/SUMPRODUCT((((A$2:A$908)=Table27[[#This Row],[Climb]])*((N$2:N$908)&gt;0))*1), 0)</f>
        <v>15</v>
      </c>
    </row>
    <row r="342" spans="1:15" x14ac:dyDescent="0.2">
      <c r="A342" t="s">
        <v>1244</v>
      </c>
      <c r="B342" t="s">
        <v>854</v>
      </c>
      <c r="C342" s="14" t="s">
        <v>260</v>
      </c>
      <c r="D342" s="25">
        <v>40816</v>
      </c>
      <c r="E3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2" t="s">
        <v>71</v>
      </c>
      <c r="G342" t="str">
        <f>VLOOKUP(Table27[[#This Row],[Climber]],Table4[],2,)</f>
        <v>M</v>
      </c>
      <c r="H342">
        <f>YEAR(Table27[[#This Row],[Date]])</f>
        <v>2011</v>
      </c>
      <c r="I3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2" s="24" t="s">
        <v>191</v>
      </c>
      <c r="K342" s="24" t="s">
        <v>95</v>
      </c>
      <c r="L342" s="24">
        <v>5</v>
      </c>
      <c r="M342" s="24"/>
      <c r="N3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2" s="24">
        <f>ROUND(SUMPRODUCT(((A$2:A$908)=Table27[[#This Row],[Climb]])*N$2:N$908)/SUMPRODUCT((((A$2:A$908)=Table27[[#This Row],[Climb]])*((N$2:N$908)&gt;0))*1), 0)</f>
        <v>15</v>
      </c>
    </row>
    <row r="343" spans="1:15" x14ac:dyDescent="0.2">
      <c r="A343" t="s">
        <v>1244</v>
      </c>
      <c r="B343" t="s">
        <v>854</v>
      </c>
      <c r="C343" s="14" t="s">
        <v>429</v>
      </c>
      <c r="D343" s="25">
        <v>41068</v>
      </c>
      <c r="E3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3" t="s">
        <v>71</v>
      </c>
      <c r="G343" t="str">
        <f>VLOOKUP(Table27[[#This Row],[Climber]],Table4[],2,)</f>
        <v>M</v>
      </c>
      <c r="H343">
        <f>YEAR(Table27[[#This Row],[Date]])</f>
        <v>2012</v>
      </c>
      <c r="I3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3" s="24" t="s">
        <v>191</v>
      </c>
      <c r="K343" s="24" t="s">
        <v>1240</v>
      </c>
      <c r="L343" s="24">
        <v>6</v>
      </c>
      <c r="M343" s="24"/>
      <c r="N3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3" s="24">
        <f>ROUND(SUMPRODUCT(((A$2:A$908)=Table27[[#This Row],[Climb]])*N$2:N$908)/SUMPRODUCT((((A$2:A$908)=Table27[[#This Row],[Climb]])*((N$2:N$908)&gt;0))*1), 0)</f>
        <v>15</v>
      </c>
    </row>
    <row r="344" spans="1:15" x14ac:dyDescent="0.2">
      <c r="A344" t="s">
        <v>1244</v>
      </c>
      <c r="B344" t="s">
        <v>854</v>
      </c>
      <c r="C344" s="14" t="s">
        <v>518</v>
      </c>
      <c r="D344" s="25">
        <v>41077</v>
      </c>
      <c r="E3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4" t="s">
        <v>71</v>
      </c>
      <c r="G344" t="str">
        <f>VLOOKUP(Table27[[#This Row],[Climber]],Table4[],2,)</f>
        <v>M</v>
      </c>
      <c r="H344">
        <f>YEAR(Table27[[#This Row],[Date]])</f>
        <v>2012</v>
      </c>
      <c r="I3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4" s="24" t="s">
        <v>191</v>
      </c>
      <c r="K344" s="24" t="s">
        <v>1240</v>
      </c>
      <c r="L344" s="24">
        <v>7</v>
      </c>
      <c r="M344" s="24"/>
      <c r="N3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4" s="24">
        <f>ROUND(SUMPRODUCT(((A$2:A$908)=Table27[[#This Row],[Climb]])*N$2:N$908)/SUMPRODUCT((((A$2:A$908)=Table27[[#This Row],[Climb]])*((N$2:N$908)&gt;0))*1), 0)</f>
        <v>15</v>
      </c>
    </row>
    <row r="345" spans="1:15" x14ac:dyDescent="0.2">
      <c r="A345" t="s">
        <v>1244</v>
      </c>
      <c r="B345" t="s">
        <v>854</v>
      </c>
      <c r="C345" s="14" t="s">
        <v>209</v>
      </c>
      <c r="D345" s="25">
        <v>41461</v>
      </c>
      <c r="E3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5" t="s">
        <v>71</v>
      </c>
      <c r="G345" t="str">
        <f>VLOOKUP(Table27[[#This Row],[Climber]],Table4[],2,)</f>
        <v>M</v>
      </c>
      <c r="H345">
        <f>YEAR(Table27[[#This Row],[Date]])</f>
        <v>2013</v>
      </c>
      <c r="I3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5" s="24" t="s">
        <v>191</v>
      </c>
      <c r="K345" s="24" t="s">
        <v>1236</v>
      </c>
      <c r="L345" s="24">
        <v>8</v>
      </c>
      <c r="M345" s="24"/>
      <c r="N3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5" s="24">
        <f>ROUND(SUMPRODUCT(((A$2:A$908)=Table27[[#This Row],[Climb]])*N$2:N$908)/SUMPRODUCT((((A$2:A$908)=Table27[[#This Row],[Climb]])*((N$2:N$908)&gt;0))*1), 0)</f>
        <v>15</v>
      </c>
    </row>
    <row r="346" spans="1:15" x14ac:dyDescent="0.2">
      <c r="A346" t="s">
        <v>1244</v>
      </c>
      <c r="B346" t="s">
        <v>854</v>
      </c>
      <c r="C346" s="14" t="s">
        <v>31</v>
      </c>
      <c r="D346" s="25">
        <v>41478</v>
      </c>
      <c r="E3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6" t="s">
        <v>71</v>
      </c>
      <c r="G346" t="str">
        <f>VLOOKUP(Table27[[#This Row],[Climber]],Table4[],2,)</f>
        <v>M</v>
      </c>
      <c r="H346">
        <f>YEAR(Table27[[#This Row],[Date]])</f>
        <v>2013</v>
      </c>
      <c r="I3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6" s="24" t="s">
        <v>191</v>
      </c>
      <c r="K346" s="24" t="s">
        <v>1236</v>
      </c>
      <c r="L346" s="24">
        <v>9</v>
      </c>
      <c r="M346" s="24"/>
      <c r="N3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6" s="24">
        <f>ROUND(SUMPRODUCT(((A$2:A$908)=Table27[[#This Row],[Climb]])*N$2:N$908)/SUMPRODUCT((((A$2:A$908)=Table27[[#This Row],[Climb]])*((N$2:N$908)&gt;0))*1), 0)</f>
        <v>15</v>
      </c>
    </row>
    <row r="347" spans="1:15" x14ac:dyDescent="0.2">
      <c r="A347" t="s">
        <v>1244</v>
      </c>
      <c r="B347" t="s">
        <v>854</v>
      </c>
      <c r="C347" s="14" t="s">
        <v>192</v>
      </c>
      <c r="D347" s="25">
        <v>42518</v>
      </c>
      <c r="E3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7" t="s">
        <v>71</v>
      </c>
      <c r="G347" t="str">
        <f>VLOOKUP(Table27[[#This Row],[Climber]],Table4[],2,)</f>
        <v>M</v>
      </c>
      <c r="H347">
        <f>YEAR(Table27[[#This Row],[Date]])</f>
        <v>2016</v>
      </c>
      <c r="I3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7" s="24" t="s">
        <v>191</v>
      </c>
      <c r="K347" s="24" t="s">
        <v>95</v>
      </c>
      <c r="L347" s="24">
        <v>10</v>
      </c>
      <c r="M347" s="24" t="s">
        <v>1242</v>
      </c>
      <c r="N3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7" s="24">
        <f>ROUND(SUMPRODUCT(((A$2:A$908)=Table27[[#This Row],[Climb]])*N$2:N$908)/SUMPRODUCT((((A$2:A$908)=Table27[[#This Row],[Climb]])*((N$2:N$908)&gt;0))*1), 0)</f>
        <v>15</v>
      </c>
    </row>
    <row r="348" spans="1:15" x14ac:dyDescent="0.2">
      <c r="A348" t="s">
        <v>1244</v>
      </c>
      <c r="B348" t="s">
        <v>854</v>
      </c>
      <c r="C348" s="14" t="s">
        <v>737</v>
      </c>
      <c r="D348" s="25">
        <v>43028</v>
      </c>
      <c r="E3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8" t="s">
        <v>71</v>
      </c>
      <c r="G348" t="str">
        <f>VLOOKUP(Table27[[#This Row],[Climber]],Table4[],2,)</f>
        <v>M</v>
      </c>
      <c r="H348">
        <f>YEAR(Table27[[#This Row],[Date]])</f>
        <v>2017</v>
      </c>
      <c r="I3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8" s="24" t="s">
        <v>191</v>
      </c>
      <c r="K348" s="24" t="s">
        <v>95</v>
      </c>
      <c r="L348" s="24">
        <v>11</v>
      </c>
      <c r="M348" s="24" t="s">
        <v>1243</v>
      </c>
      <c r="N3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8" s="24">
        <f>ROUND(SUMPRODUCT(((A$2:A$908)=Table27[[#This Row],[Climb]])*N$2:N$908)/SUMPRODUCT((((A$2:A$908)=Table27[[#This Row],[Climb]])*((N$2:N$908)&gt;0))*1), 0)</f>
        <v>15</v>
      </c>
    </row>
    <row r="349" spans="1:15" x14ac:dyDescent="0.2">
      <c r="A349" t="s">
        <v>1241</v>
      </c>
      <c r="B349" t="s">
        <v>854</v>
      </c>
      <c r="C349" s="14" t="s">
        <v>537</v>
      </c>
      <c r="D349" s="25">
        <v>41223</v>
      </c>
      <c r="E3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49" t="s">
        <v>71</v>
      </c>
      <c r="G349" t="str">
        <f>VLOOKUP(Table27[[#This Row],[Climber]],Table4[],2,)</f>
        <v>M</v>
      </c>
      <c r="H349">
        <f>YEAR(Table27[[#This Row],[Date]])</f>
        <v>2012</v>
      </c>
      <c r="I3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49" s="24" t="s">
        <v>191</v>
      </c>
      <c r="K349" s="24" t="s">
        <v>88</v>
      </c>
      <c r="L349" s="24">
        <v>1</v>
      </c>
      <c r="M349" s="24"/>
      <c r="N3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9" s="24">
        <f>ROUND(SUMPRODUCT(((A$2:A$908)=Table27[[#This Row],[Climb]])*N$2:N$908)/SUMPRODUCT((((A$2:A$908)=Table27[[#This Row],[Climb]])*((N$2:N$908)&gt;0))*1), 0)</f>
        <v>16</v>
      </c>
    </row>
    <row r="350" spans="1:15" x14ac:dyDescent="0.2">
      <c r="A350" t="s">
        <v>1241</v>
      </c>
      <c r="B350" t="s">
        <v>854</v>
      </c>
      <c r="C350" s="14" t="s">
        <v>591</v>
      </c>
      <c r="D350" s="25">
        <v>42312</v>
      </c>
      <c r="E3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0" t="s">
        <v>71</v>
      </c>
      <c r="G350" t="str">
        <f>VLOOKUP(Table27[[#This Row],[Climber]],Table4[],2,)</f>
        <v>M</v>
      </c>
      <c r="H350">
        <f>YEAR(Table27[[#This Row],[Date]])</f>
        <v>2015</v>
      </c>
      <c r="I3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0" s="24" t="s">
        <v>191</v>
      </c>
      <c r="K350" s="24" t="s">
        <v>70</v>
      </c>
      <c r="L350" s="24">
        <v>2</v>
      </c>
      <c r="M350" s="24" t="s">
        <v>1124</v>
      </c>
      <c r="N3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0" s="24">
        <f>ROUND(SUMPRODUCT(((A$2:A$908)=Table27[[#This Row],[Climb]])*N$2:N$908)/SUMPRODUCT((((A$2:A$908)=Table27[[#This Row],[Climb]])*((N$2:N$908)&gt;0))*1), 0)</f>
        <v>16</v>
      </c>
    </row>
    <row r="351" spans="1:15" x14ac:dyDescent="0.2">
      <c r="A351" t="s">
        <v>216</v>
      </c>
      <c r="B351" t="s">
        <v>854</v>
      </c>
      <c r="C351" s="14" t="s">
        <v>209</v>
      </c>
      <c r="D351" s="25">
        <v>41487</v>
      </c>
      <c r="E3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1" t="s">
        <v>71</v>
      </c>
      <c r="G351" t="str">
        <f>VLOOKUP(Table27[[#This Row],[Climber]],Table4[],2,)</f>
        <v>M</v>
      </c>
      <c r="H351">
        <f>YEAR(Table27[[#This Row],[Date]])</f>
        <v>2013</v>
      </c>
      <c r="I3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1" s="24" t="s">
        <v>191</v>
      </c>
      <c r="K351" s="24" t="s">
        <v>88</v>
      </c>
      <c r="L351" s="24">
        <v>1</v>
      </c>
      <c r="M351" s="24" t="s">
        <v>1391</v>
      </c>
      <c r="N3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51" s="24">
        <f>ROUND(SUMPRODUCT(((A$2:A$908)=Table27[[#This Row],[Climb]])*N$2:N$908)/SUMPRODUCT((((A$2:A$908)=Table27[[#This Row],[Climb]])*((N$2:N$908)&gt;0))*1), 0)</f>
        <v>16</v>
      </c>
    </row>
    <row r="352" spans="1:15" x14ac:dyDescent="0.2">
      <c r="A352" t="s">
        <v>331</v>
      </c>
      <c r="B352" t="s">
        <v>1106</v>
      </c>
      <c r="C352" s="14" t="s">
        <v>318</v>
      </c>
      <c r="D352" s="25">
        <v>42876</v>
      </c>
      <c r="E3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2" t="s">
        <v>71</v>
      </c>
      <c r="G352" t="str">
        <f>VLOOKUP(Table27[[#This Row],[Climber]],Table4[],2,)</f>
        <v>M</v>
      </c>
      <c r="H352">
        <f>YEAR(Table27[[#This Row],[Date]])</f>
        <v>2017</v>
      </c>
      <c r="I3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2" s="24" t="s">
        <v>332</v>
      </c>
      <c r="K352" s="24" t="s">
        <v>70</v>
      </c>
      <c r="L352" s="24">
        <v>1</v>
      </c>
      <c r="M352" s="24" t="s">
        <v>1245</v>
      </c>
      <c r="N3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2" s="24">
        <f>ROUND(SUMPRODUCT(((A$2:A$908)=Table27[[#This Row],[Climb]])*N$2:N$908)/SUMPRODUCT((((A$2:A$908)=Table27[[#This Row],[Climb]])*((N$2:N$908)&gt;0))*1), 0)</f>
        <v>15</v>
      </c>
    </row>
    <row r="353" spans="1:15" x14ac:dyDescent="0.2">
      <c r="A353" t="s">
        <v>344</v>
      </c>
      <c r="B353" t="s">
        <v>856</v>
      </c>
      <c r="C353" s="14" t="s">
        <v>346</v>
      </c>
      <c r="D353" s="25">
        <v>43161</v>
      </c>
      <c r="E3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3" t="s">
        <v>71</v>
      </c>
      <c r="G353" t="str">
        <f>VLOOKUP(Table27[[#This Row],[Climber]],Table4[],2,)</f>
        <v>M</v>
      </c>
      <c r="H353">
        <f>YEAR(Table27[[#This Row],[Date]])</f>
        <v>2018</v>
      </c>
      <c r="I3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3" s="24" t="s">
        <v>345</v>
      </c>
      <c r="K353" s="24" t="s">
        <v>70</v>
      </c>
      <c r="L353" s="24">
        <v>1</v>
      </c>
      <c r="M353" s="24" t="s">
        <v>1245</v>
      </c>
      <c r="N3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3" s="24">
        <f>ROUND(SUMPRODUCT(((A$2:A$908)=Table27[[#This Row],[Climb]])*N$2:N$908)/SUMPRODUCT((((A$2:A$908)=Table27[[#This Row],[Climb]])*((N$2:N$908)&gt;0))*1), 0)</f>
        <v>15</v>
      </c>
    </row>
    <row r="354" spans="1:15" x14ac:dyDescent="0.2">
      <c r="A354" t="s">
        <v>855</v>
      </c>
      <c r="B354" t="s">
        <v>856</v>
      </c>
      <c r="C354" s="2" t="s">
        <v>857</v>
      </c>
      <c r="D354" s="25" t="s">
        <v>786</v>
      </c>
      <c r="E3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54" t="s">
        <v>53</v>
      </c>
      <c r="G354" t="str">
        <f>VLOOKUP(Table27[[#This Row],[Climber]],Table4[],2,)</f>
        <v>F</v>
      </c>
      <c r="H354">
        <f>YEAR(Table27[[#This Row],[Date]])</f>
        <v>2017</v>
      </c>
      <c r="I3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54" s="24" t="s">
        <v>1031</v>
      </c>
      <c r="K354" s="24" t="s">
        <v>66</v>
      </c>
      <c r="L354" s="24">
        <v>1</v>
      </c>
      <c r="M354" s="24" t="s">
        <v>1246</v>
      </c>
      <c r="N3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54" s="24">
        <f>ROUND(SUMPRODUCT(((A$2:A$908)=Table27[[#This Row],[Climb]])*N$2:N$908)/SUMPRODUCT((((A$2:A$908)=Table27[[#This Row],[Climb]])*((N$2:N$908)&gt;0))*1), 0)</f>
        <v>2</v>
      </c>
    </row>
    <row r="355" spans="1:15" x14ac:dyDescent="0.2">
      <c r="A355" t="s">
        <v>272</v>
      </c>
      <c r="B355" t="s">
        <v>271</v>
      </c>
      <c r="C355" s="14" t="s">
        <v>269</v>
      </c>
      <c r="D355" s="25">
        <v>42042</v>
      </c>
      <c r="E3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5" t="s">
        <v>71</v>
      </c>
      <c r="G355" t="str">
        <f>VLOOKUP(Table27[[#This Row],[Climber]],Table4[],2,)</f>
        <v>M</v>
      </c>
      <c r="H355">
        <f>YEAR(Table27[[#This Row],[Date]])</f>
        <v>2015</v>
      </c>
      <c r="I3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5" s="24" t="s">
        <v>271</v>
      </c>
      <c r="K355" s="24" t="s">
        <v>1116</v>
      </c>
      <c r="L355" s="24">
        <v>1</v>
      </c>
      <c r="M355" s="24" t="s">
        <v>1116</v>
      </c>
      <c r="N3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55" s="24">
        <f>ROUND(SUMPRODUCT(((A$2:A$908)=Table27[[#This Row],[Climb]])*N$2:N$908)/SUMPRODUCT((((A$2:A$908)=Table27[[#This Row],[Climb]])*((N$2:N$908)&gt;0))*1), 0)</f>
        <v>15</v>
      </c>
    </row>
    <row r="356" spans="1:15" x14ac:dyDescent="0.2">
      <c r="A356" t="s">
        <v>270</v>
      </c>
      <c r="B356" t="s">
        <v>271</v>
      </c>
      <c r="C356" s="14" t="s">
        <v>269</v>
      </c>
      <c r="D356" s="25">
        <v>42077</v>
      </c>
      <c r="E3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6" t="s">
        <v>71</v>
      </c>
      <c r="G356" t="str">
        <f>VLOOKUP(Table27[[#This Row],[Climber]],Table4[],2,)</f>
        <v>M</v>
      </c>
      <c r="H356">
        <f>YEAR(Table27[[#This Row],[Date]])</f>
        <v>2015</v>
      </c>
      <c r="I3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6" s="24" t="s">
        <v>271</v>
      </c>
      <c r="K356" s="24" t="s">
        <v>70</v>
      </c>
      <c r="L356" s="24">
        <v>1</v>
      </c>
      <c r="M356" s="24"/>
      <c r="N3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6" s="24">
        <f>ROUND(SUMPRODUCT(((A$2:A$908)=Table27[[#This Row],[Climb]])*N$2:N$908)/SUMPRODUCT((((A$2:A$908)=Table27[[#This Row],[Climb]])*((N$2:N$908)&gt;0))*1), 0)</f>
        <v>15</v>
      </c>
    </row>
    <row r="357" spans="1:15" x14ac:dyDescent="0.2">
      <c r="A357" t="s">
        <v>406</v>
      </c>
      <c r="B357" t="s">
        <v>405</v>
      </c>
      <c r="C357" s="14" t="s">
        <v>429</v>
      </c>
      <c r="D357" s="25">
        <v>40834</v>
      </c>
      <c r="E3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7" t="s">
        <v>71</v>
      </c>
      <c r="G357" t="str">
        <f>VLOOKUP(Table27[[#This Row],[Climber]],Table4[],2,)</f>
        <v>M</v>
      </c>
      <c r="H357">
        <f>YEAR(Table27[[#This Row],[Date]])</f>
        <v>2011</v>
      </c>
      <c r="I3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7" s="24" t="s">
        <v>405</v>
      </c>
      <c r="K357" s="24" t="s">
        <v>70</v>
      </c>
      <c r="L357" s="24">
        <v>1</v>
      </c>
      <c r="M357" s="24"/>
      <c r="N3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7" s="24">
        <f>ROUND(SUMPRODUCT(((A$2:A$908)=Table27[[#This Row],[Climb]])*N$2:N$908)/SUMPRODUCT((((A$2:A$908)=Table27[[#This Row],[Climb]])*((N$2:N$908)&gt;0))*1), 0)</f>
        <v>15</v>
      </c>
    </row>
    <row r="358" spans="1:15" x14ac:dyDescent="0.2">
      <c r="A358" t="s">
        <v>406</v>
      </c>
      <c r="B358" t="s">
        <v>405</v>
      </c>
      <c r="C358" s="14" t="s">
        <v>31</v>
      </c>
      <c r="D358" s="25">
        <v>41413</v>
      </c>
      <c r="E3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8" t="s">
        <v>71</v>
      </c>
      <c r="G358" t="str">
        <f>VLOOKUP(Table27[[#This Row],[Climber]],Table4[],2,)</f>
        <v>M</v>
      </c>
      <c r="H358">
        <f>YEAR(Table27[[#This Row],[Date]])</f>
        <v>2013</v>
      </c>
      <c r="I3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8" s="24" t="s">
        <v>405</v>
      </c>
      <c r="K358" s="24" t="s">
        <v>95</v>
      </c>
      <c r="L358" s="24">
        <v>2</v>
      </c>
      <c r="M358" s="24" t="s">
        <v>1247</v>
      </c>
      <c r="N3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58" s="24">
        <f>ROUND(SUMPRODUCT(((A$2:A$908)=Table27[[#This Row],[Climb]])*N$2:N$908)/SUMPRODUCT((((A$2:A$908)=Table27[[#This Row],[Climb]])*((N$2:N$908)&gt;0))*1), 0)</f>
        <v>15</v>
      </c>
    </row>
    <row r="359" spans="1:15" x14ac:dyDescent="0.2">
      <c r="A359" t="s">
        <v>406</v>
      </c>
      <c r="B359" t="s">
        <v>405</v>
      </c>
      <c r="C359" s="14" t="s">
        <v>665</v>
      </c>
      <c r="D359" s="25">
        <v>41413</v>
      </c>
      <c r="E3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9" t="s">
        <v>71</v>
      </c>
      <c r="G359" t="str">
        <f>VLOOKUP(Table27[[#This Row],[Climber]],Table4[],2,)</f>
        <v>M</v>
      </c>
      <c r="H359">
        <f>YEAR(Table27[[#This Row],[Date]])</f>
        <v>2013</v>
      </c>
      <c r="I3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9" s="24" t="s">
        <v>405</v>
      </c>
      <c r="K359" s="24" t="s">
        <v>70</v>
      </c>
      <c r="L359" s="24">
        <v>3</v>
      </c>
      <c r="M359" s="24"/>
      <c r="N3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9" s="24">
        <f>ROUND(SUMPRODUCT(((A$2:A$908)=Table27[[#This Row],[Climb]])*N$2:N$908)/SUMPRODUCT((((A$2:A$908)=Table27[[#This Row],[Climb]])*((N$2:N$908)&gt;0))*1), 0)</f>
        <v>15</v>
      </c>
    </row>
    <row r="360" spans="1:15" x14ac:dyDescent="0.2">
      <c r="A360" t="s">
        <v>406</v>
      </c>
      <c r="B360" t="s">
        <v>405</v>
      </c>
      <c r="C360" s="14" t="s">
        <v>542</v>
      </c>
      <c r="D360" s="25">
        <v>41535</v>
      </c>
      <c r="E3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0" t="s">
        <v>71</v>
      </c>
      <c r="G360" t="str">
        <f>VLOOKUP(Table27[[#This Row],[Climber]],Table4[],2,)</f>
        <v>M</v>
      </c>
      <c r="H360">
        <f>YEAR(Table27[[#This Row],[Date]])</f>
        <v>2013</v>
      </c>
      <c r="I3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0" s="24" t="s">
        <v>405</v>
      </c>
      <c r="K360" s="24" t="s">
        <v>95</v>
      </c>
      <c r="L360" s="24">
        <v>4</v>
      </c>
      <c r="M360" s="24"/>
      <c r="N3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0" s="24">
        <f>ROUND(SUMPRODUCT(((A$2:A$908)=Table27[[#This Row],[Climb]])*N$2:N$908)/SUMPRODUCT((((A$2:A$908)=Table27[[#This Row],[Climb]])*((N$2:N$908)&gt;0))*1), 0)</f>
        <v>15</v>
      </c>
    </row>
    <row r="361" spans="1:15" x14ac:dyDescent="0.2">
      <c r="A361" t="s">
        <v>406</v>
      </c>
      <c r="B361" t="s">
        <v>405</v>
      </c>
      <c r="C361" s="14" t="s">
        <v>754</v>
      </c>
      <c r="D361" s="25">
        <v>41518</v>
      </c>
      <c r="E3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1" t="s">
        <v>71</v>
      </c>
      <c r="G361" t="str">
        <f>VLOOKUP(Table27[[#This Row],[Climber]],Table4[],2,)</f>
        <v>M</v>
      </c>
      <c r="H361">
        <f>YEAR(Table27[[#This Row],[Date]])</f>
        <v>2013</v>
      </c>
      <c r="I3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1" s="24" t="s">
        <v>405</v>
      </c>
      <c r="K361" s="24" t="s">
        <v>1002</v>
      </c>
      <c r="L361" s="24">
        <v>5</v>
      </c>
      <c r="M361" s="24"/>
      <c r="N3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61" s="24">
        <f>ROUND(SUMPRODUCT(((A$2:A$908)=Table27[[#This Row],[Climb]])*N$2:N$908)/SUMPRODUCT((((A$2:A$908)=Table27[[#This Row],[Climb]])*((N$2:N$908)&gt;0))*1), 0)</f>
        <v>15</v>
      </c>
    </row>
    <row r="362" spans="1:15" x14ac:dyDescent="0.2">
      <c r="A362" t="s">
        <v>406</v>
      </c>
      <c r="B362" t="s">
        <v>405</v>
      </c>
      <c r="C362" s="14" t="s">
        <v>711</v>
      </c>
      <c r="D362" s="25">
        <v>43240</v>
      </c>
      <c r="E3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2" t="s">
        <v>71</v>
      </c>
      <c r="G362" t="str">
        <f>VLOOKUP(Table27[[#This Row],[Climber]],Table4[],2,)</f>
        <v>M</v>
      </c>
      <c r="H362">
        <f>YEAR(Table27[[#This Row],[Date]])</f>
        <v>2018</v>
      </c>
      <c r="I3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2" s="24" t="s">
        <v>405</v>
      </c>
      <c r="K362" s="24" t="s">
        <v>70</v>
      </c>
      <c r="L362" s="24">
        <v>6</v>
      </c>
      <c r="M362" s="24" t="s">
        <v>1147</v>
      </c>
      <c r="N3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2" s="24">
        <f>ROUND(SUMPRODUCT(((A$2:A$908)=Table27[[#This Row],[Climb]])*N$2:N$908)/SUMPRODUCT((((A$2:A$908)=Table27[[#This Row],[Climb]])*((N$2:N$908)&gt;0))*1), 0)</f>
        <v>15</v>
      </c>
    </row>
    <row r="363" spans="1:15" x14ac:dyDescent="0.2">
      <c r="A363" t="s">
        <v>406</v>
      </c>
      <c r="B363" t="s">
        <v>405</v>
      </c>
      <c r="C363" s="14" t="s">
        <v>598</v>
      </c>
      <c r="D363" s="25">
        <v>43367</v>
      </c>
      <c r="E3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3" t="s">
        <v>71</v>
      </c>
      <c r="G363" t="str">
        <f>VLOOKUP(Table27[[#This Row],[Climber]],Table4[],2,)</f>
        <v>M</v>
      </c>
      <c r="H363">
        <f>YEAR(Table27[[#This Row],[Date]])</f>
        <v>2018</v>
      </c>
      <c r="I3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3" s="24" t="s">
        <v>405</v>
      </c>
      <c r="K363" s="24" t="s">
        <v>95</v>
      </c>
      <c r="L363" s="24">
        <v>7</v>
      </c>
      <c r="M363" s="24"/>
      <c r="N3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3" s="24">
        <f>ROUND(SUMPRODUCT(((A$2:A$908)=Table27[[#This Row],[Climb]])*N$2:N$908)/SUMPRODUCT((((A$2:A$908)=Table27[[#This Row],[Climb]])*((N$2:N$908)&gt;0))*1), 0)</f>
        <v>15</v>
      </c>
    </row>
    <row r="364" spans="1:15" x14ac:dyDescent="0.2">
      <c r="A364" t="s">
        <v>404</v>
      </c>
      <c r="B364" t="s">
        <v>405</v>
      </c>
      <c r="C364" s="14" t="s">
        <v>31</v>
      </c>
      <c r="D364" s="25">
        <v>41580</v>
      </c>
      <c r="E3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4" t="s">
        <v>71</v>
      </c>
      <c r="G364" t="str">
        <f>VLOOKUP(Table27[[#This Row],[Climber]],Table4[],2,)</f>
        <v>M</v>
      </c>
      <c r="H364">
        <f>YEAR(Table27[[#This Row],[Date]])</f>
        <v>2013</v>
      </c>
      <c r="I3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4" s="24" t="s">
        <v>405</v>
      </c>
      <c r="K364" s="24" t="s">
        <v>70</v>
      </c>
      <c r="L364" s="24">
        <v>1</v>
      </c>
      <c r="M364" s="24" t="s">
        <v>1163</v>
      </c>
      <c r="N3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4" s="24">
        <f>ROUND(SUMPRODUCT(((A$2:A$908)=Table27[[#This Row],[Climb]])*N$2:N$908)/SUMPRODUCT((((A$2:A$908)=Table27[[#This Row],[Climb]])*((N$2:N$908)&gt;0))*1), 0)</f>
        <v>15</v>
      </c>
    </row>
    <row r="365" spans="1:15" x14ac:dyDescent="0.2">
      <c r="A365" t="s">
        <v>858</v>
      </c>
      <c r="B365" t="s">
        <v>859</v>
      </c>
      <c r="C365" s="2" t="s">
        <v>21</v>
      </c>
      <c r="D365" s="25">
        <v>41539</v>
      </c>
      <c r="E3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65" t="s">
        <v>53</v>
      </c>
      <c r="G365" t="str">
        <f>VLOOKUP(Table27[[#This Row],[Climber]],Table4[],2,)</f>
        <v>M</v>
      </c>
      <c r="H365">
        <f>YEAR(Table27[[#This Row],[Date]])</f>
        <v>2013</v>
      </c>
      <c r="I3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65" s="24" t="s">
        <v>859</v>
      </c>
      <c r="K365" s="24" t="s">
        <v>66</v>
      </c>
      <c r="L365" s="24">
        <v>1</v>
      </c>
      <c r="M365" s="24" t="s">
        <v>1150</v>
      </c>
      <c r="N3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65" s="24">
        <f>ROUND(SUMPRODUCT(((A$2:A$908)=Table27[[#This Row],[Climb]])*N$2:N$908)/SUMPRODUCT((((A$2:A$908)=Table27[[#This Row],[Climb]])*((N$2:N$908)&gt;0))*1), 0)</f>
        <v>2</v>
      </c>
    </row>
    <row r="366" spans="1:15" x14ac:dyDescent="0.2">
      <c r="A366" t="s">
        <v>860</v>
      </c>
      <c r="B366" t="s">
        <v>363</v>
      </c>
      <c r="C366" s="14" t="s">
        <v>347</v>
      </c>
      <c r="D366" s="25">
        <v>41395</v>
      </c>
      <c r="E3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6" t="s">
        <v>71</v>
      </c>
      <c r="G366" t="str">
        <f>VLOOKUP(Table27[[#This Row],[Climber]],Table4[],2,)</f>
        <v>M</v>
      </c>
      <c r="H366">
        <f>YEAR(Table27[[#This Row],[Date]])</f>
        <v>2013</v>
      </c>
      <c r="I3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6" s="24" t="s">
        <v>363</v>
      </c>
      <c r="K366" s="24" t="s">
        <v>70</v>
      </c>
      <c r="L366" s="24">
        <v>1</v>
      </c>
      <c r="M366" s="24" t="s">
        <v>1248</v>
      </c>
      <c r="N3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6" s="24">
        <f>ROUND(SUMPRODUCT(((A$2:A$908)=Table27[[#This Row],[Climb]])*N$2:N$908)/SUMPRODUCT((((A$2:A$908)=Table27[[#This Row],[Climb]])*((N$2:N$908)&gt;0))*1), 0)</f>
        <v>15</v>
      </c>
    </row>
    <row r="367" spans="1:15" x14ac:dyDescent="0.2">
      <c r="A367" t="s">
        <v>860</v>
      </c>
      <c r="B367" t="s">
        <v>363</v>
      </c>
      <c r="C367" s="14" t="s">
        <v>597</v>
      </c>
      <c r="D367" s="25">
        <v>42104</v>
      </c>
      <c r="E3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7" t="s">
        <v>71</v>
      </c>
      <c r="G367" t="str">
        <f>VLOOKUP(Table27[[#This Row],[Climber]],Table4[],2,)</f>
        <v>M</v>
      </c>
      <c r="H367">
        <f>YEAR(Table27[[#This Row],[Date]])</f>
        <v>2015</v>
      </c>
      <c r="I3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7" s="24" t="s">
        <v>363</v>
      </c>
      <c r="K367" s="24" t="s">
        <v>70</v>
      </c>
      <c r="L367" s="24">
        <v>2</v>
      </c>
      <c r="M367" s="24"/>
      <c r="N3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7" s="24">
        <f>ROUND(SUMPRODUCT(((A$2:A$908)=Table27[[#This Row],[Climb]])*N$2:N$908)/SUMPRODUCT((((A$2:A$908)=Table27[[#This Row],[Climb]])*((N$2:N$908)&gt;0))*1), 0)</f>
        <v>15</v>
      </c>
    </row>
    <row r="368" spans="1:15" x14ac:dyDescent="0.2">
      <c r="A368" t="s">
        <v>861</v>
      </c>
      <c r="B368" t="s">
        <v>862</v>
      </c>
      <c r="C368" s="14" t="s">
        <v>713</v>
      </c>
      <c r="D368" s="25"/>
      <c r="E3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8" t="s">
        <v>71</v>
      </c>
      <c r="G368" t="str">
        <f>VLOOKUP(Table27[[#This Row],[Climber]],Table4[],2,)</f>
        <v>M</v>
      </c>
      <c r="H368">
        <f>YEAR(Table27[[#This Row],[Date]])</f>
        <v>1900</v>
      </c>
      <c r="I3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8" s="24" t="s">
        <v>379</v>
      </c>
      <c r="K368" s="24" t="s">
        <v>1116</v>
      </c>
      <c r="L368" s="24">
        <v>1</v>
      </c>
      <c r="M368" s="24" t="s">
        <v>1116</v>
      </c>
      <c r="N3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8" s="24">
        <f>ROUND(SUMPRODUCT(((A$2:A$908)=Table27[[#This Row],[Climb]])*N$2:N$908)/SUMPRODUCT((((A$2:A$908)=Table27[[#This Row],[Climb]])*((N$2:N$908)&gt;0))*1), 0)</f>
        <v>15</v>
      </c>
    </row>
    <row r="369" spans="1:15" x14ac:dyDescent="0.2">
      <c r="A369" t="s">
        <v>861</v>
      </c>
      <c r="B369" t="s">
        <v>862</v>
      </c>
      <c r="C369" s="14" t="s">
        <v>347</v>
      </c>
      <c r="D369" s="25">
        <v>42447</v>
      </c>
      <c r="E3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9" t="s">
        <v>71</v>
      </c>
      <c r="G369" t="str">
        <f>VLOOKUP(Table27[[#This Row],[Climber]],Table4[],2,)</f>
        <v>M</v>
      </c>
      <c r="H369">
        <f>YEAR(Table27[[#This Row],[Date]])</f>
        <v>2016</v>
      </c>
      <c r="I3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9" s="24" t="s">
        <v>379</v>
      </c>
      <c r="K369" s="24" t="s">
        <v>1116</v>
      </c>
      <c r="L369" s="24">
        <v>2</v>
      </c>
      <c r="M369" s="24" t="s">
        <v>1116</v>
      </c>
      <c r="N3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9" s="24">
        <f>ROUND(SUMPRODUCT(((A$2:A$908)=Table27[[#This Row],[Climb]])*N$2:N$908)/SUMPRODUCT((((A$2:A$908)=Table27[[#This Row],[Climb]])*((N$2:N$908)&gt;0))*1), 0)</f>
        <v>15</v>
      </c>
    </row>
    <row r="370" spans="1:15" x14ac:dyDescent="0.2">
      <c r="A370" t="s">
        <v>861</v>
      </c>
      <c r="B370" t="s">
        <v>862</v>
      </c>
      <c r="C370" s="14" t="s">
        <v>755</v>
      </c>
      <c r="D370" s="25">
        <v>42452</v>
      </c>
      <c r="E3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0" t="s">
        <v>71</v>
      </c>
      <c r="G370" t="str">
        <f>VLOOKUP(Table27[[#This Row],[Climber]],Table4[],2,)</f>
        <v>M</v>
      </c>
      <c r="H370">
        <f>YEAR(Table27[[#This Row],[Date]])</f>
        <v>2016</v>
      </c>
      <c r="I3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0" s="24" t="s">
        <v>379</v>
      </c>
      <c r="K370" s="24" t="s">
        <v>1116</v>
      </c>
      <c r="L370" s="24">
        <v>3</v>
      </c>
      <c r="M370" s="24" t="s">
        <v>1116</v>
      </c>
      <c r="N3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0" s="24">
        <f>ROUND(SUMPRODUCT(((A$2:A$908)=Table27[[#This Row],[Climb]])*N$2:N$908)/SUMPRODUCT((((A$2:A$908)=Table27[[#This Row],[Climb]])*((N$2:N$908)&gt;0))*1), 0)</f>
        <v>15</v>
      </c>
    </row>
    <row r="371" spans="1:15" x14ac:dyDescent="0.2">
      <c r="A371" t="s">
        <v>863</v>
      </c>
      <c r="B371" t="s">
        <v>862</v>
      </c>
      <c r="C371" s="14" t="s">
        <v>347</v>
      </c>
      <c r="D371" s="25">
        <v>42454</v>
      </c>
      <c r="E3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1" t="s">
        <v>71</v>
      </c>
      <c r="G371" t="str">
        <f>VLOOKUP(Table27[[#This Row],[Climber]],Table4[],2,)</f>
        <v>M</v>
      </c>
      <c r="H371">
        <f>YEAR(Table27[[#This Row],[Date]])</f>
        <v>2016</v>
      </c>
      <c r="I3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1" s="24" t="s">
        <v>379</v>
      </c>
      <c r="K371" s="24" t="s">
        <v>70</v>
      </c>
      <c r="L371" s="24">
        <v>1</v>
      </c>
      <c r="M371" s="24" t="s">
        <v>1249</v>
      </c>
      <c r="N3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1" s="24">
        <f>ROUND(SUMPRODUCT(((A$2:A$908)=Table27[[#This Row],[Climb]])*N$2:N$908)/SUMPRODUCT((((A$2:A$908)=Table27[[#This Row],[Climb]])*((N$2:N$908)&gt;0))*1), 0)</f>
        <v>15</v>
      </c>
    </row>
    <row r="372" spans="1:15" x14ac:dyDescent="0.2">
      <c r="A372" t="s">
        <v>168</v>
      </c>
      <c r="B372" t="s">
        <v>169</v>
      </c>
      <c r="C372" s="14" t="s">
        <v>156</v>
      </c>
      <c r="D372" s="25">
        <v>42979</v>
      </c>
      <c r="E3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2" t="s">
        <v>71</v>
      </c>
      <c r="G372" t="str">
        <f>VLOOKUP(Table27[[#This Row],[Climber]],Table4[],2,)</f>
        <v>M</v>
      </c>
      <c r="H372">
        <f>YEAR(Table27[[#This Row],[Date]])</f>
        <v>2017</v>
      </c>
      <c r="I3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2" s="24" t="s">
        <v>169</v>
      </c>
      <c r="K372" s="24" t="s">
        <v>1116</v>
      </c>
      <c r="L372" s="24">
        <v>1</v>
      </c>
      <c r="M372" s="24" t="s">
        <v>1116</v>
      </c>
      <c r="N3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2" s="24">
        <f>ROUND(SUMPRODUCT(((A$2:A$908)=Table27[[#This Row],[Climb]])*N$2:N$908)/SUMPRODUCT((((A$2:A$908)=Table27[[#This Row],[Climb]])*((N$2:N$908)&gt;0))*1), 0)</f>
        <v>15</v>
      </c>
    </row>
    <row r="373" spans="1:15" x14ac:dyDescent="0.2">
      <c r="A373" t="s">
        <v>574</v>
      </c>
      <c r="B373" t="s">
        <v>169</v>
      </c>
      <c r="C373" s="14" t="s">
        <v>575</v>
      </c>
      <c r="D373" s="25">
        <v>43362</v>
      </c>
      <c r="E3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3" t="s">
        <v>71</v>
      </c>
      <c r="G373" t="str">
        <f>VLOOKUP(Table27[[#This Row],[Climber]],Table4[],2,)</f>
        <v>M</v>
      </c>
      <c r="H373">
        <f>YEAR(Table27[[#This Row],[Date]])</f>
        <v>2018</v>
      </c>
      <c r="I3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3" s="24" t="s">
        <v>169</v>
      </c>
      <c r="K373" s="24" t="s">
        <v>1116</v>
      </c>
      <c r="L373" s="24">
        <v>1</v>
      </c>
      <c r="M373" s="24" t="s">
        <v>1252</v>
      </c>
      <c r="N3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3" s="24">
        <f>ROUND(SUMPRODUCT(((A$2:A$908)=Table27[[#This Row],[Climb]])*N$2:N$908)/SUMPRODUCT((((A$2:A$908)=Table27[[#This Row],[Climb]])*((N$2:N$908)&gt;0))*1), 0)</f>
        <v>15</v>
      </c>
    </row>
    <row r="374" spans="1:15" x14ac:dyDescent="0.2">
      <c r="A374" t="s">
        <v>666</v>
      </c>
      <c r="B374" t="s">
        <v>338</v>
      </c>
      <c r="C374" s="14" t="s">
        <v>665</v>
      </c>
      <c r="D374" s="25">
        <v>43449</v>
      </c>
      <c r="E3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4" t="s">
        <v>71</v>
      </c>
      <c r="G374" t="str">
        <f>VLOOKUP(Table27[[#This Row],[Climber]],Table4[],2,)</f>
        <v>M</v>
      </c>
      <c r="H374">
        <f>YEAR(Table27[[#This Row],[Date]])</f>
        <v>2018</v>
      </c>
      <c r="I3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4" s="24" t="s">
        <v>338</v>
      </c>
      <c r="K374" s="24" t="s">
        <v>70</v>
      </c>
      <c r="L374" s="24">
        <v>1</v>
      </c>
      <c r="M374" s="24" t="s">
        <v>1231</v>
      </c>
      <c r="N3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4" s="24">
        <f>ROUND(SUMPRODUCT(((A$2:A$908)=Table27[[#This Row],[Climb]])*N$2:N$908)/SUMPRODUCT((((A$2:A$908)=Table27[[#This Row],[Climb]])*((N$2:N$908)&gt;0))*1), 0)</f>
        <v>15</v>
      </c>
    </row>
    <row r="375" spans="1:15" x14ac:dyDescent="0.2">
      <c r="A375" t="s">
        <v>399</v>
      </c>
      <c r="B375" t="s">
        <v>338</v>
      </c>
      <c r="C375" s="14" t="s">
        <v>488</v>
      </c>
      <c r="D375" s="25">
        <v>38718</v>
      </c>
      <c r="E3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5" t="s">
        <v>71</v>
      </c>
      <c r="G375" t="str">
        <f>VLOOKUP(Table27[[#This Row],[Climber]],Table4[],2,)</f>
        <v>M</v>
      </c>
      <c r="H375">
        <f>YEAR(Table27[[#This Row],[Date]])</f>
        <v>2006</v>
      </c>
      <c r="I3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5" s="24" t="s">
        <v>338</v>
      </c>
      <c r="K375" s="24" t="s">
        <v>88</v>
      </c>
      <c r="L375" s="24">
        <v>1</v>
      </c>
      <c r="M375" s="24"/>
      <c r="N3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75" s="24">
        <f>ROUND(SUMPRODUCT(((A$2:A$908)=Table27[[#This Row],[Climb]])*N$2:N$908)/SUMPRODUCT((((A$2:A$908)=Table27[[#This Row],[Climb]])*((N$2:N$908)&gt;0))*1), 0)</f>
        <v>15</v>
      </c>
    </row>
    <row r="376" spans="1:15" x14ac:dyDescent="0.2">
      <c r="A376" t="s">
        <v>399</v>
      </c>
      <c r="B376" t="s">
        <v>338</v>
      </c>
      <c r="C376" s="14" t="s">
        <v>665</v>
      </c>
      <c r="D376" s="25">
        <v>39448</v>
      </c>
      <c r="E3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6" t="s">
        <v>71</v>
      </c>
      <c r="G376" t="str">
        <f>VLOOKUP(Table27[[#This Row],[Climber]],Table4[],2,)</f>
        <v>M</v>
      </c>
      <c r="H376">
        <f>YEAR(Table27[[#This Row],[Date]])</f>
        <v>2008</v>
      </c>
      <c r="I3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6" s="24" t="s">
        <v>338</v>
      </c>
      <c r="K376" s="24" t="s">
        <v>70</v>
      </c>
      <c r="L376" s="24">
        <v>2</v>
      </c>
      <c r="M376" s="24" t="s">
        <v>1253</v>
      </c>
      <c r="N3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6" s="24">
        <f>ROUND(SUMPRODUCT(((A$2:A$908)=Table27[[#This Row],[Climb]])*N$2:N$908)/SUMPRODUCT((((A$2:A$908)=Table27[[#This Row],[Climb]])*((N$2:N$908)&gt;0))*1), 0)</f>
        <v>15</v>
      </c>
    </row>
    <row r="377" spans="1:15" x14ac:dyDescent="0.2">
      <c r="A377" t="s">
        <v>399</v>
      </c>
      <c r="B377" t="s">
        <v>338</v>
      </c>
      <c r="C377" s="14" t="s">
        <v>31</v>
      </c>
      <c r="D377" s="25">
        <v>40208</v>
      </c>
      <c r="E3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7" t="s">
        <v>71</v>
      </c>
      <c r="G377" t="str">
        <f>VLOOKUP(Table27[[#This Row],[Climber]],Table4[],2,)</f>
        <v>M</v>
      </c>
      <c r="H377">
        <f>YEAR(Table27[[#This Row],[Date]])</f>
        <v>2010</v>
      </c>
      <c r="I3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7" s="24" t="s">
        <v>338</v>
      </c>
      <c r="K377" s="24" t="s">
        <v>70</v>
      </c>
      <c r="L377" s="24">
        <v>3</v>
      </c>
      <c r="M377" s="24" t="s">
        <v>1147</v>
      </c>
      <c r="N3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7" s="24">
        <f>ROUND(SUMPRODUCT(((A$2:A$908)=Table27[[#This Row],[Climb]])*N$2:N$908)/SUMPRODUCT((((A$2:A$908)=Table27[[#This Row],[Climb]])*((N$2:N$908)&gt;0))*1), 0)</f>
        <v>15</v>
      </c>
    </row>
    <row r="378" spans="1:15" x14ac:dyDescent="0.2">
      <c r="A378" t="s">
        <v>399</v>
      </c>
      <c r="B378" t="s">
        <v>338</v>
      </c>
      <c r="C378" s="14" t="s">
        <v>400</v>
      </c>
      <c r="D378" s="25">
        <v>41295</v>
      </c>
      <c r="E3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8" t="s">
        <v>71</v>
      </c>
      <c r="G378" t="str">
        <f>VLOOKUP(Table27[[#This Row],[Climber]],Table4[],2,)</f>
        <v>M</v>
      </c>
      <c r="H378">
        <f>YEAR(Table27[[#This Row],[Date]])</f>
        <v>2013</v>
      </c>
      <c r="I3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8" s="24" t="s">
        <v>338</v>
      </c>
      <c r="K378" s="24" t="s">
        <v>70</v>
      </c>
      <c r="L378" s="24">
        <v>4</v>
      </c>
      <c r="M378" s="24"/>
      <c r="N3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8" s="24">
        <f>ROUND(SUMPRODUCT(((A$2:A$908)=Table27[[#This Row],[Climb]])*N$2:N$908)/SUMPRODUCT((((A$2:A$908)=Table27[[#This Row],[Climb]])*((N$2:N$908)&gt;0))*1), 0)</f>
        <v>15</v>
      </c>
    </row>
    <row r="379" spans="1:15" x14ac:dyDescent="0.2">
      <c r="A379" t="s">
        <v>399</v>
      </c>
      <c r="B379" t="s">
        <v>338</v>
      </c>
      <c r="C379" s="14" t="s">
        <v>724</v>
      </c>
      <c r="D379" s="25">
        <v>42354</v>
      </c>
      <c r="E3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9" t="s">
        <v>71</v>
      </c>
      <c r="G379" t="str">
        <f>VLOOKUP(Table27[[#This Row],[Climber]],Table4[],2,)</f>
        <v>M</v>
      </c>
      <c r="H379">
        <f>YEAR(Table27[[#This Row],[Date]])</f>
        <v>2015</v>
      </c>
      <c r="I3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9" s="24" t="s">
        <v>338</v>
      </c>
      <c r="K379" s="24" t="s">
        <v>70</v>
      </c>
      <c r="L379" s="24">
        <v>5</v>
      </c>
      <c r="M379" s="24" t="s">
        <v>1254</v>
      </c>
      <c r="N3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9" s="24">
        <f>ROUND(SUMPRODUCT(((A$2:A$908)=Table27[[#This Row],[Climb]])*N$2:N$908)/SUMPRODUCT((((A$2:A$908)=Table27[[#This Row],[Climb]])*((N$2:N$908)&gt;0))*1), 0)</f>
        <v>15</v>
      </c>
    </row>
    <row r="380" spans="1:15" x14ac:dyDescent="0.2">
      <c r="A380" t="s">
        <v>869</v>
      </c>
      <c r="B380" t="s">
        <v>291</v>
      </c>
      <c r="C380" s="2" t="s">
        <v>671</v>
      </c>
      <c r="D380" s="25">
        <v>42243</v>
      </c>
      <c r="E3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0" t="s">
        <v>53</v>
      </c>
      <c r="G380" t="str">
        <f>VLOOKUP(Table27[[#This Row],[Climber]],Table4[],2,)</f>
        <v>M</v>
      </c>
      <c r="H380">
        <f>YEAR(Table27[[#This Row],[Date]])</f>
        <v>2015</v>
      </c>
      <c r="I3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0" s="24" t="s">
        <v>291</v>
      </c>
      <c r="K380" s="24" t="s">
        <v>66</v>
      </c>
      <c r="L380" s="24">
        <v>1</v>
      </c>
      <c r="M380" s="24"/>
      <c r="N3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0" s="24">
        <f>ROUND(SUMPRODUCT(((A$2:A$908)=Table27[[#This Row],[Climb]])*N$2:N$908)/SUMPRODUCT((((A$2:A$908)=Table27[[#This Row],[Climb]])*((N$2:N$908)&gt;0))*1), 0)</f>
        <v>2</v>
      </c>
    </row>
    <row r="381" spans="1:15" x14ac:dyDescent="0.2">
      <c r="A381" t="s">
        <v>677</v>
      </c>
      <c r="B381" t="s">
        <v>291</v>
      </c>
      <c r="C381" s="14" t="s">
        <v>671</v>
      </c>
      <c r="D381" s="25">
        <v>43338</v>
      </c>
      <c r="E3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81" t="s">
        <v>53</v>
      </c>
      <c r="G381" t="str">
        <f>VLOOKUP(Table27[[#This Row],[Climber]],Table4[],2,)</f>
        <v>M</v>
      </c>
      <c r="H381">
        <f>YEAR(Table27[[#This Row],[Date]])</f>
        <v>2018</v>
      </c>
      <c r="I3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81" s="24" t="s">
        <v>291</v>
      </c>
      <c r="K381" s="24" t="s">
        <v>52</v>
      </c>
      <c r="L381" s="24">
        <v>1</v>
      </c>
      <c r="M381" s="24"/>
      <c r="N3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381" s="24">
        <f>ROUND(SUMPRODUCT(((A$2:A$908)=Table27[[#This Row],[Climb]])*N$2:N$908)/SUMPRODUCT((((A$2:A$908)=Table27[[#This Row],[Climb]])*((N$2:N$908)&gt;0))*1), 0)</f>
        <v>3</v>
      </c>
    </row>
    <row r="382" spans="1:15" x14ac:dyDescent="0.2">
      <c r="A382" t="s">
        <v>290</v>
      </c>
      <c r="B382" t="s">
        <v>291</v>
      </c>
      <c r="C382" s="14" t="s">
        <v>671</v>
      </c>
      <c r="D382" s="25">
        <v>43070</v>
      </c>
      <c r="E3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2" t="s">
        <v>53</v>
      </c>
      <c r="G382" t="str">
        <f>VLOOKUP(Table27[[#This Row],[Climber]],Table4[],2,)</f>
        <v>M</v>
      </c>
      <c r="H382">
        <f>YEAR(Table27[[#This Row],[Date]])</f>
        <v>2017</v>
      </c>
      <c r="I3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2" s="24" t="s">
        <v>291</v>
      </c>
      <c r="K382" s="24" t="s">
        <v>66</v>
      </c>
      <c r="L382" s="24">
        <v>1</v>
      </c>
      <c r="M382" s="24" t="s">
        <v>1255</v>
      </c>
      <c r="N3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2" s="24">
        <f>ROUND(SUMPRODUCT(((A$2:A$908)=Table27[[#This Row],[Climb]])*N$2:N$908)/SUMPRODUCT((((A$2:A$908)=Table27[[#This Row],[Climb]])*((N$2:N$908)&gt;0))*1), 0)</f>
        <v>2</v>
      </c>
    </row>
    <row r="383" spans="1:15" x14ac:dyDescent="0.2">
      <c r="A383" t="s">
        <v>290</v>
      </c>
      <c r="B383" t="s">
        <v>291</v>
      </c>
      <c r="C383" s="14" t="s">
        <v>292</v>
      </c>
      <c r="D383" s="25">
        <v>43383</v>
      </c>
      <c r="E3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3" t="s">
        <v>53</v>
      </c>
      <c r="G383" t="str">
        <f>VLOOKUP(Table27[[#This Row],[Climber]],Table4[],2,)</f>
        <v>M</v>
      </c>
      <c r="H383">
        <f>YEAR(Table27[[#This Row],[Date]])</f>
        <v>2018</v>
      </c>
      <c r="I3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3" s="24" t="s">
        <v>291</v>
      </c>
      <c r="K383" s="24" t="s">
        <v>66</v>
      </c>
      <c r="L383" s="24">
        <v>2</v>
      </c>
      <c r="M383" s="24"/>
      <c r="N3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3" s="24">
        <f>ROUND(SUMPRODUCT(((A$2:A$908)=Table27[[#This Row],[Climb]])*N$2:N$908)/SUMPRODUCT((((A$2:A$908)=Table27[[#This Row],[Climb]])*((N$2:N$908)&gt;0))*1), 0)</f>
        <v>2</v>
      </c>
    </row>
    <row r="384" spans="1:15" x14ac:dyDescent="0.2">
      <c r="A384" t="s">
        <v>1257</v>
      </c>
      <c r="B384" t="s">
        <v>1098</v>
      </c>
      <c r="C384" s="14" t="s">
        <v>945</v>
      </c>
      <c r="D384" s="25">
        <v>40909</v>
      </c>
      <c r="E3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4" t="s">
        <v>53</v>
      </c>
      <c r="G384" s="24" t="str">
        <f>VLOOKUP(Table27[[#This Row],[Climber]],Table4[],2,)</f>
        <v>M</v>
      </c>
      <c r="H384" s="24">
        <f>YEAR(Table27[[#This Row],[Date]])</f>
        <v>2012</v>
      </c>
      <c r="I3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4" s="24" t="s">
        <v>944</v>
      </c>
      <c r="K384" s="24" t="s">
        <v>151</v>
      </c>
      <c r="L384" s="24">
        <v>1</v>
      </c>
      <c r="M384" s="24"/>
      <c r="N3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84" s="24">
        <f>ROUND(SUMPRODUCT(((A$2:A$908)=Table27[[#This Row],[Climb]])*N$2:N$908)/SUMPRODUCT((((A$2:A$908)=Table27[[#This Row],[Climb]])*((N$2:N$908)&gt;0))*1), 0)</f>
        <v>1</v>
      </c>
    </row>
    <row r="385" spans="1:15" x14ac:dyDescent="0.2">
      <c r="A385" t="s">
        <v>1257</v>
      </c>
      <c r="B385" t="s">
        <v>1098</v>
      </c>
      <c r="C385" s="14" t="s">
        <v>31</v>
      </c>
      <c r="D385" s="25">
        <v>43394</v>
      </c>
      <c r="E3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5" t="s">
        <v>53</v>
      </c>
      <c r="G385" s="24" t="str">
        <f>VLOOKUP(Table27[[#This Row],[Climber]],Table4[],2,)</f>
        <v>M</v>
      </c>
      <c r="H385" s="24">
        <f>YEAR(Table27[[#This Row],[Date]])</f>
        <v>2018</v>
      </c>
      <c r="I3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5" s="24" t="s">
        <v>944</v>
      </c>
      <c r="K385" s="24" t="s">
        <v>1258</v>
      </c>
      <c r="L385" s="24">
        <v>2</v>
      </c>
      <c r="M385" s="24"/>
      <c r="N3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385" s="24">
        <f>ROUND(SUMPRODUCT(((A$2:A$908)=Table27[[#This Row],[Climb]])*N$2:N$908)/SUMPRODUCT((((A$2:A$908)=Table27[[#This Row],[Climb]])*((N$2:N$908)&gt;0))*1), 0)</f>
        <v>1</v>
      </c>
    </row>
    <row r="386" spans="1:15" x14ac:dyDescent="0.2">
      <c r="A386" t="s">
        <v>943</v>
      </c>
      <c r="B386" t="s">
        <v>1098</v>
      </c>
      <c r="C386" s="2" t="s">
        <v>945</v>
      </c>
      <c r="D386" s="25" t="s">
        <v>829</v>
      </c>
      <c r="E3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6" t="s">
        <v>53</v>
      </c>
      <c r="G386" t="str">
        <f>VLOOKUP(Table27[[#This Row],[Climber]],Table4[],2,)</f>
        <v>M</v>
      </c>
      <c r="H386">
        <f>YEAR(Table27[[#This Row],[Date]])</f>
        <v>2013</v>
      </c>
      <c r="I3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6" s="24" t="s">
        <v>944</v>
      </c>
      <c r="K386" s="24" t="s">
        <v>66</v>
      </c>
      <c r="L386" s="24">
        <v>1</v>
      </c>
      <c r="M386" s="24" t="s">
        <v>1256</v>
      </c>
      <c r="N3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6" s="24">
        <f>ROUND(SUMPRODUCT(((A$2:A$908)=Table27[[#This Row],[Climb]])*N$2:N$908)/SUMPRODUCT((((A$2:A$908)=Table27[[#This Row],[Climb]])*((N$2:N$908)&gt;0))*1), 0)</f>
        <v>2</v>
      </c>
    </row>
    <row r="387" spans="1:15" x14ac:dyDescent="0.2">
      <c r="A387" t="s">
        <v>870</v>
      </c>
      <c r="B387" t="s">
        <v>871</v>
      </c>
      <c r="C387" s="14" t="s">
        <v>507</v>
      </c>
      <c r="D387" s="25">
        <v>43148</v>
      </c>
      <c r="E3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7" t="s">
        <v>71</v>
      </c>
      <c r="G387" t="str">
        <f>VLOOKUP(Table27[[#This Row],[Climber]],Table4[],2,)</f>
        <v>M</v>
      </c>
      <c r="H387">
        <f>YEAR(Table27[[#This Row],[Date]])</f>
        <v>2018</v>
      </c>
      <c r="I3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7" s="24" t="s">
        <v>509</v>
      </c>
      <c r="K387" s="24" t="s">
        <v>70</v>
      </c>
      <c r="L387" s="24">
        <v>1</v>
      </c>
      <c r="M387" s="24" t="s">
        <v>1259</v>
      </c>
      <c r="N3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7" s="24">
        <f>ROUND(SUMPRODUCT(((A$2:A$908)=Table27[[#This Row],[Climb]])*N$2:N$908)/SUMPRODUCT((((A$2:A$908)=Table27[[#This Row],[Climb]])*((N$2:N$908)&gt;0))*1), 0)</f>
        <v>15</v>
      </c>
    </row>
    <row r="388" spans="1:15" x14ac:dyDescent="0.2">
      <c r="A388" t="s">
        <v>572</v>
      </c>
      <c r="B388" t="s">
        <v>573</v>
      </c>
      <c r="C388" s="14" t="s">
        <v>571</v>
      </c>
      <c r="D388" s="25">
        <v>43369</v>
      </c>
      <c r="E3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8" t="s">
        <v>71</v>
      </c>
      <c r="G388" t="str">
        <f>VLOOKUP(Table27[[#This Row],[Climber]],Table4[],2,)</f>
        <v>M</v>
      </c>
      <c r="H388">
        <f>YEAR(Table27[[#This Row],[Date]])</f>
        <v>2018</v>
      </c>
      <c r="I3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8" s="24" t="s">
        <v>573</v>
      </c>
      <c r="K388" s="24" t="s">
        <v>70</v>
      </c>
      <c r="L388" s="24">
        <v>1</v>
      </c>
      <c r="M388" s="24"/>
      <c r="N3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8" s="24">
        <f>ROUND(SUMPRODUCT(((A$2:A$908)=Table27[[#This Row],[Climb]])*N$2:N$908)/SUMPRODUCT((((A$2:A$908)=Table27[[#This Row],[Climb]])*((N$2:N$908)&gt;0))*1), 0)</f>
        <v>15</v>
      </c>
    </row>
    <row r="389" spans="1:15" x14ac:dyDescent="0.2">
      <c r="A389" t="s">
        <v>998</v>
      </c>
      <c r="B389" t="s">
        <v>1113</v>
      </c>
      <c r="C389" s="14" t="s">
        <v>347</v>
      </c>
      <c r="D389" s="25">
        <v>39527</v>
      </c>
      <c r="E3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9" t="s">
        <v>71</v>
      </c>
      <c r="G389" t="str">
        <f>VLOOKUP(Table27[[#This Row],[Climber]],Table4[],2,)</f>
        <v>M</v>
      </c>
      <c r="H389">
        <f>YEAR(Table27[[#This Row],[Date]])</f>
        <v>2008</v>
      </c>
      <c r="I3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9" s="24" t="s">
        <v>388</v>
      </c>
      <c r="K389" s="24" t="s">
        <v>1116</v>
      </c>
      <c r="L389" s="24">
        <v>1</v>
      </c>
      <c r="M389" s="24" t="s">
        <v>1116</v>
      </c>
      <c r="N3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89" s="24">
        <f>ROUND(SUMPRODUCT(((A$2:A$908)=Table27[[#This Row],[Climb]])*N$2:N$908)/SUMPRODUCT((((A$2:A$908)=Table27[[#This Row],[Climb]])*((N$2:N$908)&gt;0))*1), 0)</f>
        <v>15</v>
      </c>
    </row>
    <row r="390" spans="1:15" x14ac:dyDescent="0.2">
      <c r="A390" t="s">
        <v>999</v>
      </c>
      <c r="B390" t="s">
        <v>1113</v>
      </c>
      <c r="C390" s="14" t="s">
        <v>347</v>
      </c>
      <c r="D390" s="25">
        <v>38025</v>
      </c>
      <c r="E3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0" t="s">
        <v>71</v>
      </c>
      <c r="G390" t="str">
        <f>VLOOKUP(Table27[[#This Row],[Climber]],Table4[],2,)</f>
        <v>M</v>
      </c>
      <c r="H390">
        <f>YEAR(Table27[[#This Row],[Date]])</f>
        <v>2004</v>
      </c>
      <c r="I3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0" s="24" t="s">
        <v>388</v>
      </c>
      <c r="K390" s="24" t="s">
        <v>70</v>
      </c>
      <c r="L390" s="24">
        <v>1</v>
      </c>
      <c r="M390" s="24"/>
      <c r="N3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0" s="24">
        <f>ROUND(SUMPRODUCT(((A$2:A$908)=Table27[[#This Row],[Climb]])*N$2:N$908)/SUMPRODUCT((((A$2:A$908)=Table27[[#This Row],[Climb]])*((N$2:N$908)&gt;0))*1), 0)</f>
        <v>15</v>
      </c>
    </row>
    <row r="391" spans="1:15" x14ac:dyDescent="0.2">
      <c r="A391" t="s">
        <v>765</v>
      </c>
      <c r="B391" t="s">
        <v>219</v>
      </c>
      <c r="C391" s="14" t="s">
        <v>766</v>
      </c>
      <c r="D391" s="25">
        <v>39559</v>
      </c>
      <c r="E3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1" t="s">
        <v>71</v>
      </c>
      <c r="G391" t="str">
        <f>VLOOKUP(Table27[[#This Row],[Climber]],Table4[],2,)</f>
        <v>M</v>
      </c>
      <c r="H391">
        <f>YEAR(Table27[[#This Row],[Date]])</f>
        <v>2008</v>
      </c>
      <c r="I3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1" s="24" t="s">
        <v>219</v>
      </c>
      <c r="K391" s="24" t="s">
        <v>70</v>
      </c>
      <c r="L391" s="24">
        <v>1</v>
      </c>
      <c r="M391" s="24"/>
      <c r="N3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1" s="24">
        <f>ROUND(SUMPRODUCT(((A$2:A$908)=Table27[[#This Row],[Climb]])*N$2:N$908)/SUMPRODUCT((((A$2:A$908)=Table27[[#This Row],[Climb]])*((N$2:N$908)&gt;0))*1), 0)</f>
        <v>15</v>
      </c>
    </row>
    <row r="392" spans="1:15" x14ac:dyDescent="0.2">
      <c r="A392" t="s">
        <v>872</v>
      </c>
      <c r="B392" t="s">
        <v>219</v>
      </c>
      <c r="C392" s="14" t="s">
        <v>347</v>
      </c>
      <c r="D392" s="25">
        <v>39043</v>
      </c>
      <c r="E3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2" t="s">
        <v>71</v>
      </c>
      <c r="G392" t="str">
        <f>VLOOKUP(Table27[[#This Row],[Climber]],Table4[],2,)</f>
        <v>M</v>
      </c>
      <c r="H392">
        <f>YEAR(Table27[[#This Row],[Date]])</f>
        <v>2006</v>
      </c>
      <c r="I3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2" s="24" t="s">
        <v>219</v>
      </c>
      <c r="K392" s="24" t="s">
        <v>1116</v>
      </c>
      <c r="L392" s="24">
        <v>1</v>
      </c>
      <c r="M392" s="24" t="s">
        <v>1260</v>
      </c>
      <c r="N3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2" s="24">
        <f>ROUND(SUMPRODUCT(((A$2:A$908)=Table27[[#This Row],[Climb]])*N$2:N$908)/SUMPRODUCT((((A$2:A$908)=Table27[[#This Row],[Climb]])*((N$2:N$908)&gt;0))*1), 0)</f>
        <v>15</v>
      </c>
    </row>
    <row r="393" spans="1:15" x14ac:dyDescent="0.2">
      <c r="A393" t="s">
        <v>872</v>
      </c>
      <c r="B393" t="s">
        <v>219</v>
      </c>
      <c r="C393" s="14" t="s">
        <v>616</v>
      </c>
      <c r="D393" s="25">
        <v>41943</v>
      </c>
      <c r="E3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3" t="s">
        <v>71</v>
      </c>
      <c r="G393" t="str">
        <f>VLOOKUP(Table27[[#This Row],[Climber]],Table4[],2,)</f>
        <v>M</v>
      </c>
      <c r="H393">
        <f>YEAR(Table27[[#This Row],[Date]])</f>
        <v>2014</v>
      </c>
      <c r="I3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3" s="24" t="s">
        <v>219</v>
      </c>
      <c r="K393" s="24" t="s">
        <v>70</v>
      </c>
      <c r="L393" s="24">
        <v>2</v>
      </c>
      <c r="M393" s="24"/>
      <c r="N3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3" s="24">
        <f>ROUND(SUMPRODUCT(((A$2:A$908)=Table27[[#This Row],[Climb]])*N$2:N$908)/SUMPRODUCT((((A$2:A$908)=Table27[[#This Row],[Climb]])*((N$2:N$908)&gt;0))*1), 0)</f>
        <v>15</v>
      </c>
    </row>
    <row r="394" spans="1:15" x14ac:dyDescent="0.2">
      <c r="A394" t="s">
        <v>872</v>
      </c>
      <c r="B394" t="s">
        <v>219</v>
      </c>
      <c r="C394" s="14" t="s">
        <v>209</v>
      </c>
      <c r="D394" s="25">
        <v>42086</v>
      </c>
      <c r="E3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4" t="s">
        <v>71</v>
      </c>
      <c r="G394" t="str">
        <f>VLOOKUP(Table27[[#This Row],[Climber]],Table4[],2,)</f>
        <v>M</v>
      </c>
      <c r="H394">
        <f>YEAR(Table27[[#This Row],[Date]])</f>
        <v>2015</v>
      </c>
      <c r="I3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4" s="24" t="s">
        <v>219</v>
      </c>
      <c r="K394" s="24" t="s">
        <v>70</v>
      </c>
      <c r="L394" s="24">
        <v>3</v>
      </c>
      <c r="M394" s="24" t="s">
        <v>1261</v>
      </c>
      <c r="N3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4" s="24">
        <f>ROUND(SUMPRODUCT(((A$2:A$908)=Table27[[#This Row],[Climb]])*N$2:N$908)/SUMPRODUCT((((A$2:A$908)=Table27[[#This Row],[Climb]])*((N$2:N$908)&gt;0))*1), 0)</f>
        <v>15</v>
      </c>
    </row>
    <row r="395" spans="1:15" x14ac:dyDescent="0.2">
      <c r="A395" t="s">
        <v>872</v>
      </c>
      <c r="B395" t="s">
        <v>219</v>
      </c>
      <c r="C395" s="14" t="s">
        <v>755</v>
      </c>
      <c r="D395" s="25">
        <v>42112</v>
      </c>
      <c r="E3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5" t="s">
        <v>71</v>
      </c>
      <c r="G395" t="str">
        <f>VLOOKUP(Table27[[#This Row],[Climber]],Table4[],2,)</f>
        <v>M</v>
      </c>
      <c r="H395">
        <f>YEAR(Table27[[#This Row],[Date]])</f>
        <v>2015</v>
      </c>
      <c r="I3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5" s="24" t="s">
        <v>219</v>
      </c>
      <c r="K395" s="24" t="s">
        <v>1116</v>
      </c>
      <c r="L395" s="24">
        <v>4</v>
      </c>
      <c r="M395" s="24" t="s">
        <v>1172</v>
      </c>
      <c r="N3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5" s="24">
        <f>ROUND(SUMPRODUCT(((A$2:A$908)=Table27[[#This Row],[Climb]])*N$2:N$908)/SUMPRODUCT((((A$2:A$908)=Table27[[#This Row],[Climb]])*((N$2:N$908)&gt;0))*1), 0)</f>
        <v>15</v>
      </c>
    </row>
    <row r="396" spans="1:15" x14ac:dyDescent="0.2">
      <c r="A396" t="s">
        <v>872</v>
      </c>
      <c r="B396" t="s">
        <v>219</v>
      </c>
      <c r="C396" s="14" t="s">
        <v>705</v>
      </c>
      <c r="D396" s="25">
        <v>42297</v>
      </c>
      <c r="E3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6" t="s">
        <v>71</v>
      </c>
      <c r="G396" t="str">
        <f>VLOOKUP(Table27[[#This Row],[Climber]],Table4[],2,)</f>
        <v>M</v>
      </c>
      <c r="H396">
        <f>YEAR(Table27[[#This Row],[Date]])</f>
        <v>2015</v>
      </c>
      <c r="I3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6" s="24" t="s">
        <v>219</v>
      </c>
      <c r="K396" s="24" t="s">
        <v>70</v>
      </c>
      <c r="L396" s="24">
        <v>5</v>
      </c>
      <c r="M396" s="24" t="s">
        <v>1262</v>
      </c>
      <c r="N3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6" s="24">
        <f>ROUND(SUMPRODUCT(((A$2:A$908)=Table27[[#This Row],[Climb]])*N$2:N$908)/SUMPRODUCT((((A$2:A$908)=Table27[[#This Row],[Climb]])*((N$2:N$908)&gt;0))*1), 0)</f>
        <v>15</v>
      </c>
    </row>
    <row r="397" spans="1:15" x14ac:dyDescent="0.2">
      <c r="A397" t="s">
        <v>872</v>
      </c>
      <c r="B397" t="s">
        <v>219</v>
      </c>
      <c r="C397" s="14" t="s">
        <v>661</v>
      </c>
      <c r="D397" s="25">
        <v>43148</v>
      </c>
      <c r="E3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7" t="s">
        <v>71</v>
      </c>
      <c r="G397" t="str">
        <f>VLOOKUP(Table27[[#This Row],[Climber]],Table4[],2,)</f>
        <v>M</v>
      </c>
      <c r="H397">
        <f>YEAR(Table27[[#This Row],[Date]])</f>
        <v>2018</v>
      </c>
      <c r="I3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7" s="24" t="s">
        <v>219</v>
      </c>
      <c r="K397" s="24" t="s">
        <v>70</v>
      </c>
      <c r="L397" s="24">
        <v>6</v>
      </c>
      <c r="M397" s="24" t="s">
        <v>1263</v>
      </c>
      <c r="N3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7" s="24">
        <f>ROUND(SUMPRODUCT(((A$2:A$908)=Table27[[#This Row],[Climb]])*N$2:N$908)/SUMPRODUCT((((A$2:A$908)=Table27[[#This Row],[Climb]])*((N$2:N$908)&gt;0))*1), 0)</f>
        <v>15</v>
      </c>
    </row>
    <row r="398" spans="1:15" x14ac:dyDescent="0.2">
      <c r="A398" t="s">
        <v>322</v>
      </c>
      <c r="B398" t="s">
        <v>323</v>
      </c>
      <c r="C398" s="14" t="s">
        <v>318</v>
      </c>
      <c r="D398" s="25">
        <v>42880</v>
      </c>
      <c r="E3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8" t="s">
        <v>71</v>
      </c>
      <c r="G398" t="str">
        <f>VLOOKUP(Table27[[#This Row],[Climber]],Table4[],2,)</f>
        <v>M</v>
      </c>
      <c r="H398">
        <f>YEAR(Table27[[#This Row],[Date]])</f>
        <v>2017</v>
      </c>
      <c r="I3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8" s="24" t="s">
        <v>323</v>
      </c>
      <c r="K398" s="24" t="s">
        <v>70</v>
      </c>
      <c r="L398" s="24">
        <v>1</v>
      </c>
      <c r="M398" s="24" t="s">
        <v>1264</v>
      </c>
      <c r="N3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8" s="24">
        <f>ROUND(SUMPRODUCT(((A$2:A$908)=Table27[[#This Row],[Climb]])*N$2:N$908)/SUMPRODUCT((((A$2:A$908)=Table27[[#This Row],[Climb]])*((N$2:N$908)&gt;0))*1), 0)</f>
        <v>15</v>
      </c>
    </row>
    <row r="399" spans="1:15" x14ac:dyDescent="0.2">
      <c r="A399" t="s">
        <v>324</v>
      </c>
      <c r="B399" t="s">
        <v>323</v>
      </c>
      <c r="C399" s="14" t="s">
        <v>318</v>
      </c>
      <c r="D399" s="25">
        <v>42869</v>
      </c>
      <c r="E3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9" t="s">
        <v>71</v>
      </c>
      <c r="G399" t="str">
        <f>VLOOKUP(Table27[[#This Row],[Climber]],Table4[],2,)</f>
        <v>M</v>
      </c>
      <c r="H399">
        <f>YEAR(Table27[[#This Row],[Date]])</f>
        <v>2017</v>
      </c>
      <c r="I3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9" s="24" t="s">
        <v>323</v>
      </c>
      <c r="K399" s="24" t="s">
        <v>70</v>
      </c>
      <c r="L399" s="24">
        <v>1</v>
      </c>
      <c r="M399" s="24" t="s">
        <v>1265</v>
      </c>
      <c r="N3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9" s="24">
        <f>ROUND(SUMPRODUCT(((A$2:A$908)=Table27[[#This Row],[Climb]])*N$2:N$908)/SUMPRODUCT((((A$2:A$908)=Table27[[#This Row],[Climb]])*((N$2:N$908)&gt;0))*1), 0)</f>
        <v>15</v>
      </c>
    </row>
    <row r="400" spans="1:15" x14ac:dyDescent="0.2">
      <c r="A400" t="s">
        <v>1266</v>
      </c>
      <c r="B400" t="s">
        <v>326</v>
      </c>
      <c r="C400" s="14" t="s">
        <v>750</v>
      </c>
      <c r="D400" s="25">
        <v>39547</v>
      </c>
      <c r="E4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0" t="s">
        <v>71</v>
      </c>
      <c r="G400" s="24" t="str">
        <f>VLOOKUP(Table27[[#This Row],[Climber]],Table4[],2,)</f>
        <v>M</v>
      </c>
      <c r="H400" s="24">
        <f>YEAR(Table27[[#This Row],[Date]])</f>
        <v>2008</v>
      </c>
      <c r="I4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0" s="24" t="s">
        <v>326</v>
      </c>
      <c r="K400" s="24" t="s">
        <v>70</v>
      </c>
      <c r="L400" s="24">
        <v>1</v>
      </c>
      <c r="M400" s="24"/>
      <c r="N4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0" s="24">
        <f>ROUND(SUMPRODUCT(((A$2:A$908)=Table27[[#This Row],[Climb]])*N$2:N$908)/SUMPRODUCT((((A$2:A$908)=Table27[[#This Row],[Climb]])*((N$2:N$908)&gt;0))*1), 0)</f>
        <v>15</v>
      </c>
    </row>
    <row r="401" spans="1:15" x14ac:dyDescent="0.2">
      <c r="A401" t="s">
        <v>752</v>
      </c>
      <c r="B401" t="s">
        <v>326</v>
      </c>
      <c r="C401" s="14" t="s">
        <v>750</v>
      </c>
      <c r="D401" s="25">
        <v>38777</v>
      </c>
      <c r="E4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1" t="s">
        <v>71</v>
      </c>
      <c r="G401" s="24" t="str">
        <f>VLOOKUP(Table27[[#This Row],[Climber]],Table4[],2,)</f>
        <v>M</v>
      </c>
      <c r="H401" s="24">
        <f>YEAR(Table27[[#This Row],[Date]])</f>
        <v>2006</v>
      </c>
      <c r="I4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1" s="24" t="s">
        <v>326</v>
      </c>
      <c r="K401" s="24" t="s">
        <v>70</v>
      </c>
      <c r="L401" s="24">
        <v>1</v>
      </c>
      <c r="M401" s="24"/>
      <c r="N4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1" s="24">
        <f>ROUND(SUMPRODUCT(((A$2:A$908)=Table27[[#This Row],[Climb]])*N$2:N$908)/SUMPRODUCT((((A$2:A$908)=Table27[[#This Row],[Climb]])*((N$2:N$908)&gt;0))*1), 0)</f>
        <v>15</v>
      </c>
    </row>
    <row r="402" spans="1:15" x14ac:dyDescent="0.2">
      <c r="A402" t="s">
        <v>325</v>
      </c>
      <c r="B402" t="s">
        <v>326</v>
      </c>
      <c r="C402" s="14" t="s">
        <v>750</v>
      </c>
      <c r="D402" s="25">
        <v>39879</v>
      </c>
      <c r="E4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2" t="s">
        <v>71</v>
      </c>
      <c r="G402" t="str">
        <f>VLOOKUP(Table27[[#This Row],[Climber]],Table4[],2,)</f>
        <v>M</v>
      </c>
      <c r="H402">
        <f>YEAR(Table27[[#This Row],[Date]])</f>
        <v>2009</v>
      </c>
      <c r="I4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2" s="24" t="s">
        <v>326</v>
      </c>
      <c r="K402" s="24" t="s">
        <v>88</v>
      </c>
      <c r="L402" s="24">
        <v>1</v>
      </c>
      <c r="M402" s="24"/>
      <c r="N4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02" s="24">
        <f>ROUND(SUMPRODUCT(((A$2:A$908)=Table27[[#This Row],[Climb]])*N$2:N$908)/SUMPRODUCT((((A$2:A$908)=Table27[[#This Row],[Climb]])*((N$2:N$908)&gt;0))*1), 0)</f>
        <v>16</v>
      </c>
    </row>
    <row r="403" spans="1:15" x14ac:dyDescent="0.2">
      <c r="A403" t="s">
        <v>325</v>
      </c>
      <c r="B403" t="s">
        <v>326</v>
      </c>
      <c r="C403" s="14" t="s">
        <v>318</v>
      </c>
      <c r="D403" s="25">
        <v>43497</v>
      </c>
      <c r="E4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3" t="s">
        <v>71</v>
      </c>
      <c r="G403" t="str">
        <f>VLOOKUP(Table27[[#This Row],[Climber]],Table4[],2,)</f>
        <v>M</v>
      </c>
      <c r="H403">
        <f>YEAR(Table27[[#This Row],[Date]])</f>
        <v>2019</v>
      </c>
      <c r="I4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3" s="24" t="s">
        <v>326</v>
      </c>
      <c r="K403" s="24" t="s">
        <v>70</v>
      </c>
      <c r="L403" s="24">
        <v>2</v>
      </c>
      <c r="M403" s="24"/>
      <c r="N4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3" s="24">
        <f>ROUND(SUMPRODUCT(((A$2:A$908)=Table27[[#This Row],[Climb]])*N$2:N$908)/SUMPRODUCT((((A$2:A$908)=Table27[[#This Row],[Climb]])*((N$2:N$908)&gt;0))*1), 0)</f>
        <v>16</v>
      </c>
    </row>
    <row r="404" spans="1:15" x14ac:dyDescent="0.2">
      <c r="A404" t="s">
        <v>753</v>
      </c>
      <c r="B404" t="s">
        <v>326</v>
      </c>
      <c r="C404" s="14" t="s">
        <v>750</v>
      </c>
      <c r="D404" s="25">
        <v>38057</v>
      </c>
      <c r="E4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4" t="s">
        <v>71</v>
      </c>
      <c r="G404" t="str">
        <f>VLOOKUP(Table27[[#This Row],[Climber]],Table4[],2,)</f>
        <v>M</v>
      </c>
      <c r="H404">
        <f>YEAR(Table27[[#This Row],[Date]])</f>
        <v>2004</v>
      </c>
      <c r="I4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4" s="24" t="s">
        <v>326</v>
      </c>
      <c r="K404" s="24" t="s">
        <v>70</v>
      </c>
      <c r="L404" s="24">
        <v>1</v>
      </c>
      <c r="M404" s="24"/>
      <c r="N4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4" s="24">
        <f>ROUND(SUMPRODUCT(((A$2:A$908)=Table27[[#This Row],[Climb]])*N$2:N$908)/SUMPRODUCT((((A$2:A$908)=Table27[[#This Row],[Climb]])*((N$2:N$908)&gt;0))*1), 0)</f>
        <v>15</v>
      </c>
    </row>
    <row r="405" spans="1:15" x14ac:dyDescent="0.2">
      <c r="A405" t="s">
        <v>912</v>
      </c>
      <c r="B405" t="s">
        <v>1112</v>
      </c>
      <c r="C405" s="2" t="s">
        <v>708</v>
      </c>
      <c r="D405" s="25">
        <v>43424</v>
      </c>
      <c r="E4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05" t="s">
        <v>53</v>
      </c>
      <c r="G405" t="str">
        <f>VLOOKUP(Table27[[#This Row],[Climber]],Table4[],2,)</f>
        <v>M</v>
      </c>
      <c r="H405">
        <f>YEAR(Table27[[#This Row],[Date]])</f>
        <v>2018</v>
      </c>
      <c r="I4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05" s="24" t="s">
        <v>913</v>
      </c>
      <c r="K405" s="24" t="s">
        <v>66</v>
      </c>
      <c r="L405" s="24">
        <v>1</v>
      </c>
      <c r="M405" s="24"/>
      <c r="N4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05" s="24">
        <f>ROUND(SUMPRODUCT(((A$2:A$908)=Table27[[#This Row],[Climb]])*N$2:N$908)/SUMPRODUCT((((A$2:A$908)=Table27[[#This Row],[Climb]])*((N$2:N$908)&gt;0))*1), 0)</f>
        <v>2</v>
      </c>
    </row>
    <row r="406" spans="1:15" x14ac:dyDescent="0.2">
      <c r="A406" t="s">
        <v>612</v>
      </c>
      <c r="B406" t="s">
        <v>613</v>
      </c>
      <c r="C406" s="14" t="s">
        <v>614</v>
      </c>
      <c r="D406" s="25">
        <v>42335</v>
      </c>
      <c r="E4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6" t="s">
        <v>71</v>
      </c>
      <c r="G406" t="str">
        <f>VLOOKUP(Table27[[#This Row],[Climber]],Table4[],2,)</f>
        <v>M</v>
      </c>
      <c r="H406">
        <f>YEAR(Table27[[#This Row],[Date]])</f>
        <v>2015</v>
      </c>
      <c r="I4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6" s="24" t="s">
        <v>613</v>
      </c>
      <c r="K406" s="24" t="s">
        <v>70</v>
      </c>
      <c r="L406" s="24">
        <v>1</v>
      </c>
      <c r="M406" s="24" t="s">
        <v>1267</v>
      </c>
      <c r="N4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6" s="24">
        <f>ROUND(SUMPRODUCT(((A$2:A$908)=Table27[[#This Row],[Climb]])*N$2:N$908)/SUMPRODUCT((((A$2:A$908)=Table27[[#This Row],[Climb]])*((N$2:N$908)&gt;0))*1), 0)</f>
        <v>15</v>
      </c>
    </row>
    <row r="407" spans="1:15" x14ac:dyDescent="0.2">
      <c r="A407" t="s">
        <v>1084</v>
      </c>
      <c r="B407" t="s">
        <v>874</v>
      </c>
      <c r="C407" s="14" t="s">
        <v>347</v>
      </c>
      <c r="D407" s="25">
        <v>43548</v>
      </c>
      <c r="E4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7" t="s">
        <v>71</v>
      </c>
      <c r="G407" s="24" t="str">
        <f>VLOOKUP(Table27[[#This Row],[Climber]],Table4[],2,)</f>
        <v>M</v>
      </c>
      <c r="H407" s="24">
        <f>YEAR(Table27[[#This Row],[Date]])</f>
        <v>2019</v>
      </c>
      <c r="I4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7" s="24" t="s">
        <v>250</v>
      </c>
      <c r="K407" s="24" t="s">
        <v>70</v>
      </c>
      <c r="L407" s="24">
        <v>1</v>
      </c>
      <c r="M407" s="24"/>
      <c r="N4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7" s="24">
        <f>ROUND(SUMPRODUCT(((A$2:A$908)=Table27[[#This Row],[Climb]])*N$2:N$908)/SUMPRODUCT((((A$2:A$908)=Table27[[#This Row],[Climb]])*((N$2:N$908)&gt;0))*1), 0)</f>
        <v>15</v>
      </c>
    </row>
    <row r="408" spans="1:15" x14ac:dyDescent="0.2">
      <c r="A408" t="s">
        <v>873</v>
      </c>
      <c r="B408" t="s">
        <v>874</v>
      </c>
      <c r="C408" s="14" t="s">
        <v>347</v>
      </c>
      <c r="D408" s="25">
        <v>42132</v>
      </c>
      <c r="E4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8" t="s">
        <v>71</v>
      </c>
      <c r="G408" t="str">
        <f>VLOOKUP(Table27[[#This Row],[Climber]],Table4[],2,)</f>
        <v>M</v>
      </c>
      <c r="H408">
        <f>YEAR(Table27[[#This Row],[Date]])</f>
        <v>2015</v>
      </c>
      <c r="I4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8" s="24" t="s">
        <v>250</v>
      </c>
      <c r="K408" s="24" t="s">
        <v>70</v>
      </c>
      <c r="L408" s="24">
        <v>1</v>
      </c>
      <c r="M408" s="24" t="s">
        <v>1268</v>
      </c>
      <c r="N4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8" s="24">
        <f>ROUND(SUMPRODUCT(((A$2:A$908)=Table27[[#This Row],[Climb]])*N$2:N$908)/SUMPRODUCT((((A$2:A$908)=Table27[[#This Row],[Climb]])*((N$2:N$908)&gt;0))*1), 0)</f>
        <v>15</v>
      </c>
    </row>
    <row r="409" spans="1:15" x14ac:dyDescent="0.2">
      <c r="A409" t="s">
        <v>873</v>
      </c>
      <c r="B409" t="s">
        <v>874</v>
      </c>
      <c r="C409" s="14" t="s">
        <v>248</v>
      </c>
      <c r="D409" s="25">
        <v>42451</v>
      </c>
      <c r="E4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9" t="s">
        <v>71</v>
      </c>
      <c r="G409" t="str">
        <f>VLOOKUP(Table27[[#This Row],[Climber]],Table4[],2,)</f>
        <v>F</v>
      </c>
      <c r="H409">
        <f>YEAR(Table27[[#This Row],[Date]])</f>
        <v>2016</v>
      </c>
      <c r="I4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9" s="24" t="s">
        <v>250</v>
      </c>
      <c r="K409" s="24" t="s">
        <v>70</v>
      </c>
      <c r="L409" s="24">
        <v>2</v>
      </c>
      <c r="M409" s="24" t="s">
        <v>1381</v>
      </c>
      <c r="N4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9" s="24">
        <f>ROUND(SUMPRODUCT(((A$2:A$908)=Table27[[#This Row],[Climb]])*N$2:N$908)/SUMPRODUCT((((A$2:A$908)=Table27[[#This Row],[Climb]])*((N$2:N$908)&gt;0))*1), 0)</f>
        <v>15</v>
      </c>
    </row>
    <row r="410" spans="1:15" x14ac:dyDescent="0.2">
      <c r="A410" t="s">
        <v>873</v>
      </c>
      <c r="B410" t="s">
        <v>874</v>
      </c>
      <c r="C410" s="14" t="s">
        <v>390</v>
      </c>
      <c r="D410" s="25">
        <v>42748</v>
      </c>
      <c r="E4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0" t="s">
        <v>71</v>
      </c>
      <c r="G410" t="str">
        <f>VLOOKUP(Table27[[#This Row],[Climber]],Table4[],2,)</f>
        <v>M</v>
      </c>
      <c r="H410">
        <f>YEAR(Table27[[#This Row],[Date]])</f>
        <v>2017</v>
      </c>
      <c r="I4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0" s="24" t="s">
        <v>250</v>
      </c>
      <c r="K410" s="24" t="s">
        <v>70</v>
      </c>
      <c r="L410" s="24">
        <v>3</v>
      </c>
      <c r="M410" s="24"/>
      <c r="N4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0" s="24">
        <f>ROUND(SUMPRODUCT(((A$2:A$908)=Table27[[#This Row],[Climb]])*N$2:N$908)/SUMPRODUCT((((A$2:A$908)=Table27[[#This Row],[Climb]])*((N$2:N$908)&gt;0))*1), 0)</f>
        <v>15</v>
      </c>
    </row>
    <row r="411" spans="1:15" x14ac:dyDescent="0.2">
      <c r="A411" t="s">
        <v>875</v>
      </c>
      <c r="B411" t="s">
        <v>876</v>
      </c>
      <c r="C411" s="2" t="s">
        <v>877</v>
      </c>
      <c r="D411" s="25">
        <v>42241</v>
      </c>
      <c r="E4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1" t="s">
        <v>53</v>
      </c>
      <c r="G411" t="str">
        <f>VLOOKUP(Table27[[#This Row],[Climber]],Table4[],2,)</f>
        <v>M</v>
      </c>
      <c r="H411">
        <f>YEAR(Table27[[#This Row],[Date]])</f>
        <v>2015</v>
      </c>
      <c r="I4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1" s="24" t="s">
        <v>876</v>
      </c>
      <c r="K411" s="24" t="s">
        <v>66</v>
      </c>
      <c r="L411" s="24">
        <v>1</v>
      </c>
      <c r="M411" s="24"/>
      <c r="N4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1" s="24">
        <f>ROUND(SUMPRODUCT(((A$2:A$908)=Table27[[#This Row],[Climb]])*N$2:N$908)/SUMPRODUCT((((A$2:A$908)=Table27[[#This Row],[Climb]])*((N$2:N$908)&gt;0))*1), 0)</f>
        <v>2</v>
      </c>
    </row>
    <row r="412" spans="1:15" x14ac:dyDescent="0.2">
      <c r="A412" t="s">
        <v>683</v>
      </c>
      <c r="B412" t="s">
        <v>878</v>
      </c>
      <c r="C412" s="14" t="s">
        <v>682</v>
      </c>
      <c r="D412" s="25">
        <v>43433</v>
      </c>
      <c r="E4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2" t="s">
        <v>71</v>
      </c>
      <c r="G412" t="str">
        <f>VLOOKUP(Table27[[#This Row],[Climber]],Table4[],2,)</f>
        <v>M</v>
      </c>
      <c r="H412">
        <f>YEAR(Table27[[#This Row],[Date]])</f>
        <v>2018</v>
      </c>
      <c r="I4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2" s="24" t="s">
        <v>684</v>
      </c>
      <c r="K412" s="24" t="s">
        <v>70</v>
      </c>
      <c r="L412" s="24">
        <v>1</v>
      </c>
      <c r="M412" s="24" t="s">
        <v>1181</v>
      </c>
      <c r="N4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2" s="24">
        <f>ROUND(SUMPRODUCT(((A$2:A$908)=Table27[[#This Row],[Climb]])*N$2:N$908)/SUMPRODUCT((((A$2:A$908)=Table27[[#This Row],[Climb]])*((N$2:N$908)&gt;0))*1), 0)</f>
        <v>15</v>
      </c>
    </row>
    <row r="413" spans="1:15" x14ac:dyDescent="0.2">
      <c r="A413" t="s">
        <v>550</v>
      </c>
      <c r="B413" t="s">
        <v>1063</v>
      </c>
      <c r="C413" s="14" t="s">
        <v>542</v>
      </c>
      <c r="D413" s="25">
        <v>42358</v>
      </c>
      <c r="E4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3" t="s">
        <v>71</v>
      </c>
      <c r="G413" t="str">
        <f>VLOOKUP(Table27[[#This Row],[Climber]],Table4[],2,)</f>
        <v>M</v>
      </c>
      <c r="H413">
        <f>YEAR(Table27[[#This Row],[Date]])</f>
        <v>2015</v>
      </c>
      <c r="I4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3" s="24" t="s">
        <v>551</v>
      </c>
      <c r="K413" s="24" t="s">
        <v>70</v>
      </c>
      <c r="L413" s="24">
        <v>1</v>
      </c>
      <c r="M413" s="24" t="s">
        <v>1269</v>
      </c>
      <c r="N4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3" s="24">
        <f>ROUND(SUMPRODUCT(((A$2:A$908)=Table27[[#This Row],[Climb]])*N$2:N$908)/SUMPRODUCT((((A$2:A$908)=Table27[[#This Row],[Climb]])*((N$2:N$908)&gt;0))*1), 0)</f>
        <v>15</v>
      </c>
    </row>
    <row r="414" spans="1:15" x14ac:dyDescent="0.2">
      <c r="A414" t="s">
        <v>580</v>
      </c>
      <c r="B414" t="s">
        <v>880</v>
      </c>
      <c r="C414" s="14" t="s">
        <v>577</v>
      </c>
      <c r="D414" s="25">
        <v>38018</v>
      </c>
      <c r="E4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4" t="s">
        <v>71</v>
      </c>
      <c r="G414" t="str">
        <f>VLOOKUP(Table27[[#This Row],[Climber]],Table4[],2,)</f>
        <v>M</v>
      </c>
      <c r="H414">
        <f>YEAR(Table27[[#This Row],[Date]])</f>
        <v>2004</v>
      </c>
      <c r="I4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4" s="24" t="s">
        <v>579</v>
      </c>
      <c r="K414" s="24" t="s">
        <v>70</v>
      </c>
      <c r="L414" s="24">
        <v>1</v>
      </c>
      <c r="M414" s="24"/>
      <c r="N4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4" s="24">
        <f>ROUND(SUMPRODUCT(((A$2:A$908)=Table27[[#This Row],[Climb]])*N$2:N$908)/SUMPRODUCT((((A$2:A$908)=Table27[[#This Row],[Climb]])*((N$2:N$908)&gt;0))*1), 0)</f>
        <v>15</v>
      </c>
    </row>
    <row r="415" spans="1:15" x14ac:dyDescent="0.2">
      <c r="A415" t="s">
        <v>578</v>
      </c>
      <c r="B415" t="s">
        <v>880</v>
      </c>
      <c r="C415" s="14" t="s">
        <v>577</v>
      </c>
      <c r="D415" s="25">
        <v>38261</v>
      </c>
      <c r="E4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5" t="s">
        <v>71</v>
      </c>
      <c r="G415" t="str">
        <f>VLOOKUP(Table27[[#This Row],[Climber]],Table4[],2,)</f>
        <v>M</v>
      </c>
      <c r="H415">
        <f>YEAR(Table27[[#This Row],[Date]])</f>
        <v>2004</v>
      </c>
      <c r="I4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5" s="24" t="s">
        <v>579</v>
      </c>
      <c r="K415" s="24" t="s">
        <v>70</v>
      </c>
      <c r="L415" s="24">
        <v>1</v>
      </c>
      <c r="M415" s="24"/>
      <c r="N4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5" s="24">
        <f>ROUND(SUMPRODUCT(((A$2:A$908)=Table27[[#This Row],[Climb]])*N$2:N$908)/SUMPRODUCT((((A$2:A$908)=Table27[[#This Row],[Climb]])*((N$2:N$908)&gt;0))*1), 0)</f>
        <v>15</v>
      </c>
    </row>
    <row r="416" spans="1:15" x14ac:dyDescent="0.2">
      <c r="A416" t="s">
        <v>582</v>
      </c>
      <c r="B416" t="s">
        <v>880</v>
      </c>
      <c r="C416" s="14" t="s">
        <v>577</v>
      </c>
      <c r="D416" s="25">
        <v>37622</v>
      </c>
      <c r="E4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6" t="s">
        <v>71</v>
      </c>
      <c r="G416" t="str">
        <f>VLOOKUP(Table27[[#This Row],[Climber]],Table4[],2,)</f>
        <v>M</v>
      </c>
      <c r="H416">
        <f>YEAR(Table27[[#This Row],[Date]])</f>
        <v>2003</v>
      </c>
      <c r="I4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6" s="24" t="s">
        <v>579</v>
      </c>
      <c r="K416" s="24" t="s">
        <v>70</v>
      </c>
      <c r="L416" s="24">
        <v>1</v>
      </c>
      <c r="M416" s="24"/>
      <c r="N4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6" s="24">
        <f>ROUND(SUMPRODUCT(((A$2:A$908)=Table27[[#This Row],[Climb]])*N$2:N$908)/SUMPRODUCT((((A$2:A$908)=Table27[[#This Row],[Climb]])*((N$2:N$908)&gt;0))*1), 0)</f>
        <v>15</v>
      </c>
    </row>
    <row r="417" spans="1:15" x14ac:dyDescent="0.2">
      <c r="A417" t="s">
        <v>853</v>
      </c>
      <c r="B417" t="s">
        <v>1111</v>
      </c>
      <c r="C417" s="2" t="s">
        <v>708</v>
      </c>
      <c r="D417" s="25" t="s">
        <v>778</v>
      </c>
      <c r="E4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7" t="s">
        <v>53</v>
      </c>
      <c r="G417" t="str">
        <f>VLOOKUP(Table27[[#This Row],[Climber]],Table4[],2,)</f>
        <v>M</v>
      </c>
      <c r="H417">
        <f>YEAR(Table27[[#This Row],[Date]])</f>
        <v>2018</v>
      </c>
      <c r="I4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7" s="24" t="s">
        <v>852</v>
      </c>
      <c r="K417" s="24" t="s">
        <v>66</v>
      </c>
      <c r="L417" s="24">
        <v>1</v>
      </c>
      <c r="M417" s="24"/>
      <c r="N4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7" s="24">
        <f>ROUND(SUMPRODUCT(((A$2:A$908)=Table27[[#This Row],[Climb]])*N$2:N$908)/SUMPRODUCT((((A$2:A$908)=Table27[[#This Row],[Climb]])*((N$2:N$908)&gt;0))*1), 0)</f>
        <v>2</v>
      </c>
    </row>
    <row r="418" spans="1:15" x14ac:dyDescent="0.2">
      <c r="A418" t="s">
        <v>706</v>
      </c>
      <c r="B418" t="s">
        <v>1111</v>
      </c>
      <c r="C418" s="14" t="s">
        <v>708</v>
      </c>
      <c r="D418" s="25">
        <v>43184</v>
      </c>
      <c r="E4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18" t="s">
        <v>53</v>
      </c>
      <c r="G418" t="str">
        <f>VLOOKUP(Table27[[#This Row],[Climber]],Table4[],2,)</f>
        <v>M</v>
      </c>
      <c r="H418">
        <f>YEAR(Table27[[#This Row],[Date]])</f>
        <v>2018</v>
      </c>
      <c r="I4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18" s="24" t="s">
        <v>852</v>
      </c>
      <c r="K418" s="24" t="s">
        <v>52</v>
      </c>
      <c r="L418" s="24">
        <v>1</v>
      </c>
      <c r="M418" s="24" t="s">
        <v>1182</v>
      </c>
      <c r="N4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18" s="24">
        <f>ROUND(SUMPRODUCT(((A$2:A$908)=Table27[[#This Row],[Climb]])*N$2:N$908)/SUMPRODUCT((((A$2:A$908)=Table27[[#This Row],[Climb]])*((N$2:N$908)&gt;0))*1), 0)</f>
        <v>3</v>
      </c>
    </row>
    <row r="419" spans="1:15" x14ac:dyDescent="0.2">
      <c r="A419" t="s">
        <v>546</v>
      </c>
      <c r="B419" t="s">
        <v>547</v>
      </c>
      <c r="C419" s="14" t="s">
        <v>542</v>
      </c>
      <c r="D419" s="25">
        <v>43019</v>
      </c>
      <c r="E4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9" t="s">
        <v>71</v>
      </c>
      <c r="G419" t="str">
        <f>VLOOKUP(Table27[[#This Row],[Climber]],Table4[],2,)</f>
        <v>M</v>
      </c>
      <c r="H419">
        <f>YEAR(Table27[[#This Row],[Date]])</f>
        <v>2017</v>
      </c>
      <c r="I4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9" s="24" t="s">
        <v>547</v>
      </c>
      <c r="K419" s="24" t="s">
        <v>70</v>
      </c>
      <c r="L419" s="24">
        <v>1</v>
      </c>
      <c r="M419" s="24"/>
      <c r="N4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9" s="24">
        <f>ROUND(SUMPRODUCT(((A$2:A$908)=Table27[[#This Row],[Climb]])*N$2:N$908)/SUMPRODUCT((((A$2:A$908)=Table27[[#This Row],[Climb]])*((N$2:N$908)&gt;0))*1), 0)</f>
        <v>15</v>
      </c>
    </row>
    <row r="420" spans="1:15" x14ac:dyDescent="0.2">
      <c r="A420" t="s">
        <v>546</v>
      </c>
      <c r="B420" t="s">
        <v>547</v>
      </c>
      <c r="C420" s="14" t="s">
        <v>286</v>
      </c>
      <c r="D420" s="25">
        <v>43595</v>
      </c>
      <c r="E4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0" t="s">
        <v>71</v>
      </c>
      <c r="G420" s="24" t="str">
        <f>VLOOKUP(Table27[[#This Row],[Climber]],Table4[],2,)</f>
        <v>M</v>
      </c>
      <c r="H420" s="24">
        <f>YEAR(Table27[[#This Row],[Date]])</f>
        <v>2019</v>
      </c>
      <c r="I4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0" s="24" t="s">
        <v>547</v>
      </c>
      <c r="K420" s="24" t="s">
        <v>70</v>
      </c>
      <c r="L420" s="24">
        <v>2</v>
      </c>
      <c r="M420" s="24"/>
      <c r="N4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0" s="24">
        <f>ROUND(SUMPRODUCT(((A$2:A$908)=Table27[[#This Row],[Climb]])*N$2:N$908)/SUMPRODUCT((((A$2:A$908)=Table27[[#This Row],[Climb]])*((N$2:N$908)&gt;0))*1), 0)</f>
        <v>15</v>
      </c>
    </row>
    <row r="421" spans="1:15" x14ac:dyDescent="0.2">
      <c r="A421" t="s">
        <v>1081</v>
      </c>
      <c r="B421" t="s">
        <v>1082</v>
      </c>
      <c r="C421" s="14" t="s">
        <v>542</v>
      </c>
      <c r="D421" s="25">
        <v>41947</v>
      </c>
      <c r="E4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1" t="s">
        <v>71</v>
      </c>
      <c r="G421" s="24" t="str">
        <f>VLOOKUP(Table27[[#This Row],[Climber]],Table4[],2,)</f>
        <v>M</v>
      </c>
      <c r="H421" s="24">
        <f>YEAR(Table27[[#This Row],[Date]])</f>
        <v>2014</v>
      </c>
      <c r="I42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1" s="24" t="s">
        <v>1109</v>
      </c>
      <c r="K421" s="24" t="s">
        <v>70</v>
      </c>
      <c r="L421" s="24">
        <v>1</v>
      </c>
      <c r="M421" s="24" t="s">
        <v>1270</v>
      </c>
      <c r="N4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1" s="24">
        <f>ROUND(SUMPRODUCT(((A$2:A$908)=Table27[[#This Row],[Climb]])*N$2:N$908)/SUMPRODUCT((((A$2:A$908)=Table27[[#This Row],[Climb]])*((N$2:N$908)&gt;0))*1), 0)</f>
        <v>15</v>
      </c>
    </row>
    <row r="422" spans="1:15" x14ac:dyDescent="0.2">
      <c r="A422" t="s">
        <v>224</v>
      </c>
      <c r="B422" t="s">
        <v>225</v>
      </c>
      <c r="C422" s="14" t="s">
        <v>223</v>
      </c>
      <c r="D422" s="25">
        <v>43034</v>
      </c>
      <c r="E4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2" t="s">
        <v>71</v>
      </c>
      <c r="G422" t="str">
        <f>VLOOKUP(Table27[[#This Row],[Climber]],Table4[],2,)</f>
        <v>M</v>
      </c>
      <c r="H422">
        <f>YEAR(Table27[[#This Row],[Date]])</f>
        <v>2017</v>
      </c>
      <c r="I4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2" s="24" t="s">
        <v>225</v>
      </c>
      <c r="K422" s="24" t="s">
        <v>70</v>
      </c>
      <c r="L422" s="24">
        <v>1</v>
      </c>
      <c r="M422" s="24" t="s">
        <v>1166</v>
      </c>
      <c r="N4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2" s="24">
        <f>ROUND(SUMPRODUCT(((A$2:A$908)=Table27[[#This Row],[Climb]])*N$2:N$908)/SUMPRODUCT((((A$2:A$908)=Table27[[#This Row],[Climb]])*((N$2:N$908)&gt;0))*1), 0)</f>
        <v>15</v>
      </c>
    </row>
    <row r="423" spans="1:15" x14ac:dyDescent="0.2">
      <c r="A423" t="s">
        <v>678</v>
      </c>
      <c r="B423" t="s">
        <v>1101</v>
      </c>
      <c r="C423" s="14" t="s">
        <v>671</v>
      </c>
      <c r="D423" s="25">
        <v>42312</v>
      </c>
      <c r="E4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3" t="s">
        <v>71</v>
      </c>
      <c r="G423" t="str">
        <f>VLOOKUP(Table27[[#This Row],[Climber]],Table4[],2,)</f>
        <v>M</v>
      </c>
      <c r="H423">
        <f>YEAR(Table27[[#This Row],[Date]])</f>
        <v>2015</v>
      </c>
      <c r="I4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3" s="24" t="s">
        <v>258</v>
      </c>
      <c r="K423" s="24" t="s">
        <v>70</v>
      </c>
      <c r="L423" s="24">
        <v>1</v>
      </c>
      <c r="M423" s="24" t="s">
        <v>1271</v>
      </c>
      <c r="N4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3" s="24">
        <f>ROUND(SUMPRODUCT(((A$2:A$908)=Table27[[#This Row],[Climb]])*N$2:N$908)/SUMPRODUCT((((A$2:A$908)=Table27[[#This Row],[Climb]])*((N$2:N$908)&gt;0))*1), 0)</f>
        <v>15</v>
      </c>
    </row>
    <row r="424" spans="1:15" x14ac:dyDescent="0.2">
      <c r="A424" t="s">
        <v>679</v>
      </c>
      <c r="B424" t="s">
        <v>1101</v>
      </c>
      <c r="C424" s="14" t="s">
        <v>671</v>
      </c>
      <c r="D424" s="25">
        <v>41303</v>
      </c>
      <c r="E4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4" t="s">
        <v>71</v>
      </c>
      <c r="G424" t="str">
        <f>VLOOKUP(Table27[[#This Row],[Climber]],Table4[],2,)</f>
        <v>M</v>
      </c>
      <c r="H424">
        <f>YEAR(Table27[[#This Row],[Date]])</f>
        <v>2013</v>
      </c>
      <c r="I4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4" s="24" t="s">
        <v>258</v>
      </c>
      <c r="K424" s="24" t="s">
        <v>70</v>
      </c>
      <c r="L424" s="24">
        <v>1</v>
      </c>
      <c r="M424" s="24" t="s">
        <v>1272</v>
      </c>
      <c r="N4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4" s="24">
        <f>ROUND(SUMPRODUCT(((A$2:A$908)=Table27[[#This Row],[Climb]])*N$2:N$908)/SUMPRODUCT((((A$2:A$908)=Table27[[#This Row],[Climb]])*((N$2:N$908)&gt;0))*1), 0)</f>
        <v>15</v>
      </c>
    </row>
    <row r="425" spans="1:15" x14ac:dyDescent="0.2">
      <c r="A425" t="s">
        <v>278</v>
      </c>
      <c r="B425" t="s">
        <v>1103</v>
      </c>
      <c r="C425" s="14" t="s">
        <v>269</v>
      </c>
      <c r="D425" s="25">
        <v>40218</v>
      </c>
      <c r="E4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5" t="s">
        <v>71</v>
      </c>
      <c r="G425" t="str">
        <f>VLOOKUP(Table27[[#This Row],[Climber]],Table4[],2,)</f>
        <v>M</v>
      </c>
      <c r="H425">
        <f>YEAR(Table27[[#This Row],[Date]])</f>
        <v>2010</v>
      </c>
      <c r="I4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5" s="24" t="s">
        <v>274</v>
      </c>
      <c r="K425" s="24" t="s">
        <v>70</v>
      </c>
      <c r="L425" s="24">
        <v>1</v>
      </c>
      <c r="M425" s="24"/>
      <c r="N4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5" s="24">
        <f>ROUND(SUMPRODUCT(((A$2:A$908)=Table27[[#This Row],[Climb]])*N$2:N$908)/SUMPRODUCT((((A$2:A$908)=Table27[[#This Row],[Climb]])*((N$2:N$908)&gt;0))*1), 0)</f>
        <v>15</v>
      </c>
    </row>
    <row r="426" spans="1:15" x14ac:dyDescent="0.2">
      <c r="A426" t="s">
        <v>273</v>
      </c>
      <c r="B426" t="s">
        <v>1103</v>
      </c>
      <c r="C426" s="14" t="s">
        <v>269</v>
      </c>
      <c r="D426" s="25">
        <v>42861</v>
      </c>
      <c r="E4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6" t="s">
        <v>71</v>
      </c>
      <c r="G426" t="str">
        <f>VLOOKUP(Table27[[#This Row],[Climber]],Table4[],2,)</f>
        <v>M</v>
      </c>
      <c r="H426">
        <f>YEAR(Table27[[#This Row],[Date]])</f>
        <v>2017</v>
      </c>
      <c r="I4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6" s="24" t="s">
        <v>274</v>
      </c>
      <c r="K426" s="24" t="s">
        <v>1116</v>
      </c>
      <c r="L426" s="24">
        <v>1</v>
      </c>
      <c r="M426" s="24" t="s">
        <v>1116</v>
      </c>
      <c r="N4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26" s="24">
        <f>ROUND(SUMPRODUCT(((A$2:A$908)=Table27[[#This Row],[Climb]])*N$2:N$908)/SUMPRODUCT((((A$2:A$908)=Table27[[#This Row],[Climb]])*((N$2:N$908)&gt;0))*1), 0)</f>
        <v>15</v>
      </c>
    </row>
    <row r="427" spans="1:15" x14ac:dyDescent="0.2">
      <c r="A427" t="s">
        <v>275</v>
      </c>
      <c r="B427" t="s">
        <v>1103</v>
      </c>
      <c r="C427" s="14" t="s">
        <v>269</v>
      </c>
      <c r="D427" s="25">
        <v>42734</v>
      </c>
      <c r="E4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7" t="s">
        <v>71</v>
      </c>
      <c r="G427" t="str">
        <f>VLOOKUP(Table27[[#This Row],[Climber]],Table4[],2,)</f>
        <v>M</v>
      </c>
      <c r="H427">
        <f>YEAR(Table27[[#This Row],[Date]])</f>
        <v>2016</v>
      </c>
      <c r="I4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7" s="24" t="s">
        <v>274</v>
      </c>
      <c r="K427" s="24" t="s">
        <v>70</v>
      </c>
      <c r="L427" s="24">
        <v>1</v>
      </c>
      <c r="M427" s="24"/>
      <c r="N4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7" s="24">
        <f>ROUND(SUMPRODUCT(((A$2:A$908)=Table27[[#This Row],[Climb]])*N$2:N$908)/SUMPRODUCT((((A$2:A$908)=Table27[[#This Row],[Climb]])*((N$2:N$908)&gt;0))*1), 0)</f>
        <v>15</v>
      </c>
    </row>
    <row r="428" spans="1:15" x14ac:dyDescent="0.2">
      <c r="A428" t="s">
        <v>275</v>
      </c>
      <c r="B428" t="s">
        <v>1103</v>
      </c>
      <c r="C428" s="14" t="s">
        <v>318</v>
      </c>
      <c r="D428" s="25">
        <v>43043</v>
      </c>
      <c r="E4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8" t="s">
        <v>71</v>
      </c>
      <c r="G428" t="str">
        <f>VLOOKUP(Table27[[#This Row],[Climber]],Table4[],2,)</f>
        <v>M</v>
      </c>
      <c r="H428">
        <f>YEAR(Table27[[#This Row],[Date]])</f>
        <v>2017</v>
      </c>
      <c r="I4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8" s="24" t="s">
        <v>274</v>
      </c>
      <c r="K428" s="24" t="s">
        <v>95</v>
      </c>
      <c r="L428" s="24">
        <v>2</v>
      </c>
      <c r="M428" s="24"/>
      <c r="N4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28" s="24">
        <f>ROUND(SUMPRODUCT(((A$2:A$908)=Table27[[#This Row],[Climb]])*N$2:N$908)/SUMPRODUCT((((A$2:A$908)=Table27[[#This Row],[Climb]])*((N$2:N$908)&gt;0))*1), 0)</f>
        <v>15</v>
      </c>
    </row>
    <row r="429" spans="1:15" x14ac:dyDescent="0.2">
      <c r="A429" t="s">
        <v>277</v>
      </c>
      <c r="B429" t="s">
        <v>1103</v>
      </c>
      <c r="C429" s="14" t="s">
        <v>269</v>
      </c>
      <c r="D429" s="25">
        <v>40477</v>
      </c>
      <c r="E4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9" t="s">
        <v>71</v>
      </c>
      <c r="G429" t="str">
        <f>VLOOKUP(Table27[[#This Row],[Climber]],Table4[],2,)</f>
        <v>M</v>
      </c>
      <c r="H429">
        <f>YEAR(Table27[[#This Row],[Date]])</f>
        <v>2010</v>
      </c>
      <c r="I4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9" s="24" t="s">
        <v>274</v>
      </c>
      <c r="K429" s="24" t="s">
        <v>70</v>
      </c>
      <c r="L429" s="24">
        <v>1</v>
      </c>
      <c r="M429" s="24"/>
      <c r="N4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9" s="24">
        <f>ROUND(SUMPRODUCT(((A$2:A$908)=Table27[[#This Row],[Climb]])*N$2:N$908)/SUMPRODUCT((((A$2:A$908)=Table27[[#This Row],[Climb]])*((N$2:N$908)&gt;0))*1), 0)</f>
        <v>15</v>
      </c>
    </row>
    <row r="430" spans="1:15" x14ac:dyDescent="0.2">
      <c r="A430" t="s">
        <v>280</v>
      </c>
      <c r="B430" t="s">
        <v>1103</v>
      </c>
      <c r="C430" s="14" t="s">
        <v>269</v>
      </c>
      <c r="D430" s="25">
        <v>37961</v>
      </c>
      <c r="E4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0" t="s">
        <v>71</v>
      </c>
      <c r="G430" t="str">
        <f>VLOOKUP(Table27[[#This Row],[Climber]],Table4[],2,)</f>
        <v>M</v>
      </c>
      <c r="H430">
        <f>YEAR(Table27[[#This Row],[Date]])</f>
        <v>2003</v>
      </c>
      <c r="I4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0" s="24" t="s">
        <v>274</v>
      </c>
      <c r="K430" s="24" t="s">
        <v>70</v>
      </c>
      <c r="L430" s="24">
        <v>1</v>
      </c>
      <c r="M430" s="24"/>
      <c r="N4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0" s="24">
        <f>ROUND(SUMPRODUCT(((A$2:A$908)=Table27[[#This Row],[Climb]])*N$2:N$908)/SUMPRODUCT((((A$2:A$908)=Table27[[#This Row],[Climb]])*((N$2:N$908)&gt;0))*1), 0)</f>
        <v>15</v>
      </c>
    </row>
    <row r="431" spans="1:15" x14ac:dyDescent="0.2">
      <c r="A431" t="s">
        <v>280</v>
      </c>
      <c r="B431" t="s">
        <v>1103</v>
      </c>
      <c r="C431" s="14" t="s">
        <v>517</v>
      </c>
      <c r="D431" s="25">
        <v>37987</v>
      </c>
      <c r="E4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1" t="s">
        <v>71</v>
      </c>
      <c r="G431" t="str">
        <f>VLOOKUP(Table27[[#This Row],[Climber]],Table4[],2,)</f>
        <v>M</v>
      </c>
      <c r="H431">
        <f>YEAR(Table27[[#This Row],[Date]])</f>
        <v>2004</v>
      </c>
      <c r="I4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1" s="24" t="s">
        <v>274</v>
      </c>
      <c r="K431" s="24" t="s">
        <v>70</v>
      </c>
      <c r="L431" s="24">
        <v>2</v>
      </c>
      <c r="M431" s="24"/>
      <c r="N4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1" s="24">
        <f>ROUND(SUMPRODUCT(((A$2:A$908)=Table27[[#This Row],[Climb]])*N$2:N$908)/SUMPRODUCT((((A$2:A$908)=Table27[[#This Row],[Climb]])*((N$2:N$908)&gt;0))*1), 0)</f>
        <v>15</v>
      </c>
    </row>
    <row r="432" spans="1:15" x14ac:dyDescent="0.2">
      <c r="A432" t="s">
        <v>280</v>
      </c>
      <c r="B432" t="s">
        <v>1103</v>
      </c>
      <c r="C432" s="14" t="s">
        <v>604</v>
      </c>
      <c r="D432" s="25">
        <v>41214</v>
      </c>
      <c r="E4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2" t="s">
        <v>71</v>
      </c>
      <c r="G432" t="str">
        <f>VLOOKUP(Table27[[#This Row],[Climber]],Table4[],2,)</f>
        <v>M</v>
      </c>
      <c r="H432">
        <f>YEAR(Table27[[#This Row],[Date]])</f>
        <v>2012</v>
      </c>
      <c r="I4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2" s="24" t="s">
        <v>274</v>
      </c>
      <c r="K432" s="24" t="s">
        <v>70</v>
      </c>
      <c r="L432" s="24">
        <v>3</v>
      </c>
      <c r="M432" s="24"/>
      <c r="N4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2" s="24">
        <f>ROUND(SUMPRODUCT(((A$2:A$908)=Table27[[#This Row],[Climb]])*N$2:N$908)/SUMPRODUCT((((A$2:A$908)=Table27[[#This Row],[Climb]])*((N$2:N$908)&gt;0))*1), 0)</f>
        <v>15</v>
      </c>
    </row>
    <row r="433" spans="1:15" x14ac:dyDescent="0.2">
      <c r="A433" t="s">
        <v>280</v>
      </c>
      <c r="B433" t="s">
        <v>1103</v>
      </c>
      <c r="C433" s="14" t="s">
        <v>476</v>
      </c>
      <c r="D433" s="25">
        <v>41728</v>
      </c>
      <c r="E4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3" t="s">
        <v>71</v>
      </c>
      <c r="G433" t="str">
        <f>VLOOKUP(Table27[[#This Row],[Climber]],Table4[],2,)</f>
        <v>M</v>
      </c>
      <c r="H433">
        <f>YEAR(Table27[[#This Row],[Date]])</f>
        <v>2014</v>
      </c>
      <c r="I4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3" s="24" t="s">
        <v>274</v>
      </c>
      <c r="K433" s="24" t="s">
        <v>70</v>
      </c>
      <c r="L433" s="24">
        <v>4</v>
      </c>
      <c r="M433" s="24" t="s">
        <v>1273</v>
      </c>
      <c r="N4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3" s="24">
        <f>ROUND(SUMPRODUCT(((A$2:A$908)=Table27[[#This Row],[Climb]])*N$2:N$908)/SUMPRODUCT((((A$2:A$908)=Table27[[#This Row],[Climb]])*((N$2:N$908)&gt;0))*1), 0)</f>
        <v>15</v>
      </c>
    </row>
    <row r="434" spans="1:15" x14ac:dyDescent="0.2">
      <c r="A434" t="s">
        <v>280</v>
      </c>
      <c r="B434" t="s">
        <v>1103</v>
      </c>
      <c r="C434" s="14" t="s">
        <v>732</v>
      </c>
      <c r="D434" s="25">
        <v>42501</v>
      </c>
      <c r="E4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4" t="s">
        <v>71</v>
      </c>
      <c r="G434" t="str">
        <f>VLOOKUP(Table27[[#This Row],[Climber]],Table4[],2,)</f>
        <v>M</v>
      </c>
      <c r="H434">
        <f>YEAR(Table27[[#This Row],[Date]])</f>
        <v>2016</v>
      </c>
      <c r="I4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4" s="24" t="s">
        <v>274</v>
      </c>
      <c r="K434" s="24" t="s">
        <v>70</v>
      </c>
      <c r="L434" s="24">
        <v>5</v>
      </c>
      <c r="M434" s="24" t="s">
        <v>1188</v>
      </c>
      <c r="N4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4" s="24">
        <f>ROUND(SUMPRODUCT(((A$2:A$908)=Table27[[#This Row],[Climb]])*N$2:N$908)/SUMPRODUCT((((A$2:A$908)=Table27[[#This Row],[Climb]])*((N$2:N$908)&gt;0))*1), 0)</f>
        <v>15</v>
      </c>
    </row>
    <row r="435" spans="1:15" x14ac:dyDescent="0.2">
      <c r="A435" t="s">
        <v>280</v>
      </c>
      <c r="B435" t="s">
        <v>1103</v>
      </c>
      <c r="C435" s="14" t="s">
        <v>318</v>
      </c>
      <c r="D435" s="25">
        <v>43043</v>
      </c>
      <c r="E4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5" t="s">
        <v>71</v>
      </c>
      <c r="G435" t="str">
        <f>VLOOKUP(Table27[[#This Row],[Climber]],Table4[],2,)</f>
        <v>M</v>
      </c>
      <c r="H435">
        <f>YEAR(Table27[[#This Row],[Date]])</f>
        <v>2017</v>
      </c>
      <c r="I4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5" s="24" t="s">
        <v>274</v>
      </c>
      <c r="K435" s="24" t="s">
        <v>70</v>
      </c>
      <c r="L435" s="24">
        <v>6</v>
      </c>
      <c r="M435" s="24"/>
      <c r="N4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5" s="24">
        <f>ROUND(SUMPRODUCT(((A$2:A$908)=Table27[[#This Row],[Climb]])*N$2:N$908)/SUMPRODUCT((((A$2:A$908)=Table27[[#This Row],[Climb]])*((N$2:N$908)&gt;0))*1), 0)</f>
        <v>15</v>
      </c>
    </row>
    <row r="436" spans="1:15" x14ac:dyDescent="0.2">
      <c r="A436" t="s">
        <v>881</v>
      </c>
      <c r="B436" t="s">
        <v>882</v>
      </c>
      <c r="C436" s="2" t="s">
        <v>883</v>
      </c>
      <c r="D436" s="25">
        <v>40711</v>
      </c>
      <c r="E4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6" t="s">
        <v>53</v>
      </c>
      <c r="G436" t="str">
        <f>VLOOKUP(Table27[[#This Row],[Climber]],Table4[],2,)</f>
        <v>M</v>
      </c>
      <c r="H436">
        <f>YEAR(Table27[[#This Row],[Date]])</f>
        <v>2011</v>
      </c>
      <c r="I4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6" s="24" t="s">
        <v>882</v>
      </c>
      <c r="K436" s="24" t="s">
        <v>66</v>
      </c>
      <c r="L436" s="24">
        <v>1</v>
      </c>
      <c r="M436" s="24"/>
      <c r="N4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6" s="24">
        <f>ROUND(SUMPRODUCT(((A$2:A$908)=Table27[[#This Row],[Climb]])*N$2:N$908)/SUMPRODUCT((((A$2:A$908)=Table27[[#This Row],[Climb]])*((N$2:N$908)&gt;0))*1), 0)</f>
        <v>2</v>
      </c>
    </row>
    <row r="437" spans="1:15" x14ac:dyDescent="0.2">
      <c r="A437" t="s">
        <v>881</v>
      </c>
      <c r="B437" t="s">
        <v>882</v>
      </c>
      <c r="C437" s="2" t="s">
        <v>716</v>
      </c>
      <c r="D437" s="25" t="s">
        <v>792</v>
      </c>
      <c r="E4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7" t="s">
        <v>53</v>
      </c>
      <c r="G437" t="str">
        <f>VLOOKUP(Table27[[#This Row],[Climber]],Table4[],2,)</f>
        <v>M</v>
      </c>
      <c r="H437">
        <f>YEAR(Table27[[#This Row],[Date]])</f>
        <v>2012</v>
      </c>
      <c r="I4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7" s="24" t="s">
        <v>882</v>
      </c>
      <c r="K437" s="24" t="s">
        <v>66</v>
      </c>
      <c r="L437" s="24">
        <v>2</v>
      </c>
      <c r="M437" s="24"/>
      <c r="N4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7" s="24">
        <f>ROUND(SUMPRODUCT(((A$2:A$908)=Table27[[#This Row],[Climb]])*N$2:N$908)/SUMPRODUCT((((A$2:A$908)=Table27[[#This Row],[Climb]])*((N$2:N$908)&gt;0))*1), 0)</f>
        <v>2</v>
      </c>
    </row>
    <row r="438" spans="1:15" x14ac:dyDescent="0.2">
      <c r="A438" t="s">
        <v>27</v>
      </c>
      <c r="B438" t="s">
        <v>884</v>
      </c>
      <c r="C438" s="14" t="s">
        <v>28</v>
      </c>
      <c r="D438" s="25">
        <v>42666</v>
      </c>
      <c r="E4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438" t="s">
        <v>71</v>
      </c>
      <c r="G438" t="str">
        <f>VLOOKUP(Table27[[#This Row],[Climber]],Table4[],2,)</f>
        <v>M</v>
      </c>
      <c r="H438">
        <f>YEAR(Table27[[#This Row],[Date]])</f>
        <v>2016</v>
      </c>
      <c r="I4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438" s="24" t="s">
        <v>652</v>
      </c>
      <c r="K438" s="24" t="s">
        <v>180</v>
      </c>
      <c r="L438" s="24">
        <v>1</v>
      </c>
      <c r="M438" s="24" t="s">
        <v>1274</v>
      </c>
      <c r="N4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438" s="24">
        <f>ROUND(SUMPRODUCT(((A$2:A$908)=Table27[[#This Row],[Climb]])*N$2:N$908)/SUMPRODUCT((((A$2:A$908)=Table27[[#This Row],[Climb]])*((N$2:N$908)&gt;0))*1), 0)</f>
        <v>17</v>
      </c>
    </row>
    <row r="439" spans="1:15" x14ac:dyDescent="0.2">
      <c r="A439" t="s">
        <v>175</v>
      </c>
      <c r="B439" t="s">
        <v>176</v>
      </c>
      <c r="C439" s="14" t="s">
        <v>156</v>
      </c>
      <c r="D439" s="25">
        <v>43052</v>
      </c>
      <c r="E4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9" t="s">
        <v>71</v>
      </c>
      <c r="G439" t="str">
        <f>VLOOKUP(Table27[[#This Row],[Climber]],Table4[],2,)</f>
        <v>M</v>
      </c>
      <c r="H439">
        <f>YEAR(Table27[[#This Row],[Date]])</f>
        <v>2017</v>
      </c>
      <c r="I4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9" s="24" t="s">
        <v>176</v>
      </c>
      <c r="K439" s="24" t="s">
        <v>1116</v>
      </c>
      <c r="L439" s="24">
        <v>1</v>
      </c>
      <c r="M439" s="24" t="s">
        <v>1116</v>
      </c>
      <c r="N4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39" s="24">
        <f>ROUND(SUMPRODUCT(((A$2:A$908)=Table27[[#This Row],[Climb]])*N$2:N$908)/SUMPRODUCT((((A$2:A$908)=Table27[[#This Row],[Climb]])*((N$2:N$908)&gt;0))*1), 0)</f>
        <v>15</v>
      </c>
    </row>
    <row r="440" spans="1:15" x14ac:dyDescent="0.2">
      <c r="A440" t="s">
        <v>1275</v>
      </c>
      <c r="B440" t="s">
        <v>176</v>
      </c>
      <c r="C440" s="14" t="s">
        <v>156</v>
      </c>
      <c r="D440" s="25">
        <v>41612</v>
      </c>
      <c r="E4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0" t="s">
        <v>71</v>
      </c>
      <c r="G440" t="str">
        <f>VLOOKUP(Table27[[#This Row],[Climber]],Table4[],2,)</f>
        <v>M</v>
      </c>
      <c r="H440">
        <f>YEAR(Table27[[#This Row],[Date]])</f>
        <v>2013</v>
      </c>
      <c r="I4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0" s="24" t="s">
        <v>176</v>
      </c>
      <c r="K440" s="24" t="s">
        <v>70</v>
      </c>
      <c r="L440" s="24">
        <v>1</v>
      </c>
      <c r="M440" s="24"/>
      <c r="N4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0" s="24">
        <f>ROUND(SUMPRODUCT(((A$2:A$908)=Table27[[#This Row],[Climb]])*N$2:N$908)/SUMPRODUCT((((A$2:A$908)=Table27[[#This Row],[Climb]])*((N$2:N$908)&gt;0))*1), 0)</f>
        <v>15</v>
      </c>
    </row>
    <row r="441" spans="1:15" x14ac:dyDescent="0.2">
      <c r="A441" t="s">
        <v>1275</v>
      </c>
      <c r="B441" t="s">
        <v>176</v>
      </c>
      <c r="C441" s="14" t="s">
        <v>293</v>
      </c>
      <c r="D441" s="25">
        <v>42730</v>
      </c>
      <c r="E4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1" t="s">
        <v>71</v>
      </c>
      <c r="G441" t="str">
        <f>VLOOKUP(Table27[[#This Row],[Climber]],Table4[],2,)</f>
        <v>M</v>
      </c>
      <c r="H441">
        <f>YEAR(Table27[[#This Row],[Date]])</f>
        <v>2016</v>
      </c>
      <c r="I4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1" s="24" t="s">
        <v>176</v>
      </c>
      <c r="K441" s="24" t="s">
        <v>70</v>
      </c>
      <c r="L441" s="24">
        <v>2</v>
      </c>
      <c r="M441" s="24" t="s">
        <v>1276</v>
      </c>
      <c r="N4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1" s="24">
        <f>ROUND(SUMPRODUCT(((A$2:A$908)=Table27[[#This Row],[Climb]])*N$2:N$908)/SUMPRODUCT((((A$2:A$908)=Table27[[#This Row],[Climb]])*((N$2:N$908)&gt;0))*1), 0)</f>
        <v>15</v>
      </c>
    </row>
    <row r="442" spans="1:15" x14ac:dyDescent="0.2">
      <c r="A442" t="s">
        <v>177</v>
      </c>
      <c r="B442" t="s">
        <v>176</v>
      </c>
      <c r="C442" s="14" t="s">
        <v>156</v>
      </c>
      <c r="D442" s="25">
        <v>42979</v>
      </c>
      <c r="E4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2" t="s">
        <v>71</v>
      </c>
      <c r="G442" t="str">
        <f>VLOOKUP(Table27[[#This Row],[Climber]],Table4[],2,)</f>
        <v>M</v>
      </c>
      <c r="H442">
        <f>YEAR(Table27[[#This Row],[Date]])</f>
        <v>2017</v>
      </c>
      <c r="I4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2" s="24" t="s">
        <v>176</v>
      </c>
      <c r="K442" s="24" t="s">
        <v>70</v>
      </c>
      <c r="L442" s="24">
        <v>1</v>
      </c>
      <c r="M442" s="24"/>
      <c r="N4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2" s="24">
        <f>ROUND(SUMPRODUCT(((A$2:A$908)=Table27[[#This Row],[Climb]])*N$2:N$908)/SUMPRODUCT((((A$2:A$908)=Table27[[#This Row],[Climb]])*((N$2:N$908)&gt;0))*1), 0)</f>
        <v>15</v>
      </c>
    </row>
    <row r="443" spans="1:15" x14ac:dyDescent="0.2">
      <c r="A443" t="s">
        <v>289</v>
      </c>
      <c r="B443" t="s">
        <v>885</v>
      </c>
      <c r="C443" s="14" t="s">
        <v>31</v>
      </c>
      <c r="D443" s="25">
        <v>39577</v>
      </c>
      <c r="E4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3" t="s">
        <v>71</v>
      </c>
      <c r="G443" t="str">
        <f>VLOOKUP(Table27[[#This Row],[Climber]],Table4[],2,)</f>
        <v>M</v>
      </c>
      <c r="H443">
        <f>YEAR(Table27[[#This Row],[Date]])</f>
        <v>2008</v>
      </c>
      <c r="I4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3" s="24" t="s">
        <v>94</v>
      </c>
      <c r="K443" s="24" t="s">
        <v>70</v>
      </c>
      <c r="L443" s="24">
        <v>1</v>
      </c>
      <c r="M443" s="24" t="s">
        <v>1177</v>
      </c>
      <c r="N4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3" s="24">
        <f>ROUND(SUMPRODUCT(((A$2:A$908)=Table27[[#This Row],[Climb]])*N$2:N$908)/SUMPRODUCT((((A$2:A$908)=Table27[[#This Row],[Climb]])*((N$2:N$908)&gt;0))*1), 0)</f>
        <v>15</v>
      </c>
    </row>
    <row r="444" spans="1:15" x14ac:dyDescent="0.2">
      <c r="A444" t="s">
        <v>289</v>
      </c>
      <c r="B444" t="s">
        <v>885</v>
      </c>
      <c r="C444" s="14" t="s">
        <v>347</v>
      </c>
      <c r="D444" s="25">
        <v>40783</v>
      </c>
      <c r="E4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4" t="s">
        <v>71</v>
      </c>
      <c r="G444" t="str">
        <f>VLOOKUP(Table27[[#This Row],[Climber]],Table4[],2,)</f>
        <v>M</v>
      </c>
      <c r="H444">
        <f>YEAR(Table27[[#This Row],[Date]])</f>
        <v>2011</v>
      </c>
      <c r="I4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4" s="24" t="s">
        <v>94</v>
      </c>
      <c r="K444" s="24" t="s">
        <v>70</v>
      </c>
      <c r="L444" s="24">
        <v>2</v>
      </c>
      <c r="M444" s="24" t="s">
        <v>1277</v>
      </c>
      <c r="N4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4" s="24">
        <f>ROUND(SUMPRODUCT(((A$2:A$908)=Table27[[#This Row],[Climb]])*N$2:N$908)/SUMPRODUCT((((A$2:A$908)=Table27[[#This Row],[Climb]])*((N$2:N$908)&gt;0))*1), 0)</f>
        <v>15</v>
      </c>
    </row>
    <row r="445" spans="1:15" x14ac:dyDescent="0.2">
      <c r="A445" t="s">
        <v>289</v>
      </c>
      <c r="B445" t="s">
        <v>885</v>
      </c>
      <c r="C445" s="14" t="s">
        <v>286</v>
      </c>
      <c r="D445" s="25">
        <v>41201</v>
      </c>
      <c r="E4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5" t="s">
        <v>71</v>
      </c>
      <c r="G445" t="str">
        <f>VLOOKUP(Table27[[#This Row],[Climber]],Table4[],2,)</f>
        <v>M</v>
      </c>
      <c r="H445">
        <f>YEAR(Table27[[#This Row],[Date]])</f>
        <v>2012</v>
      </c>
      <c r="I4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5" s="24" t="s">
        <v>94</v>
      </c>
      <c r="K445" s="24" t="s">
        <v>70</v>
      </c>
      <c r="L445" s="24">
        <v>3</v>
      </c>
      <c r="M445" s="24"/>
      <c r="N4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5" s="24">
        <f>ROUND(SUMPRODUCT(((A$2:A$908)=Table27[[#This Row],[Climb]])*N$2:N$908)/SUMPRODUCT((((A$2:A$908)=Table27[[#This Row],[Climb]])*((N$2:N$908)&gt;0))*1), 0)</f>
        <v>15</v>
      </c>
    </row>
    <row r="446" spans="1:15" x14ac:dyDescent="0.2">
      <c r="A446" t="s">
        <v>289</v>
      </c>
      <c r="B446" t="s">
        <v>885</v>
      </c>
      <c r="C446" s="14" t="s">
        <v>732</v>
      </c>
      <c r="D446" s="25">
        <v>41829</v>
      </c>
      <c r="E4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6" t="s">
        <v>71</v>
      </c>
      <c r="G446" t="str">
        <f>VLOOKUP(Table27[[#This Row],[Climber]],Table4[],2,)</f>
        <v>M</v>
      </c>
      <c r="H446">
        <f>YEAR(Table27[[#This Row],[Date]])</f>
        <v>2014</v>
      </c>
      <c r="I4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6" s="24" t="s">
        <v>94</v>
      </c>
      <c r="K446" s="24" t="s">
        <v>70</v>
      </c>
      <c r="L446" s="24">
        <v>4</v>
      </c>
      <c r="M446" s="24" t="s">
        <v>1278</v>
      </c>
      <c r="N4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6" s="24">
        <f>ROUND(SUMPRODUCT(((A$2:A$908)=Table27[[#This Row],[Climb]])*N$2:N$908)/SUMPRODUCT((((A$2:A$908)=Table27[[#This Row],[Climb]])*((N$2:N$908)&gt;0))*1), 0)</f>
        <v>15</v>
      </c>
    </row>
    <row r="447" spans="1:15" x14ac:dyDescent="0.2">
      <c r="A447" t="s">
        <v>289</v>
      </c>
      <c r="B447" t="s">
        <v>885</v>
      </c>
      <c r="C447" s="14" t="s">
        <v>705</v>
      </c>
      <c r="D447" s="25">
        <v>42920</v>
      </c>
      <c r="E4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7" t="s">
        <v>71</v>
      </c>
      <c r="G447" t="str">
        <f>VLOOKUP(Table27[[#This Row],[Climber]],Table4[],2,)</f>
        <v>M</v>
      </c>
      <c r="H447">
        <f>YEAR(Table27[[#This Row],[Date]])</f>
        <v>2017</v>
      </c>
      <c r="I4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7" s="24" t="s">
        <v>94</v>
      </c>
      <c r="K447" s="24" t="s">
        <v>70</v>
      </c>
      <c r="L447" s="24">
        <v>5</v>
      </c>
      <c r="M447" s="24" t="s">
        <v>1150</v>
      </c>
      <c r="N4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7" s="24">
        <f>ROUND(SUMPRODUCT(((A$2:A$908)=Table27[[#This Row],[Climb]])*N$2:N$908)/SUMPRODUCT((((A$2:A$908)=Table27[[#This Row],[Climb]])*((N$2:N$908)&gt;0))*1), 0)</f>
        <v>15</v>
      </c>
    </row>
    <row r="448" spans="1:15" x14ac:dyDescent="0.2">
      <c r="A448" t="s">
        <v>407</v>
      </c>
      <c r="B448" t="s">
        <v>885</v>
      </c>
      <c r="C448" s="14" t="s">
        <v>31</v>
      </c>
      <c r="D448" s="25">
        <v>40831</v>
      </c>
      <c r="E4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8" t="s">
        <v>71</v>
      </c>
      <c r="G448" t="str">
        <f>VLOOKUP(Table27[[#This Row],[Climber]],Table4[],2,)</f>
        <v>M</v>
      </c>
      <c r="H448">
        <f>YEAR(Table27[[#This Row],[Date]])</f>
        <v>2011</v>
      </c>
      <c r="I4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8" s="24" t="s">
        <v>94</v>
      </c>
      <c r="K448" s="24" t="s">
        <v>70</v>
      </c>
      <c r="L448" s="24">
        <v>1</v>
      </c>
      <c r="M448" s="24" t="s">
        <v>1163</v>
      </c>
      <c r="N4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8" s="24">
        <f>ROUND(SUMPRODUCT(((A$2:A$908)=Table27[[#This Row],[Climb]])*N$2:N$908)/SUMPRODUCT((((A$2:A$908)=Table27[[#This Row],[Climb]])*((N$2:N$908)&gt;0))*1), 0)</f>
        <v>15</v>
      </c>
    </row>
    <row r="449" spans="1:15" x14ac:dyDescent="0.2">
      <c r="A449" t="s">
        <v>407</v>
      </c>
      <c r="B449" t="s">
        <v>885</v>
      </c>
      <c r="C449" s="14" t="s">
        <v>28</v>
      </c>
      <c r="D449" s="25">
        <v>41442</v>
      </c>
      <c r="E4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9" t="s">
        <v>71</v>
      </c>
      <c r="G449" t="str">
        <f>VLOOKUP(Table27[[#This Row],[Climber]],Table4[],2,)</f>
        <v>M</v>
      </c>
      <c r="H449">
        <f>YEAR(Table27[[#This Row],[Date]])</f>
        <v>2013</v>
      </c>
      <c r="I4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9" s="24" t="s">
        <v>94</v>
      </c>
      <c r="K449" s="24" t="s">
        <v>70</v>
      </c>
      <c r="L449" s="24">
        <v>2</v>
      </c>
      <c r="M449" s="24" t="s">
        <v>1153</v>
      </c>
      <c r="N4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9" s="24">
        <f>ROUND(SUMPRODUCT(((A$2:A$908)=Table27[[#This Row],[Climb]])*N$2:N$908)/SUMPRODUCT((((A$2:A$908)=Table27[[#This Row],[Climb]])*((N$2:N$908)&gt;0))*1), 0)</f>
        <v>15</v>
      </c>
    </row>
    <row r="450" spans="1:15" x14ac:dyDescent="0.2">
      <c r="A450" t="s">
        <v>644</v>
      </c>
      <c r="B450" t="s">
        <v>885</v>
      </c>
      <c r="C450" s="14" t="s">
        <v>645</v>
      </c>
      <c r="D450" s="25">
        <v>42094</v>
      </c>
      <c r="E4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0" t="s">
        <v>71</v>
      </c>
      <c r="G450" t="str">
        <f>VLOOKUP(Table27[[#This Row],[Climber]],Table4[],2,)</f>
        <v>M</v>
      </c>
      <c r="H450">
        <f>YEAR(Table27[[#This Row],[Date]])</f>
        <v>2015</v>
      </c>
      <c r="I4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0" s="24" t="s">
        <v>94</v>
      </c>
      <c r="K450" s="24" t="s">
        <v>70</v>
      </c>
      <c r="L450" s="24">
        <v>1</v>
      </c>
      <c r="M450" s="24" t="s">
        <v>1147</v>
      </c>
      <c r="N4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0" s="24">
        <f>ROUND(SUMPRODUCT(((A$2:A$908)=Table27[[#This Row],[Climb]])*N$2:N$908)/SUMPRODUCT((((A$2:A$908)=Table27[[#This Row],[Climb]])*((N$2:N$908)&gt;0))*1), 0)</f>
        <v>15</v>
      </c>
    </row>
    <row r="451" spans="1:15" x14ac:dyDescent="0.2">
      <c r="A451" t="s">
        <v>644</v>
      </c>
      <c r="B451" t="s">
        <v>885</v>
      </c>
      <c r="C451" s="14" t="s">
        <v>318</v>
      </c>
      <c r="D451" s="25">
        <v>43615</v>
      </c>
      <c r="E4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1" t="s">
        <v>71</v>
      </c>
      <c r="G451" s="24" t="str">
        <f>VLOOKUP(Table27[[#This Row],[Climber]],Table4[],2,)</f>
        <v>M</v>
      </c>
      <c r="H451" s="24">
        <f>YEAR(Table27[[#This Row],[Date]])</f>
        <v>2019</v>
      </c>
      <c r="I4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1" s="24" t="s">
        <v>94</v>
      </c>
      <c r="K451" s="24" t="s">
        <v>70</v>
      </c>
      <c r="L451" s="24">
        <v>2</v>
      </c>
      <c r="M451" s="24"/>
      <c r="N4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1" s="24">
        <f>ROUND(SUMPRODUCT(((A$2:A$908)=Table27[[#This Row],[Climb]])*N$2:N$908)/SUMPRODUCT((((A$2:A$908)=Table27[[#This Row],[Climb]])*((N$2:N$908)&gt;0))*1), 0)</f>
        <v>15</v>
      </c>
    </row>
    <row r="452" spans="1:15" x14ac:dyDescent="0.2">
      <c r="A452" t="s">
        <v>96</v>
      </c>
      <c r="B452" t="s">
        <v>885</v>
      </c>
      <c r="C452" s="14" t="s">
        <v>16</v>
      </c>
      <c r="D452" s="25">
        <v>38165</v>
      </c>
      <c r="E4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2" t="s">
        <v>71</v>
      </c>
      <c r="G452" t="str">
        <f>VLOOKUP(Table27[[#This Row],[Climber]],Table4[],2,)</f>
        <v>M</v>
      </c>
      <c r="H452">
        <f>YEAR(Table27[[#This Row],[Date]])</f>
        <v>2004</v>
      </c>
      <c r="I4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2" s="24" t="s">
        <v>94</v>
      </c>
      <c r="K452" s="24" t="s">
        <v>1002</v>
      </c>
      <c r="L452" s="24">
        <v>1</v>
      </c>
      <c r="M452" s="24" t="s">
        <v>1279</v>
      </c>
      <c r="N4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52" s="24">
        <f>ROUND(SUMPRODUCT(((A$2:A$908)=Table27[[#This Row],[Climb]])*N$2:N$908)/SUMPRODUCT((((A$2:A$908)=Table27[[#This Row],[Climb]])*((N$2:N$908)&gt;0))*1), 0)</f>
        <v>15</v>
      </c>
    </row>
    <row r="453" spans="1:15" x14ac:dyDescent="0.2">
      <c r="A453" t="s">
        <v>96</v>
      </c>
      <c r="B453" t="s">
        <v>885</v>
      </c>
      <c r="C453" s="14" t="s">
        <v>757</v>
      </c>
      <c r="D453" s="25">
        <v>39717</v>
      </c>
      <c r="E4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3" t="s">
        <v>71</v>
      </c>
      <c r="G453" t="str">
        <f>VLOOKUP(Table27[[#This Row],[Climber]],Table4[],2,)</f>
        <v>M</v>
      </c>
      <c r="H453">
        <f>YEAR(Table27[[#This Row],[Date]])</f>
        <v>2008</v>
      </c>
      <c r="I4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3" s="24" t="s">
        <v>94</v>
      </c>
      <c r="K453" s="24" t="s">
        <v>70</v>
      </c>
      <c r="L453" s="24">
        <v>2</v>
      </c>
      <c r="M453" s="24" t="s">
        <v>1280</v>
      </c>
      <c r="N4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3" s="24">
        <f>ROUND(SUMPRODUCT(((A$2:A$908)=Table27[[#This Row],[Climb]])*N$2:N$908)/SUMPRODUCT((((A$2:A$908)=Table27[[#This Row],[Climb]])*((N$2:N$908)&gt;0))*1), 0)</f>
        <v>15</v>
      </c>
    </row>
    <row r="454" spans="1:15" x14ac:dyDescent="0.2">
      <c r="A454" t="s">
        <v>96</v>
      </c>
      <c r="B454" t="s">
        <v>885</v>
      </c>
      <c r="C454" s="14" t="s">
        <v>31</v>
      </c>
      <c r="D454" s="25">
        <v>40649</v>
      </c>
      <c r="E4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4" t="s">
        <v>71</v>
      </c>
      <c r="G454" t="str">
        <f>VLOOKUP(Table27[[#This Row],[Climber]],Table4[],2,)</f>
        <v>M</v>
      </c>
      <c r="H454">
        <f>YEAR(Table27[[#This Row],[Date]])</f>
        <v>2011</v>
      </c>
      <c r="I4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4" s="24" t="s">
        <v>94</v>
      </c>
      <c r="K454" s="24" t="s">
        <v>70</v>
      </c>
      <c r="L454" s="24">
        <v>3</v>
      </c>
      <c r="M454" s="24" t="s">
        <v>1281</v>
      </c>
      <c r="N4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4" s="24">
        <f>ROUND(SUMPRODUCT(((A$2:A$908)=Table27[[#This Row],[Climb]])*N$2:N$908)/SUMPRODUCT((((A$2:A$908)=Table27[[#This Row],[Climb]])*((N$2:N$908)&gt;0))*1), 0)</f>
        <v>15</v>
      </c>
    </row>
    <row r="455" spans="1:15" x14ac:dyDescent="0.2">
      <c r="A455" t="s">
        <v>96</v>
      </c>
      <c r="B455" t="s">
        <v>885</v>
      </c>
      <c r="C455" s="14" t="s">
        <v>21</v>
      </c>
      <c r="D455" s="25">
        <v>40817</v>
      </c>
      <c r="E4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5" t="s">
        <v>71</v>
      </c>
      <c r="G455" t="str">
        <f>VLOOKUP(Table27[[#This Row],[Climber]],Table4[],2,)</f>
        <v>M</v>
      </c>
      <c r="H455">
        <f>YEAR(Table27[[#This Row],[Date]])</f>
        <v>2011</v>
      </c>
      <c r="I4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5" s="24" t="s">
        <v>94</v>
      </c>
      <c r="K455" s="24" t="s">
        <v>70</v>
      </c>
      <c r="L455" s="24">
        <v>4</v>
      </c>
      <c r="M455" s="24" t="s">
        <v>1281</v>
      </c>
      <c r="N4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5" s="24">
        <f>ROUND(SUMPRODUCT(((A$2:A$908)=Table27[[#This Row],[Climb]])*N$2:N$908)/SUMPRODUCT((((A$2:A$908)=Table27[[#This Row],[Climb]])*((N$2:N$908)&gt;0))*1), 0)</f>
        <v>15</v>
      </c>
    </row>
    <row r="456" spans="1:15" x14ac:dyDescent="0.2">
      <c r="A456" t="s">
        <v>96</v>
      </c>
      <c r="B456" t="s">
        <v>885</v>
      </c>
      <c r="C456" s="14" t="s">
        <v>286</v>
      </c>
      <c r="D456" s="25">
        <v>41205</v>
      </c>
      <c r="E4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6" t="s">
        <v>71</v>
      </c>
      <c r="G456" t="str">
        <f>VLOOKUP(Table27[[#This Row],[Climber]],Table4[],2,)</f>
        <v>M</v>
      </c>
      <c r="H456">
        <f>YEAR(Table27[[#This Row],[Date]])</f>
        <v>2012</v>
      </c>
      <c r="I4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6" s="24" t="s">
        <v>94</v>
      </c>
      <c r="K456" s="24" t="s">
        <v>70</v>
      </c>
      <c r="L456" s="24">
        <v>5</v>
      </c>
      <c r="M456" s="24" t="s">
        <v>1282</v>
      </c>
      <c r="N4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6" s="24">
        <f>ROUND(SUMPRODUCT(((A$2:A$908)=Table27[[#This Row],[Climb]])*N$2:N$908)/SUMPRODUCT((((A$2:A$908)=Table27[[#This Row],[Climb]])*((N$2:N$908)&gt;0))*1), 0)</f>
        <v>15</v>
      </c>
    </row>
    <row r="457" spans="1:15" x14ac:dyDescent="0.2">
      <c r="A457" t="s">
        <v>96</v>
      </c>
      <c r="B457" t="s">
        <v>885</v>
      </c>
      <c r="C457" s="14" t="s">
        <v>542</v>
      </c>
      <c r="D457" s="25">
        <v>41744</v>
      </c>
      <c r="E4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7" t="s">
        <v>71</v>
      </c>
      <c r="G457" t="str">
        <f>VLOOKUP(Table27[[#This Row],[Climber]],Table4[],2,)</f>
        <v>M</v>
      </c>
      <c r="H457">
        <f>YEAR(Table27[[#This Row],[Date]])</f>
        <v>2014</v>
      </c>
      <c r="I4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7" s="24" t="s">
        <v>94</v>
      </c>
      <c r="K457" s="24" t="s">
        <v>70</v>
      </c>
      <c r="L457" s="24">
        <v>6</v>
      </c>
      <c r="M457" s="24" t="s">
        <v>1165</v>
      </c>
      <c r="N4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7" s="24">
        <f>ROUND(SUMPRODUCT(((A$2:A$908)=Table27[[#This Row],[Climb]])*N$2:N$908)/SUMPRODUCT((((A$2:A$908)=Table27[[#This Row],[Climb]])*((N$2:N$908)&gt;0))*1), 0)</f>
        <v>15</v>
      </c>
    </row>
    <row r="458" spans="1:15" x14ac:dyDescent="0.2">
      <c r="A458" t="s">
        <v>96</v>
      </c>
      <c r="B458" t="s">
        <v>885</v>
      </c>
      <c r="C458" s="14" t="s">
        <v>28</v>
      </c>
      <c r="D458" s="25">
        <v>41803</v>
      </c>
      <c r="E4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8" t="s">
        <v>71</v>
      </c>
      <c r="G458" t="str">
        <f>VLOOKUP(Table27[[#This Row],[Climber]],Table4[],2,)</f>
        <v>M</v>
      </c>
      <c r="H458">
        <f>YEAR(Table27[[#This Row],[Date]])</f>
        <v>2014</v>
      </c>
      <c r="I4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8" s="24" t="s">
        <v>94</v>
      </c>
      <c r="K458" s="24" t="s">
        <v>70</v>
      </c>
      <c r="L458" s="24">
        <v>7</v>
      </c>
      <c r="M458" s="24"/>
      <c r="N4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8" s="24">
        <f>ROUND(SUMPRODUCT(((A$2:A$908)=Table27[[#This Row],[Climb]])*N$2:N$908)/SUMPRODUCT((((A$2:A$908)=Table27[[#This Row],[Climb]])*((N$2:N$908)&gt;0))*1), 0)</f>
        <v>15</v>
      </c>
    </row>
    <row r="459" spans="1:15" x14ac:dyDescent="0.2">
      <c r="A459" t="s">
        <v>96</v>
      </c>
      <c r="B459" t="s">
        <v>885</v>
      </c>
      <c r="C459" s="14" t="s">
        <v>237</v>
      </c>
      <c r="D459" s="25">
        <v>41869</v>
      </c>
      <c r="E4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9" t="s">
        <v>71</v>
      </c>
      <c r="G459" t="str">
        <f>VLOOKUP(Table27[[#This Row],[Climber]],Table4[],2,)</f>
        <v>M</v>
      </c>
      <c r="H459">
        <f>YEAR(Table27[[#This Row],[Date]])</f>
        <v>2014</v>
      </c>
      <c r="I4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9" s="24" t="s">
        <v>94</v>
      </c>
      <c r="K459" s="24" t="s">
        <v>70</v>
      </c>
      <c r="L459" s="24">
        <v>8</v>
      </c>
      <c r="M459" s="24" t="s">
        <v>1283</v>
      </c>
      <c r="N4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9" s="24">
        <f>ROUND(SUMPRODUCT(((A$2:A$908)=Table27[[#This Row],[Climb]])*N$2:N$908)/SUMPRODUCT((((A$2:A$908)=Table27[[#This Row],[Climb]])*((N$2:N$908)&gt;0))*1), 0)</f>
        <v>15</v>
      </c>
    </row>
    <row r="460" spans="1:15" x14ac:dyDescent="0.2">
      <c r="A460" t="s">
        <v>96</v>
      </c>
      <c r="B460" t="s">
        <v>885</v>
      </c>
      <c r="C460" s="14" t="s">
        <v>629</v>
      </c>
      <c r="D460" s="25">
        <v>41940</v>
      </c>
      <c r="E4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0" t="s">
        <v>71</v>
      </c>
      <c r="G460" t="str">
        <f>VLOOKUP(Table27[[#This Row],[Climber]],Table4[],2,)</f>
        <v>M</v>
      </c>
      <c r="H460">
        <f>YEAR(Table27[[#This Row],[Date]])</f>
        <v>2014</v>
      </c>
      <c r="I4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0" s="24" t="s">
        <v>94</v>
      </c>
      <c r="K460" s="24" t="s">
        <v>70</v>
      </c>
      <c r="L460" s="24">
        <v>9</v>
      </c>
      <c r="M460" s="24" t="s">
        <v>1281</v>
      </c>
      <c r="N4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0" s="24">
        <f>ROUND(SUMPRODUCT(((A$2:A$908)=Table27[[#This Row],[Climb]])*N$2:N$908)/SUMPRODUCT((((A$2:A$908)=Table27[[#This Row],[Climb]])*((N$2:N$908)&gt;0))*1), 0)</f>
        <v>15</v>
      </c>
    </row>
    <row r="461" spans="1:15" x14ac:dyDescent="0.2">
      <c r="A461" t="s">
        <v>96</v>
      </c>
      <c r="B461" t="s">
        <v>885</v>
      </c>
      <c r="C461" s="14" t="s">
        <v>755</v>
      </c>
      <c r="D461" s="25">
        <v>42231</v>
      </c>
      <c r="E4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1" t="s">
        <v>71</v>
      </c>
      <c r="G461" t="str">
        <f>VLOOKUP(Table27[[#This Row],[Climber]],Table4[],2,)</f>
        <v>M</v>
      </c>
      <c r="H461">
        <f>YEAR(Table27[[#This Row],[Date]])</f>
        <v>2015</v>
      </c>
      <c r="I4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1" s="24" t="s">
        <v>94</v>
      </c>
      <c r="K461" s="24" t="s">
        <v>70</v>
      </c>
      <c r="L461" s="24">
        <v>10</v>
      </c>
      <c r="M461" s="24"/>
      <c r="N4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1" s="24">
        <f>ROUND(SUMPRODUCT(((A$2:A$908)=Table27[[#This Row],[Climb]])*N$2:N$908)/SUMPRODUCT((((A$2:A$908)=Table27[[#This Row],[Climb]])*((N$2:N$908)&gt;0))*1), 0)</f>
        <v>15</v>
      </c>
    </row>
    <row r="462" spans="1:15" x14ac:dyDescent="0.2">
      <c r="A462" t="s">
        <v>96</v>
      </c>
      <c r="B462" t="s">
        <v>885</v>
      </c>
      <c r="C462" s="14" t="s">
        <v>442</v>
      </c>
      <c r="D462" s="25">
        <v>42491</v>
      </c>
      <c r="E4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2" t="s">
        <v>71</v>
      </c>
      <c r="G462" t="str">
        <f>VLOOKUP(Table27[[#This Row],[Climber]],Table4[],2,)</f>
        <v>M</v>
      </c>
      <c r="H462">
        <f>YEAR(Table27[[#This Row],[Date]])</f>
        <v>2016</v>
      </c>
      <c r="I4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2" s="24" t="s">
        <v>94</v>
      </c>
      <c r="K462" s="24" t="s">
        <v>70</v>
      </c>
      <c r="L462" s="24">
        <v>11</v>
      </c>
      <c r="M462" s="24"/>
      <c r="N4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2" s="24">
        <f>ROUND(SUMPRODUCT(((A$2:A$908)=Table27[[#This Row],[Climb]])*N$2:N$908)/SUMPRODUCT((((A$2:A$908)=Table27[[#This Row],[Climb]])*((N$2:N$908)&gt;0))*1), 0)</f>
        <v>15</v>
      </c>
    </row>
    <row r="463" spans="1:15" x14ac:dyDescent="0.2">
      <c r="A463" t="s">
        <v>96</v>
      </c>
      <c r="B463" t="s">
        <v>885</v>
      </c>
      <c r="C463" s="14" t="s">
        <v>498</v>
      </c>
      <c r="D463" s="25">
        <v>42496</v>
      </c>
      <c r="E4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3" t="s">
        <v>71</v>
      </c>
      <c r="G463" t="str">
        <f>VLOOKUP(Table27[[#This Row],[Climber]],Table4[],2,)</f>
        <v>M</v>
      </c>
      <c r="H463">
        <f>YEAR(Table27[[#This Row],[Date]])</f>
        <v>2016</v>
      </c>
      <c r="I4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3" s="24" t="s">
        <v>94</v>
      </c>
      <c r="K463" s="24" t="s">
        <v>95</v>
      </c>
      <c r="L463" s="24">
        <v>12</v>
      </c>
      <c r="M463" s="24" t="s">
        <v>1141</v>
      </c>
      <c r="N4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3" s="24">
        <f>ROUND(SUMPRODUCT(((A$2:A$908)=Table27[[#This Row],[Climb]])*N$2:N$908)/SUMPRODUCT((((A$2:A$908)=Table27[[#This Row],[Climb]])*((N$2:N$908)&gt;0))*1), 0)</f>
        <v>15</v>
      </c>
    </row>
    <row r="464" spans="1:15" x14ac:dyDescent="0.2">
      <c r="A464" t="s">
        <v>96</v>
      </c>
      <c r="B464" t="s">
        <v>885</v>
      </c>
      <c r="C464" s="14" t="s">
        <v>254</v>
      </c>
      <c r="D464" s="25">
        <v>42644</v>
      </c>
      <c r="E4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4" t="s">
        <v>71</v>
      </c>
      <c r="G464" t="str">
        <f>VLOOKUP(Table27[[#This Row],[Climber]],Table4[],2,)</f>
        <v>M</v>
      </c>
      <c r="H464">
        <f>YEAR(Table27[[#This Row],[Date]])</f>
        <v>2016</v>
      </c>
      <c r="I4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4" s="24" t="s">
        <v>94</v>
      </c>
      <c r="K464" s="24" t="s">
        <v>95</v>
      </c>
      <c r="L464" s="24">
        <v>13</v>
      </c>
      <c r="M464" s="24" t="s">
        <v>1150</v>
      </c>
      <c r="N4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4" s="24">
        <f>ROUND(SUMPRODUCT(((A$2:A$908)=Table27[[#This Row],[Climb]])*N$2:N$908)/SUMPRODUCT((((A$2:A$908)=Table27[[#This Row],[Climb]])*((N$2:N$908)&gt;0))*1), 0)</f>
        <v>15</v>
      </c>
    </row>
    <row r="465" spans="1:15" x14ac:dyDescent="0.2">
      <c r="A465" t="s">
        <v>96</v>
      </c>
      <c r="B465" t="s">
        <v>885</v>
      </c>
      <c r="C465" s="14" t="s">
        <v>427</v>
      </c>
      <c r="D465" s="25">
        <v>42840</v>
      </c>
      <c r="E4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5" t="s">
        <v>71</v>
      </c>
      <c r="G465" t="str">
        <f>VLOOKUP(Table27[[#This Row],[Climber]],Table4[],2,)</f>
        <v>M</v>
      </c>
      <c r="H465">
        <f>YEAR(Table27[[#This Row],[Date]])</f>
        <v>2017</v>
      </c>
      <c r="I4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5" s="24" t="s">
        <v>94</v>
      </c>
      <c r="K465" s="24" t="s">
        <v>95</v>
      </c>
      <c r="L465" s="24">
        <v>14</v>
      </c>
      <c r="M465" s="24"/>
      <c r="N4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5" s="24">
        <f>ROUND(SUMPRODUCT(((A$2:A$908)=Table27[[#This Row],[Climb]])*N$2:N$908)/SUMPRODUCT((((A$2:A$908)=Table27[[#This Row],[Climb]])*((N$2:N$908)&gt;0))*1), 0)</f>
        <v>15</v>
      </c>
    </row>
    <row r="466" spans="1:15" x14ac:dyDescent="0.2">
      <c r="A466" t="s">
        <v>96</v>
      </c>
      <c r="B466" t="s">
        <v>885</v>
      </c>
      <c r="C466" s="14" t="s">
        <v>705</v>
      </c>
      <c r="D466" s="25">
        <v>42925</v>
      </c>
      <c r="E4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6" t="s">
        <v>71</v>
      </c>
      <c r="G466" t="str">
        <f>VLOOKUP(Table27[[#This Row],[Climber]],Table4[],2,)</f>
        <v>M</v>
      </c>
      <c r="H466">
        <f>YEAR(Table27[[#This Row],[Date]])</f>
        <v>2017</v>
      </c>
      <c r="I4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6" s="24" t="s">
        <v>94</v>
      </c>
      <c r="K466" s="24" t="s">
        <v>70</v>
      </c>
      <c r="L466" s="24">
        <v>15</v>
      </c>
      <c r="M466" s="24" t="s">
        <v>1147</v>
      </c>
      <c r="N4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6" s="24">
        <f>ROUND(SUMPRODUCT(((A$2:A$908)=Table27[[#This Row],[Climb]])*N$2:N$908)/SUMPRODUCT((((A$2:A$908)=Table27[[#This Row],[Climb]])*((N$2:N$908)&gt;0))*1), 0)</f>
        <v>15</v>
      </c>
    </row>
    <row r="467" spans="1:15" x14ac:dyDescent="0.2">
      <c r="A467" t="s">
        <v>96</v>
      </c>
      <c r="B467" t="s">
        <v>885</v>
      </c>
      <c r="C467" s="14" t="s">
        <v>198</v>
      </c>
      <c r="D467" s="25">
        <v>42987</v>
      </c>
      <c r="E4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7" t="s">
        <v>71</v>
      </c>
      <c r="G467" t="str">
        <f>VLOOKUP(Table27[[#This Row],[Climber]],Table4[],2,)</f>
        <v>M</v>
      </c>
      <c r="H467">
        <f>YEAR(Table27[[#This Row],[Date]])</f>
        <v>2017</v>
      </c>
      <c r="I4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7" s="24" t="s">
        <v>94</v>
      </c>
      <c r="K467" s="24" t="s">
        <v>1116</v>
      </c>
      <c r="L467" s="24">
        <v>16</v>
      </c>
      <c r="M467" s="24" t="s">
        <v>1116</v>
      </c>
      <c r="N4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67" s="24">
        <f>ROUND(SUMPRODUCT(((A$2:A$908)=Table27[[#This Row],[Climb]])*N$2:N$908)/SUMPRODUCT((((A$2:A$908)=Table27[[#This Row],[Climb]])*((N$2:N$908)&gt;0))*1), 0)</f>
        <v>15</v>
      </c>
    </row>
    <row r="468" spans="1:15" x14ac:dyDescent="0.2">
      <c r="A468" t="s">
        <v>96</v>
      </c>
      <c r="B468" t="s">
        <v>885</v>
      </c>
      <c r="C468" s="14" t="s">
        <v>764</v>
      </c>
      <c r="D468" s="25">
        <v>43370</v>
      </c>
      <c r="E4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8" t="s">
        <v>71</v>
      </c>
      <c r="G468" t="str">
        <f>VLOOKUP(Table27[[#This Row],[Climber]],Table4[],2,)</f>
        <v>M</v>
      </c>
      <c r="H468">
        <f>YEAR(Table27[[#This Row],[Date]])</f>
        <v>2018</v>
      </c>
      <c r="I4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8" s="24" t="s">
        <v>94</v>
      </c>
      <c r="K468" s="24" t="s">
        <v>70</v>
      </c>
      <c r="L468" s="24">
        <v>17</v>
      </c>
      <c r="M468" s="24"/>
      <c r="N4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8" s="24">
        <f>ROUND(SUMPRODUCT(((A$2:A$908)=Table27[[#This Row],[Climb]])*N$2:N$908)/SUMPRODUCT((((A$2:A$908)=Table27[[#This Row],[Climb]])*((N$2:N$908)&gt;0))*1), 0)</f>
        <v>15</v>
      </c>
    </row>
    <row r="469" spans="1:15" x14ac:dyDescent="0.2">
      <c r="A469" t="s">
        <v>96</v>
      </c>
      <c r="B469" t="s">
        <v>885</v>
      </c>
      <c r="C469" s="14" t="s">
        <v>762</v>
      </c>
      <c r="D469" s="25">
        <v>43374</v>
      </c>
      <c r="E4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9" t="s">
        <v>71</v>
      </c>
      <c r="G469" t="str">
        <f>VLOOKUP(Table27[[#This Row],[Climber]],Table4[],2,)</f>
        <v>M</v>
      </c>
      <c r="H469">
        <f>YEAR(Table27[[#This Row],[Date]])</f>
        <v>2018</v>
      </c>
      <c r="I4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9" s="24" t="s">
        <v>94</v>
      </c>
      <c r="K469" s="24" t="s">
        <v>95</v>
      </c>
      <c r="L469" s="24">
        <v>18</v>
      </c>
      <c r="M469" s="24"/>
      <c r="N4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9" s="24">
        <f>ROUND(SUMPRODUCT(((A$2:A$908)=Table27[[#This Row],[Climb]])*N$2:N$908)/SUMPRODUCT((((A$2:A$908)=Table27[[#This Row],[Climb]])*((N$2:N$908)&gt;0))*1), 0)</f>
        <v>15</v>
      </c>
    </row>
    <row r="470" spans="1:15" x14ac:dyDescent="0.2">
      <c r="A470" t="s">
        <v>548</v>
      </c>
      <c r="B470" t="s">
        <v>885</v>
      </c>
      <c r="C470" s="14" t="s">
        <v>28</v>
      </c>
      <c r="D470" s="25">
        <v>41440</v>
      </c>
      <c r="E4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0" t="s">
        <v>71</v>
      </c>
      <c r="G470" t="str">
        <f>VLOOKUP(Table27[[#This Row],[Climber]],Table4[],2,)</f>
        <v>M</v>
      </c>
      <c r="H470">
        <f>YEAR(Table27[[#This Row],[Date]])</f>
        <v>2013</v>
      </c>
      <c r="I4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0" s="24" t="s">
        <v>94</v>
      </c>
      <c r="K470" s="24" t="s">
        <v>70</v>
      </c>
      <c r="L470" s="24">
        <v>1</v>
      </c>
      <c r="M470" s="24"/>
      <c r="N4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0" s="24">
        <f>ROUND(SUMPRODUCT(((A$2:A$908)=Table27[[#This Row],[Climb]])*N$2:N$908)/SUMPRODUCT((((A$2:A$908)=Table27[[#This Row],[Climb]])*((N$2:N$908)&gt;0))*1), 0)</f>
        <v>15</v>
      </c>
    </row>
    <row r="471" spans="1:15" x14ac:dyDescent="0.2">
      <c r="A471" t="s">
        <v>548</v>
      </c>
      <c r="B471" t="s">
        <v>885</v>
      </c>
      <c r="C471" s="14" t="s">
        <v>542</v>
      </c>
      <c r="D471" s="25">
        <v>41739</v>
      </c>
      <c r="E4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1" t="s">
        <v>71</v>
      </c>
      <c r="G471" t="str">
        <f>VLOOKUP(Table27[[#This Row],[Climber]],Table4[],2,)</f>
        <v>M</v>
      </c>
      <c r="H471">
        <f>YEAR(Table27[[#This Row],[Date]])</f>
        <v>2014</v>
      </c>
      <c r="I4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1" s="24" t="s">
        <v>94</v>
      </c>
      <c r="K471" s="24" t="s">
        <v>70</v>
      </c>
      <c r="L471" s="24">
        <v>2</v>
      </c>
      <c r="M471" s="24" t="s">
        <v>1284</v>
      </c>
      <c r="N4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1" s="24">
        <f>ROUND(SUMPRODUCT(((A$2:A$908)=Table27[[#This Row],[Climb]])*N$2:N$908)/SUMPRODUCT((((A$2:A$908)=Table27[[#This Row],[Climb]])*((N$2:N$908)&gt;0))*1), 0)</f>
        <v>15</v>
      </c>
    </row>
    <row r="472" spans="1:15" x14ac:dyDescent="0.2">
      <c r="A472" t="s">
        <v>548</v>
      </c>
      <c r="B472" t="s">
        <v>885</v>
      </c>
      <c r="C472" s="14" t="s">
        <v>762</v>
      </c>
      <c r="D472" s="25">
        <v>43380</v>
      </c>
      <c r="E4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2" t="s">
        <v>71</v>
      </c>
      <c r="G472" t="str">
        <f>VLOOKUP(Table27[[#This Row],[Climber]],Table4[],2,)</f>
        <v>M</v>
      </c>
      <c r="H472">
        <f>YEAR(Table27[[#This Row],[Date]])</f>
        <v>2018</v>
      </c>
      <c r="I4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2" s="24" t="s">
        <v>94</v>
      </c>
      <c r="K472" s="24" t="s">
        <v>70</v>
      </c>
      <c r="L472" s="24">
        <v>3</v>
      </c>
      <c r="M472" s="24"/>
      <c r="N4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2" s="24">
        <f>ROUND(SUMPRODUCT(((A$2:A$908)=Table27[[#This Row],[Climb]])*N$2:N$908)/SUMPRODUCT((((A$2:A$908)=Table27[[#This Row],[Climb]])*((N$2:N$908)&gt;0))*1), 0)</f>
        <v>15</v>
      </c>
    </row>
    <row r="473" spans="1:15" x14ac:dyDescent="0.2">
      <c r="A473" t="s">
        <v>886</v>
      </c>
      <c r="B473" t="s">
        <v>887</v>
      </c>
      <c r="C473" s="2" t="s">
        <v>731</v>
      </c>
      <c r="D473" s="25" t="s">
        <v>796</v>
      </c>
      <c r="E4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3" t="s">
        <v>53</v>
      </c>
      <c r="G473" t="str">
        <f>VLOOKUP(Table27[[#This Row],[Climber]],Table4[],2,)</f>
        <v>M</v>
      </c>
      <c r="H473">
        <f>YEAR(Table27[[#This Row],[Date]])</f>
        <v>2007</v>
      </c>
      <c r="I4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3" s="24" t="s">
        <v>887</v>
      </c>
      <c r="K473" s="24" t="s">
        <v>66</v>
      </c>
      <c r="L473" s="24">
        <v>1</v>
      </c>
      <c r="M473" s="24"/>
      <c r="N4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3" s="24">
        <f>ROUND(SUMPRODUCT(((A$2:A$908)=Table27[[#This Row],[Climb]])*N$2:N$908)/SUMPRODUCT((((A$2:A$908)=Table27[[#This Row],[Climb]])*((N$2:N$908)&gt;0))*1), 0)</f>
        <v>2</v>
      </c>
    </row>
    <row r="474" spans="1:15" x14ac:dyDescent="0.2">
      <c r="A474" t="s">
        <v>886</v>
      </c>
      <c r="B474" t="s">
        <v>887</v>
      </c>
      <c r="C474" s="2" t="s">
        <v>21</v>
      </c>
      <c r="D474" s="25" t="s">
        <v>809</v>
      </c>
      <c r="E4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4" t="s">
        <v>53</v>
      </c>
      <c r="G474" t="str">
        <f>VLOOKUP(Table27[[#This Row],[Climber]],Table4[],2,)</f>
        <v>M</v>
      </c>
      <c r="H474">
        <f>YEAR(Table27[[#This Row],[Date]])</f>
        <v>2011</v>
      </c>
      <c r="I4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4" s="24" t="s">
        <v>887</v>
      </c>
      <c r="K474" s="24" t="s">
        <v>66</v>
      </c>
      <c r="L474" s="24">
        <v>2</v>
      </c>
      <c r="M474" s="24" t="s">
        <v>1286</v>
      </c>
      <c r="N4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4" s="24">
        <f>ROUND(SUMPRODUCT(((A$2:A$908)=Table27[[#This Row],[Climb]])*N$2:N$908)/SUMPRODUCT((((A$2:A$908)=Table27[[#This Row],[Climb]])*((N$2:N$908)&gt;0))*1), 0)</f>
        <v>2</v>
      </c>
    </row>
    <row r="475" spans="1:15" x14ac:dyDescent="0.2">
      <c r="A475" t="s">
        <v>729</v>
      </c>
      <c r="B475" t="s">
        <v>887</v>
      </c>
      <c r="C475" s="14" t="s">
        <v>731</v>
      </c>
      <c r="D475" s="25">
        <v>42890</v>
      </c>
      <c r="E4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5" t="s">
        <v>53</v>
      </c>
      <c r="G475" t="str">
        <f>VLOOKUP(Table27[[#This Row],[Climber]],Table4[],2,)</f>
        <v>M</v>
      </c>
      <c r="H475">
        <f>YEAR(Table27[[#This Row],[Date]])</f>
        <v>2017</v>
      </c>
      <c r="I4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5" s="24" t="s">
        <v>730</v>
      </c>
      <c r="K475" s="24" t="s">
        <v>52</v>
      </c>
      <c r="L475" s="24">
        <v>1</v>
      </c>
      <c r="M475" s="24" t="s">
        <v>1285</v>
      </c>
      <c r="N4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5" s="24">
        <f>ROUND(SUMPRODUCT(((A$2:A$908)=Table27[[#This Row],[Climb]])*N$2:N$908)/SUMPRODUCT((((A$2:A$908)=Table27[[#This Row],[Climb]])*((N$2:N$908)&gt;0))*1), 0)</f>
        <v>3</v>
      </c>
    </row>
    <row r="476" spans="1:15" x14ac:dyDescent="0.2">
      <c r="A476" t="s">
        <v>308</v>
      </c>
      <c r="B476" t="s">
        <v>309</v>
      </c>
      <c r="C476" s="14" t="s">
        <v>16</v>
      </c>
      <c r="D476" s="25">
        <v>42614</v>
      </c>
      <c r="E4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6" t="s">
        <v>53</v>
      </c>
      <c r="G476" s="24" t="str">
        <f>VLOOKUP(Table27[[#This Row],[Climber]],Table4[],2,)</f>
        <v>M</v>
      </c>
      <c r="H476" s="24">
        <f>YEAR(Table27[[#This Row],[Date]])</f>
        <v>2016</v>
      </c>
      <c r="I4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6" s="24" t="s">
        <v>309</v>
      </c>
      <c r="K476" s="24" t="s">
        <v>52</v>
      </c>
      <c r="L476" s="24">
        <v>1</v>
      </c>
      <c r="M476" s="24" t="s">
        <v>1290</v>
      </c>
      <c r="N4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6" s="24">
        <f>ROUND(SUMPRODUCT(((A$2:A$908)=Table27[[#This Row],[Climb]])*N$2:N$908)/SUMPRODUCT((((A$2:A$908)=Table27[[#This Row],[Climb]])*((N$2:N$908)&gt;0))*1), 0)</f>
        <v>3</v>
      </c>
    </row>
    <row r="477" spans="1:15" x14ac:dyDescent="0.2">
      <c r="A477" t="s">
        <v>835</v>
      </c>
      <c r="B477" t="s">
        <v>309</v>
      </c>
      <c r="C477" s="2" t="s">
        <v>527</v>
      </c>
      <c r="D477" s="25" t="s">
        <v>794</v>
      </c>
      <c r="E4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7" t="s">
        <v>53</v>
      </c>
      <c r="G477" t="str">
        <f>VLOOKUP(Table27[[#This Row],[Climber]],Table4[],2,)</f>
        <v>M</v>
      </c>
      <c r="H477">
        <f>YEAR(Table27[[#This Row],[Date]])</f>
        <v>2015</v>
      </c>
      <c r="I4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7" s="24" t="s">
        <v>1025</v>
      </c>
      <c r="K477" s="24" t="s">
        <v>66</v>
      </c>
      <c r="L477" s="24">
        <v>1</v>
      </c>
      <c r="M477" s="24"/>
      <c r="N4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7" s="24">
        <f>ROUND(SUMPRODUCT(((A$2:A$908)=Table27[[#This Row],[Climb]])*N$2:N$908)/SUMPRODUCT((((A$2:A$908)=Table27[[#This Row],[Climb]])*((N$2:N$908)&gt;0))*1), 0)</f>
        <v>2</v>
      </c>
    </row>
    <row r="478" spans="1:15" x14ac:dyDescent="0.2">
      <c r="A478" t="s">
        <v>310</v>
      </c>
      <c r="B478" t="s">
        <v>309</v>
      </c>
      <c r="C478" s="14" t="s">
        <v>16</v>
      </c>
      <c r="D478" s="25">
        <v>38988</v>
      </c>
      <c r="E4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8" t="s">
        <v>53</v>
      </c>
      <c r="G478" t="str">
        <f>VLOOKUP(Table27[[#This Row],[Climber]],Table4[],2,)</f>
        <v>M</v>
      </c>
      <c r="H478">
        <f>YEAR(Table27[[#This Row],[Date]])</f>
        <v>2006</v>
      </c>
      <c r="I4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8" s="24" t="s">
        <v>309</v>
      </c>
      <c r="K478" s="24" t="s">
        <v>59</v>
      </c>
      <c r="L478" s="24">
        <v>1</v>
      </c>
      <c r="M478" s="24" t="s">
        <v>1287</v>
      </c>
      <c r="N4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478" s="24">
        <f>ROUND(SUMPRODUCT(((A$2:A$908)=Table27[[#This Row],[Climb]])*N$2:N$908)/SUMPRODUCT((((A$2:A$908)=Table27[[#This Row],[Climb]])*((N$2:N$908)&gt;0))*1), 0)</f>
        <v>3</v>
      </c>
    </row>
    <row r="479" spans="1:15" x14ac:dyDescent="0.2">
      <c r="A479" t="s">
        <v>310</v>
      </c>
      <c r="B479" t="s">
        <v>309</v>
      </c>
      <c r="C479" s="14" t="s">
        <v>571</v>
      </c>
      <c r="D479" s="25">
        <v>42675</v>
      </c>
      <c r="E4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9" t="s">
        <v>53</v>
      </c>
      <c r="G479" t="str">
        <f>VLOOKUP(Table27[[#This Row],[Climber]],Table4[],2,)</f>
        <v>M</v>
      </c>
      <c r="H479">
        <f>YEAR(Table27[[#This Row],[Date]])</f>
        <v>2016</v>
      </c>
      <c r="I4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9" s="24" t="s">
        <v>309</v>
      </c>
      <c r="K479" s="24" t="s">
        <v>52</v>
      </c>
      <c r="L479" s="24">
        <v>2</v>
      </c>
      <c r="M479" s="24" t="s">
        <v>1288</v>
      </c>
      <c r="N4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9" s="24">
        <f>ROUND(SUMPRODUCT(((A$2:A$908)=Table27[[#This Row],[Climb]])*N$2:N$908)/SUMPRODUCT((((A$2:A$908)=Table27[[#This Row],[Climb]])*((N$2:N$908)&gt;0))*1), 0)</f>
        <v>3</v>
      </c>
    </row>
    <row r="480" spans="1:15" x14ac:dyDescent="0.2">
      <c r="A480" t="s">
        <v>310</v>
      </c>
      <c r="B480" t="s">
        <v>309</v>
      </c>
      <c r="C480" s="14" t="s">
        <v>555</v>
      </c>
      <c r="D480" s="25">
        <v>43378</v>
      </c>
      <c r="E4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80" t="s">
        <v>53</v>
      </c>
      <c r="G480" t="str">
        <f>VLOOKUP(Table27[[#This Row],[Climber]],Table4[],2,)</f>
        <v>M</v>
      </c>
      <c r="H480">
        <f>YEAR(Table27[[#This Row],[Date]])</f>
        <v>2018</v>
      </c>
      <c r="I4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80" s="24" t="s">
        <v>309</v>
      </c>
      <c r="K480" s="24" t="s">
        <v>52</v>
      </c>
      <c r="L480" s="24">
        <v>3</v>
      </c>
      <c r="M480" s="24" t="s">
        <v>1289</v>
      </c>
      <c r="N4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80" s="24">
        <f>ROUND(SUMPRODUCT(((A$2:A$908)=Table27[[#This Row],[Climb]])*N$2:N$908)/SUMPRODUCT((((A$2:A$908)=Table27[[#This Row],[Climb]])*((N$2:N$908)&gt;0))*1), 0)</f>
        <v>3</v>
      </c>
    </row>
    <row r="481" spans="1:15" x14ac:dyDescent="0.2">
      <c r="A481" t="s">
        <v>535</v>
      </c>
      <c r="B481" t="s">
        <v>328</v>
      </c>
      <c r="C481" s="14" t="s">
        <v>28</v>
      </c>
      <c r="D481" s="25">
        <v>41760</v>
      </c>
      <c r="E4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1" t="s">
        <v>71</v>
      </c>
      <c r="G481" t="str">
        <f>VLOOKUP(Table27[[#This Row],[Climber]],Table4[],2,)</f>
        <v>M</v>
      </c>
      <c r="H481">
        <f>YEAR(Table27[[#This Row],[Date]])</f>
        <v>2014</v>
      </c>
      <c r="I4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1" s="24" t="s">
        <v>328</v>
      </c>
      <c r="K481" s="24" t="s">
        <v>1156</v>
      </c>
      <c r="L481" s="24">
        <v>1</v>
      </c>
      <c r="M481" s="24" t="s">
        <v>1119</v>
      </c>
      <c r="N4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81" s="24">
        <f>ROUND(SUMPRODUCT(((A$2:A$908)=Table27[[#This Row],[Climb]])*N$2:N$908)/SUMPRODUCT((((A$2:A$908)=Table27[[#This Row],[Climb]])*((N$2:N$908)&gt;0))*1), 0)</f>
        <v>15</v>
      </c>
    </row>
    <row r="482" spans="1:15" x14ac:dyDescent="0.2">
      <c r="A482" t="s">
        <v>535</v>
      </c>
      <c r="B482" t="s">
        <v>328</v>
      </c>
      <c r="C482" s="14" t="s">
        <v>534</v>
      </c>
      <c r="D482" s="25">
        <v>42101</v>
      </c>
      <c r="E4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2" t="s">
        <v>71</v>
      </c>
      <c r="G482" t="str">
        <f>VLOOKUP(Table27[[#This Row],[Climber]],Table4[],2,)</f>
        <v>M</v>
      </c>
      <c r="H482">
        <f>YEAR(Table27[[#This Row],[Date]])</f>
        <v>2015</v>
      </c>
      <c r="I4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2" s="24" t="s">
        <v>328</v>
      </c>
      <c r="K482" s="24" t="s">
        <v>70</v>
      </c>
      <c r="L482" s="24">
        <v>2</v>
      </c>
      <c r="M482" s="24"/>
      <c r="N4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2" s="24">
        <f>ROUND(SUMPRODUCT(((A$2:A$908)=Table27[[#This Row],[Climb]])*N$2:N$908)/SUMPRODUCT((((A$2:A$908)=Table27[[#This Row],[Climb]])*((N$2:N$908)&gt;0))*1), 0)</f>
        <v>15</v>
      </c>
    </row>
    <row r="483" spans="1:15" x14ac:dyDescent="0.2">
      <c r="A483" t="s">
        <v>477</v>
      </c>
      <c r="B483" t="s">
        <v>328</v>
      </c>
      <c r="C483" s="14" t="s">
        <v>604</v>
      </c>
      <c r="D483" s="25">
        <v>37570</v>
      </c>
      <c r="E4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3" t="s">
        <v>71</v>
      </c>
      <c r="G483" t="str">
        <f>VLOOKUP(Table27[[#This Row],[Climber]],Table4[],2,)</f>
        <v>M</v>
      </c>
      <c r="H483">
        <f>YEAR(Table27[[#This Row],[Date]])</f>
        <v>2002</v>
      </c>
      <c r="I4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3" s="24" t="s">
        <v>328</v>
      </c>
      <c r="K483" s="24" t="s">
        <v>1116</v>
      </c>
      <c r="L483" s="24">
        <v>1</v>
      </c>
      <c r="M483" s="24" t="s">
        <v>1116</v>
      </c>
      <c r="N4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83" s="24">
        <f>ROUND(SUMPRODUCT(((A$2:A$908)=Table27[[#This Row],[Climb]])*N$2:N$908)/SUMPRODUCT((((A$2:A$908)=Table27[[#This Row],[Climb]])*((N$2:N$908)&gt;0))*1), 0)</f>
        <v>15</v>
      </c>
    </row>
    <row r="484" spans="1:15" x14ac:dyDescent="0.2">
      <c r="A484" t="s">
        <v>477</v>
      </c>
      <c r="B484" t="s">
        <v>328</v>
      </c>
      <c r="C484" s="14" t="s">
        <v>628</v>
      </c>
      <c r="D484" s="25">
        <v>37987</v>
      </c>
      <c r="E4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4" t="s">
        <v>71</v>
      </c>
      <c r="G484" t="str">
        <f>VLOOKUP(Table27[[#This Row],[Climber]],Table4[],2,)</f>
        <v>M</v>
      </c>
      <c r="H484">
        <f>YEAR(Table27[[#This Row],[Date]])</f>
        <v>2004</v>
      </c>
      <c r="I4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4" s="24" t="s">
        <v>328</v>
      </c>
      <c r="K484" s="24" t="s">
        <v>95</v>
      </c>
      <c r="L484" s="24">
        <v>2</v>
      </c>
      <c r="M484" s="24" t="s">
        <v>1291</v>
      </c>
      <c r="N4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84" s="24">
        <f>ROUND(SUMPRODUCT(((A$2:A$908)=Table27[[#This Row],[Climb]])*N$2:N$908)/SUMPRODUCT((((A$2:A$908)=Table27[[#This Row],[Climb]])*((N$2:N$908)&gt;0))*1), 0)</f>
        <v>15</v>
      </c>
    </row>
    <row r="485" spans="1:15" x14ac:dyDescent="0.2">
      <c r="A485" t="s">
        <v>477</v>
      </c>
      <c r="B485" t="s">
        <v>328</v>
      </c>
      <c r="C485" s="14" t="s">
        <v>28</v>
      </c>
      <c r="D485" s="25">
        <v>41764</v>
      </c>
      <c r="E4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5" t="s">
        <v>71</v>
      </c>
      <c r="G485" t="str">
        <f>VLOOKUP(Table27[[#This Row],[Climber]],Table4[],2,)</f>
        <v>M</v>
      </c>
      <c r="H485">
        <f>YEAR(Table27[[#This Row],[Date]])</f>
        <v>2014</v>
      </c>
      <c r="I4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5" s="24" t="s">
        <v>328</v>
      </c>
      <c r="K485" s="24" t="s">
        <v>70</v>
      </c>
      <c r="L485" s="24">
        <v>3</v>
      </c>
      <c r="M485" s="24"/>
      <c r="N4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5" s="24">
        <f>ROUND(SUMPRODUCT(((A$2:A$908)=Table27[[#This Row],[Climb]])*N$2:N$908)/SUMPRODUCT((((A$2:A$908)=Table27[[#This Row],[Climb]])*((N$2:N$908)&gt;0))*1), 0)</f>
        <v>15</v>
      </c>
    </row>
    <row r="486" spans="1:15" x14ac:dyDescent="0.2">
      <c r="A486" t="s">
        <v>477</v>
      </c>
      <c r="B486" t="s">
        <v>328</v>
      </c>
      <c r="C486" s="14" t="s">
        <v>476</v>
      </c>
      <c r="D486" s="25">
        <v>43066</v>
      </c>
      <c r="E4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6" t="s">
        <v>71</v>
      </c>
      <c r="G486" t="str">
        <f>VLOOKUP(Table27[[#This Row],[Climber]],Table4[],2,)</f>
        <v>M</v>
      </c>
      <c r="H486">
        <f>YEAR(Table27[[#This Row],[Date]])</f>
        <v>2017</v>
      </c>
      <c r="I4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6" s="24" t="s">
        <v>328</v>
      </c>
      <c r="K486" s="24" t="s">
        <v>70</v>
      </c>
      <c r="L486" s="24">
        <v>4</v>
      </c>
      <c r="M486" s="24"/>
      <c r="N4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6" s="24">
        <f>ROUND(SUMPRODUCT(((A$2:A$908)=Table27[[#This Row],[Climb]])*N$2:N$908)/SUMPRODUCT((((A$2:A$908)=Table27[[#This Row],[Climb]])*((N$2:N$908)&gt;0))*1), 0)</f>
        <v>15</v>
      </c>
    </row>
    <row r="487" spans="1:15" x14ac:dyDescent="0.2">
      <c r="A487" t="s">
        <v>446</v>
      </c>
      <c r="B487" t="s">
        <v>447</v>
      </c>
      <c r="C487" s="14" t="s">
        <v>637</v>
      </c>
      <c r="D487" s="25">
        <v>42038</v>
      </c>
      <c r="E4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7" t="s">
        <v>71</v>
      </c>
      <c r="G487" t="str">
        <f>VLOOKUP(Table27[[#This Row],[Climber]],Table4[],2,)</f>
        <v>M</v>
      </c>
      <c r="H487">
        <f>YEAR(Table27[[#This Row],[Date]])</f>
        <v>2015</v>
      </c>
      <c r="I4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7" s="24" t="s">
        <v>447</v>
      </c>
      <c r="K487" s="24" t="s">
        <v>70</v>
      </c>
      <c r="L487" s="24">
        <v>1</v>
      </c>
      <c r="M487" s="24"/>
      <c r="N4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7" s="24">
        <f>ROUND(SUMPRODUCT(((A$2:A$908)=Table27[[#This Row],[Climb]])*N$2:N$908)/SUMPRODUCT((((A$2:A$908)=Table27[[#This Row],[Climb]])*((N$2:N$908)&gt;0))*1), 0)</f>
        <v>15</v>
      </c>
    </row>
    <row r="488" spans="1:15" x14ac:dyDescent="0.2">
      <c r="A488" t="s">
        <v>446</v>
      </c>
      <c r="B488" t="s">
        <v>447</v>
      </c>
      <c r="C488" s="14" t="s">
        <v>452</v>
      </c>
      <c r="D488" s="25">
        <v>42005</v>
      </c>
      <c r="E4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8" t="s">
        <v>71</v>
      </c>
      <c r="G488" t="str">
        <f>VLOOKUP(Table27[[#This Row],[Climber]],Table4[],2,)</f>
        <v>M</v>
      </c>
      <c r="H488">
        <f>YEAR(Table27[[#This Row],[Date]])</f>
        <v>2015</v>
      </c>
      <c r="I4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8" s="24" t="s">
        <v>447</v>
      </c>
      <c r="K488" s="24" t="s">
        <v>1292</v>
      </c>
      <c r="L488" s="24">
        <v>2</v>
      </c>
      <c r="M488" s="24"/>
      <c r="N4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88" s="24">
        <f>ROUND(SUMPRODUCT(((A$2:A$908)=Table27[[#This Row],[Climb]])*N$2:N$908)/SUMPRODUCT((((A$2:A$908)=Table27[[#This Row],[Climb]])*((N$2:N$908)&gt;0))*1), 0)</f>
        <v>15</v>
      </c>
    </row>
    <row r="489" spans="1:15" x14ac:dyDescent="0.2">
      <c r="A489" t="s">
        <v>446</v>
      </c>
      <c r="B489" t="s">
        <v>447</v>
      </c>
      <c r="C489" s="14" t="s">
        <v>448</v>
      </c>
      <c r="D489" s="25">
        <v>42370</v>
      </c>
      <c r="E4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9" t="s">
        <v>71</v>
      </c>
      <c r="G489" t="str">
        <f>VLOOKUP(Table27[[#This Row],[Climber]],Table4[],2,)</f>
        <v>M</v>
      </c>
      <c r="H489">
        <f>YEAR(Table27[[#This Row],[Date]])</f>
        <v>2016</v>
      </c>
      <c r="I4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9" s="24" t="s">
        <v>447</v>
      </c>
      <c r="K489" s="24" t="s">
        <v>70</v>
      </c>
      <c r="L489" s="24">
        <v>3</v>
      </c>
      <c r="M489" s="24"/>
      <c r="N4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9" s="24">
        <f>ROUND(SUMPRODUCT(((A$2:A$908)=Table27[[#This Row],[Climb]])*N$2:N$908)/SUMPRODUCT((((A$2:A$908)=Table27[[#This Row],[Climb]])*((N$2:N$908)&gt;0))*1), 0)</f>
        <v>15</v>
      </c>
    </row>
    <row r="490" spans="1:15" x14ac:dyDescent="0.2">
      <c r="A490" t="s">
        <v>638</v>
      </c>
      <c r="B490" t="s">
        <v>447</v>
      </c>
      <c r="C490" s="14" t="s">
        <v>637</v>
      </c>
      <c r="D490" s="25">
        <v>42826</v>
      </c>
      <c r="E4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0" t="s">
        <v>71</v>
      </c>
      <c r="G490" t="str">
        <f>VLOOKUP(Table27[[#This Row],[Climber]],Table4[],2,)</f>
        <v>M</v>
      </c>
      <c r="H490">
        <f>YEAR(Table27[[#This Row],[Date]])</f>
        <v>2017</v>
      </c>
      <c r="I4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0" s="24" t="s">
        <v>447</v>
      </c>
      <c r="K490" s="24" t="s">
        <v>70</v>
      </c>
      <c r="L490" s="24">
        <v>1</v>
      </c>
      <c r="M490" s="24"/>
      <c r="N4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0" s="24">
        <f>ROUND(SUMPRODUCT(((A$2:A$908)=Table27[[#This Row],[Climb]])*N$2:N$908)/SUMPRODUCT((((A$2:A$908)=Table27[[#This Row],[Climb]])*((N$2:N$908)&gt;0))*1), 0)</f>
        <v>15</v>
      </c>
    </row>
    <row r="491" spans="1:15" x14ac:dyDescent="0.2">
      <c r="A491" t="s">
        <v>888</v>
      </c>
      <c r="B491" t="s">
        <v>98</v>
      </c>
      <c r="C491" s="2" t="s">
        <v>16</v>
      </c>
      <c r="D491" s="25">
        <v>39866</v>
      </c>
      <c r="E4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1" t="s">
        <v>53</v>
      </c>
      <c r="G491" t="str">
        <f>VLOOKUP(Table27[[#This Row],[Climber]],Table4[],2,)</f>
        <v>M</v>
      </c>
      <c r="H491">
        <f>YEAR(Table27[[#This Row],[Date]])</f>
        <v>2009</v>
      </c>
      <c r="I4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1" s="24" t="s">
        <v>98</v>
      </c>
      <c r="K491" s="24" t="s">
        <v>66</v>
      </c>
      <c r="L491" s="24">
        <v>1</v>
      </c>
      <c r="M491" s="24"/>
      <c r="N4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1" s="24">
        <f>ROUND(SUMPRODUCT(((A$2:A$908)=Table27[[#This Row],[Climb]])*N$2:N$908)/SUMPRODUCT((((A$2:A$908)=Table27[[#This Row],[Climb]])*((N$2:N$908)&gt;0))*1), 0)</f>
        <v>2</v>
      </c>
    </row>
    <row r="492" spans="1:15" x14ac:dyDescent="0.2">
      <c r="A492" t="s">
        <v>888</v>
      </c>
      <c r="B492" t="s">
        <v>98</v>
      </c>
      <c r="C492" s="2" t="s">
        <v>527</v>
      </c>
      <c r="D492" s="25">
        <v>40200</v>
      </c>
      <c r="E4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2" t="s">
        <v>53</v>
      </c>
      <c r="G492" t="str">
        <f>VLOOKUP(Table27[[#This Row],[Climber]],Table4[],2,)</f>
        <v>M</v>
      </c>
      <c r="H492">
        <f>YEAR(Table27[[#This Row],[Date]])</f>
        <v>2010</v>
      </c>
      <c r="I4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2" s="24" t="s">
        <v>98</v>
      </c>
      <c r="K492" s="24" t="s">
        <v>66</v>
      </c>
      <c r="L492" s="24">
        <v>2</v>
      </c>
      <c r="M492" s="24"/>
      <c r="N4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2" s="24">
        <f>ROUND(SUMPRODUCT(((A$2:A$908)=Table27[[#This Row],[Climb]])*N$2:N$908)/SUMPRODUCT((((A$2:A$908)=Table27[[#This Row],[Climb]])*((N$2:N$908)&gt;0))*1), 0)</f>
        <v>2</v>
      </c>
    </row>
    <row r="493" spans="1:15" x14ac:dyDescent="0.2">
      <c r="A493" t="s">
        <v>888</v>
      </c>
      <c r="B493" t="s">
        <v>98</v>
      </c>
      <c r="C493" s="2" t="s">
        <v>687</v>
      </c>
      <c r="D493" s="25">
        <v>40462</v>
      </c>
      <c r="E4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3" t="s">
        <v>53</v>
      </c>
      <c r="G493" t="str">
        <f>VLOOKUP(Table27[[#This Row],[Climber]],Table4[],2,)</f>
        <v>M</v>
      </c>
      <c r="H493">
        <f>YEAR(Table27[[#This Row],[Date]])</f>
        <v>2010</v>
      </c>
      <c r="I4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3" s="24" t="s">
        <v>98</v>
      </c>
      <c r="K493" s="24" t="s">
        <v>66</v>
      </c>
      <c r="L493" s="24">
        <v>3</v>
      </c>
      <c r="M493" s="24"/>
      <c r="N4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3" s="24">
        <f>ROUND(SUMPRODUCT(((A$2:A$908)=Table27[[#This Row],[Climb]])*N$2:N$908)/SUMPRODUCT((((A$2:A$908)=Table27[[#This Row],[Climb]])*((N$2:N$908)&gt;0))*1), 0)</f>
        <v>2</v>
      </c>
    </row>
    <row r="494" spans="1:15" x14ac:dyDescent="0.2">
      <c r="A494" t="s">
        <v>888</v>
      </c>
      <c r="B494" t="s">
        <v>98</v>
      </c>
      <c r="C494" s="2" t="s">
        <v>728</v>
      </c>
      <c r="D494" s="25">
        <v>42077</v>
      </c>
      <c r="E4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4" t="s">
        <v>53</v>
      </c>
      <c r="G494" t="str">
        <f>VLOOKUP(Table27[[#This Row],[Climber]],Table4[],2,)</f>
        <v>M</v>
      </c>
      <c r="H494">
        <f>YEAR(Table27[[#This Row],[Date]])</f>
        <v>2015</v>
      </c>
      <c r="I4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4" s="24" t="s">
        <v>98</v>
      </c>
      <c r="K494" s="24" t="s">
        <v>66</v>
      </c>
      <c r="L494" s="24">
        <v>4</v>
      </c>
      <c r="M494" s="24"/>
      <c r="N4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4" s="24">
        <f>ROUND(SUMPRODUCT(((A$2:A$908)=Table27[[#This Row],[Climb]])*N$2:N$908)/SUMPRODUCT((((A$2:A$908)=Table27[[#This Row],[Climb]])*((N$2:N$908)&gt;0))*1), 0)</f>
        <v>2</v>
      </c>
    </row>
    <row r="495" spans="1:15" x14ac:dyDescent="0.2">
      <c r="A495" t="s">
        <v>888</v>
      </c>
      <c r="B495" t="s">
        <v>98</v>
      </c>
      <c r="C495" s="2" t="s">
        <v>209</v>
      </c>
      <c r="D495" s="25">
        <v>42336</v>
      </c>
      <c r="E4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5" t="s">
        <v>53</v>
      </c>
      <c r="G495" t="str">
        <f>VLOOKUP(Table27[[#This Row],[Climber]],Table4[],2,)</f>
        <v>M</v>
      </c>
      <c r="H495">
        <f>YEAR(Table27[[#This Row],[Date]])</f>
        <v>2015</v>
      </c>
      <c r="I4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5" s="24" t="s">
        <v>98</v>
      </c>
      <c r="K495" s="24" t="s">
        <v>66</v>
      </c>
      <c r="L495" s="24">
        <v>5</v>
      </c>
      <c r="M495" s="24"/>
      <c r="N4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5" s="24">
        <f>ROUND(SUMPRODUCT(((A$2:A$908)=Table27[[#This Row],[Climb]])*N$2:N$908)/SUMPRODUCT((((A$2:A$908)=Table27[[#This Row],[Climb]])*((N$2:N$908)&gt;0))*1), 0)</f>
        <v>2</v>
      </c>
    </row>
    <row r="496" spans="1:15" x14ac:dyDescent="0.2">
      <c r="A496" t="s">
        <v>888</v>
      </c>
      <c r="B496" t="s">
        <v>98</v>
      </c>
      <c r="C496" s="2" t="s">
        <v>894</v>
      </c>
      <c r="D496" s="25">
        <v>43084</v>
      </c>
      <c r="E4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6" t="s">
        <v>53</v>
      </c>
      <c r="G496" t="str">
        <f>VLOOKUP(Table27[[#This Row],[Climber]],Table4[],2,)</f>
        <v>M</v>
      </c>
      <c r="H496">
        <f>YEAR(Table27[[#This Row],[Date]])</f>
        <v>2017</v>
      </c>
      <c r="I4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6" s="24" t="s">
        <v>98</v>
      </c>
      <c r="K496" s="24" t="s">
        <v>66</v>
      </c>
      <c r="L496" s="24">
        <v>6</v>
      </c>
      <c r="M496" s="24"/>
      <c r="N4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6" s="24">
        <f>ROUND(SUMPRODUCT(((A$2:A$908)=Table27[[#This Row],[Climb]])*N$2:N$908)/SUMPRODUCT((((A$2:A$908)=Table27[[#This Row],[Climb]])*((N$2:N$908)&gt;0))*1), 0)</f>
        <v>2</v>
      </c>
    </row>
    <row r="497" spans="1:15" x14ac:dyDescent="0.2">
      <c r="A497" t="s">
        <v>889</v>
      </c>
      <c r="B497" t="s">
        <v>98</v>
      </c>
      <c r="C497" s="2" t="s">
        <v>16</v>
      </c>
      <c r="D497" s="25">
        <v>40237</v>
      </c>
      <c r="E4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7" t="s">
        <v>53</v>
      </c>
      <c r="G497" t="str">
        <f>VLOOKUP(Table27[[#This Row],[Climber]],Table4[],2,)</f>
        <v>M</v>
      </c>
      <c r="H497">
        <f>YEAR(Table27[[#This Row],[Date]])</f>
        <v>2010</v>
      </c>
      <c r="I4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7" s="24" t="s">
        <v>98</v>
      </c>
      <c r="K497" s="24" t="s">
        <v>66</v>
      </c>
      <c r="L497" s="24">
        <v>1</v>
      </c>
      <c r="M497" s="24"/>
      <c r="N4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7" s="24">
        <f>ROUND(SUMPRODUCT(((A$2:A$908)=Table27[[#This Row],[Climb]])*N$2:N$908)/SUMPRODUCT((((A$2:A$908)=Table27[[#This Row],[Climb]])*((N$2:N$908)&gt;0))*1), 0)</f>
        <v>2</v>
      </c>
    </row>
    <row r="498" spans="1:15" x14ac:dyDescent="0.2">
      <c r="A498" t="s">
        <v>889</v>
      </c>
      <c r="B498" t="s">
        <v>98</v>
      </c>
      <c r="C498" s="2" t="s">
        <v>209</v>
      </c>
      <c r="D498" s="25" t="s">
        <v>774</v>
      </c>
      <c r="E4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8" t="s">
        <v>53</v>
      </c>
      <c r="G498" t="str">
        <f>VLOOKUP(Table27[[#This Row],[Climber]],Table4[],2,)</f>
        <v>M</v>
      </c>
      <c r="H498">
        <f>YEAR(Table27[[#This Row],[Date]])</f>
        <v>2016</v>
      </c>
      <c r="I4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8" s="24" t="s">
        <v>98</v>
      </c>
      <c r="K498" s="24" t="s">
        <v>66</v>
      </c>
      <c r="L498" s="24">
        <v>2</v>
      </c>
      <c r="M498" s="24"/>
      <c r="N4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8" s="24">
        <f>ROUND(SUMPRODUCT(((A$2:A$908)=Table27[[#This Row],[Climb]])*N$2:N$908)/SUMPRODUCT((((A$2:A$908)=Table27[[#This Row],[Climb]])*((N$2:N$908)&gt;0))*1), 0)</f>
        <v>2</v>
      </c>
    </row>
    <row r="499" spans="1:15" x14ac:dyDescent="0.2">
      <c r="A499" t="s">
        <v>889</v>
      </c>
      <c r="B499" t="s">
        <v>98</v>
      </c>
      <c r="C499" s="2" t="s">
        <v>891</v>
      </c>
      <c r="D499" s="25">
        <v>42466</v>
      </c>
      <c r="E4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9" t="s">
        <v>53</v>
      </c>
      <c r="G499" t="str">
        <f>VLOOKUP(Table27[[#This Row],[Climber]],Table4[],2,)</f>
        <v>M</v>
      </c>
      <c r="H499">
        <f>YEAR(Table27[[#This Row],[Date]])</f>
        <v>2016</v>
      </c>
      <c r="I4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9" s="24" t="s">
        <v>98</v>
      </c>
      <c r="K499" s="24" t="s">
        <v>66</v>
      </c>
      <c r="L499" s="24">
        <v>3</v>
      </c>
      <c r="M499" s="24"/>
      <c r="N4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9" s="24">
        <f>ROUND(SUMPRODUCT(((A$2:A$908)=Table27[[#This Row],[Climb]])*N$2:N$908)/SUMPRODUCT((((A$2:A$908)=Table27[[#This Row],[Climb]])*((N$2:N$908)&gt;0))*1), 0)</f>
        <v>2</v>
      </c>
    </row>
    <row r="500" spans="1:15" x14ac:dyDescent="0.2">
      <c r="A500" t="s">
        <v>889</v>
      </c>
      <c r="B500" t="s">
        <v>98</v>
      </c>
      <c r="C500" s="2" t="s">
        <v>728</v>
      </c>
      <c r="D500" s="25">
        <v>42747</v>
      </c>
      <c r="E5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0" t="s">
        <v>53</v>
      </c>
      <c r="G500" t="str">
        <f>VLOOKUP(Table27[[#This Row],[Climber]],Table4[],2,)</f>
        <v>M</v>
      </c>
      <c r="H500">
        <f>YEAR(Table27[[#This Row],[Date]])</f>
        <v>2017</v>
      </c>
      <c r="I5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0" s="24" t="s">
        <v>98</v>
      </c>
      <c r="K500" s="24" t="s">
        <v>66</v>
      </c>
      <c r="L500" s="24">
        <v>4</v>
      </c>
      <c r="M500" s="24"/>
      <c r="N5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0" s="24">
        <f>ROUND(SUMPRODUCT(((A$2:A$908)=Table27[[#This Row],[Climb]])*N$2:N$908)/SUMPRODUCT((((A$2:A$908)=Table27[[#This Row],[Climb]])*((N$2:N$908)&gt;0))*1), 0)</f>
        <v>2</v>
      </c>
    </row>
    <row r="501" spans="1:15" x14ac:dyDescent="0.2">
      <c r="A501" t="s">
        <v>889</v>
      </c>
      <c r="B501" t="s">
        <v>98</v>
      </c>
      <c r="C501" s="2" t="s">
        <v>31</v>
      </c>
      <c r="D501" s="25">
        <v>43172</v>
      </c>
      <c r="E5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1" t="s">
        <v>53</v>
      </c>
      <c r="G501" t="str">
        <f>VLOOKUP(Table27[[#This Row],[Climber]],Table4[],2,)</f>
        <v>M</v>
      </c>
      <c r="H501">
        <f>YEAR(Table27[[#This Row],[Date]])</f>
        <v>2018</v>
      </c>
      <c r="I5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1" s="24" t="s">
        <v>98</v>
      </c>
      <c r="K501" s="24" t="s">
        <v>66</v>
      </c>
      <c r="L501" s="28">
        <v>5</v>
      </c>
      <c r="M501" s="24"/>
      <c r="N5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1" s="24">
        <f>ROUND(SUMPRODUCT(((A$2:A$908)=Table27[[#This Row],[Climb]])*N$2:N$908)/SUMPRODUCT((((A$2:A$908)=Table27[[#This Row],[Climb]])*((N$2:N$908)&gt;0))*1), 0)</f>
        <v>2</v>
      </c>
    </row>
    <row r="502" spans="1:15" x14ac:dyDescent="0.2">
      <c r="A502" t="s">
        <v>889</v>
      </c>
      <c r="B502" t="s">
        <v>98</v>
      </c>
      <c r="C502" s="2" t="s">
        <v>722</v>
      </c>
      <c r="D502" s="25">
        <v>43220</v>
      </c>
      <c r="E5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2" t="s">
        <v>53</v>
      </c>
      <c r="G502" t="str">
        <f>VLOOKUP(Table27[[#This Row],[Climber]],Table4[],2,)</f>
        <v>M</v>
      </c>
      <c r="H502">
        <f>YEAR(Table27[[#This Row],[Date]])</f>
        <v>2018</v>
      </c>
      <c r="I5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2" s="24" t="s">
        <v>98</v>
      </c>
      <c r="K502" s="24" t="s">
        <v>66</v>
      </c>
      <c r="L502" s="24">
        <v>6</v>
      </c>
      <c r="M502" s="24"/>
      <c r="N5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2" s="24">
        <f>ROUND(SUMPRODUCT(((A$2:A$908)=Table27[[#This Row],[Climb]])*N$2:N$908)/SUMPRODUCT((((A$2:A$908)=Table27[[#This Row],[Climb]])*((N$2:N$908)&gt;0))*1), 0)</f>
        <v>2</v>
      </c>
    </row>
    <row r="503" spans="1:15" x14ac:dyDescent="0.2">
      <c r="A503" t="s">
        <v>889</v>
      </c>
      <c r="B503" t="s">
        <v>98</v>
      </c>
      <c r="C503" s="2" t="s">
        <v>804</v>
      </c>
      <c r="D503" s="25">
        <v>43465</v>
      </c>
      <c r="E5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3" t="s">
        <v>53</v>
      </c>
      <c r="G503" t="str">
        <f>VLOOKUP(Table27[[#This Row],[Climber]],Table4[],2,)</f>
        <v>M</v>
      </c>
      <c r="H503">
        <f>YEAR(Table27[[#This Row],[Date]])</f>
        <v>2018</v>
      </c>
      <c r="I5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3" s="24" t="s">
        <v>98</v>
      </c>
      <c r="K503" s="24" t="s">
        <v>66</v>
      </c>
      <c r="L503" s="28">
        <v>7</v>
      </c>
      <c r="M503" s="24"/>
      <c r="N5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3" s="24">
        <f>ROUND(SUMPRODUCT(((A$2:A$908)=Table27[[#This Row],[Climb]])*N$2:N$908)/SUMPRODUCT((((A$2:A$908)=Table27[[#This Row],[Climb]])*((N$2:N$908)&gt;0))*1), 0)</f>
        <v>2</v>
      </c>
    </row>
    <row r="504" spans="1:15" x14ac:dyDescent="0.2">
      <c r="A504" t="s">
        <v>97</v>
      </c>
      <c r="B504" t="s">
        <v>98</v>
      </c>
      <c r="C504" s="14" t="s">
        <v>16</v>
      </c>
      <c r="D504" s="25">
        <v>40652</v>
      </c>
      <c r="E5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4" t="s">
        <v>53</v>
      </c>
      <c r="G504" t="str">
        <f>VLOOKUP(Table27[[#This Row],[Climber]],Table4[],2,)</f>
        <v>M</v>
      </c>
      <c r="H504">
        <f>YEAR(Table27[[#This Row],[Date]])</f>
        <v>2011</v>
      </c>
      <c r="I5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4" s="24" t="s">
        <v>98</v>
      </c>
      <c r="K504" s="24" t="s">
        <v>52</v>
      </c>
      <c r="L504" s="24">
        <v>1</v>
      </c>
      <c r="M504" s="24" t="s">
        <v>1293</v>
      </c>
      <c r="N5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4" s="24">
        <f>ROUND(SUMPRODUCT(((A$2:A$908)=Table27[[#This Row],[Climb]])*N$2:N$908)/SUMPRODUCT((((A$2:A$908)=Table27[[#This Row],[Climb]])*((N$2:N$908)&gt;0))*1), 0)</f>
        <v>3</v>
      </c>
    </row>
    <row r="505" spans="1:15" x14ac:dyDescent="0.2">
      <c r="A505" t="s">
        <v>97</v>
      </c>
      <c r="B505" t="s">
        <v>98</v>
      </c>
      <c r="C505" s="14" t="s">
        <v>21</v>
      </c>
      <c r="D505" s="25">
        <v>41673</v>
      </c>
      <c r="E5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5" t="s">
        <v>53</v>
      </c>
      <c r="G505" t="str">
        <f>VLOOKUP(Table27[[#This Row],[Climber]],Table4[],2,)</f>
        <v>M</v>
      </c>
      <c r="H505">
        <f>YEAR(Table27[[#This Row],[Date]])</f>
        <v>2014</v>
      </c>
      <c r="I5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5" s="24" t="s">
        <v>98</v>
      </c>
      <c r="K505" s="24" t="s">
        <v>52</v>
      </c>
      <c r="L505" s="24">
        <v>2</v>
      </c>
      <c r="M505" s="24" t="s">
        <v>1294</v>
      </c>
      <c r="N5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5" s="24">
        <f>ROUND(SUMPRODUCT(((A$2:A$908)=Table27[[#This Row],[Climb]])*N$2:N$908)/SUMPRODUCT((((A$2:A$908)=Table27[[#This Row],[Climb]])*((N$2:N$908)&gt;0))*1), 0)</f>
        <v>3</v>
      </c>
    </row>
    <row r="506" spans="1:15" x14ac:dyDescent="0.2">
      <c r="A506" t="s">
        <v>97</v>
      </c>
      <c r="B506" t="s">
        <v>98</v>
      </c>
      <c r="C506" s="14" t="s">
        <v>209</v>
      </c>
      <c r="D506" s="25">
        <v>42369</v>
      </c>
      <c r="E5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6" t="s">
        <v>53</v>
      </c>
      <c r="G506" t="str">
        <f>VLOOKUP(Table27[[#This Row],[Climber]],Table4[],2,)</f>
        <v>M</v>
      </c>
      <c r="H506">
        <f>YEAR(Table27[[#This Row],[Date]])</f>
        <v>2015</v>
      </c>
      <c r="I5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6" s="24" t="s">
        <v>98</v>
      </c>
      <c r="K506" s="24" t="s">
        <v>52</v>
      </c>
      <c r="L506" s="24">
        <v>3</v>
      </c>
      <c r="M506" s="24" t="s">
        <v>1124</v>
      </c>
      <c r="N5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6" s="24">
        <f>ROUND(SUMPRODUCT(((A$2:A$908)=Table27[[#This Row],[Climb]])*N$2:N$908)/SUMPRODUCT((((A$2:A$908)=Table27[[#This Row],[Climb]])*((N$2:N$908)&gt;0))*1), 0)</f>
        <v>3</v>
      </c>
    </row>
    <row r="507" spans="1:15" x14ac:dyDescent="0.2">
      <c r="A507" t="s">
        <v>97</v>
      </c>
      <c r="B507" t="s">
        <v>98</v>
      </c>
      <c r="C507" s="14" t="s">
        <v>728</v>
      </c>
      <c r="D507" s="25">
        <v>42765</v>
      </c>
      <c r="E5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7" t="s">
        <v>53</v>
      </c>
      <c r="G507" t="str">
        <f>VLOOKUP(Table27[[#This Row],[Climber]],Table4[],2,)</f>
        <v>M</v>
      </c>
      <c r="H507">
        <f>YEAR(Table27[[#This Row],[Date]])</f>
        <v>2017</v>
      </c>
      <c r="I5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7" s="24" t="s">
        <v>98</v>
      </c>
      <c r="K507" s="24" t="s">
        <v>52</v>
      </c>
      <c r="L507" s="24">
        <v>4</v>
      </c>
      <c r="M507" s="24"/>
      <c r="N5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7" s="24">
        <f>ROUND(SUMPRODUCT(((A$2:A$908)=Table27[[#This Row],[Climb]])*N$2:N$908)/SUMPRODUCT((((A$2:A$908)=Table27[[#This Row],[Climb]])*((N$2:N$908)&gt;0))*1), 0)</f>
        <v>3</v>
      </c>
    </row>
    <row r="508" spans="1:15" x14ac:dyDescent="0.2">
      <c r="A508" t="s">
        <v>893</v>
      </c>
      <c r="B508" t="s">
        <v>98</v>
      </c>
      <c r="C508" s="2" t="s">
        <v>687</v>
      </c>
      <c r="D508" s="25">
        <v>42624</v>
      </c>
      <c r="E5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8" t="s">
        <v>53</v>
      </c>
      <c r="G508" t="str">
        <f>VLOOKUP(Table27[[#This Row],[Climber]],Table4[],2,)</f>
        <v>M</v>
      </c>
      <c r="H508">
        <f>YEAR(Table27[[#This Row],[Date]])</f>
        <v>2016</v>
      </c>
      <c r="I5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8" s="24" t="s">
        <v>98</v>
      </c>
      <c r="K508" s="24" t="s">
        <v>66</v>
      </c>
      <c r="L508" s="24">
        <v>1</v>
      </c>
      <c r="M508" s="24"/>
      <c r="N5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8" s="24">
        <f>ROUND(SUMPRODUCT(((A$2:A$908)=Table27[[#This Row],[Climb]])*N$2:N$908)/SUMPRODUCT((((A$2:A$908)=Table27[[#This Row],[Climb]])*((N$2:N$908)&gt;0))*1), 0)</f>
        <v>2</v>
      </c>
    </row>
    <row r="509" spans="1:15" x14ac:dyDescent="0.2">
      <c r="A509" t="s">
        <v>890</v>
      </c>
      <c r="B509" t="s">
        <v>98</v>
      </c>
      <c r="C509" s="2" t="s">
        <v>527</v>
      </c>
      <c r="D509" s="25">
        <v>40921</v>
      </c>
      <c r="E5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9" t="s">
        <v>53</v>
      </c>
      <c r="G509" t="str">
        <f>VLOOKUP(Table27[[#This Row],[Climber]],Table4[],2,)</f>
        <v>M</v>
      </c>
      <c r="H509">
        <f>YEAR(Table27[[#This Row],[Date]])</f>
        <v>2012</v>
      </c>
      <c r="I5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9" s="24" t="s">
        <v>98</v>
      </c>
      <c r="K509" s="24" t="s">
        <v>66</v>
      </c>
      <c r="L509" s="24">
        <v>1</v>
      </c>
      <c r="M509" s="24"/>
      <c r="N5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9" s="24">
        <f>ROUND(SUMPRODUCT(((A$2:A$908)=Table27[[#This Row],[Climb]])*N$2:N$908)/SUMPRODUCT((((A$2:A$908)=Table27[[#This Row],[Climb]])*((N$2:N$908)&gt;0))*1), 0)</f>
        <v>2</v>
      </c>
    </row>
    <row r="510" spans="1:15" x14ac:dyDescent="0.2">
      <c r="A510" t="s">
        <v>890</v>
      </c>
      <c r="B510" t="s">
        <v>98</v>
      </c>
      <c r="C510" s="2" t="s">
        <v>687</v>
      </c>
      <c r="D510" s="25">
        <v>41091</v>
      </c>
      <c r="E5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0" t="s">
        <v>53</v>
      </c>
      <c r="G510" t="str">
        <f>VLOOKUP(Table27[[#This Row],[Climber]],Table4[],2,)</f>
        <v>M</v>
      </c>
      <c r="H510">
        <f>YEAR(Table27[[#This Row],[Date]])</f>
        <v>2012</v>
      </c>
      <c r="I5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0" s="24" t="s">
        <v>98</v>
      </c>
      <c r="K510" s="24" t="s">
        <v>66</v>
      </c>
      <c r="L510" s="24">
        <v>2</v>
      </c>
      <c r="M510" s="24"/>
      <c r="N5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0" s="24">
        <f>ROUND(SUMPRODUCT(((A$2:A$908)=Table27[[#This Row],[Climb]])*N$2:N$908)/SUMPRODUCT((((A$2:A$908)=Table27[[#This Row],[Climb]])*((N$2:N$908)&gt;0))*1), 0)</f>
        <v>2</v>
      </c>
    </row>
    <row r="511" spans="1:15" x14ac:dyDescent="0.2">
      <c r="A511" t="s">
        <v>220</v>
      </c>
      <c r="B511" t="s">
        <v>98</v>
      </c>
      <c r="C511" s="14" t="s">
        <v>209</v>
      </c>
      <c r="D511" s="25">
        <v>43229</v>
      </c>
      <c r="E5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1" t="s">
        <v>53</v>
      </c>
      <c r="G511" t="str">
        <f>VLOOKUP(Table27[[#This Row],[Climber]],Table4[],2,)</f>
        <v>M</v>
      </c>
      <c r="H511">
        <f>YEAR(Table27[[#This Row],[Date]])</f>
        <v>2018</v>
      </c>
      <c r="I5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1" s="24" t="s">
        <v>98</v>
      </c>
      <c r="K511" s="24" t="s">
        <v>82</v>
      </c>
      <c r="L511" s="24">
        <v>1</v>
      </c>
      <c r="M511" s="24" t="s">
        <v>1295</v>
      </c>
      <c r="N5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1" s="24">
        <f>ROUND(SUMPRODUCT(((A$2:A$908)=Table27[[#This Row],[Climb]])*N$2:N$908)/SUMPRODUCT((((A$2:A$908)=Table27[[#This Row],[Climb]])*((N$2:N$908)&gt;0))*1), 0)</f>
        <v>4</v>
      </c>
    </row>
    <row r="512" spans="1:15" x14ac:dyDescent="0.2">
      <c r="A512" t="s">
        <v>220</v>
      </c>
      <c r="B512" t="s">
        <v>98</v>
      </c>
      <c r="C512" s="14" t="s">
        <v>728</v>
      </c>
      <c r="D512" s="25">
        <v>43441</v>
      </c>
      <c r="E5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2" t="s">
        <v>53</v>
      </c>
      <c r="G512" t="str">
        <f>VLOOKUP(Table27[[#This Row],[Climber]],Table4[],2,)</f>
        <v>M</v>
      </c>
      <c r="H512">
        <f>YEAR(Table27[[#This Row],[Date]])</f>
        <v>2018</v>
      </c>
      <c r="I5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2" s="24" t="s">
        <v>98</v>
      </c>
      <c r="K512" s="24" t="s">
        <v>82</v>
      </c>
      <c r="L512" s="24">
        <v>2</v>
      </c>
      <c r="M512" s="24" t="s">
        <v>1296</v>
      </c>
      <c r="N5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2" s="24">
        <f>ROUND(SUMPRODUCT(((A$2:A$908)=Table27[[#This Row],[Climb]])*N$2:N$908)/SUMPRODUCT((((A$2:A$908)=Table27[[#This Row],[Climb]])*((N$2:N$908)&gt;0))*1), 0)</f>
        <v>4</v>
      </c>
    </row>
    <row r="513" spans="1:15" x14ac:dyDescent="0.2">
      <c r="A513" t="s">
        <v>899</v>
      </c>
      <c r="B513" t="s">
        <v>900</v>
      </c>
      <c r="C513" s="2" t="s">
        <v>21</v>
      </c>
      <c r="D513" s="25" t="s">
        <v>778</v>
      </c>
      <c r="E5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3" t="s">
        <v>53</v>
      </c>
      <c r="G513" t="str">
        <f>VLOOKUP(Table27[[#This Row],[Climber]],Table4[],2,)</f>
        <v>M</v>
      </c>
      <c r="H513">
        <f>YEAR(Table27[[#This Row],[Date]])</f>
        <v>2018</v>
      </c>
      <c r="I5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3" s="24" t="s">
        <v>1035</v>
      </c>
      <c r="K513" s="24" t="s">
        <v>66</v>
      </c>
      <c r="L513" s="24">
        <v>1</v>
      </c>
      <c r="M513" s="24" t="s">
        <v>1297</v>
      </c>
      <c r="N5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3" s="24">
        <f>ROUND(SUMPRODUCT(((A$2:A$908)=Table27[[#This Row],[Climb]])*N$2:N$908)/SUMPRODUCT((((A$2:A$908)=Table27[[#This Row],[Climb]])*((N$2:N$908)&gt;0))*1), 0)</f>
        <v>2</v>
      </c>
    </row>
    <row r="514" spans="1:15" x14ac:dyDescent="0.2">
      <c r="A514" t="s">
        <v>703</v>
      </c>
      <c r="B514" t="s">
        <v>901</v>
      </c>
      <c r="C514" s="14" t="s">
        <v>755</v>
      </c>
      <c r="D514" s="25">
        <v>42785</v>
      </c>
      <c r="E5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4" t="s">
        <v>71</v>
      </c>
      <c r="G514" t="str">
        <f>VLOOKUP(Table27[[#This Row],[Climber]],Table4[],2,)</f>
        <v>M</v>
      </c>
      <c r="H514">
        <f>YEAR(Table27[[#This Row],[Date]])</f>
        <v>2017</v>
      </c>
      <c r="I5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4" s="24" t="s">
        <v>704</v>
      </c>
      <c r="K514" s="24" t="s">
        <v>70</v>
      </c>
      <c r="L514" s="24">
        <v>1</v>
      </c>
      <c r="M514" s="24" t="s">
        <v>1163</v>
      </c>
      <c r="N5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4" s="24">
        <f>ROUND(SUMPRODUCT(((A$2:A$908)=Table27[[#This Row],[Climb]])*N$2:N$908)/SUMPRODUCT((((A$2:A$908)=Table27[[#This Row],[Climb]])*((N$2:N$908)&gt;0))*1), 0)</f>
        <v>15</v>
      </c>
    </row>
    <row r="515" spans="1:15" x14ac:dyDescent="0.2">
      <c r="A515" t="s">
        <v>703</v>
      </c>
      <c r="B515" t="s">
        <v>901</v>
      </c>
      <c r="C515" s="14" t="s">
        <v>702</v>
      </c>
      <c r="D515" s="25">
        <v>43508</v>
      </c>
      <c r="E5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5" t="s">
        <v>71</v>
      </c>
      <c r="G515" t="str">
        <f>VLOOKUP(Table27[[#This Row],[Climber]],Table4[],2,)</f>
        <v>M</v>
      </c>
      <c r="H515">
        <f>YEAR(Table27[[#This Row],[Date]])</f>
        <v>2019</v>
      </c>
      <c r="I5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5" s="24" t="s">
        <v>704</v>
      </c>
      <c r="K515" s="24" t="s">
        <v>70</v>
      </c>
      <c r="L515" s="24">
        <v>2</v>
      </c>
      <c r="M515" s="24" t="s">
        <v>1298</v>
      </c>
      <c r="N5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5" s="24">
        <f>ROUND(SUMPRODUCT(((A$2:A$908)=Table27[[#This Row],[Climb]])*N$2:N$908)/SUMPRODUCT((((A$2:A$908)=Table27[[#This Row],[Climb]])*((N$2:N$908)&gt;0))*1), 0)</f>
        <v>15</v>
      </c>
    </row>
    <row r="516" spans="1:15" x14ac:dyDescent="0.2">
      <c r="A516" t="s">
        <v>902</v>
      </c>
      <c r="B516" t="s">
        <v>372</v>
      </c>
      <c r="C516" s="14" t="s">
        <v>347</v>
      </c>
      <c r="D516" s="25">
        <v>41729</v>
      </c>
      <c r="E5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6" t="s">
        <v>71</v>
      </c>
      <c r="G516" t="str">
        <f>VLOOKUP(Table27[[#This Row],[Climber]],Table4[],2,)</f>
        <v>M</v>
      </c>
      <c r="H516">
        <f>YEAR(Table27[[#This Row],[Date]])</f>
        <v>2014</v>
      </c>
      <c r="I5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6" s="24" t="s">
        <v>372</v>
      </c>
      <c r="K516" s="24" t="s">
        <v>1116</v>
      </c>
      <c r="L516" s="24">
        <v>1</v>
      </c>
      <c r="M516" s="24" t="s">
        <v>1116</v>
      </c>
      <c r="N5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16" s="24">
        <f>ROUND(SUMPRODUCT(((A$2:A$908)=Table27[[#This Row],[Climb]])*N$2:N$908)/SUMPRODUCT((((A$2:A$908)=Table27[[#This Row],[Climb]])*((N$2:N$908)&gt;0))*1), 0)</f>
        <v>15</v>
      </c>
    </row>
    <row r="517" spans="1:15" x14ac:dyDescent="0.2">
      <c r="A517" t="s">
        <v>667</v>
      </c>
      <c r="B517" t="s">
        <v>903</v>
      </c>
      <c r="C517" s="14" t="s">
        <v>665</v>
      </c>
      <c r="D517" s="25">
        <v>41353</v>
      </c>
      <c r="E5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7" t="s">
        <v>71</v>
      </c>
      <c r="G517" t="str">
        <f>VLOOKUP(Table27[[#This Row],[Climber]],Table4[],2,)</f>
        <v>M</v>
      </c>
      <c r="H517">
        <f>YEAR(Table27[[#This Row],[Date]])</f>
        <v>2013</v>
      </c>
      <c r="I5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7" s="24" t="s">
        <v>312</v>
      </c>
      <c r="K517" s="24" t="s">
        <v>70</v>
      </c>
      <c r="L517" s="24">
        <v>1</v>
      </c>
      <c r="M517" s="24"/>
      <c r="N5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7" s="24">
        <f>ROUND(SUMPRODUCT(((A$2:A$908)=Table27[[#This Row],[Climb]])*N$2:N$908)/SUMPRODUCT((((A$2:A$908)=Table27[[#This Row],[Climb]])*((N$2:N$908)&gt;0))*1), 0)</f>
        <v>15</v>
      </c>
    </row>
    <row r="518" spans="1:15" x14ac:dyDescent="0.2">
      <c r="A518" t="s">
        <v>311</v>
      </c>
      <c r="B518" t="s">
        <v>903</v>
      </c>
      <c r="C518" s="14" t="s">
        <v>16</v>
      </c>
      <c r="D518" s="25">
        <v>38424</v>
      </c>
      <c r="E5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8" t="s">
        <v>71</v>
      </c>
      <c r="G518" t="str">
        <f>VLOOKUP(Table27[[#This Row],[Climber]],Table4[],2,)</f>
        <v>M</v>
      </c>
      <c r="H518">
        <f>YEAR(Table27[[#This Row],[Date]])</f>
        <v>2005</v>
      </c>
      <c r="I5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8" s="24" t="s">
        <v>312</v>
      </c>
      <c r="K518" s="24" t="s">
        <v>70</v>
      </c>
      <c r="L518" s="24">
        <v>1</v>
      </c>
      <c r="M518" s="24"/>
      <c r="N5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8" s="24">
        <f>ROUND(SUMPRODUCT(((A$2:A$908)=Table27[[#This Row],[Climb]])*N$2:N$908)/SUMPRODUCT((((A$2:A$908)=Table27[[#This Row],[Climb]])*((N$2:N$908)&gt;0))*1), 0)</f>
        <v>15</v>
      </c>
    </row>
    <row r="519" spans="1:15" x14ac:dyDescent="0.2">
      <c r="A519" t="s">
        <v>311</v>
      </c>
      <c r="B519" t="s">
        <v>903</v>
      </c>
      <c r="C519" s="14" t="s">
        <v>488</v>
      </c>
      <c r="D519" s="25">
        <v>39074</v>
      </c>
      <c r="E5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9" t="s">
        <v>71</v>
      </c>
      <c r="G519" t="str">
        <f>VLOOKUP(Table27[[#This Row],[Climber]],Table4[],2,)</f>
        <v>M</v>
      </c>
      <c r="H519">
        <f>YEAR(Table27[[#This Row],[Date]])</f>
        <v>2006</v>
      </c>
      <c r="I5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9" s="24" t="s">
        <v>312</v>
      </c>
      <c r="K519" s="24" t="s">
        <v>1002</v>
      </c>
      <c r="L519" s="24">
        <v>2</v>
      </c>
      <c r="M519" s="24"/>
      <c r="N5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19" s="24">
        <f>ROUND(SUMPRODUCT(((A$2:A$908)=Table27[[#This Row],[Climb]])*N$2:N$908)/SUMPRODUCT((((A$2:A$908)=Table27[[#This Row],[Climb]])*((N$2:N$908)&gt;0))*1), 0)</f>
        <v>15</v>
      </c>
    </row>
    <row r="520" spans="1:15" x14ac:dyDescent="0.2">
      <c r="A520" t="s">
        <v>311</v>
      </c>
      <c r="B520" t="s">
        <v>903</v>
      </c>
      <c r="C520" s="14" t="s">
        <v>31</v>
      </c>
      <c r="D520" s="25">
        <v>41282</v>
      </c>
      <c r="E5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0" t="s">
        <v>71</v>
      </c>
      <c r="G520" t="str">
        <f>VLOOKUP(Table27[[#This Row],[Climber]],Table4[],2,)</f>
        <v>M</v>
      </c>
      <c r="H520">
        <f>YEAR(Table27[[#This Row],[Date]])</f>
        <v>2013</v>
      </c>
      <c r="I5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0" s="24" t="s">
        <v>312</v>
      </c>
      <c r="K520" s="24" t="s">
        <v>70</v>
      </c>
      <c r="L520" s="24">
        <v>3</v>
      </c>
      <c r="M520" s="24" t="s">
        <v>1299</v>
      </c>
      <c r="N5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0" s="24">
        <f>ROUND(SUMPRODUCT(((A$2:A$908)=Table27[[#This Row],[Climb]])*N$2:N$908)/SUMPRODUCT((((A$2:A$908)=Table27[[#This Row],[Climb]])*((N$2:N$908)&gt;0))*1), 0)</f>
        <v>15</v>
      </c>
    </row>
    <row r="521" spans="1:15" x14ac:dyDescent="0.2">
      <c r="A521" t="s">
        <v>101</v>
      </c>
      <c r="B521" t="s">
        <v>102</v>
      </c>
      <c r="C521" s="14" t="s">
        <v>21</v>
      </c>
      <c r="D521" s="25">
        <v>42454</v>
      </c>
      <c r="E5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1" t="s">
        <v>53</v>
      </c>
      <c r="G521" t="str">
        <f>VLOOKUP(Table27[[#This Row],[Climber]],Table4[],2,)</f>
        <v>M</v>
      </c>
      <c r="H521">
        <f>YEAR(Table27[[#This Row],[Date]])</f>
        <v>2016</v>
      </c>
      <c r="I5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1" s="24" t="s">
        <v>102</v>
      </c>
      <c r="K521" s="24" t="s">
        <v>59</v>
      </c>
      <c r="L521" s="24">
        <v>1</v>
      </c>
      <c r="M521" s="24" t="s">
        <v>1300</v>
      </c>
      <c r="N5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521" s="24">
        <f>ROUND(SUMPRODUCT(((A$2:A$908)=Table27[[#This Row],[Climb]])*N$2:N$908)/SUMPRODUCT((((A$2:A$908)=Table27[[#This Row],[Climb]])*((N$2:N$908)&gt;0))*1), 0)</f>
        <v>3</v>
      </c>
    </row>
    <row r="522" spans="1:15" x14ac:dyDescent="0.2">
      <c r="A522" t="s">
        <v>103</v>
      </c>
      <c r="B522" t="s">
        <v>1092</v>
      </c>
      <c r="C522" s="14" t="s">
        <v>21</v>
      </c>
      <c r="D522" s="25">
        <v>42310</v>
      </c>
      <c r="E5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2" t="s">
        <v>53</v>
      </c>
      <c r="G522" t="str">
        <f>VLOOKUP(Table27[[#This Row],[Climber]],Table4[],2,)</f>
        <v>M</v>
      </c>
      <c r="H522">
        <f>YEAR(Table27[[#This Row],[Date]])</f>
        <v>2015</v>
      </c>
      <c r="I5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2" s="24" t="s">
        <v>104</v>
      </c>
      <c r="K522" s="24" t="s">
        <v>52</v>
      </c>
      <c r="L522" s="24">
        <v>1</v>
      </c>
      <c r="M522" s="24" t="s">
        <v>1301</v>
      </c>
      <c r="N5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22" s="24">
        <f>ROUND(SUMPRODUCT(((A$2:A$908)=Table27[[#This Row],[Climb]])*N$2:N$908)/SUMPRODUCT((((A$2:A$908)=Table27[[#This Row],[Climb]])*((N$2:N$908)&gt;0))*1), 0)</f>
        <v>3</v>
      </c>
    </row>
    <row r="523" spans="1:15" x14ac:dyDescent="0.2">
      <c r="A523" t="s">
        <v>904</v>
      </c>
      <c r="B523" t="s">
        <v>905</v>
      </c>
      <c r="C523" s="14" t="s">
        <v>31</v>
      </c>
      <c r="D523" s="25">
        <v>40909</v>
      </c>
      <c r="E5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3" t="s">
        <v>53</v>
      </c>
      <c r="G523" s="24" t="str">
        <f>VLOOKUP(Table27[[#This Row],[Climber]],Table4[],2,)</f>
        <v>M</v>
      </c>
      <c r="H523" s="24">
        <f>YEAR(Table27[[#This Row],[Date]])</f>
        <v>2012</v>
      </c>
      <c r="I52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3" s="24" t="s">
        <v>905</v>
      </c>
      <c r="K523" s="24" t="s">
        <v>66</v>
      </c>
      <c r="L523" s="24">
        <v>1</v>
      </c>
      <c r="M523" s="24" t="s">
        <v>1302</v>
      </c>
      <c r="N5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3" s="24">
        <f>ROUND(SUMPRODUCT(((A$2:A$908)=Table27[[#This Row],[Climb]])*N$2:N$908)/SUMPRODUCT((((A$2:A$908)=Table27[[#This Row],[Climb]])*((N$2:N$908)&gt;0))*1), 0)</f>
        <v>2</v>
      </c>
    </row>
    <row r="524" spans="1:15" x14ac:dyDescent="0.2">
      <c r="A524" t="s">
        <v>904</v>
      </c>
      <c r="B524" t="s">
        <v>905</v>
      </c>
      <c r="C524" s="2" t="s">
        <v>708</v>
      </c>
      <c r="D524" s="25" t="s">
        <v>794</v>
      </c>
      <c r="E5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4" t="s">
        <v>53</v>
      </c>
      <c r="G524" t="str">
        <f>VLOOKUP(Table27[[#This Row],[Climber]],Table4[],2,)</f>
        <v>M</v>
      </c>
      <c r="H524">
        <f>YEAR(Table27[[#This Row],[Date]])</f>
        <v>2015</v>
      </c>
      <c r="I5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4" s="24" t="s">
        <v>905</v>
      </c>
      <c r="K524" s="24" t="s">
        <v>66</v>
      </c>
      <c r="L524" s="24">
        <v>2</v>
      </c>
      <c r="M524" s="24" t="s">
        <v>1302</v>
      </c>
      <c r="N5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4" s="24">
        <f>ROUND(SUMPRODUCT(((A$2:A$908)=Table27[[#This Row],[Climb]])*N$2:N$908)/SUMPRODUCT((((A$2:A$908)=Table27[[#This Row],[Climb]])*((N$2:N$908)&gt;0))*1), 0)</f>
        <v>2</v>
      </c>
    </row>
    <row r="525" spans="1:15" x14ac:dyDescent="0.2">
      <c r="A525" t="s">
        <v>966</v>
      </c>
      <c r="B525" t="s">
        <v>1088</v>
      </c>
      <c r="C525" s="2" t="s">
        <v>883</v>
      </c>
      <c r="D525" s="25" t="s">
        <v>798</v>
      </c>
      <c r="E5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5" t="s">
        <v>53</v>
      </c>
      <c r="G525" t="str">
        <f>VLOOKUP(Table27[[#This Row],[Climber]],Table4[],2,)</f>
        <v>M</v>
      </c>
      <c r="H525">
        <f>YEAR(Table27[[#This Row],[Date]])</f>
        <v>2010</v>
      </c>
      <c r="I5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5" s="24" t="s">
        <v>967</v>
      </c>
      <c r="K525" s="24" t="s">
        <v>1258</v>
      </c>
      <c r="L525" s="24">
        <v>1</v>
      </c>
      <c r="M525" s="24"/>
      <c r="N5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525" s="24">
        <f>ROUND(SUMPRODUCT(((A$2:A$908)=Table27[[#This Row],[Climb]])*N$2:N$908)/SUMPRODUCT((((A$2:A$908)=Table27[[#This Row],[Climb]])*((N$2:N$908)&gt;0))*1), 0)</f>
        <v>2</v>
      </c>
    </row>
    <row r="526" spans="1:15" x14ac:dyDescent="0.2">
      <c r="A526" t="s">
        <v>966</v>
      </c>
      <c r="B526" t="s">
        <v>1088</v>
      </c>
      <c r="C526" s="2" t="s">
        <v>797</v>
      </c>
      <c r="D526" s="25" t="s">
        <v>809</v>
      </c>
      <c r="E5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6" t="s">
        <v>53</v>
      </c>
      <c r="G526" t="str">
        <f>VLOOKUP(Table27[[#This Row],[Climber]],Table4[],2,)</f>
        <v>M</v>
      </c>
      <c r="H526">
        <f>YEAR(Table27[[#This Row],[Date]])</f>
        <v>2011</v>
      </c>
      <c r="I5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6" s="24" t="s">
        <v>967</v>
      </c>
      <c r="K526" s="24" t="s">
        <v>66</v>
      </c>
      <c r="L526" s="24">
        <v>2</v>
      </c>
      <c r="M526" s="24"/>
      <c r="N5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6" s="24">
        <f>ROUND(SUMPRODUCT(((A$2:A$908)=Table27[[#This Row],[Climb]])*N$2:N$908)/SUMPRODUCT((((A$2:A$908)=Table27[[#This Row],[Climb]])*((N$2:N$908)&gt;0))*1), 0)</f>
        <v>2</v>
      </c>
    </row>
    <row r="527" spans="1:15" x14ac:dyDescent="0.2">
      <c r="A527" t="s">
        <v>241</v>
      </c>
      <c r="B527" t="s">
        <v>906</v>
      </c>
      <c r="C527" s="14" t="s">
        <v>636</v>
      </c>
      <c r="D527" s="25">
        <v>38010</v>
      </c>
      <c r="E5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7" t="s">
        <v>71</v>
      </c>
      <c r="G527" t="str">
        <f>VLOOKUP(Table27[[#This Row],[Climber]],Table4[],2,)</f>
        <v>M</v>
      </c>
      <c r="H527">
        <f>YEAR(Table27[[#This Row],[Date]])</f>
        <v>2004</v>
      </c>
      <c r="I5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7" s="24" t="s">
        <v>242</v>
      </c>
      <c r="K527" s="24" t="s">
        <v>88</v>
      </c>
      <c r="L527" s="24">
        <v>1</v>
      </c>
      <c r="M527" s="24"/>
      <c r="N5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27" s="24">
        <f>ROUND(SUMPRODUCT(((A$2:A$908)=Table27[[#This Row],[Climb]])*N$2:N$908)/SUMPRODUCT((((A$2:A$908)=Table27[[#This Row],[Climb]])*((N$2:N$908)&gt;0))*1), 0)</f>
        <v>16</v>
      </c>
    </row>
    <row r="528" spans="1:15" x14ac:dyDescent="0.2">
      <c r="A528" t="s">
        <v>241</v>
      </c>
      <c r="B528" t="s">
        <v>906</v>
      </c>
      <c r="C528" s="14" t="s">
        <v>594</v>
      </c>
      <c r="D528" s="25">
        <v>38262</v>
      </c>
      <c r="E5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8" t="s">
        <v>71</v>
      </c>
      <c r="G528" t="str">
        <f>VLOOKUP(Table27[[#This Row],[Climber]],Table4[],2,)</f>
        <v>M</v>
      </c>
      <c r="H528">
        <f>YEAR(Table27[[#This Row],[Date]])</f>
        <v>2004</v>
      </c>
      <c r="I5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8" s="24" t="s">
        <v>242</v>
      </c>
      <c r="K528" s="24" t="s">
        <v>1156</v>
      </c>
      <c r="L528" s="24">
        <v>2</v>
      </c>
      <c r="M528" s="24" t="s">
        <v>1303</v>
      </c>
      <c r="N5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28" s="24">
        <f>ROUND(SUMPRODUCT(((A$2:A$908)=Table27[[#This Row],[Climb]])*N$2:N$908)/SUMPRODUCT((((A$2:A$908)=Table27[[#This Row],[Climb]])*((N$2:N$908)&gt;0))*1), 0)</f>
        <v>16</v>
      </c>
    </row>
    <row r="529" spans="1:15" x14ac:dyDescent="0.2">
      <c r="A529" t="s">
        <v>241</v>
      </c>
      <c r="B529" t="s">
        <v>906</v>
      </c>
      <c r="C529" s="14" t="s">
        <v>243</v>
      </c>
      <c r="D529" s="25">
        <v>38479</v>
      </c>
      <c r="E5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9" t="s">
        <v>71</v>
      </c>
      <c r="G529" t="str">
        <f>VLOOKUP(Table27[[#This Row],[Climber]],Table4[],2,)</f>
        <v>M</v>
      </c>
      <c r="H529">
        <f>YEAR(Table27[[#This Row],[Date]])</f>
        <v>2005</v>
      </c>
      <c r="I5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9" s="24" t="s">
        <v>242</v>
      </c>
      <c r="K529" s="24" t="s">
        <v>70</v>
      </c>
      <c r="L529" s="24">
        <v>3</v>
      </c>
      <c r="M529" s="24"/>
      <c r="N5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9" s="24">
        <f>ROUND(SUMPRODUCT(((A$2:A$908)=Table27[[#This Row],[Climb]])*N$2:N$908)/SUMPRODUCT((((A$2:A$908)=Table27[[#This Row],[Climb]])*((N$2:N$908)&gt;0))*1), 0)</f>
        <v>16</v>
      </c>
    </row>
    <row r="530" spans="1:15" x14ac:dyDescent="0.2">
      <c r="A530" t="s">
        <v>907</v>
      </c>
      <c r="B530" t="s">
        <v>908</v>
      </c>
      <c r="C530" s="2" t="s">
        <v>687</v>
      </c>
      <c r="D530" s="25">
        <v>41516</v>
      </c>
      <c r="E5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0" t="s">
        <v>53</v>
      </c>
      <c r="G530" t="str">
        <f>VLOOKUP(Table27[[#This Row],[Climber]],Table4[],2,)</f>
        <v>M</v>
      </c>
      <c r="H530">
        <f>YEAR(Table27[[#This Row],[Date]])</f>
        <v>2013</v>
      </c>
      <c r="I5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0" s="24" t="s">
        <v>1024</v>
      </c>
      <c r="K530" s="24" t="s">
        <v>66</v>
      </c>
      <c r="L530" s="24">
        <v>1</v>
      </c>
      <c r="M530" s="24"/>
      <c r="N5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0" s="24">
        <f>ROUND(SUMPRODUCT(((A$2:A$908)=Table27[[#This Row],[Climb]])*N$2:N$908)/SUMPRODUCT((((A$2:A$908)=Table27[[#This Row],[Climb]])*((N$2:N$908)&gt;0))*1), 0)</f>
        <v>2</v>
      </c>
    </row>
    <row r="531" spans="1:15" x14ac:dyDescent="0.2">
      <c r="A531" t="s">
        <v>89</v>
      </c>
      <c r="B531" t="s">
        <v>1250</v>
      </c>
      <c r="C531" s="14" t="s">
        <v>21</v>
      </c>
      <c r="D531" s="25">
        <v>43016</v>
      </c>
      <c r="E5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1" t="s">
        <v>71</v>
      </c>
      <c r="G531" t="str">
        <f>VLOOKUP(Table27[[#This Row],[Climber]],Table4[],2,)</f>
        <v>M</v>
      </c>
      <c r="H531">
        <f>YEAR(Table27[[#This Row],[Date]])</f>
        <v>2017</v>
      </c>
      <c r="I5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1" s="24" t="s">
        <v>86</v>
      </c>
      <c r="K531" s="24" t="s">
        <v>70</v>
      </c>
      <c r="L531" s="24">
        <v>1</v>
      </c>
      <c r="M531" s="24"/>
      <c r="N5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1" s="24">
        <f>ROUND(SUMPRODUCT(((A$2:A$908)=Table27[[#This Row],[Climb]])*N$2:N$908)/SUMPRODUCT((((A$2:A$908)=Table27[[#This Row],[Climb]])*((N$2:N$908)&gt;0))*1), 0)</f>
        <v>15</v>
      </c>
    </row>
    <row r="532" spans="1:15" x14ac:dyDescent="0.2">
      <c r="A532" t="s">
        <v>89</v>
      </c>
      <c r="B532" t="s">
        <v>1250</v>
      </c>
      <c r="C532" s="14" t="s">
        <v>629</v>
      </c>
      <c r="D532" s="25">
        <v>43583</v>
      </c>
      <c r="E5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2" t="s">
        <v>71</v>
      </c>
      <c r="G532" s="24" t="str">
        <f>VLOOKUP(Table27[[#This Row],[Climber]],Table4[],2,)</f>
        <v>M</v>
      </c>
      <c r="H532" s="24">
        <f>YEAR(Table27[[#This Row],[Date]])</f>
        <v>2019</v>
      </c>
      <c r="I53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2" s="24" t="s">
        <v>86</v>
      </c>
      <c r="K532" s="24" t="s">
        <v>1116</v>
      </c>
      <c r="L532" s="24">
        <v>2</v>
      </c>
      <c r="M532" s="24" t="s">
        <v>1141</v>
      </c>
      <c r="N5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2" s="24">
        <f>ROUND(SUMPRODUCT(((A$2:A$908)=Table27[[#This Row],[Climb]])*N$2:N$908)/SUMPRODUCT((((A$2:A$908)=Table27[[#This Row],[Climb]])*((N$2:N$908)&gt;0))*1), 0)</f>
        <v>15</v>
      </c>
    </row>
    <row r="533" spans="1:15" x14ac:dyDescent="0.2">
      <c r="A533" t="s">
        <v>90</v>
      </c>
      <c r="B533" t="s">
        <v>1250</v>
      </c>
      <c r="C533" s="14" t="s">
        <v>21</v>
      </c>
      <c r="D533" s="25">
        <v>42910</v>
      </c>
      <c r="E5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3" t="s">
        <v>71</v>
      </c>
      <c r="G533" t="str">
        <f>VLOOKUP(Table27[[#This Row],[Climber]],Table4[],2,)</f>
        <v>M</v>
      </c>
      <c r="H533">
        <f>YEAR(Table27[[#This Row],[Date]])</f>
        <v>2017</v>
      </c>
      <c r="I5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3" s="24" t="s">
        <v>86</v>
      </c>
      <c r="K533" s="24" t="s">
        <v>70</v>
      </c>
      <c r="L533" s="24">
        <v>1</v>
      </c>
      <c r="M533" s="24" t="s">
        <v>1163</v>
      </c>
      <c r="N5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3" s="24">
        <f>ROUND(SUMPRODUCT(((A$2:A$908)=Table27[[#This Row],[Climb]])*N$2:N$908)/SUMPRODUCT((((A$2:A$908)=Table27[[#This Row],[Climb]])*((N$2:N$908)&gt;0))*1), 0)</f>
        <v>15</v>
      </c>
    </row>
    <row r="534" spans="1:15" x14ac:dyDescent="0.2">
      <c r="A534" t="s">
        <v>92</v>
      </c>
      <c r="B534" t="s">
        <v>1250</v>
      </c>
      <c r="C534" s="14" t="s">
        <v>21</v>
      </c>
      <c r="D534" s="25">
        <v>40792</v>
      </c>
      <c r="E5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4" t="s">
        <v>71</v>
      </c>
      <c r="G534" t="str">
        <f>VLOOKUP(Table27[[#This Row],[Climber]],Table4[],2,)</f>
        <v>M</v>
      </c>
      <c r="H534">
        <f>YEAR(Table27[[#This Row],[Date]])</f>
        <v>2011</v>
      </c>
      <c r="I5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4" s="24" t="s">
        <v>86</v>
      </c>
      <c r="K534" s="24" t="s">
        <v>70</v>
      </c>
      <c r="L534" s="24">
        <v>1</v>
      </c>
      <c r="M534" s="24"/>
      <c r="N5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4" s="24">
        <f>ROUND(SUMPRODUCT(((A$2:A$908)=Table27[[#This Row],[Climb]])*N$2:N$908)/SUMPRODUCT((((A$2:A$908)=Table27[[#This Row],[Climb]])*((N$2:N$908)&gt;0))*1), 0)</f>
        <v>15</v>
      </c>
    </row>
    <row r="535" spans="1:15" x14ac:dyDescent="0.2">
      <c r="A535" t="s">
        <v>92</v>
      </c>
      <c r="B535" t="s">
        <v>1250</v>
      </c>
      <c r="C535" s="14" t="s">
        <v>629</v>
      </c>
      <c r="D535" s="25">
        <v>43545</v>
      </c>
      <c r="E5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5" t="s">
        <v>71</v>
      </c>
      <c r="G535" s="24" t="str">
        <f>VLOOKUP(Table27[[#This Row],[Climber]],Table4[],2,)</f>
        <v>M</v>
      </c>
      <c r="H535" s="24">
        <f>YEAR(Table27[[#This Row],[Date]])</f>
        <v>2019</v>
      </c>
      <c r="I5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5" s="24" t="s">
        <v>86</v>
      </c>
      <c r="K535" s="24" t="s">
        <v>70</v>
      </c>
      <c r="L535" s="24">
        <v>2</v>
      </c>
      <c r="M535" s="24" t="s">
        <v>1150</v>
      </c>
      <c r="N5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5" s="24">
        <f>ROUND(SUMPRODUCT(((A$2:A$908)=Table27[[#This Row],[Climb]])*N$2:N$908)/SUMPRODUCT((((A$2:A$908)=Table27[[#This Row],[Climb]])*((N$2:N$908)&gt;0))*1), 0)</f>
        <v>15</v>
      </c>
    </row>
    <row r="536" spans="1:15" x14ac:dyDescent="0.2">
      <c r="A536" t="s">
        <v>909</v>
      </c>
      <c r="B536" s="27" t="s">
        <v>1250</v>
      </c>
      <c r="C536" s="2" t="s">
        <v>21</v>
      </c>
      <c r="D536" s="25">
        <v>40792</v>
      </c>
      <c r="E5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6" t="s">
        <v>53</v>
      </c>
      <c r="G536" t="str">
        <f>VLOOKUP(Table27[[#This Row],[Climber]],Table4[],2,)</f>
        <v>M</v>
      </c>
      <c r="H536">
        <f>YEAR(Table27[[#This Row],[Date]])</f>
        <v>2011</v>
      </c>
      <c r="I5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6" s="24" t="s">
        <v>1250</v>
      </c>
      <c r="K536" s="24" t="s">
        <v>66</v>
      </c>
      <c r="L536" s="24">
        <v>1</v>
      </c>
      <c r="M536" s="24" t="s">
        <v>1286</v>
      </c>
      <c r="N5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6" s="24">
        <f>ROUND(SUMPRODUCT(((A$2:A$908)=Table27[[#This Row],[Climb]])*N$2:N$908)/SUMPRODUCT((((A$2:A$908)=Table27[[#This Row],[Climb]])*((N$2:N$908)&gt;0))*1), 0)</f>
        <v>2</v>
      </c>
    </row>
    <row r="537" spans="1:15" x14ac:dyDescent="0.2">
      <c r="A537" t="s">
        <v>631</v>
      </c>
      <c r="B537" t="s">
        <v>1250</v>
      </c>
      <c r="C537" s="14" t="s">
        <v>629</v>
      </c>
      <c r="D537" s="25">
        <v>42924</v>
      </c>
      <c r="E5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7" t="s">
        <v>71</v>
      </c>
      <c r="G537" t="str">
        <f>VLOOKUP(Table27[[#This Row],[Climber]],Table4[],2,)</f>
        <v>M</v>
      </c>
      <c r="H537">
        <f>YEAR(Table27[[#This Row],[Date]])</f>
        <v>2017</v>
      </c>
      <c r="I5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7" s="24" t="s">
        <v>123</v>
      </c>
      <c r="K537" s="24" t="s">
        <v>1116</v>
      </c>
      <c r="L537" s="24">
        <v>1</v>
      </c>
      <c r="M537" s="24" t="s">
        <v>1116</v>
      </c>
      <c r="N5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7" s="24">
        <f>ROUND(SUMPRODUCT(((A$2:A$908)=Table27[[#This Row],[Climb]])*N$2:N$908)/SUMPRODUCT((((A$2:A$908)=Table27[[#This Row],[Climb]])*((N$2:N$908)&gt;0))*1), 0)</f>
        <v>15</v>
      </c>
    </row>
    <row r="538" spans="1:15" x14ac:dyDescent="0.2">
      <c r="A538" t="s">
        <v>85</v>
      </c>
      <c r="B538" t="s">
        <v>1250</v>
      </c>
      <c r="C538" s="14" t="s">
        <v>629</v>
      </c>
      <c r="D538" s="25">
        <v>43273</v>
      </c>
      <c r="E5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8" t="s">
        <v>71</v>
      </c>
      <c r="G538" t="str">
        <f>VLOOKUP(Table27[[#This Row],[Climber]],Table4[],2,)</f>
        <v>M</v>
      </c>
      <c r="H538">
        <f>YEAR(Table27[[#This Row],[Date]])</f>
        <v>2018</v>
      </c>
      <c r="I5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8" s="24" t="s">
        <v>86</v>
      </c>
      <c r="K538" s="24" t="s">
        <v>70</v>
      </c>
      <c r="L538" s="24">
        <v>1</v>
      </c>
      <c r="M538" s="24" t="s">
        <v>1124</v>
      </c>
      <c r="N5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8" s="24">
        <f>ROUND(SUMPRODUCT(((A$2:A$908)=Table27[[#This Row],[Climb]])*N$2:N$908)/SUMPRODUCT((((A$2:A$908)=Table27[[#This Row],[Climb]])*((N$2:N$908)&gt;0))*1), 0)</f>
        <v>15</v>
      </c>
    </row>
    <row r="539" spans="1:15" x14ac:dyDescent="0.2">
      <c r="A539" t="s">
        <v>85</v>
      </c>
      <c r="B539" t="s">
        <v>1250</v>
      </c>
      <c r="C539" s="14" t="s">
        <v>21</v>
      </c>
      <c r="D539" s="25">
        <v>43275</v>
      </c>
      <c r="E5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9" t="s">
        <v>71</v>
      </c>
      <c r="G539" t="str">
        <f>VLOOKUP(Table27[[#This Row],[Climber]],Table4[],2,)</f>
        <v>M</v>
      </c>
      <c r="H539">
        <f>YEAR(Table27[[#This Row],[Date]])</f>
        <v>2018</v>
      </c>
      <c r="I5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9" s="24" t="s">
        <v>86</v>
      </c>
      <c r="K539" s="24" t="s">
        <v>70</v>
      </c>
      <c r="L539" s="24">
        <v>2</v>
      </c>
      <c r="M539" s="24" t="s">
        <v>1141</v>
      </c>
      <c r="N5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9" s="24">
        <f>ROUND(SUMPRODUCT(((A$2:A$908)=Table27[[#This Row],[Climb]])*N$2:N$908)/SUMPRODUCT((((A$2:A$908)=Table27[[#This Row],[Climb]])*((N$2:N$908)&gt;0))*1), 0)</f>
        <v>15</v>
      </c>
    </row>
    <row r="540" spans="1:15" x14ac:dyDescent="0.2">
      <c r="A540" t="s">
        <v>91</v>
      </c>
      <c r="B540" t="s">
        <v>1250</v>
      </c>
      <c r="C540" s="14" t="s">
        <v>21</v>
      </c>
      <c r="D540" s="25">
        <v>40857</v>
      </c>
      <c r="E5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0" t="s">
        <v>71</v>
      </c>
      <c r="G540" t="str">
        <f>VLOOKUP(Table27[[#This Row],[Climber]],Table4[],2,)</f>
        <v>M</v>
      </c>
      <c r="H540">
        <f>YEAR(Table27[[#This Row],[Date]])</f>
        <v>2011</v>
      </c>
      <c r="I5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0" s="24" t="s">
        <v>86</v>
      </c>
      <c r="K540" s="24" t="s">
        <v>88</v>
      </c>
      <c r="L540" s="24">
        <v>1</v>
      </c>
      <c r="M540" s="24"/>
      <c r="N5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40" s="24">
        <f>ROUND(SUMPRODUCT(((A$2:A$908)=Table27[[#This Row],[Climb]])*N$2:N$908)/SUMPRODUCT((((A$2:A$908)=Table27[[#This Row],[Climb]])*((N$2:N$908)&gt;0))*1), 0)</f>
        <v>16</v>
      </c>
    </row>
    <row r="541" spans="1:15" x14ac:dyDescent="0.2">
      <c r="A541" t="s">
        <v>122</v>
      </c>
      <c r="B541" t="s">
        <v>1250</v>
      </c>
      <c r="C541" s="14" t="s">
        <v>21</v>
      </c>
      <c r="D541" s="25">
        <v>41612</v>
      </c>
      <c r="E5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41" t="s">
        <v>53</v>
      </c>
      <c r="G541" t="str">
        <f>VLOOKUP(Table27[[#This Row],[Climber]],Table4[],2,)</f>
        <v>M</v>
      </c>
      <c r="H541">
        <f>YEAR(Table27[[#This Row],[Date]])</f>
        <v>2013</v>
      </c>
      <c r="I5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41" s="24" t="s">
        <v>123</v>
      </c>
      <c r="K541" s="24" t="s">
        <v>82</v>
      </c>
      <c r="L541" s="24">
        <v>1</v>
      </c>
      <c r="M541" s="24" t="s">
        <v>1315</v>
      </c>
      <c r="N5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41" s="24">
        <f>ROUND(SUMPRODUCT(((A$2:A$908)=Table27[[#This Row],[Climb]])*N$2:N$908)/SUMPRODUCT((((A$2:A$908)=Table27[[#This Row],[Climb]])*((N$2:N$908)&gt;0))*1), 0)</f>
        <v>4</v>
      </c>
    </row>
    <row r="542" spans="1:15" x14ac:dyDescent="0.2">
      <c r="A542" t="s">
        <v>87</v>
      </c>
      <c r="B542" t="s">
        <v>1250</v>
      </c>
      <c r="C542" s="14" t="s">
        <v>21</v>
      </c>
      <c r="D542" s="25">
        <v>43021</v>
      </c>
      <c r="E5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2" t="s">
        <v>71</v>
      </c>
      <c r="G542" t="str">
        <f>VLOOKUP(Table27[[#This Row],[Climber]],Table4[],2,)</f>
        <v>M</v>
      </c>
      <c r="H542">
        <f>YEAR(Table27[[#This Row],[Date]])</f>
        <v>2017</v>
      </c>
      <c r="I5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2" s="24" t="s">
        <v>86</v>
      </c>
      <c r="K542" s="24" t="s">
        <v>1156</v>
      </c>
      <c r="L542" s="24">
        <v>1</v>
      </c>
      <c r="M542" s="24" t="s">
        <v>1251</v>
      </c>
      <c r="N5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42" s="24">
        <f>ROUND(SUMPRODUCT(((A$2:A$908)=Table27[[#This Row],[Climb]])*N$2:N$908)/SUMPRODUCT((((A$2:A$908)=Table27[[#This Row],[Climb]])*((N$2:N$908)&gt;0))*1), 0)</f>
        <v>16</v>
      </c>
    </row>
    <row r="543" spans="1:15" x14ac:dyDescent="0.2">
      <c r="A543" t="s">
        <v>408</v>
      </c>
      <c r="B543" t="s">
        <v>911</v>
      </c>
      <c r="C543" s="14" t="s">
        <v>542</v>
      </c>
      <c r="D543" s="25">
        <v>41527</v>
      </c>
      <c r="E5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3" t="s">
        <v>71</v>
      </c>
      <c r="G543" t="str">
        <f>VLOOKUP(Table27[[#This Row],[Climber]],Table4[],2,)</f>
        <v>M</v>
      </c>
      <c r="H543">
        <f>YEAR(Table27[[#This Row],[Date]])</f>
        <v>2013</v>
      </c>
      <c r="I5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3" s="24" t="s">
        <v>409</v>
      </c>
      <c r="K543" s="24" t="s">
        <v>70</v>
      </c>
      <c r="L543" s="24">
        <v>1</v>
      </c>
      <c r="M543" s="24"/>
      <c r="N5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3" s="24">
        <f>ROUND(SUMPRODUCT(((A$2:A$908)=Table27[[#This Row],[Climb]])*N$2:N$908)/SUMPRODUCT((((A$2:A$908)=Table27[[#This Row],[Climb]])*((N$2:N$908)&gt;0))*1), 0)</f>
        <v>15</v>
      </c>
    </row>
    <row r="544" spans="1:15" x14ac:dyDescent="0.2">
      <c r="A544" t="s">
        <v>408</v>
      </c>
      <c r="B544" t="s">
        <v>911</v>
      </c>
      <c r="C544" s="14" t="s">
        <v>31</v>
      </c>
      <c r="D544" s="25">
        <v>41535</v>
      </c>
      <c r="E5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4" t="s">
        <v>71</v>
      </c>
      <c r="G544" t="str">
        <f>VLOOKUP(Table27[[#This Row],[Climber]],Table4[],2,)</f>
        <v>M</v>
      </c>
      <c r="H544">
        <f>YEAR(Table27[[#This Row],[Date]])</f>
        <v>2013</v>
      </c>
      <c r="I5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4" s="24" t="s">
        <v>409</v>
      </c>
      <c r="K544" s="24" t="s">
        <v>70</v>
      </c>
      <c r="L544" s="24">
        <v>2</v>
      </c>
      <c r="M544" s="24"/>
      <c r="N5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4" s="24">
        <f>ROUND(SUMPRODUCT(((A$2:A$908)=Table27[[#This Row],[Climb]])*N$2:N$908)/SUMPRODUCT((((A$2:A$908)=Table27[[#This Row],[Climb]])*((N$2:N$908)&gt;0))*1), 0)</f>
        <v>15</v>
      </c>
    </row>
    <row r="545" spans="1:15" x14ac:dyDescent="0.2">
      <c r="A545" t="s">
        <v>408</v>
      </c>
      <c r="B545" t="s">
        <v>911</v>
      </c>
      <c r="C545" s="14" t="s">
        <v>429</v>
      </c>
      <c r="D545" s="25">
        <v>42546</v>
      </c>
      <c r="E5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5" t="s">
        <v>71</v>
      </c>
      <c r="G545" t="str">
        <f>VLOOKUP(Table27[[#This Row],[Climber]],Table4[],2,)</f>
        <v>M</v>
      </c>
      <c r="H545">
        <f>YEAR(Table27[[#This Row],[Date]])</f>
        <v>2016</v>
      </c>
      <c r="I5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5" s="24" t="s">
        <v>409</v>
      </c>
      <c r="K545" s="24" t="s">
        <v>70</v>
      </c>
      <c r="L545" s="24">
        <v>3</v>
      </c>
      <c r="M545" s="24" t="s">
        <v>1166</v>
      </c>
      <c r="N5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5" s="24">
        <f>ROUND(SUMPRODUCT(((A$2:A$908)=Table27[[#This Row],[Climb]])*N$2:N$908)/SUMPRODUCT((((A$2:A$908)=Table27[[#This Row],[Climb]])*((N$2:N$908)&gt;0))*1), 0)</f>
        <v>15</v>
      </c>
    </row>
    <row r="546" spans="1:15" x14ac:dyDescent="0.2">
      <c r="A546" t="s">
        <v>408</v>
      </c>
      <c r="B546" t="s">
        <v>911</v>
      </c>
      <c r="C546" s="14" t="s">
        <v>507</v>
      </c>
      <c r="D546" s="25">
        <v>42904</v>
      </c>
      <c r="E5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6" t="s">
        <v>71</v>
      </c>
      <c r="G546" t="str">
        <f>VLOOKUP(Table27[[#This Row],[Climber]],Table4[],2,)</f>
        <v>M</v>
      </c>
      <c r="H546">
        <f>YEAR(Table27[[#This Row],[Date]])</f>
        <v>2017</v>
      </c>
      <c r="I5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6" s="24" t="s">
        <v>409</v>
      </c>
      <c r="K546" s="24" t="s">
        <v>70</v>
      </c>
      <c r="L546" s="24">
        <v>4</v>
      </c>
      <c r="M546" s="24"/>
      <c r="N5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6" s="24">
        <f>ROUND(SUMPRODUCT(((A$2:A$908)=Table27[[#This Row],[Climb]])*N$2:N$908)/SUMPRODUCT((((A$2:A$908)=Table27[[#This Row],[Climb]])*((N$2:N$908)&gt;0))*1), 0)</f>
        <v>15</v>
      </c>
    </row>
    <row r="547" spans="1:15" x14ac:dyDescent="0.2">
      <c r="A547" t="s">
        <v>408</v>
      </c>
      <c r="B547" t="s">
        <v>911</v>
      </c>
      <c r="C547" s="14" t="s">
        <v>665</v>
      </c>
      <c r="D547" s="25">
        <v>43370</v>
      </c>
      <c r="E5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7" t="s">
        <v>71</v>
      </c>
      <c r="G547" t="str">
        <f>VLOOKUP(Table27[[#This Row],[Climber]],Table4[],2,)</f>
        <v>M</v>
      </c>
      <c r="H547">
        <f>YEAR(Table27[[#This Row],[Date]])</f>
        <v>2018</v>
      </c>
      <c r="I5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7" s="24" t="s">
        <v>409</v>
      </c>
      <c r="K547" s="24" t="s">
        <v>70</v>
      </c>
      <c r="L547" s="24">
        <v>5</v>
      </c>
      <c r="M547" s="24"/>
      <c r="N5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7" s="24">
        <f>ROUND(SUMPRODUCT(((A$2:A$908)=Table27[[#This Row],[Climb]])*N$2:N$908)/SUMPRODUCT((((A$2:A$908)=Table27[[#This Row],[Climb]])*((N$2:N$908)&gt;0))*1), 0)</f>
        <v>15</v>
      </c>
    </row>
    <row r="548" spans="1:15" x14ac:dyDescent="0.2">
      <c r="A548" t="s">
        <v>410</v>
      </c>
      <c r="B548" t="s">
        <v>911</v>
      </c>
      <c r="C548" s="14" t="s">
        <v>542</v>
      </c>
      <c r="D548" s="25">
        <v>41522</v>
      </c>
      <c r="E5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8" t="s">
        <v>71</v>
      </c>
      <c r="G548" t="str">
        <f>VLOOKUP(Table27[[#This Row],[Climber]],Table4[],2,)</f>
        <v>M</v>
      </c>
      <c r="H548">
        <f>YEAR(Table27[[#This Row],[Date]])</f>
        <v>2013</v>
      </c>
      <c r="I5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8" s="24" t="s">
        <v>409</v>
      </c>
      <c r="K548" s="24" t="s">
        <v>70</v>
      </c>
      <c r="L548" s="24">
        <v>1</v>
      </c>
      <c r="M548" s="24"/>
      <c r="N5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8" s="24">
        <f>ROUND(SUMPRODUCT(((A$2:A$908)=Table27[[#This Row],[Climb]])*N$2:N$908)/SUMPRODUCT((((A$2:A$908)=Table27[[#This Row],[Climb]])*((N$2:N$908)&gt;0))*1), 0)</f>
        <v>15</v>
      </c>
    </row>
    <row r="549" spans="1:15" x14ac:dyDescent="0.2">
      <c r="A549" t="s">
        <v>410</v>
      </c>
      <c r="B549" t="s">
        <v>911</v>
      </c>
      <c r="C549" s="14" t="s">
        <v>31</v>
      </c>
      <c r="D549" s="25">
        <v>41526</v>
      </c>
      <c r="E5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9" t="s">
        <v>71</v>
      </c>
      <c r="G549" t="str">
        <f>VLOOKUP(Table27[[#This Row],[Climber]],Table4[],2,)</f>
        <v>M</v>
      </c>
      <c r="H549">
        <f>YEAR(Table27[[#This Row],[Date]])</f>
        <v>2013</v>
      </c>
      <c r="I5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9" s="24" t="s">
        <v>409</v>
      </c>
      <c r="K549" s="24" t="s">
        <v>70</v>
      </c>
      <c r="L549" s="24">
        <v>2</v>
      </c>
      <c r="M549" s="24"/>
      <c r="N5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9" s="24">
        <f>ROUND(SUMPRODUCT(((A$2:A$908)=Table27[[#This Row],[Climb]])*N$2:N$908)/SUMPRODUCT((((A$2:A$908)=Table27[[#This Row],[Climb]])*((N$2:N$908)&gt;0))*1), 0)</f>
        <v>15</v>
      </c>
    </row>
    <row r="550" spans="1:15" x14ac:dyDescent="0.2">
      <c r="A550" t="s">
        <v>410</v>
      </c>
      <c r="B550" t="s">
        <v>911</v>
      </c>
      <c r="C550" s="14" t="s">
        <v>429</v>
      </c>
      <c r="D550" s="25">
        <v>41535</v>
      </c>
      <c r="E5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0" t="s">
        <v>71</v>
      </c>
      <c r="G550" t="str">
        <f>VLOOKUP(Table27[[#This Row],[Climber]],Table4[],2,)</f>
        <v>M</v>
      </c>
      <c r="H550">
        <f>YEAR(Table27[[#This Row],[Date]])</f>
        <v>2013</v>
      </c>
      <c r="I5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0" s="24" t="s">
        <v>409</v>
      </c>
      <c r="K550" s="24" t="s">
        <v>70</v>
      </c>
      <c r="L550" s="24">
        <v>3</v>
      </c>
      <c r="M550" s="24"/>
      <c r="N5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0" s="24">
        <f>ROUND(SUMPRODUCT(((A$2:A$908)=Table27[[#This Row],[Climb]])*N$2:N$908)/SUMPRODUCT((((A$2:A$908)=Table27[[#This Row],[Climb]])*((N$2:N$908)&gt;0))*1), 0)</f>
        <v>15</v>
      </c>
    </row>
    <row r="551" spans="1:15" x14ac:dyDescent="0.2">
      <c r="A551" t="s">
        <v>410</v>
      </c>
      <c r="B551" t="s">
        <v>911</v>
      </c>
      <c r="C551" s="14" t="s">
        <v>634</v>
      </c>
      <c r="D551" s="25">
        <v>42611</v>
      </c>
      <c r="E5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1" t="s">
        <v>71</v>
      </c>
      <c r="G551" t="str">
        <f>VLOOKUP(Table27[[#This Row],[Climber]],Table4[],2,)</f>
        <v>M</v>
      </c>
      <c r="H551">
        <f>YEAR(Table27[[#This Row],[Date]])</f>
        <v>2016</v>
      </c>
      <c r="I5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1" s="24" t="s">
        <v>409</v>
      </c>
      <c r="K551" s="24" t="s">
        <v>95</v>
      </c>
      <c r="L551" s="24">
        <v>4</v>
      </c>
      <c r="M551" s="24" t="s">
        <v>1304</v>
      </c>
      <c r="N5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51" s="24">
        <f>ROUND(SUMPRODUCT(((A$2:A$908)=Table27[[#This Row],[Climb]])*N$2:N$908)/SUMPRODUCT((((A$2:A$908)=Table27[[#This Row],[Climb]])*((N$2:N$908)&gt;0))*1), 0)</f>
        <v>15</v>
      </c>
    </row>
    <row r="552" spans="1:15" x14ac:dyDescent="0.2">
      <c r="A552" t="s">
        <v>410</v>
      </c>
      <c r="B552" t="s">
        <v>911</v>
      </c>
      <c r="C552" s="14" t="s">
        <v>507</v>
      </c>
      <c r="D552" s="25">
        <v>42897</v>
      </c>
      <c r="E5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2" t="s">
        <v>71</v>
      </c>
      <c r="G552" t="str">
        <f>VLOOKUP(Table27[[#This Row],[Climber]],Table4[],2,)</f>
        <v>M</v>
      </c>
      <c r="H552">
        <f>YEAR(Table27[[#This Row],[Date]])</f>
        <v>2017</v>
      </c>
      <c r="I5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2" s="24" t="s">
        <v>409</v>
      </c>
      <c r="K552" s="24" t="s">
        <v>70</v>
      </c>
      <c r="L552" s="24">
        <v>5</v>
      </c>
      <c r="M552" s="24"/>
      <c r="N5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2" s="24">
        <f>ROUND(SUMPRODUCT(((A$2:A$908)=Table27[[#This Row],[Climb]])*N$2:N$908)/SUMPRODUCT((((A$2:A$908)=Table27[[#This Row],[Climb]])*((N$2:N$908)&gt;0))*1), 0)</f>
        <v>15</v>
      </c>
    </row>
    <row r="553" spans="1:15" x14ac:dyDescent="0.2">
      <c r="A553" t="s">
        <v>105</v>
      </c>
      <c r="B553" t="s">
        <v>106</v>
      </c>
      <c r="C553" s="14" t="s">
        <v>746</v>
      </c>
      <c r="D553" s="25">
        <v>40544</v>
      </c>
      <c r="E5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3" t="s">
        <v>71</v>
      </c>
      <c r="G553" t="str">
        <f>VLOOKUP(Table27[[#This Row],[Climber]],Table4[],2,)</f>
        <v>M</v>
      </c>
      <c r="H553">
        <f>YEAR(Table27[[#This Row],[Date]])</f>
        <v>2011</v>
      </c>
      <c r="I5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3" s="24" t="s">
        <v>106</v>
      </c>
      <c r="K553" s="24" t="s">
        <v>88</v>
      </c>
      <c r="L553" s="24">
        <v>1</v>
      </c>
      <c r="M553" s="24" t="s">
        <v>1305</v>
      </c>
      <c r="N5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53" s="24">
        <f>ROUND(SUMPRODUCT(((A$2:A$908)=Table27[[#This Row],[Climb]])*N$2:N$908)/SUMPRODUCT((((A$2:A$908)=Table27[[#This Row],[Climb]])*((N$2:N$908)&gt;0))*1), 0)</f>
        <v>15</v>
      </c>
    </row>
    <row r="554" spans="1:15" x14ac:dyDescent="0.2">
      <c r="A554" t="s">
        <v>105</v>
      </c>
      <c r="B554" t="s">
        <v>106</v>
      </c>
      <c r="C554" s="14" t="s">
        <v>754</v>
      </c>
      <c r="D554" s="25">
        <v>41334</v>
      </c>
      <c r="E5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4" t="s">
        <v>71</v>
      </c>
      <c r="G554" t="str">
        <f>VLOOKUP(Table27[[#This Row],[Climber]],Table4[],2,)</f>
        <v>M</v>
      </c>
      <c r="H554">
        <f>YEAR(Table27[[#This Row],[Date]])</f>
        <v>2013</v>
      </c>
      <c r="I5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4" s="24" t="s">
        <v>106</v>
      </c>
      <c r="K554" s="24" t="s">
        <v>70</v>
      </c>
      <c r="L554" s="24">
        <v>2</v>
      </c>
      <c r="M554" s="24" t="s">
        <v>1124</v>
      </c>
      <c r="N5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4" s="24">
        <f>ROUND(SUMPRODUCT(((A$2:A$908)=Table27[[#This Row],[Climb]])*N$2:N$908)/SUMPRODUCT((((A$2:A$908)=Table27[[#This Row],[Climb]])*((N$2:N$908)&gt;0))*1), 0)</f>
        <v>15</v>
      </c>
    </row>
    <row r="555" spans="1:15" x14ac:dyDescent="0.2">
      <c r="A555" t="s">
        <v>105</v>
      </c>
      <c r="B555" t="s">
        <v>106</v>
      </c>
      <c r="C555" s="14" t="s">
        <v>755</v>
      </c>
      <c r="D555" s="25">
        <v>42295</v>
      </c>
      <c r="E5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5" t="s">
        <v>71</v>
      </c>
      <c r="G555" t="str">
        <f>VLOOKUP(Table27[[#This Row],[Climber]],Table4[],2,)</f>
        <v>M</v>
      </c>
      <c r="H555">
        <f>YEAR(Table27[[#This Row],[Date]])</f>
        <v>2015</v>
      </c>
      <c r="I5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5" s="24" t="s">
        <v>106</v>
      </c>
      <c r="K555" s="24" t="s">
        <v>70</v>
      </c>
      <c r="L555" s="24">
        <v>3</v>
      </c>
      <c r="M555" s="24"/>
      <c r="N5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5" s="24">
        <f>ROUND(SUMPRODUCT(((A$2:A$908)=Table27[[#This Row],[Climb]])*N$2:N$908)/SUMPRODUCT((((A$2:A$908)=Table27[[#This Row],[Climb]])*((N$2:N$908)&gt;0))*1), 0)</f>
        <v>15</v>
      </c>
    </row>
    <row r="556" spans="1:15" x14ac:dyDescent="0.2">
      <c r="A556" t="s">
        <v>105</v>
      </c>
      <c r="B556" t="s">
        <v>106</v>
      </c>
      <c r="C556" s="14" t="s">
        <v>587</v>
      </c>
      <c r="D556" s="25">
        <v>42445</v>
      </c>
      <c r="E5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6" t="s">
        <v>71</v>
      </c>
      <c r="G556" t="str">
        <f>VLOOKUP(Table27[[#This Row],[Climber]],Table4[],2,)</f>
        <v>M</v>
      </c>
      <c r="H556">
        <f>YEAR(Table27[[#This Row],[Date]])</f>
        <v>2016</v>
      </c>
      <c r="I5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6" s="24" t="s">
        <v>106</v>
      </c>
      <c r="K556" s="24" t="s">
        <v>1002</v>
      </c>
      <c r="L556" s="24">
        <v>4</v>
      </c>
      <c r="M556" s="24" t="s">
        <v>1306</v>
      </c>
      <c r="N5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56" s="24">
        <f>ROUND(SUMPRODUCT(((A$2:A$908)=Table27[[#This Row],[Climb]])*N$2:N$908)/SUMPRODUCT((((A$2:A$908)=Table27[[#This Row],[Climb]])*((N$2:N$908)&gt;0))*1), 0)</f>
        <v>15</v>
      </c>
    </row>
    <row r="557" spans="1:15" x14ac:dyDescent="0.2">
      <c r="A557" t="s">
        <v>105</v>
      </c>
      <c r="B557" t="s">
        <v>106</v>
      </c>
      <c r="C557" s="14" t="s">
        <v>21</v>
      </c>
      <c r="D557" s="25">
        <v>42445</v>
      </c>
      <c r="E5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7" t="s">
        <v>71</v>
      </c>
      <c r="G557" t="str">
        <f>VLOOKUP(Table27[[#This Row],[Climber]],Table4[],2,)</f>
        <v>M</v>
      </c>
      <c r="H557">
        <f>YEAR(Table27[[#This Row],[Date]])</f>
        <v>2016</v>
      </c>
      <c r="I5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7" s="24" t="s">
        <v>106</v>
      </c>
      <c r="K557" s="24" t="s">
        <v>70</v>
      </c>
      <c r="L557" s="24">
        <v>5</v>
      </c>
      <c r="M557" s="24" t="s">
        <v>1147</v>
      </c>
      <c r="N5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7" s="24">
        <f>ROUND(SUMPRODUCT(((A$2:A$908)=Table27[[#This Row],[Climb]])*N$2:N$908)/SUMPRODUCT((((A$2:A$908)=Table27[[#This Row],[Climb]])*((N$2:N$908)&gt;0))*1), 0)</f>
        <v>15</v>
      </c>
    </row>
    <row r="558" spans="1:15" x14ac:dyDescent="0.2">
      <c r="A558" t="s">
        <v>105</v>
      </c>
      <c r="B558" t="s">
        <v>106</v>
      </c>
      <c r="C558" s="14" t="s">
        <v>708</v>
      </c>
      <c r="D558" s="25">
        <v>42445</v>
      </c>
      <c r="E5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8" t="s">
        <v>71</v>
      </c>
      <c r="G558" t="str">
        <f>VLOOKUP(Table27[[#This Row],[Climber]],Table4[],2,)</f>
        <v>M</v>
      </c>
      <c r="H558">
        <f>YEAR(Table27[[#This Row],[Date]])</f>
        <v>2016</v>
      </c>
      <c r="I5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8" s="24" t="s">
        <v>106</v>
      </c>
      <c r="K558" s="24" t="s">
        <v>70</v>
      </c>
      <c r="L558" s="24">
        <v>6</v>
      </c>
      <c r="M558" s="24"/>
      <c r="N5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8" s="24">
        <f>ROUND(SUMPRODUCT(((A$2:A$908)=Table27[[#This Row],[Climb]])*N$2:N$908)/SUMPRODUCT((((A$2:A$908)=Table27[[#This Row],[Climb]])*((N$2:N$908)&gt;0))*1), 0)</f>
        <v>15</v>
      </c>
    </row>
    <row r="559" spans="1:15" x14ac:dyDescent="0.2">
      <c r="A559" t="s">
        <v>105</v>
      </c>
      <c r="B559" t="s">
        <v>106</v>
      </c>
      <c r="C559" s="14" t="s">
        <v>705</v>
      </c>
      <c r="D559" s="25">
        <v>42658</v>
      </c>
      <c r="E5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9" t="s">
        <v>71</v>
      </c>
      <c r="G559" t="str">
        <f>VLOOKUP(Table27[[#This Row],[Climber]],Table4[],2,)</f>
        <v>M</v>
      </c>
      <c r="H559">
        <f>YEAR(Table27[[#This Row],[Date]])</f>
        <v>2016</v>
      </c>
      <c r="I5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9" s="24" t="s">
        <v>106</v>
      </c>
      <c r="K559" s="24" t="s">
        <v>70</v>
      </c>
      <c r="L559" s="24">
        <v>7</v>
      </c>
      <c r="M559" s="24" t="s">
        <v>1281</v>
      </c>
      <c r="N5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9" s="24">
        <f>ROUND(SUMPRODUCT(((A$2:A$908)=Table27[[#This Row],[Climb]])*N$2:N$908)/SUMPRODUCT((((A$2:A$908)=Table27[[#This Row],[Climb]])*((N$2:N$908)&gt;0))*1), 0)</f>
        <v>15</v>
      </c>
    </row>
    <row r="560" spans="1:15" x14ac:dyDescent="0.2">
      <c r="A560" t="s">
        <v>756</v>
      </c>
      <c r="B560" t="s">
        <v>106</v>
      </c>
      <c r="C560" s="14" t="s">
        <v>755</v>
      </c>
      <c r="D560" s="25">
        <v>42654</v>
      </c>
      <c r="E5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0" t="s">
        <v>71</v>
      </c>
      <c r="G560" t="str">
        <f>VLOOKUP(Table27[[#This Row],[Climber]],Table4[],2,)</f>
        <v>M</v>
      </c>
      <c r="H560">
        <f>YEAR(Table27[[#This Row],[Date]])</f>
        <v>2016</v>
      </c>
      <c r="I5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0" s="24" t="s">
        <v>106</v>
      </c>
      <c r="K560" s="24" t="s">
        <v>1116</v>
      </c>
      <c r="L560" s="24">
        <v>1</v>
      </c>
      <c r="M560" s="24" t="s">
        <v>1116</v>
      </c>
      <c r="N5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0" s="24">
        <f>ROUND(SUMPRODUCT(((A$2:A$908)=Table27[[#This Row],[Climb]])*N$2:N$908)/SUMPRODUCT((((A$2:A$908)=Table27[[#This Row],[Climb]])*((N$2:N$908)&gt;0))*1), 0)</f>
        <v>15</v>
      </c>
    </row>
    <row r="561" spans="1:15" x14ac:dyDescent="0.2">
      <c r="A561" t="s">
        <v>1078</v>
      </c>
      <c r="B561" t="s">
        <v>1079</v>
      </c>
      <c r="C561" s="14" t="s">
        <v>586</v>
      </c>
      <c r="D561" s="25">
        <v>43553</v>
      </c>
      <c r="E5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1" t="s">
        <v>53</v>
      </c>
      <c r="G561" s="24" t="str">
        <f>VLOOKUP(Table27[[#This Row],[Climber]],Table4[],2,)</f>
        <v>M</v>
      </c>
      <c r="H561" s="24">
        <f>YEAR(Table27[[#This Row],[Date]])</f>
        <v>2019</v>
      </c>
      <c r="I5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1" s="24" t="s">
        <v>1079</v>
      </c>
      <c r="K561" s="24" t="s">
        <v>66</v>
      </c>
      <c r="L561" s="24">
        <v>1</v>
      </c>
      <c r="M561" s="24"/>
      <c r="N5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1" s="24">
        <f>ROUND(SUMPRODUCT(((A$2:A$908)=Table27[[#This Row],[Climb]])*N$2:N$908)/SUMPRODUCT((((A$2:A$908)=Table27[[#This Row],[Climb]])*((N$2:N$908)&gt;0))*1), 0)</f>
        <v>2</v>
      </c>
    </row>
    <row r="562" spans="1:15" x14ac:dyDescent="0.2">
      <c r="A562" t="s">
        <v>590</v>
      </c>
      <c r="B562" t="s">
        <v>589</v>
      </c>
      <c r="C562" s="14" t="s">
        <v>587</v>
      </c>
      <c r="D562" s="25">
        <v>42685</v>
      </c>
      <c r="E5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2" t="s">
        <v>71</v>
      </c>
      <c r="G562" t="str">
        <f>VLOOKUP(Table27[[#This Row],[Climber]],Table4[],2,)</f>
        <v>M</v>
      </c>
      <c r="H562">
        <f>YEAR(Table27[[#This Row],[Date]])</f>
        <v>2016</v>
      </c>
      <c r="I5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2" s="24" t="s">
        <v>589</v>
      </c>
      <c r="K562" s="24" t="s">
        <v>70</v>
      </c>
      <c r="L562" s="24">
        <v>1</v>
      </c>
      <c r="M562" s="24"/>
      <c r="N5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2" s="24">
        <f>ROUND(SUMPRODUCT(((A$2:A$908)=Table27[[#This Row],[Climb]])*N$2:N$908)/SUMPRODUCT((((A$2:A$908)=Table27[[#This Row],[Climb]])*((N$2:N$908)&gt;0))*1), 0)</f>
        <v>15</v>
      </c>
    </row>
    <row r="563" spans="1:15" x14ac:dyDescent="0.2">
      <c r="A563" t="s">
        <v>588</v>
      </c>
      <c r="B563" t="s">
        <v>589</v>
      </c>
      <c r="C563" s="14" t="s">
        <v>587</v>
      </c>
      <c r="D563" s="25">
        <v>42715</v>
      </c>
      <c r="E5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3" t="s">
        <v>71</v>
      </c>
      <c r="G563" t="str">
        <f>VLOOKUP(Table27[[#This Row],[Climber]],Table4[],2,)</f>
        <v>M</v>
      </c>
      <c r="H563">
        <f>YEAR(Table27[[#This Row],[Date]])</f>
        <v>2016</v>
      </c>
      <c r="I5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3" s="24" t="s">
        <v>589</v>
      </c>
      <c r="K563" s="24" t="s">
        <v>70</v>
      </c>
      <c r="L563" s="24">
        <v>1</v>
      </c>
      <c r="M563" s="24"/>
      <c r="N5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3" s="24">
        <f>ROUND(SUMPRODUCT(((A$2:A$908)=Table27[[#This Row],[Climb]])*N$2:N$908)/SUMPRODUCT((((A$2:A$908)=Table27[[#This Row],[Climb]])*((N$2:N$908)&gt;0))*1), 0)</f>
        <v>15</v>
      </c>
    </row>
    <row r="564" spans="1:15" x14ac:dyDescent="0.2">
      <c r="A564" t="s">
        <v>489</v>
      </c>
      <c r="B564" t="s">
        <v>1094</v>
      </c>
      <c r="C564" s="14" t="s">
        <v>488</v>
      </c>
      <c r="D564" s="25">
        <v>42075</v>
      </c>
      <c r="E5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4" t="s">
        <v>71</v>
      </c>
      <c r="G564" t="str">
        <f>VLOOKUP(Table27[[#This Row],[Climber]],Table4[],2,)</f>
        <v>M</v>
      </c>
      <c r="H564">
        <f>YEAR(Table27[[#This Row],[Date]])</f>
        <v>2015</v>
      </c>
      <c r="I5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4" s="24" t="s">
        <v>231</v>
      </c>
      <c r="K564" s="24" t="s">
        <v>70</v>
      </c>
      <c r="L564" s="24">
        <v>1</v>
      </c>
      <c r="M564" s="24"/>
      <c r="N5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4" s="24">
        <f>ROUND(SUMPRODUCT(((A$2:A$908)=Table27[[#This Row],[Climb]])*N$2:N$908)/SUMPRODUCT((((A$2:A$908)=Table27[[#This Row],[Climb]])*((N$2:N$908)&gt;0))*1), 0)</f>
        <v>15</v>
      </c>
    </row>
    <row r="565" spans="1:15" x14ac:dyDescent="0.2">
      <c r="A565" t="s">
        <v>489</v>
      </c>
      <c r="B565" t="s">
        <v>1094</v>
      </c>
      <c r="C565" s="14" t="s">
        <v>745</v>
      </c>
      <c r="D565" s="25">
        <v>43130</v>
      </c>
      <c r="E5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5" t="s">
        <v>71</v>
      </c>
      <c r="G565" t="str">
        <f>VLOOKUP(Table27[[#This Row],[Climber]],Table4[],2,)</f>
        <v>M</v>
      </c>
      <c r="H565">
        <f>YEAR(Table27[[#This Row],[Date]])</f>
        <v>2018</v>
      </c>
      <c r="I5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5" s="24" t="s">
        <v>231</v>
      </c>
      <c r="K565" s="24" t="s">
        <v>70</v>
      </c>
      <c r="L565" s="24">
        <v>2</v>
      </c>
      <c r="M565" s="24"/>
      <c r="N5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5" s="24">
        <f>ROUND(SUMPRODUCT(((A$2:A$908)=Table27[[#This Row],[Climb]])*N$2:N$908)/SUMPRODUCT((((A$2:A$908)=Table27[[#This Row],[Climb]])*((N$2:N$908)&gt;0))*1), 0)</f>
        <v>15</v>
      </c>
    </row>
    <row r="566" spans="1:15" x14ac:dyDescent="0.2">
      <c r="A566" t="s">
        <v>489</v>
      </c>
      <c r="B566" t="s">
        <v>1094</v>
      </c>
      <c r="C566" s="14" t="s">
        <v>514</v>
      </c>
      <c r="D566" s="25">
        <v>43520</v>
      </c>
      <c r="E5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6" t="s">
        <v>71</v>
      </c>
      <c r="G566" s="24" t="str">
        <f>VLOOKUP(Table27[[#This Row],[Climber]],Table4[],2,)</f>
        <v>M</v>
      </c>
      <c r="H566" s="24">
        <f>YEAR(Table27[[#This Row],[Date]])</f>
        <v>2019</v>
      </c>
      <c r="I5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6" s="24" t="s">
        <v>231</v>
      </c>
      <c r="K566" s="24" t="s">
        <v>70</v>
      </c>
      <c r="L566" s="24">
        <v>3</v>
      </c>
      <c r="M566" s="24"/>
      <c r="N5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6" s="24">
        <f>ROUND(SUMPRODUCT(((A$2:A$908)=Table27[[#This Row],[Climb]])*N$2:N$908)/SUMPRODUCT((((A$2:A$908)=Table27[[#This Row],[Climb]])*((N$2:N$908)&gt;0))*1), 0)</f>
        <v>15</v>
      </c>
    </row>
    <row r="567" spans="1:15" x14ac:dyDescent="0.2">
      <c r="A567" t="s">
        <v>914</v>
      </c>
      <c r="B567" t="s">
        <v>915</v>
      </c>
      <c r="C567" s="14" t="s">
        <v>347</v>
      </c>
      <c r="D567" s="25">
        <v>43101</v>
      </c>
      <c r="E5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7" t="s">
        <v>71</v>
      </c>
      <c r="G567" t="str">
        <f>VLOOKUP(Table27[[#This Row],[Climber]],Table4[],2,)</f>
        <v>M</v>
      </c>
      <c r="H567">
        <f>YEAR(Table27[[#This Row],[Date]])</f>
        <v>2018</v>
      </c>
      <c r="I5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7" s="24" t="s">
        <v>376</v>
      </c>
      <c r="K567" s="24" t="s">
        <v>70</v>
      </c>
      <c r="L567" s="24">
        <v>1</v>
      </c>
      <c r="M567" s="24"/>
      <c r="N5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7" s="24">
        <f>ROUND(SUMPRODUCT(((A$2:A$908)=Table27[[#This Row],[Climb]])*N$2:N$908)/SUMPRODUCT((((A$2:A$908)=Table27[[#This Row],[Climb]])*((N$2:N$908)&gt;0))*1), 0)</f>
        <v>15</v>
      </c>
    </row>
    <row r="568" spans="1:15" x14ac:dyDescent="0.2">
      <c r="A568" t="s">
        <v>914</v>
      </c>
      <c r="B568" t="s">
        <v>915</v>
      </c>
      <c r="C568" s="14" t="s">
        <v>390</v>
      </c>
      <c r="D568" s="25">
        <v>43170</v>
      </c>
      <c r="E5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8" t="s">
        <v>71</v>
      </c>
      <c r="G568" t="str">
        <f>VLOOKUP(Table27[[#This Row],[Climber]],Table4[],2,)</f>
        <v>M</v>
      </c>
      <c r="H568">
        <f>YEAR(Table27[[#This Row],[Date]])</f>
        <v>2018</v>
      </c>
      <c r="I5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8" s="24" t="s">
        <v>376</v>
      </c>
      <c r="K568" s="24" t="s">
        <v>70</v>
      </c>
      <c r="L568" s="24">
        <v>2</v>
      </c>
      <c r="M568" s="24"/>
      <c r="N5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8" s="24">
        <f>ROUND(SUMPRODUCT(((A$2:A$908)=Table27[[#This Row],[Climb]])*N$2:N$908)/SUMPRODUCT((((A$2:A$908)=Table27[[#This Row],[Climb]])*((N$2:N$908)&gt;0))*1), 0)</f>
        <v>15</v>
      </c>
    </row>
    <row r="569" spans="1:15" x14ac:dyDescent="0.2">
      <c r="A569" t="s">
        <v>823</v>
      </c>
      <c r="B569" t="s">
        <v>1091</v>
      </c>
      <c r="C569" s="14" t="s">
        <v>347</v>
      </c>
      <c r="D569" s="25">
        <v>41220</v>
      </c>
      <c r="E5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9" t="s">
        <v>71</v>
      </c>
      <c r="G569" t="str">
        <f>VLOOKUP(Table27[[#This Row],[Climber]],Table4[],2,)</f>
        <v>M</v>
      </c>
      <c r="H569">
        <f>YEAR(Table27[[#This Row],[Date]])</f>
        <v>2012</v>
      </c>
      <c r="I5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9" s="24" t="s">
        <v>350</v>
      </c>
      <c r="K569" s="24" t="s">
        <v>1116</v>
      </c>
      <c r="L569" s="24">
        <v>1</v>
      </c>
      <c r="M569" s="24" t="s">
        <v>1116</v>
      </c>
      <c r="N5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9" s="24">
        <f>ROUND(SUMPRODUCT(((A$2:A$908)=Table27[[#This Row],[Climb]])*N$2:N$908)/SUMPRODUCT((((A$2:A$908)=Table27[[#This Row],[Climb]])*((N$2:N$908)&gt;0))*1), 0)</f>
        <v>15</v>
      </c>
    </row>
    <row r="570" spans="1:15" x14ac:dyDescent="0.2">
      <c r="A570" t="s">
        <v>824</v>
      </c>
      <c r="B570" t="s">
        <v>1091</v>
      </c>
      <c r="C570" s="14" t="s">
        <v>347</v>
      </c>
      <c r="D570" s="25">
        <v>41102</v>
      </c>
      <c r="E5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0" t="s">
        <v>71</v>
      </c>
      <c r="G570" t="str">
        <f>VLOOKUP(Table27[[#This Row],[Climber]],Table4[],2,)</f>
        <v>M</v>
      </c>
      <c r="H570">
        <f>YEAR(Table27[[#This Row],[Date]])</f>
        <v>2012</v>
      </c>
      <c r="I5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0" s="24" t="s">
        <v>350</v>
      </c>
      <c r="K570" s="24" t="s">
        <v>1116</v>
      </c>
      <c r="L570" s="24">
        <v>1</v>
      </c>
      <c r="M570" s="24" t="s">
        <v>1307</v>
      </c>
      <c r="N5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70" s="24">
        <f>ROUND(SUMPRODUCT(((A$2:A$908)=Table27[[#This Row],[Climb]])*N$2:N$908)/SUMPRODUCT((((A$2:A$908)=Table27[[#This Row],[Climb]])*((N$2:N$908)&gt;0))*1), 0)</f>
        <v>15</v>
      </c>
    </row>
    <row r="571" spans="1:15" x14ac:dyDescent="0.2">
      <c r="A571" t="s">
        <v>916</v>
      </c>
      <c r="B571" t="s">
        <v>917</v>
      </c>
      <c r="C571" s="2" t="s">
        <v>209</v>
      </c>
      <c r="D571" s="25" t="s">
        <v>786</v>
      </c>
      <c r="E5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1" t="s">
        <v>53</v>
      </c>
      <c r="G571" t="str">
        <f>VLOOKUP(Table27[[#This Row],[Climber]],Table4[],2,)</f>
        <v>M</v>
      </c>
      <c r="H571">
        <f>YEAR(Table27[[#This Row],[Date]])</f>
        <v>2017</v>
      </c>
      <c r="I5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1" s="24" t="s">
        <v>917</v>
      </c>
      <c r="K571" s="24" t="s">
        <v>66</v>
      </c>
      <c r="L571" s="24">
        <v>1</v>
      </c>
      <c r="M571" s="24"/>
      <c r="N5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1" s="24">
        <f>ROUND(SUMPRODUCT(((A$2:A$908)=Table27[[#This Row],[Climb]])*N$2:N$908)/SUMPRODUCT((((A$2:A$908)=Table27[[#This Row],[Climb]])*((N$2:N$908)&gt;0))*1), 0)</f>
        <v>2</v>
      </c>
    </row>
    <row r="572" spans="1:15" x14ac:dyDescent="0.2">
      <c r="A572" t="s">
        <v>739</v>
      </c>
      <c r="B572" t="s">
        <v>1102</v>
      </c>
      <c r="C572" s="14" t="s">
        <v>738</v>
      </c>
      <c r="D572" s="25">
        <v>37667</v>
      </c>
      <c r="E5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72" t="s">
        <v>71</v>
      </c>
      <c r="G572" t="str">
        <f>VLOOKUP(Table27[[#This Row],[Climber]],Table4[],2,)</f>
        <v>M</v>
      </c>
      <c r="H572">
        <f>YEAR(Table27[[#This Row],[Date]])</f>
        <v>2003</v>
      </c>
      <c r="I5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72" s="24" t="s">
        <v>740</v>
      </c>
      <c r="K572" s="24" t="s">
        <v>1156</v>
      </c>
      <c r="L572" s="24">
        <v>1</v>
      </c>
      <c r="M572" s="24" t="s">
        <v>1303</v>
      </c>
      <c r="N5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72" s="24">
        <f>ROUND(SUMPRODUCT(((A$2:A$908)=Table27[[#This Row],[Climb]])*N$2:N$908)/SUMPRODUCT((((A$2:A$908)=Table27[[#This Row],[Climb]])*((N$2:N$908)&gt;0))*1), 0)</f>
        <v>16</v>
      </c>
    </row>
    <row r="573" spans="1:15" x14ac:dyDescent="0.2">
      <c r="A573" t="s">
        <v>181</v>
      </c>
      <c r="B573" t="s">
        <v>182</v>
      </c>
      <c r="C573" s="14" t="s">
        <v>156</v>
      </c>
      <c r="D573" s="25">
        <v>43163</v>
      </c>
      <c r="E5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3" t="s">
        <v>71</v>
      </c>
      <c r="G573" t="str">
        <f>VLOOKUP(Table27[[#This Row],[Climber]],Table4[],2,)</f>
        <v>M</v>
      </c>
      <c r="H573">
        <f>YEAR(Table27[[#This Row],[Date]])</f>
        <v>2018</v>
      </c>
      <c r="I5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3" s="24" t="s">
        <v>182</v>
      </c>
      <c r="K573" s="24" t="s">
        <v>70</v>
      </c>
      <c r="L573" s="24">
        <v>1</v>
      </c>
      <c r="M573" s="24"/>
      <c r="N5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3" s="24">
        <f>ROUND(SUMPRODUCT(((A$2:A$908)=Table27[[#This Row],[Climb]])*N$2:N$908)/SUMPRODUCT((((A$2:A$908)=Table27[[#This Row],[Climb]])*((N$2:N$908)&gt;0))*1), 0)</f>
        <v>15</v>
      </c>
    </row>
    <row r="574" spans="1:15" x14ac:dyDescent="0.2">
      <c r="A574" t="s">
        <v>294</v>
      </c>
      <c r="B574" t="s">
        <v>182</v>
      </c>
      <c r="C574" s="14" t="s">
        <v>293</v>
      </c>
      <c r="D574" s="25">
        <v>42917</v>
      </c>
      <c r="E5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4" t="s">
        <v>71</v>
      </c>
      <c r="G574" t="str">
        <f>VLOOKUP(Table27[[#This Row],[Climber]],Table4[],2,)</f>
        <v>M</v>
      </c>
      <c r="H574">
        <f>YEAR(Table27[[#This Row],[Date]])</f>
        <v>2017</v>
      </c>
      <c r="I5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4" s="24" t="s">
        <v>182</v>
      </c>
      <c r="K574" s="24" t="s">
        <v>70</v>
      </c>
      <c r="L574" s="24">
        <v>1</v>
      </c>
      <c r="M574" s="24" t="s">
        <v>1308</v>
      </c>
      <c r="N5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4" s="24">
        <f>ROUND(SUMPRODUCT(((A$2:A$908)=Table27[[#This Row],[Climb]])*N$2:N$908)/SUMPRODUCT((((A$2:A$908)=Table27[[#This Row],[Climb]])*((N$2:N$908)&gt;0))*1), 0)</f>
        <v>15</v>
      </c>
    </row>
    <row r="575" spans="1:15" x14ac:dyDescent="0.2">
      <c r="A575" t="s">
        <v>918</v>
      </c>
      <c r="B575" t="s">
        <v>919</v>
      </c>
      <c r="C575" s="2" t="s">
        <v>920</v>
      </c>
      <c r="D575" s="25" t="s">
        <v>921</v>
      </c>
      <c r="E5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5" t="s">
        <v>53</v>
      </c>
      <c r="G575" t="str">
        <f>VLOOKUP(Table27[[#This Row],[Climber]],Table4[],2,)</f>
        <v>M</v>
      </c>
      <c r="H575">
        <f>YEAR(Table27[[#This Row],[Date]])</f>
        <v>2003</v>
      </c>
      <c r="I5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5" s="24" t="s">
        <v>1008</v>
      </c>
      <c r="K575" s="24" t="s">
        <v>66</v>
      </c>
      <c r="L575" s="24">
        <v>1</v>
      </c>
      <c r="M575" s="24" t="s">
        <v>1309</v>
      </c>
      <c r="N5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5" s="24">
        <f>ROUND(SUMPRODUCT(((A$2:A$908)=Table27[[#This Row],[Climb]])*N$2:N$908)/SUMPRODUCT((((A$2:A$908)=Table27[[#This Row],[Climb]])*((N$2:N$908)&gt;0))*1), 0)</f>
        <v>2</v>
      </c>
    </row>
    <row r="576" spans="1:15" x14ac:dyDescent="0.2">
      <c r="A576" t="s">
        <v>922</v>
      </c>
      <c r="B576" t="s">
        <v>109</v>
      </c>
      <c r="C576" s="2" t="s">
        <v>16</v>
      </c>
      <c r="D576" s="25" t="s">
        <v>809</v>
      </c>
      <c r="E5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6" t="s">
        <v>53</v>
      </c>
      <c r="G576" t="str">
        <f>VLOOKUP(Table27[[#This Row],[Climber]],Table4[],2,)</f>
        <v>M</v>
      </c>
      <c r="H576">
        <f>YEAR(Table27[[#This Row],[Date]])</f>
        <v>2011</v>
      </c>
      <c r="I5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6" s="24" t="s">
        <v>109</v>
      </c>
      <c r="K576" s="24" t="s">
        <v>66</v>
      </c>
      <c r="L576" s="24">
        <v>1</v>
      </c>
      <c r="M576" s="24"/>
      <c r="N5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6" s="24">
        <f>ROUND(SUMPRODUCT(((A$2:A$908)=Table27[[#This Row],[Climb]])*N$2:N$908)/SUMPRODUCT((((A$2:A$908)=Table27[[#This Row],[Climb]])*((N$2:N$908)&gt;0))*1), 0)</f>
        <v>2</v>
      </c>
    </row>
    <row r="577" spans="1:15" x14ac:dyDescent="0.2">
      <c r="A577" t="s">
        <v>922</v>
      </c>
      <c r="B577" t="s">
        <v>109</v>
      </c>
      <c r="C577" s="2" t="s">
        <v>21</v>
      </c>
      <c r="D577" s="25" t="s">
        <v>809</v>
      </c>
      <c r="E5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7" t="s">
        <v>53</v>
      </c>
      <c r="G577" t="str">
        <f>VLOOKUP(Table27[[#This Row],[Climber]],Table4[],2,)</f>
        <v>M</v>
      </c>
      <c r="H577">
        <f>YEAR(Table27[[#This Row],[Date]])</f>
        <v>2011</v>
      </c>
      <c r="I5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7" s="24" t="s">
        <v>109</v>
      </c>
      <c r="K577" s="24" t="s">
        <v>66</v>
      </c>
      <c r="L577" s="24">
        <v>2</v>
      </c>
      <c r="M577" s="24"/>
      <c r="N5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7" s="24">
        <f>ROUND(SUMPRODUCT(((A$2:A$908)=Table27[[#This Row],[Climb]])*N$2:N$908)/SUMPRODUCT((((A$2:A$908)=Table27[[#This Row],[Climb]])*((N$2:N$908)&gt;0))*1), 0)</f>
        <v>2</v>
      </c>
    </row>
    <row r="578" spans="1:15" x14ac:dyDescent="0.2">
      <c r="A578" t="s">
        <v>922</v>
      </c>
      <c r="B578" t="s">
        <v>109</v>
      </c>
      <c r="C578" s="2" t="s">
        <v>292</v>
      </c>
      <c r="D578" s="25" t="s">
        <v>829</v>
      </c>
      <c r="E5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8" t="s">
        <v>53</v>
      </c>
      <c r="G578" t="str">
        <f>VLOOKUP(Table27[[#This Row],[Climber]],Table4[],2,)</f>
        <v>M</v>
      </c>
      <c r="H578">
        <f>YEAR(Table27[[#This Row],[Date]])</f>
        <v>2013</v>
      </c>
      <c r="I5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8" s="24" t="s">
        <v>109</v>
      </c>
      <c r="K578" s="24" t="s">
        <v>66</v>
      </c>
      <c r="L578" s="24">
        <v>3</v>
      </c>
      <c r="M578" s="24"/>
      <c r="N5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8" s="24">
        <f>ROUND(SUMPRODUCT(((A$2:A$908)=Table27[[#This Row],[Climb]])*N$2:N$908)/SUMPRODUCT((((A$2:A$908)=Table27[[#This Row],[Climb]])*((N$2:N$908)&gt;0))*1), 0)</f>
        <v>2</v>
      </c>
    </row>
    <row r="579" spans="1:15" x14ac:dyDescent="0.2">
      <c r="A579" t="s">
        <v>922</v>
      </c>
      <c r="B579" t="s">
        <v>109</v>
      </c>
      <c r="C579" s="2" t="s">
        <v>586</v>
      </c>
      <c r="D579" s="25" t="s">
        <v>786</v>
      </c>
      <c r="E5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9" t="s">
        <v>53</v>
      </c>
      <c r="G579" t="str">
        <f>VLOOKUP(Table27[[#This Row],[Climber]],Table4[],2,)</f>
        <v>M</v>
      </c>
      <c r="H579">
        <f>YEAR(Table27[[#This Row],[Date]])</f>
        <v>2017</v>
      </c>
      <c r="I5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9" s="24" t="s">
        <v>109</v>
      </c>
      <c r="K579" s="24" t="s">
        <v>66</v>
      </c>
      <c r="L579" s="24">
        <v>4</v>
      </c>
      <c r="M579" s="24"/>
      <c r="N5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9" s="24">
        <f>ROUND(SUMPRODUCT(((A$2:A$908)=Table27[[#This Row],[Climb]])*N$2:N$908)/SUMPRODUCT((((A$2:A$908)=Table27[[#This Row],[Climb]])*((N$2:N$908)&gt;0))*1), 0)</f>
        <v>2</v>
      </c>
    </row>
    <row r="580" spans="1:15" x14ac:dyDescent="0.2">
      <c r="A580" t="s">
        <v>111</v>
      </c>
      <c r="B580" t="s">
        <v>109</v>
      </c>
      <c r="C580" s="14" t="s">
        <v>21</v>
      </c>
      <c r="D580" s="25">
        <v>40629</v>
      </c>
      <c r="E5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0" t="s">
        <v>53</v>
      </c>
      <c r="G580" t="str">
        <f>VLOOKUP(Table27[[#This Row],[Climber]],Table4[],2,)</f>
        <v>M</v>
      </c>
      <c r="H580">
        <f>YEAR(Table27[[#This Row],[Date]])</f>
        <v>2011</v>
      </c>
      <c r="I5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0" s="24" t="s">
        <v>109</v>
      </c>
      <c r="K580" s="24" t="s">
        <v>52</v>
      </c>
      <c r="L580" s="24">
        <v>1</v>
      </c>
      <c r="M580" s="24"/>
      <c r="N5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0" s="24">
        <f>ROUND(SUMPRODUCT(((A$2:A$908)=Table27[[#This Row],[Climb]])*N$2:N$908)/SUMPRODUCT((((A$2:A$908)=Table27[[#This Row],[Climb]])*((N$2:N$908)&gt;0))*1), 0)</f>
        <v>3</v>
      </c>
    </row>
    <row r="581" spans="1:15" x14ac:dyDescent="0.2">
      <c r="A581" t="s">
        <v>110</v>
      </c>
      <c r="B581" t="s">
        <v>109</v>
      </c>
      <c r="C581" s="14" t="s">
        <v>16</v>
      </c>
      <c r="D581" s="25">
        <v>40668</v>
      </c>
      <c r="E5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1" t="s">
        <v>53</v>
      </c>
      <c r="G581" t="str">
        <f>VLOOKUP(Table27[[#This Row],[Climber]],Table4[],2,)</f>
        <v>M</v>
      </c>
      <c r="H581">
        <f>YEAR(Table27[[#This Row],[Date]])</f>
        <v>2011</v>
      </c>
      <c r="I5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1" s="24" t="s">
        <v>109</v>
      </c>
      <c r="K581" s="24" t="s">
        <v>52</v>
      </c>
      <c r="L581" s="24">
        <v>1</v>
      </c>
      <c r="M581" s="24"/>
      <c r="N5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1" s="24">
        <f>ROUND(SUMPRODUCT(((A$2:A$908)=Table27[[#This Row],[Climb]])*N$2:N$908)/SUMPRODUCT((((A$2:A$908)=Table27[[#This Row],[Climb]])*((N$2:N$908)&gt;0))*1), 0)</f>
        <v>3</v>
      </c>
    </row>
    <row r="582" spans="1:15" x14ac:dyDescent="0.2">
      <c r="A582" t="s">
        <v>110</v>
      </c>
      <c r="B582" t="s">
        <v>109</v>
      </c>
      <c r="C582" s="14" t="s">
        <v>21</v>
      </c>
      <c r="D582" s="25">
        <v>41314</v>
      </c>
      <c r="E5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2" t="s">
        <v>53</v>
      </c>
      <c r="G582" t="str">
        <f>VLOOKUP(Table27[[#This Row],[Climber]],Table4[],2,)</f>
        <v>M</v>
      </c>
      <c r="H582">
        <f>YEAR(Table27[[#This Row],[Date]])</f>
        <v>2013</v>
      </c>
      <c r="I5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2" s="24" t="s">
        <v>109</v>
      </c>
      <c r="K582" s="24" t="s">
        <v>52</v>
      </c>
      <c r="L582" s="24">
        <v>2</v>
      </c>
      <c r="M582" s="24"/>
      <c r="N5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2" s="24">
        <f>ROUND(SUMPRODUCT(((A$2:A$908)=Table27[[#This Row],[Climb]])*N$2:N$908)/SUMPRODUCT((((A$2:A$908)=Table27[[#This Row],[Climb]])*((N$2:N$908)&gt;0))*1), 0)</f>
        <v>3</v>
      </c>
    </row>
    <row r="583" spans="1:15" x14ac:dyDescent="0.2">
      <c r="A583" t="s">
        <v>110</v>
      </c>
      <c r="B583" t="s">
        <v>109</v>
      </c>
      <c r="C583" s="14" t="s">
        <v>534</v>
      </c>
      <c r="D583" s="25">
        <v>42004</v>
      </c>
      <c r="E5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3" t="s">
        <v>53</v>
      </c>
      <c r="G583" t="str">
        <f>VLOOKUP(Table27[[#This Row],[Climber]],Table4[],2,)</f>
        <v>M</v>
      </c>
      <c r="H583">
        <f>YEAR(Table27[[#This Row],[Date]])</f>
        <v>2014</v>
      </c>
      <c r="I5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3" s="24" t="s">
        <v>109</v>
      </c>
      <c r="K583" s="24" t="s">
        <v>52</v>
      </c>
      <c r="L583" s="24">
        <v>3</v>
      </c>
      <c r="M583" s="24" t="s">
        <v>1312</v>
      </c>
      <c r="N5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3" s="24">
        <f>ROUND(SUMPRODUCT(((A$2:A$908)=Table27[[#This Row],[Climb]])*N$2:N$908)/SUMPRODUCT((((A$2:A$908)=Table27[[#This Row],[Climb]])*((N$2:N$908)&gt;0))*1), 0)</f>
        <v>3</v>
      </c>
    </row>
    <row r="584" spans="1:15" x14ac:dyDescent="0.2">
      <c r="A584" t="s">
        <v>110</v>
      </c>
      <c r="B584" t="s">
        <v>109</v>
      </c>
      <c r="C584" s="14" t="s">
        <v>708</v>
      </c>
      <c r="D584" s="25">
        <v>42036</v>
      </c>
      <c r="E5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4" t="s">
        <v>53</v>
      </c>
      <c r="G584" t="str">
        <f>VLOOKUP(Table27[[#This Row],[Climber]],Table4[],2,)</f>
        <v>M</v>
      </c>
      <c r="H584">
        <f>YEAR(Table27[[#This Row],[Date]])</f>
        <v>2015</v>
      </c>
      <c r="I5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4" s="24" t="s">
        <v>109</v>
      </c>
      <c r="K584" s="24" t="s">
        <v>52</v>
      </c>
      <c r="L584" s="24">
        <v>4</v>
      </c>
      <c r="M584" s="24" t="s">
        <v>1313</v>
      </c>
      <c r="N5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4" s="24">
        <f>ROUND(SUMPRODUCT(((A$2:A$908)=Table27[[#This Row],[Climb]])*N$2:N$908)/SUMPRODUCT((((A$2:A$908)=Table27[[#This Row],[Climb]])*((N$2:N$908)&gt;0))*1), 0)</f>
        <v>3</v>
      </c>
    </row>
    <row r="585" spans="1:15" x14ac:dyDescent="0.2">
      <c r="A585" t="s">
        <v>110</v>
      </c>
      <c r="B585" t="s">
        <v>109</v>
      </c>
      <c r="C585" s="14" t="s">
        <v>635</v>
      </c>
      <c r="D585" s="25">
        <v>43222</v>
      </c>
      <c r="E5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5" t="s">
        <v>53</v>
      </c>
      <c r="G585" t="str">
        <f>VLOOKUP(Table27[[#This Row],[Climber]],Table4[],2,)</f>
        <v>M</v>
      </c>
      <c r="H585">
        <f>YEAR(Table27[[#This Row],[Date]])</f>
        <v>2018</v>
      </c>
      <c r="I5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5" s="24" t="s">
        <v>109</v>
      </c>
      <c r="K585" s="24" t="s">
        <v>52</v>
      </c>
      <c r="L585" s="24">
        <v>5</v>
      </c>
      <c r="M585" s="24"/>
      <c r="N5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5" s="24">
        <f>ROUND(SUMPRODUCT(((A$2:A$908)=Table27[[#This Row],[Climb]])*N$2:N$908)/SUMPRODUCT((((A$2:A$908)=Table27[[#This Row],[Climb]])*((N$2:N$908)&gt;0))*1), 0)</f>
        <v>3</v>
      </c>
    </row>
    <row r="586" spans="1:15" x14ac:dyDescent="0.2">
      <c r="A586" t="s">
        <v>110</v>
      </c>
      <c r="B586" t="s">
        <v>109</v>
      </c>
      <c r="C586" s="14" t="s">
        <v>802</v>
      </c>
      <c r="D586" s="25">
        <v>43581</v>
      </c>
      <c r="E5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6" t="s">
        <v>53</v>
      </c>
      <c r="G586" s="24" t="str">
        <f>VLOOKUP(Table27[[#This Row],[Climber]],Table4[],2,)</f>
        <v>M</v>
      </c>
      <c r="H586" s="24">
        <f>YEAR(Table27[[#This Row],[Date]])</f>
        <v>2019</v>
      </c>
      <c r="I58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6" s="24" t="s">
        <v>109</v>
      </c>
      <c r="K586" s="24" t="s">
        <v>52</v>
      </c>
      <c r="L586" s="24">
        <v>6</v>
      </c>
      <c r="M586" s="24"/>
      <c r="N5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6" s="24">
        <f>ROUND(SUMPRODUCT(((A$2:A$908)=Table27[[#This Row],[Climb]])*N$2:N$908)/SUMPRODUCT((((A$2:A$908)=Table27[[#This Row],[Climb]])*((N$2:N$908)&gt;0))*1), 0)</f>
        <v>3</v>
      </c>
    </row>
    <row r="587" spans="1:15" x14ac:dyDescent="0.2">
      <c r="A587" t="s">
        <v>926</v>
      </c>
      <c r="B587" t="s">
        <v>109</v>
      </c>
      <c r="C587" s="2" t="s">
        <v>927</v>
      </c>
      <c r="D587" s="25" t="s">
        <v>774</v>
      </c>
      <c r="E5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7" t="s">
        <v>53</v>
      </c>
      <c r="G587" t="str">
        <f>VLOOKUP(Table27[[#This Row],[Climber]],Table4[],2,)</f>
        <v>M</v>
      </c>
      <c r="H587">
        <f>YEAR(Table27[[#This Row],[Date]])</f>
        <v>2016</v>
      </c>
      <c r="I5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7" s="24" t="s">
        <v>109</v>
      </c>
      <c r="K587" s="24" t="s">
        <v>66</v>
      </c>
      <c r="L587" s="24">
        <v>1</v>
      </c>
      <c r="M587" s="24"/>
      <c r="N5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7" s="24">
        <f>ROUND(SUMPRODUCT(((A$2:A$908)=Table27[[#This Row],[Climb]])*N$2:N$908)/SUMPRODUCT((((A$2:A$908)=Table27[[#This Row],[Climb]])*((N$2:N$908)&gt;0))*1), 0)</f>
        <v>2</v>
      </c>
    </row>
    <row r="588" spans="1:15" x14ac:dyDescent="0.2">
      <c r="A588" t="s">
        <v>926</v>
      </c>
      <c r="B588" t="s">
        <v>109</v>
      </c>
      <c r="C588" s="2" t="s">
        <v>16</v>
      </c>
      <c r="D588" s="25" t="s">
        <v>774</v>
      </c>
      <c r="E5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8" t="s">
        <v>53</v>
      </c>
      <c r="G588" t="str">
        <f>VLOOKUP(Table27[[#This Row],[Climber]],Table4[],2,)</f>
        <v>M</v>
      </c>
      <c r="H588">
        <f>YEAR(Table27[[#This Row],[Date]])</f>
        <v>2016</v>
      </c>
      <c r="I5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8" s="24" t="s">
        <v>109</v>
      </c>
      <c r="K588" s="24" t="s">
        <v>66</v>
      </c>
      <c r="L588" s="24">
        <v>2</v>
      </c>
      <c r="M588" s="24"/>
      <c r="N5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8" s="24">
        <f>ROUND(SUMPRODUCT(((A$2:A$908)=Table27[[#This Row],[Climb]])*N$2:N$908)/SUMPRODUCT((((A$2:A$908)=Table27[[#This Row],[Climb]])*((N$2:N$908)&gt;0))*1), 0)</f>
        <v>2</v>
      </c>
    </row>
    <row r="589" spans="1:15" x14ac:dyDescent="0.2">
      <c r="A589" t="s">
        <v>926</v>
      </c>
      <c r="B589" t="s">
        <v>109</v>
      </c>
      <c r="C589" s="2" t="s">
        <v>534</v>
      </c>
      <c r="D589" s="25" t="s">
        <v>774</v>
      </c>
      <c r="E5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9" t="s">
        <v>53</v>
      </c>
      <c r="G589" t="str">
        <f>VLOOKUP(Table27[[#This Row],[Climber]],Table4[],2,)</f>
        <v>M</v>
      </c>
      <c r="H589">
        <f>YEAR(Table27[[#This Row],[Date]])</f>
        <v>2016</v>
      </c>
      <c r="I5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9" s="24" t="s">
        <v>109</v>
      </c>
      <c r="K589" s="24" t="s">
        <v>66</v>
      </c>
      <c r="L589" s="24">
        <v>3</v>
      </c>
      <c r="M589" s="24"/>
      <c r="N5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9" s="24">
        <f>ROUND(SUMPRODUCT(((A$2:A$908)=Table27[[#This Row],[Climb]])*N$2:N$908)/SUMPRODUCT((((A$2:A$908)=Table27[[#This Row],[Climb]])*((N$2:N$908)&gt;0))*1), 0)</f>
        <v>2</v>
      </c>
    </row>
    <row r="590" spans="1:15" x14ac:dyDescent="0.2">
      <c r="A590" t="s">
        <v>926</v>
      </c>
      <c r="B590" t="s">
        <v>109</v>
      </c>
      <c r="C590" s="2" t="s">
        <v>635</v>
      </c>
      <c r="D590" s="25" t="s">
        <v>786</v>
      </c>
      <c r="E5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0" t="s">
        <v>53</v>
      </c>
      <c r="G590" t="str">
        <f>VLOOKUP(Table27[[#This Row],[Climber]],Table4[],2,)</f>
        <v>M</v>
      </c>
      <c r="H590">
        <f>YEAR(Table27[[#This Row],[Date]])</f>
        <v>2017</v>
      </c>
      <c r="I5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0" s="24" t="s">
        <v>109</v>
      </c>
      <c r="K590" s="24" t="s">
        <v>66</v>
      </c>
      <c r="L590" s="24">
        <v>4</v>
      </c>
      <c r="M590" s="24"/>
      <c r="N5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0" s="24">
        <f>ROUND(SUMPRODUCT(((A$2:A$908)=Table27[[#This Row],[Climb]])*N$2:N$908)/SUMPRODUCT((((A$2:A$908)=Table27[[#This Row],[Climb]])*((N$2:N$908)&gt;0))*1), 0)</f>
        <v>2</v>
      </c>
    </row>
    <row r="591" spans="1:15" x14ac:dyDescent="0.2">
      <c r="A591" t="s">
        <v>926</v>
      </c>
      <c r="B591" t="s">
        <v>109</v>
      </c>
      <c r="C591" s="2" t="s">
        <v>586</v>
      </c>
      <c r="D591" s="25" t="s">
        <v>786</v>
      </c>
      <c r="E5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1" t="s">
        <v>53</v>
      </c>
      <c r="G591" t="str">
        <f>VLOOKUP(Table27[[#This Row],[Climber]],Table4[],2,)</f>
        <v>M</v>
      </c>
      <c r="H591">
        <f>YEAR(Table27[[#This Row],[Date]])</f>
        <v>2017</v>
      </c>
      <c r="I5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1" s="24" t="s">
        <v>109</v>
      </c>
      <c r="K591" s="24" t="s">
        <v>66</v>
      </c>
      <c r="L591" s="24">
        <v>5</v>
      </c>
      <c r="M591" s="24"/>
      <c r="N5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1" s="24">
        <f>ROUND(SUMPRODUCT(((A$2:A$908)=Table27[[#This Row],[Climb]])*N$2:N$908)/SUMPRODUCT((((A$2:A$908)=Table27[[#This Row],[Climb]])*((N$2:N$908)&gt;0))*1), 0)</f>
        <v>2</v>
      </c>
    </row>
    <row r="592" spans="1:15" x14ac:dyDescent="0.2">
      <c r="A592" t="s">
        <v>926</v>
      </c>
      <c r="B592" t="s">
        <v>109</v>
      </c>
      <c r="C592" s="14" t="s">
        <v>804</v>
      </c>
      <c r="D592" s="25">
        <v>43526</v>
      </c>
      <c r="E5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2" t="s">
        <v>53</v>
      </c>
      <c r="G592" s="24" t="str">
        <f>VLOOKUP(Table27[[#This Row],[Climber]],Table4[],2,)</f>
        <v>M</v>
      </c>
      <c r="H592" s="24">
        <f>YEAR(Table27[[#This Row],[Date]])</f>
        <v>2019</v>
      </c>
      <c r="I5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2" s="24" t="s">
        <v>109</v>
      </c>
      <c r="K592" s="24" t="s">
        <v>66</v>
      </c>
      <c r="L592" s="24">
        <v>7</v>
      </c>
      <c r="M592" s="24"/>
      <c r="N5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2" s="24">
        <f>ROUND(SUMPRODUCT(((A$2:A$908)=Table27[[#This Row],[Climb]])*N$2:N$908)/SUMPRODUCT((((A$2:A$908)=Table27[[#This Row],[Climb]])*((N$2:N$908)&gt;0))*1), 0)</f>
        <v>2</v>
      </c>
    </row>
    <row r="593" spans="1:15" x14ac:dyDescent="0.2">
      <c r="A593" t="s">
        <v>926</v>
      </c>
      <c r="B593" t="s">
        <v>109</v>
      </c>
      <c r="C593" s="14" t="s">
        <v>583</v>
      </c>
      <c r="D593" s="25">
        <v>43522</v>
      </c>
      <c r="E5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3" t="s">
        <v>53</v>
      </c>
      <c r="G593" s="24" t="str">
        <f>VLOOKUP(Table27[[#This Row],[Climber]],Table4[],2,)</f>
        <v>M</v>
      </c>
      <c r="H593" s="24">
        <f>YEAR(Table27[[#This Row],[Date]])</f>
        <v>2019</v>
      </c>
      <c r="I5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3" s="24" t="s">
        <v>109</v>
      </c>
      <c r="K593" s="24" t="s">
        <v>66</v>
      </c>
      <c r="L593" s="24">
        <v>8</v>
      </c>
      <c r="M593" s="24"/>
      <c r="N5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3" s="24">
        <f>ROUND(SUMPRODUCT(((A$2:A$908)=Table27[[#This Row],[Climb]])*N$2:N$908)/SUMPRODUCT((((A$2:A$908)=Table27[[#This Row],[Climb]])*((N$2:N$908)&gt;0))*1), 0)</f>
        <v>2</v>
      </c>
    </row>
    <row r="594" spans="1:15" x14ac:dyDescent="0.2">
      <c r="A594" t="s">
        <v>20</v>
      </c>
      <c r="B594" t="s">
        <v>109</v>
      </c>
      <c r="C594" s="14" t="s">
        <v>21</v>
      </c>
      <c r="D594" s="25">
        <v>41312</v>
      </c>
      <c r="E5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4" t="s">
        <v>53</v>
      </c>
      <c r="G594" t="str">
        <f>VLOOKUP(Table27[[#This Row],[Climber]],Table4[],2,)</f>
        <v>M</v>
      </c>
      <c r="H594">
        <f>YEAR(Table27[[#This Row],[Date]])</f>
        <v>2013</v>
      </c>
      <c r="I5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4" s="24" t="s">
        <v>109</v>
      </c>
      <c r="K594" s="24" t="s">
        <v>82</v>
      </c>
      <c r="L594" s="24">
        <v>1</v>
      </c>
      <c r="M594" s="24" t="s">
        <v>1311</v>
      </c>
      <c r="N5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4" s="24">
        <f>ROUND(SUMPRODUCT(((A$2:A$908)=Table27[[#This Row],[Climb]])*N$2:N$908)/SUMPRODUCT((((A$2:A$908)=Table27[[#This Row],[Climb]])*((N$2:N$908)&gt;0))*1), 0)</f>
        <v>4</v>
      </c>
    </row>
    <row r="595" spans="1:15" x14ac:dyDescent="0.2">
      <c r="A595" t="s">
        <v>20</v>
      </c>
      <c r="B595" t="s">
        <v>109</v>
      </c>
      <c r="C595" s="14" t="s">
        <v>16</v>
      </c>
      <c r="D595" s="25">
        <v>41356</v>
      </c>
      <c r="E5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5" t="s">
        <v>53</v>
      </c>
      <c r="G595" t="str">
        <f>VLOOKUP(Table27[[#This Row],[Climber]],Table4[],2,)</f>
        <v>M</v>
      </c>
      <c r="H595">
        <f>YEAR(Table27[[#This Row],[Date]])</f>
        <v>2013</v>
      </c>
      <c r="I5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5" s="24" t="s">
        <v>109</v>
      </c>
      <c r="K595" s="24" t="s">
        <v>82</v>
      </c>
      <c r="L595" s="24">
        <v>2</v>
      </c>
      <c r="M595" s="24" t="s">
        <v>1311</v>
      </c>
      <c r="N5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5" s="24">
        <f>ROUND(SUMPRODUCT(((A$2:A$908)=Table27[[#This Row],[Climb]])*N$2:N$908)/SUMPRODUCT((((A$2:A$908)=Table27[[#This Row],[Climb]])*((N$2:N$908)&gt;0))*1), 0)</f>
        <v>4</v>
      </c>
    </row>
    <row r="596" spans="1:15" x14ac:dyDescent="0.2">
      <c r="A596" t="s">
        <v>108</v>
      </c>
      <c r="B596" t="s">
        <v>109</v>
      </c>
      <c r="C596" s="14" t="s">
        <v>21</v>
      </c>
      <c r="D596" s="25">
        <v>42774</v>
      </c>
      <c r="E5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6" t="s">
        <v>53</v>
      </c>
      <c r="G596" t="str">
        <f>VLOOKUP(Table27[[#This Row],[Climber]],Table4[],2,)</f>
        <v>M</v>
      </c>
      <c r="H596">
        <f>YEAR(Table27[[#This Row],[Date]])</f>
        <v>2017</v>
      </c>
      <c r="I5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6" s="24" t="s">
        <v>109</v>
      </c>
      <c r="K596" s="24" t="s">
        <v>52</v>
      </c>
      <c r="L596" s="24">
        <v>1</v>
      </c>
      <c r="M596" s="24" t="s">
        <v>1310</v>
      </c>
      <c r="N5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6" s="24">
        <f>ROUND(SUMPRODUCT(((A$2:A$908)=Table27[[#This Row],[Climb]])*N$2:N$908)/SUMPRODUCT((((A$2:A$908)=Table27[[#This Row],[Climb]])*((N$2:N$908)&gt;0))*1), 0)</f>
        <v>3</v>
      </c>
    </row>
    <row r="597" spans="1:15" x14ac:dyDescent="0.2">
      <c r="A597" t="s">
        <v>108</v>
      </c>
      <c r="B597" t="s">
        <v>109</v>
      </c>
      <c r="C597" s="14" t="s">
        <v>716</v>
      </c>
      <c r="D597" s="25">
        <v>43570</v>
      </c>
      <c r="E5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7" t="s">
        <v>53</v>
      </c>
      <c r="G597" s="24" t="str">
        <f>VLOOKUP(Table27[[#This Row],[Climber]],Table4[],2,)</f>
        <v>M</v>
      </c>
      <c r="H597" s="24">
        <f>YEAR(Table27[[#This Row],[Date]])</f>
        <v>2019</v>
      </c>
      <c r="I59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7" s="24" t="s">
        <v>109</v>
      </c>
      <c r="K597" s="24" t="s">
        <v>52</v>
      </c>
      <c r="L597" s="24">
        <v>2</v>
      </c>
      <c r="M597" s="24"/>
      <c r="N5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7" s="24">
        <f>ROUND(SUMPRODUCT(((A$2:A$908)=Table27[[#This Row],[Climb]])*N$2:N$908)/SUMPRODUCT((((A$2:A$908)=Table27[[#This Row],[Climb]])*((N$2:N$908)&gt;0))*1), 0)</f>
        <v>3</v>
      </c>
    </row>
    <row r="598" spans="1:15" x14ac:dyDescent="0.2">
      <c r="A598" t="s">
        <v>923</v>
      </c>
      <c r="B598" t="s">
        <v>109</v>
      </c>
      <c r="C598" s="2" t="s">
        <v>16</v>
      </c>
      <c r="D598" s="25">
        <v>39934</v>
      </c>
      <c r="E5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8" t="s">
        <v>53</v>
      </c>
      <c r="G598" t="str">
        <f>VLOOKUP(Table27[[#This Row],[Climber]],Table4[],2,)</f>
        <v>M</v>
      </c>
      <c r="H598">
        <f>YEAR(Table27[[#This Row],[Date]])</f>
        <v>2009</v>
      </c>
      <c r="I5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8" s="24" t="s">
        <v>109</v>
      </c>
      <c r="K598" s="24" t="s">
        <v>66</v>
      </c>
      <c r="L598" s="24">
        <v>1</v>
      </c>
      <c r="M598" s="24"/>
      <c r="N5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8" s="24">
        <f>ROUND(SUMPRODUCT(((A$2:A$908)=Table27[[#This Row],[Climb]])*N$2:N$908)/SUMPRODUCT((((A$2:A$908)=Table27[[#This Row],[Climb]])*((N$2:N$908)&gt;0))*1), 0)</f>
        <v>2</v>
      </c>
    </row>
    <row r="599" spans="1:15" x14ac:dyDescent="0.2">
      <c r="A599" t="s">
        <v>923</v>
      </c>
      <c r="B599" t="s">
        <v>109</v>
      </c>
      <c r="C599" s="2" t="s">
        <v>708</v>
      </c>
      <c r="D599" s="25">
        <v>40878</v>
      </c>
      <c r="E5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9" t="s">
        <v>53</v>
      </c>
      <c r="G599" t="str">
        <f>VLOOKUP(Table27[[#This Row],[Climber]],Table4[],2,)</f>
        <v>M</v>
      </c>
      <c r="H599">
        <f>YEAR(Table27[[#This Row],[Date]])</f>
        <v>2011</v>
      </c>
      <c r="I5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9" s="24" t="s">
        <v>109</v>
      </c>
      <c r="K599" s="24" t="s">
        <v>66</v>
      </c>
      <c r="L599" s="24">
        <v>2</v>
      </c>
      <c r="M599" s="24"/>
      <c r="N5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9" s="24">
        <f>ROUND(SUMPRODUCT(((A$2:A$908)=Table27[[#This Row],[Climb]])*N$2:N$908)/SUMPRODUCT((((A$2:A$908)=Table27[[#This Row],[Climb]])*((N$2:N$908)&gt;0))*1), 0)</f>
        <v>2</v>
      </c>
    </row>
    <row r="600" spans="1:15" x14ac:dyDescent="0.2">
      <c r="A600" t="s">
        <v>923</v>
      </c>
      <c r="B600" t="s">
        <v>109</v>
      </c>
      <c r="C600" s="2" t="s">
        <v>687</v>
      </c>
      <c r="D600" s="25">
        <v>42100</v>
      </c>
      <c r="E6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0" t="s">
        <v>53</v>
      </c>
      <c r="G600" t="str">
        <f>VLOOKUP(Table27[[#This Row],[Climber]],Table4[],2,)</f>
        <v>M</v>
      </c>
      <c r="H600">
        <f>YEAR(Table27[[#This Row],[Date]])</f>
        <v>2015</v>
      </c>
      <c r="I6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0" s="24" t="s">
        <v>109</v>
      </c>
      <c r="K600" s="24" t="s">
        <v>66</v>
      </c>
      <c r="L600" s="24">
        <v>3</v>
      </c>
      <c r="M600" s="24"/>
      <c r="N6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0" s="24">
        <f>ROUND(SUMPRODUCT(((A$2:A$908)=Table27[[#This Row],[Climb]])*N$2:N$908)/SUMPRODUCT((((A$2:A$908)=Table27[[#This Row],[Climb]])*((N$2:N$908)&gt;0))*1), 0)</f>
        <v>2</v>
      </c>
    </row>
    <row r="601" spans="1:15" x14ac:dyDescent="0.2">
      <c r="A601" t="s">
        <v>923</v>
      </c>
      <c r="B601" t="s">
        <v>109</v>
      </c>
      <c r="C601" s="2" t="s">
        <v>534</v>
      </c>
      <c r="D601" s="25">
        <v>42737</v>
      </c>
      <c r="E6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1" t="s">
        <v>53</v>
      </c>
      <c r="G601" t="str">
        <f>VLOOKUP(Table27[[#This Row],[Climber]],Table4[],2,)</f>
        <v>M</v>
      </c>
      <c r="H601">
        <f>YEAR(Table27[[#This Row],[Date]])</f>
        <v>2017</v>
      </c>
      <c r="I6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1" s="24" t="s">
        <v>109</v>
      </c>
      <c r="K601" s="24" t="s">
        <v>66</v>
      </c>
      <c r="L601" s="24">
        <v>4</v>
      </c>
      <c r="M601" s="24"/>
      <c r="N6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1" s="24">
        <f>ROUND(SUMPRODUCT(((A$2:A$908)=Table27[[#This Row],[Climb]])*N$2:N$908)/SUMPRODUCT((((A$2:A$908)=Table27[[#This Row],[Climb]])*((N$2:N$908)&gt;0))*1), 0)</f>
        <v>2</v>
      </c>
    </row>
    <row r="602" spans="1:15" x14ac:dyDescent="0.2">
      <c r="A602" t="s">
        <v>923</v>
      </c>
      <c r="B602" t="s">
        <v>109</v>
      </c>
      <c r="C602" s="2" t="s">
        <v>21</v>
      </c>
      <c r="D602" s="25">
        <v>42770</v>
      </c>
      <c r="E6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2" t="s">
        <v>53</v>
      </c>
      <c r="G602" t="str">
        <f>VLOOKUP(Table27[[#This Row],[Climber]],Table4[],2,)</f>
        <v>M</v>
      </c>
      <c r="H602">
        <f>YEAR(Table27[[#This Row],[Date]])</f>
        <v>2017</v>
      </c>
      <c r="I6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2" s="24" t="s">
        <v>109</v>
      </c>
      <c r="K602" s="24" t="s">
        <v>66</v>
      </c>
      <c r="L602" s="24">
        <v>5</v>
      </c>
      <c r="M602" s="24" t="s">
        <v>1286</v>
      </c>
      <c r="N6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2" s="24">
        <f>ROUND(SUMPRODUCT(((A$2:A$908)=Table27[[#This Row],[Climb]])*N$2:N$908)/SUMPRODUCT((((A$2:A$908)=Table27[[#This Row],[Climb]])*((N$2:N$908)&gt;0))*1), 0)</f>
        <v>2</v>
      </c>
    </row>
    <row r="603" spans="1:15" x14ac:dyDescent="0.2">
      <c r="A603" t="s">
        <v>923</v>
      </c>
      <c r="B603" t="s">
        <v>109</v>
      </c>
      <c r="C603" s="2" t="s">
        <v>586</v>
      </c>
      <c r="D603" s="25">
        <v>42826</v>
      </c>
      <c r="E6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3" t="s">
        <v>53</v>
      </c>
      <c r="G603" t="str">
        <f>VLOOKUP(Table27[[#This Row],[Climber]],Table4[],2,)</f>
        <v>M</v>
      </c>
      <c r="H603">
        <f>YEAR(Table27[[#This Row],[Date]])</f>
        <v>2017</v>
      </c>
      <c r="I6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3" s="24" t="s">
        <v>109</v>
      </c>
      <c r="K603" s="24" t="s">
        <v>59</v>
      </c>
      <c r="L603" s="24">
        <v>6</v>
      </c>
      <c r="M603" s="24" t="s">
        <v>59</v>
      </c>
      <c r="N6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3" s="24">
        <f>ROUND(SUMPRODUCT(((A$2:A$908)=Table27[[#This Row],[Climb]])*N$2:N$908)/SUMPRODUCT((((A$2:A$908)=Table27[[#This Row],[Climb]])*((N$2:N$908)&gt;0))*1), 0)</f>
        <v>2</v>
      </c>
    </row>
    <row r="604" spans="1:15" x14ac:dyDescent="0.2">
      <c r="A604" t="s">
        <v>923</v>
      </c>
      <c r="B604" t="s">
        <v>109</v>
      </c>
      <c r="C604" s="2" t="s">
        <v>800</v>
      </c>
      <c r="D604" s="25">
        <v>43047</v>
      </c>
      <c r="E6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4" t="s">
        <v>53</v>
      </c>
      <c r="G604" t="str">
        <f>VLOOKUP(Table27[[#This Row],[Climber]],Table4[],2,)</f>
        <v>M</v>
      </c>
      <c r="H604">
        <f>YEAR(Table27[[#This Row],[Date]])</f>
        <v>2017</v>
      </c>
      <c r="I6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4" s="24" t="s">
        <v>109</v>
      </c>
      <c r="K604" s="24" t="s">
        <v>59</v>
      </c>
      <c r="L604" s="24">
        <v>7</v>
      </c>
      <c r="M604" s="24" t="s">
        <v>59</v>
      </c>
      <c r="N6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4" s="24">
        <f>ROUND(SUMPRODUCT(((A$2:A$908)=Table27[[#This Row],[Climb]])*N$2:N$908)/SUMPRODUCT((((A$2:A$908)=Table27[[#This Row],[Climb]])*((N$2:N$908)&gt;0))*1), 0)</f>
        <v>2</v>
      </c>
    </row>
    <row r="605" spans="1:15" x14ac:dyDescent="0.2">
      <c r="A605" t="s">
        <v>923</v>
      </c>
      <c r="B605" t="s">
        <v>109</v>
      </c>
      <c r="C605" s="14" t="s">
        <v>716</v>
      </c>
      <c r="D605" s="25">
        <v>43530</v>
      </c>
      <c r="E6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5" t="s">
        <v>53</v>
      </c>
      <c r="G605" s="24" t="str">
        <f>VLOOKUP(Table27[[#This Row],[Climber]],Table4[],2,)</f>
        <v>M</v>
      </c>
      <c r="H605" s="24">
        <f>YEAR(Table27[[#This Row],[Date]])</f>
        <v>2019</v>
      </c>
      <c r="I6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5" s="24" t="s">
        <v>109</v>
      </c>
      <c r="K605" s="24" t="s">
        <v>66</v>
      </c>
      <c r="L605" s="24">
        <v>8</v>
      </c>
      <c r="M605" s="24" t="s">
        <v>1286</v>
      </c>
      <c r="N6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5" s="24">
        <f>ROUND(SUMPRODUCT(((A$2:A$908)=Table27[[#This Row],[Climb]])*N$2:N$908)/SUMPRODUCT((((A$2:A$908)=Table27[[#This Row],[Climb]])*((N$2:N$908)&gt;0))*1), 0)</f>
        <v>2</v>
      </c>
    </row>
    <row r="606" spans="1:15" x14ac:dyDescent="0.2">
      <c r="A606" t="s">
        <v>923</v>
      </c>
      <c r="B606" t="s">
        <v>109</v>
      </c>
      <c r="C606" s="14" t="s">
        <v>802</v>
      </c>
      <c r="D606" s="25">
        <v>43589</v>
      </c>
      <c r="E6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6" t="s">
        <v>53</v>
      </c>
      <c r="G606" s="24" t="str">
        <f>VLOOKUP(Table27[[#This Row],[Climber]],Table4[],2,)</f>
        <v>M</v>
      </c>
      <c r="H606" s="24">
        <f>YEAR(Table27[[#This Row],[Date]])</f>
        <v>2019</v>
      </c>
      <c r="I6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6" s="24" t="s">
        <v>109</v>
      </c>
      <c r="K606" s="24" t="s">
        <v>66</v>
      </c>
      <c r="L606" s="24">
        <v>9</v>
      </c>
      <c r="M606" s="24" t="s">
        <v>1314</v>
      </c>
      <c r="N6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6" s="24">
        <f>ROUND(SUMPRODUCT(((A$2:A$908)=Table27[[#This Row],[Climb]])*N$2:N$908)/SUMPRODUCT((((A$2:A$908)=Table27[[#This Row],[Climb]])*((N$2:N$908)&gt;0))*1), 0)</f>
        <v>2</v>
      </c>
    </row>
    <row r="607" spans="1:15" x14ac:dyDescent="0.2">
      <c r="A607" t="s">
        <v>924</v>
      </c>
      <c r="B607" t="s">
        <v>109</v>
      </c>
      <c r="C607" s="2" t="s">
        <v>16</v>
      </c>
      <c r="D607" s="25">
        <v>39599</v>
      </c>
      <c r="E6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7" t="s">
        <v>53</v>
      </c>
      <c r="G607" t="str">
        <f>VLOOKUP(Table27[[#This Row],[Climber]],Table4[],2,)</f>
        <v>M</v>
      </c>
      <c r="H607">
        <f>YEAR(Table27[[#This Row],[Date]])</f>
        <v>2008</v>
      </c>
      <c r="I6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7" s="24" t="s">
        <v>109</v>
      </c>
      <c r="K607" s="24" t="s">
        <v>66</v>
      </c>
      <c r="L607" s="24">
        <v>1</v>
      </c>
      <c r="M607" s="24"/>
      <c r="N6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7" s="24">
        <f>ROUND(SUMPRODUCT(((A$2:A$908)=Table27[[#This Row],[Climb]])*N$2:N$908)/SUMPRODUCT((((A$2:A$908)=Table27[[#This Row],[Climb]])*((N$2:N$908)&gt;0))*1), 0)</f>
        <v>2</v>
      </c>
    </row>
    <row r="608" spans="1:15" x14ac:dyDescent="0.2">
      <c r="A608" t="s">
        <v>924</v>
      </c>
      <c r="B608" t="s">
        <v>109</v>
      </c>
      <c r="C608" s="2" t="s">
        <v>21</v>
      </c>
      <c r="D608" s="25">
        <v>39868</v>
      </c>
      <c r="E6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8" t="s">
        <v>53</v>
      </c>
      <c r="G608" t="str">
        <f>VLOOKUP(Table27[[#This Row],[Climber]],Table4[],2,)</f>
        <v>M</v>
      </c>
      <c r="H608">
        <f>YEAR(Table27[[#This Row],[Date]])</f>
        <v>2009</v>
      </c>
      <c r="I6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8" s="24" t="s">
        <v>109</v>
      </c>
      <c r="K608" s="24" t="s">
        <v>66</v>
      </c>
      <c r="L608" s="24">
        <v>2</v>
      </c>
      <c r="M608" s="24" t="s">
        <v>1124</v>
      </c>
      <c r="N6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8" s="24">
        <f>ROUND(SUMPRODUCT(((A$2:A$908)=Table27[[#This Row],[Climb]])*N$2:N$908)/SUMPRODUCT((((A$2:A$908)=Table27[[#This Row],[Climb]])*((N$2:N$908)&gt;0))*1), 0)</f>
        <v>2</v>
      </c>
    </row>
    <row r="609" spans="1:15" x14ac:dyDescent="0.2">
      <c r="A609" t="s">
        <v>924</v>
      </c>
      <c r="B609" t="s">
        <v>109</v>
      </c>
      <c r="C609" s="2" t="s">
        <v>687</v>
      </c>
      <c r="D609" s="25">
        <v>39893</v>
      </c>
      <c r="E6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9" t="s">
        <v>53</v>
      </c>
      <c r="G609" t="str">
        <f>VLOOKUP(Table27[[#This Row],[Climber]],Table4[],2,)</f>
        <v>M</v>
      </c>
      <c r="H609">
        <f>YEAR(Table27[[#This Row],[Date]])</f>
        <v>2009</v>
      </c>
      <c r="I6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9" s="24" t="s">
        <v>109</v>
      </c>
      <c r="K609" s="24" t="s">
        <v>66</v>
      </c>
      <c r="L609" s="24">
        <v>3</v>
      </c>
      <c r="M609" s="24"/>
      <c r="N6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9" s="24">
        <f>ROUND(SUMPRODUCT(((A$2:A$908)=Table27[[#This Row],[Climb]])*N$2:N$908)/SUMPRODUCT((((A$2:A$908)=Table27[[#This Row],[Climb]])*((N$2:N$908)&gt;0))*1), 0)</f>
        <v>2</v>
      </c>
    </row>
    <row r="610" spans="1:15" x14ac:dyDescent="0.2">
      <c r="A610" t="s">
        <v>924</v>
      </c>
      <c r="B610" t="s">
        <v>109</v>
      </c>
      <c r="C610" s="2" t="s">
        <v>708</v>
      </c>
      <c r="D610" s="25">
        <v>40536</v>
      </c>
      <c r="E6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0" t="s">
        <v>53</v>
      </c>
      <c r="G610" t="str">
        <f>VLOOKUP(Table27[[#This Row],[Climber]],Table4[],2,)</f>
        <v>M</v>
      </c>
      <c r="H610">
        <f>YEAR(Table27[[#This Row],[Date]])</f>
        <v>2010</v>
      </c>
      <c r="I6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0" s="24" t="s">
        <v>109</v>
      </c>
      <c r="K610" s="24" t="s">
        <v>66</v>
      </c>
      <c r="L610" s="24">
        <v>4</v>
      </c>
      <c r="M610" s="24"/>
      <c r="N6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0" s="24">
        <f>ROUND(SUMPRODUCT(((A$2:A$908)=Table27[[#This Row],[Climb]])*N$2:N$908)/SUMPRODUCT((((A$2:A$908)=Table27[[#This Row],[Climb]])*((N$2:N$908)&gt;0))*1), 0)</f>
        <v>2</v>
      </c>
    </row>
    <row r="611" spans="1:15" x14ac:dyDescent="0.2">
      <c r="A611" t="s">
        <v>924</v>
      </c>
      <c r="B611" t="s">
        <v>109</v>
      </c>
      <c r="C611" s="2" t="s">
        <v>292</v>
      </c>
      <c r="D611" s="25">
        <v>40544</v>
      </c>
      <c r="E6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1" t="s">
        <v>53</v>
      </c>
      <c r="G611" t="str">
        <f>VLOOKUP(Table27[[#This Row],[Climber]],Table4[],2,)</f>
        <v>M</v>
      </c>
      <c r="H611">
        <f>YEAR(Table27[[#This Row],[Date]])</f>
        <v>2011</v>
      </c>
      <c r="I6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1" s="24" t="s">
        <v>109</v>
      </c>
      <c r="K611" s="24" t="s">
        <v>66</v>
      </c>
      <c r="L611" s="24">
        <v>5</v>
      </c>
      <c r="M611" s="24"/>
      <c r="N6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1" s="24">
        <f>ROUND(SUMPRODUCT(((A$2:A$908)=Table27[[#This Row],[Climb]])*N$2:N$908)/SUMPRODUCT((((A$2:A$908)=Table27[[#This Row],[Climb]])*((N$2:N$908)&gt;0))*1), 0)</f>
        <v>2</v>
      </c>
    </row>
    <row r="612" spans="1:15" x14ac:dyDescent="0.2">
      <c r="A612" t="s">
        <v>924</v>
      </c>
      <c r="B612" t="s">
        <v>109</v>
      </c>
      <c r="C612" s="2" t="s">
        <v>534</v>
      </c>
      <c r="D612" s="25">
        <v>40660</v>
      </c>
      <c r="E6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2" t="s">
        <v>53</v>
      </c>
      <c r="G612" t="str">
        <f>VLOOKUP(Table27[[#This Row],[Climber]],Table4[],2,)</f>
        <v>M</v>
      </c>
      <c r="H612">
        <f>YEAR(Table27[[#This Row],[Date]])</f>
        <v>2011</v>
      </c>
      <c r="I6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2" s="24" t="s">
        <v>109</v>
      </c>
      <c r="K612" s="24" t="s">
        <v>66</v>
      </c>
      <c r="L612" s="24">
        <v>6</v>
      </c>
      <c r="M612" s="24"/>
      <c r="N6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2" s="24">
        <f>ROUND(SUMPRODUCT(((A$2:A$908)=Table27[[#This Row],[Climb]])*N$2:N$908)/SUMPRODUCT((((A$2:A$908)=Table27[[#This Row],[Climb]])*((N$2:N$908)&gt;0))*1), 0)</f>
        <v>2</v>
      </c>
    </row>
    <row r="613" spans="1:15" x14ac:dyDescent="0.2">
      <c r="A613" t="s">
        <v>924</v>
      </c>
      <c r="B613" t="s">
        <v>109</v>
      </c>
      <c r="C613" s="2" t="s">
        <v>831</v>
      </c>
      <c r="D613" s="25">
        <v>41984</v>
      </c>
      <c r="E6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3" t="s">
        <v>53</v>
      </c>
      <c r="G613" t="str">
        <f>VLOOKUP(Table27[[#This Row],[Climber]],Table4[],2,)</f>
        <v>M</v>
      </c>
      <c r="H613">
        <f>YEAR(Table27[[#This Row],[Date]])</f>
        <v>2014</v>
      </c>
      <c r="I6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3" s="24" t="s">
        <v>109</v>
      </c>
      <c r="K613" s="24" t="s">
        <v>66</v>
      </c>
      <c r="L613" s="24">
        <v>7</v>
      </c>
      <c r="M613" s="24"/>
      <c r="N6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3" s="24">
        <f>ROUND(SUMPRODUCT(((A$2:A$908)=Table27[[#This Row],[Climb]])*N$2:N$908)/SUMPRODUCT((((A$2:A$908)=Table27[[#This Row],[Climb]])*((N$2:N$908)&gt;0))*1), 0)</f>
        <v>2</v>
      </c>
    </row>
    <row r="614" spans="1:15" x14ac:dyDescent="0.2">
      <c r="A614" t="s">
        <v>924</v>
      </c>
      <c r="B614" t="s">
        <v>109</v>
      </c>
      <c r="C614" s="2" t="s">
        <v>615</v>
      </c>
      <c r="D614" s="25">
        <v>42085</v>
      </c>
      <c r="E6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4" t="s">
        <v>53</v>
      </c>
      <c r="G614" t="str">
        <f>VLOOKUP(Table27[[#This Row],[Climber]],Table4[],2,)</f>
        <v>M</v>
      </c>
      <c r="H614">
        <f>YEAR(Table27[[#This Row],[Date]])</f>
        <v>2015</v>
      </c>
      <c r="I6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4" s="24" t="s">
        <v>109</v>
      </c>
      <c r="K614" s="24" t="s">
        <v>66</v>
      </c>
      <c r="L614" s="24">
        <v>8</v>
      </c>
      <c r="M614" s="24"/>
      <c r="N6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4" s="24">
        <f>ROUND(SUMPRODUCT(((A$2:A$908)=Table27[[#This Row],[Climb]])*N$2:N$908)/SUMPRODUCT((((A$2:A$908)=Table27[[#This Row],[Climb]])*((N$2:N$908)&gt;0))*1), 0)</f>
        <v>2</v>
      </c>
    </row>
    <row r="615" spans="1:15" x14ac:dyDescent="0.2">
      <c r="A615" t="s">
        <v>924</v>
      </c>
      <c r="B615" t="s">
        <v>109</v>
      </c>
      <c r="C615" s="2" t="s">
        <v>891</v>
      </c>
      <c r="D615" s="25">
        <v>42154</v>
      </c>
      <c r="E6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5" t="s">
        <v>53</v>
      </c>
      <c r="G615" t="str">
        <f>VLOOKUP(Table27[[#This Row],[Climber]],Table4[],2,)</f>
        <v>M</v>
      </c>
      <c r="H615">
        <f>YEAR(Table27[[#This Row],[Date]])</f>
        <v>2015</v>
      </c>
      <c r="I6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5" s="24" t="s">
        <v>109</v>
      </c>
      <c r="K615" s="24" t="s">
        <v>66</v>
      </c>
      <c r="L615" s="24">
        <v>9</v>
      </c>
      <c r="M615" s="24"/>
      <c r="N6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5" s="24">
        <f>ROUND(SUMPRODUCT(((A$2:A$908)=Table27[[#This Row],[Climb]])*N$2:N$908)/SUMPRODUCT((((A$2:A$908)=Table27[[#This Row],[Climb]])*((N$2:N$908)&gt;0))*1), 0)</f>
        <v>2</v>
      </c>
    </row>
    <row r="616" spans="1:15" x14ac:dyDescent="0.2">
      <c r="A616" t="s">
        <v>924</v>
      </c>
      <c r="B616" t="s">
        <v>109</v>
      </c>
      <c r="C616" s="2" t="s">
        <v>586</v>
      </c>
      <c r="D616" s="25">
        <v>42326</v>
      </c>
      <c r="E6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6" t="s">
        <v>53</v>
      </c>
      <c r="G616" t="str">
        <f>VLOOKUP(Table27[[#This Row],[Climber]],Table4[],2,)</f>
        <v>M</v>
      </c>
      <c r="H616">
        <f>YEAR(Table27[[#This Row],[Date]])</f>
        <v>2015</v>
      </c>
      <c r="I6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6" s="24" t="s">
        <v>109</v>
      </c>
      <c r="K616" s="24" t="s">
        <v>66</v>
      </c>
      <c r="L616" s="24">
        <v>10</v>
      </c>
      <c r="M616" s="24"/>
      <c r="N6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6" s="24">
        <f>ROUND(SUMPRODUCT(((A$2:A$908)=Table27[[#This Row],[Climb]])*N$2:N$908)/SUMPRODUCT((((A$2:A$908)=Table27[[#This Row],[Climb]])*((N$2:N$908)&gt;0))*1), 0)</f>
        <v>2</v>
      </c>
    </row>
    <row r="617" spans="1:15" x14ac:dyDescent="0.2">
      <c r="A617" t="s">
        <v>924</v>
      </c>
      <c r="B617" t="s">
        <v>109</v>
      </c>
      <c r="C617" s="2" t="s">
        <v>31</v>
      </c>
      <c r="D617" s="25">
        <v>42478</v>
      </c>
      <c r="E6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7" t="s">
        <v>53</v>
      </c>
      <c r="G617" t="str">
        <f>VLOOKUP(Table27[[#This Row],[Climber]],Table4[],2,)</f>
        <v>M</v>
      </c>
      <c r="H617">
        <f>YEAR(Table27[[#This Row],[Date]])</f>
        <v>2016</v>
      </c>
      <c r="I6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7" s="24" t="s">
        <v>109</v>
      </c>
      <c r="K617" s="24" t="s">
        <v>66</v>
      </c>
      <c r="L617" s="24">
        <v>11</v>
      </c>
      <c r="M617" s="24"/>
      <c r="N6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7" s="24">
        <f>ROUND(SUMPRODUCT(((A$2:A$908)=Table27[[#This Row],[Climb]])*N$2:N$908)/SUMPRODUCT((((A$2:A$908)=Table27[[#This Row],[Climb]])*((N$2:N$908)&gt;0))*1), 0)</f>
        <v>2</v>
      </c>
    </row>
    <row r="618" spans="1:15" x14ac:dyDescent="0.2">
      <c r="A618" t="s">
        <v>924</v>
      </c>
      <c r="B618" t="s">
        <v>109</v>
      </c>
      <c r="C618" s="2" t="s">
        <v>635</v>
      </c>
      <c r="D618" s="25" t="s">
        <v>774</v>
      </c>
      <c r="E6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8" t="s">
        <v>53</v>
      </c>
      <c r="G618" t="str">
        <f>VLOOKUP(Table27[[#This Row],[Climber]],Table4[],2,)</f>
        <v>M</v>
      </c>
      <c r="H618">
        <f>YEAR(Table27[[#This Row],[Date]])</f>
        <v>2016</v>
      </c>
      <c r="I6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8" s="24" t="s">
        <v>109</v>
      </c>
      <c r="K618" s="24" t="s">
        <v>66</v>
      </c>
      <c r="L618" s="24">
        <v>12</v>
      </c>
      <c r="M618" s="24"/>
      <c r="N6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8" s="24">
        <f>ROUND(SUMPRODUCT(((A$2:A$908)=Table27[[#This Row],[Climb]])*N$2:N$908)/SUMPRODUCT((((A$2:A$908)=Table27[[#This Row],[Climb]])*((N$2:N$908)&gt;0))*1), 0)</f>
        <v>2</v>
      </c>
    </row>
    <row r="619" spans="1:15" x14ac:dyDescent="0.2">
      <c r="A619" t="s">
        <v>924</v>
      </c>
      <c r="B619" t="s">
        <v>109</v>
      </c>
      <c r="C619" s="2" t="s">
        <v>802</v>
      </c>
      <c r="D619" s="25">
        <v>42478</v>
      </c>
      <c r="E6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9" t="s">
        <v>53</v>
      </c>
      <c r="G619" t="str">
        <f>VLOOKUP(Table27[[#This Row],[Climber]],Table4[],2,)</f>
        <v>M</v>
      </c>
      <c r="H619">
        <f>YEAR(Table27[[#This Row],[Date]])</f>
        <v>2016</v>
      </c>
      <c r="I6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9" s="24" t="s">
        <v>109</v>
      </c>
      <c r="K619" s="24" t="s">
        <v>66</v>
      </c>
      <c r="L619" s="24">
        <v>13</v>
      </c>
      <c r="M619" s="24"/>
      <c r="N6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9" s="24">
        <f>ROUND(SUMPRODUCT(((A$2:A$908)=Table27[[#This Row],[Climb]])*N$2:N$908)/SUMPRODUCT((((A$2:A$908)=Table27[[#This Row],[Climb]])*((N$2:N$908)&gt;0))*1), 0)</f>
        <v>2</v>
      </c>
    </row>
    <row r="620" spans="1:15" x14ac:dyDescent="0.2">
      <c r="A620" t="s">
        <v>924</v>
      </c>
      <c r="B620" t="s">
        <v>109</v>
      </c>
      <c r="C620" s="2" t="s">
        <v>929</v>
      </c>
      <c r="D620" s="25" t="s">
        <v>774</v>
      </c>
      <c r="E6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0" t="s">
        <v>53</v>
      </c>
      <c r="G620" t="str">
        <f>VLOOKUP(Table27[[#This Row],[Climber]],Table4[],2,)</f>
        <v>M</v>
      </c>
      <c r="H620">
        <f>YEAR(Table27[[#This Row],[Date]])</f>
        <v>2016</v>
      </c>
      <c r="I6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0" s="24" t="s">
        <v>109</v>
      </c>
      <c r="K620" s="24" t="s">
        <v>66</v>
      </c>
      <c r="L620" s="24">
        <v>14</v>
      </c>
      <c r="M620" s="24"/>
      <c r="N6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0" s="24">
        <f>ROUND(SUMPRODUCT(((A$2:A$908)=Table27[[#This Row],[Climb]])*N$2:N$908)/SUMPRODUCT((((A$2:A$908)=Table27[[#This Row],[Climb]])*((N$2:N$908)&gt;0))*1), 0)</f>
        <v>2</v>
      </c>
    </row>
    <row r="621" spans="1:15" x14ac:dyDescent="0.2">
      <c r="A621" t="s">
        <v>924</v>
      </c>
      <c r="B621" t="s">
        <v>109</v>
      </c>
      <c r="C621" s="2" t="s">
        <v>927</v>
      </c>
      <c r="D621" s="25" t="s">
        <v>774</v>
      </c>
      <c r="E6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1" t="s">
        <v>53</v>
      </c>
      <c r="G621" t="str">
        <f>VLOOKUP(Table27[[#This Row],[Climber]],Table4[],2,)</f>
        <v>M</v>
      </c>
      <c r="H621">
        <f>YEAR(Table27[[#This Row],[Date]])</f>
        <v>2016</v>
      </c>
      <c r="I6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1" s="24" t="s">
        <v>109</v>
      </c>
      <c r="K621" s="24" t="s">
        <v>66</v>
      </c>
      <c r="L621" s="24">
        <v>15</v>
      </c>
      <c r="M621" s="24"/>
      <c r="N6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1" s="24">
        <f>ROUND(SUMPRODUCT(((A$2:A$908)=Table27[[#This Row],[Climb]])*N$2:N$908)/SUMPRODUCT((((A$2:A$908)=Table27[[#This Row],[Climb]])*((N$2:N$908)&gt;0))*1), 0)</f>
        <v>2</v>
      </c>
    </row>
    <row r="622" spans="1:15" x14ac:dyDescent="0.2">
      <c r="A622" t="s">
        <v>924</v>
      </c>
      <c r="B622" t="s">
        <v>109</v>
      </c>
      <c r="C622" s="2" t="s">
        <v>800</v>
      </c>
      <c r="D622" s="25">
        <v>42825</v>
      </c>
      <c r="E6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2" t="s">
        <v>53</v>
      </c>
      <c r="G622" t="str">
        <f>VLOOKUP(Table27[[#This Row],[Climber]],Table4[],2,)</f>
        <v>M</v>
      </c>
      <c r="H622">
        <f>YEAR(Table27[[#This Row],[Date]])</f>
        <v>2017</v>
      </c>
      <c r="I6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2" s="24" t="s">
        <v>109</v>
      </c>
      <c r="K622" s="24" t="s">
        <v>66</v>
      </c>
      <c r="L622" s="24">
        <v>16</v>
      </c>
      <c r="M622" s="24"/>
      <c r="N6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2" s="24">
        <f>ROUND(SUMPRODUCT(((A$2:A$908)=Table27[[#This Row],[Climb]])*N$2:N$908)/SUMPRODUCT((((A$2:A$908)=Table27[[#This Row],[Climb]])*((N$2:N$908)&gt;0))*1), 0)</f>
        <v>2</v>
      </c>
    </row>
    <row r="623" spans="1:15" x14ac:dyDescent="0.2">
      <c r="A623" t="s">
        <v>924</v>
      </c>
      <c r="B623" t="s">
        <v>109</v>
      </c>
      <c r="C623" s="2" t="s">
        <v>583</v>
      </c>
      <c r="D623" s="25" t="s">
        <v>786</v>
      </c>
      <c r="E6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3" t="s">
        <v>53</v>
      </c>
      <c r="G623" t="str">
        <f>VLOOKUP(Table27[[#This Row],[Climber]],Table4[],2,)</f>
        <v>M</v>
      </c>
      <c r="H623">
        <f>YEAR(Table27[[#This Row],[Date]])</f>
        <v>2017</v>
      </c>
      <c r="I6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3" s="24" t="s">
        <v>109</v>
      </c>
      <c r="K623" s="24" t="s">
        <v>66</v>
      </c>
      <c r="L623" s="24">
        <v>17</v>
      </c>
      <c r="M623" s="24"/>
      <c r="N6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3" s="24">
        <f>ROUND(SUMPRODUCT(((A$2:A$908)=Table27[[#This Row],[Climb]])*N$2:N$908)/SUMPRODUCT((((A$2:A$908)=Table27[[#This Row],[Climb]])*((N$2:N$908)&gt;0))*1), 0)</f>
        <v>2</v>
      </c>
    </row>
    <row r="624" spans="1:15" x14ac:dyDescent="0.2">
      <c r="A624" t="s">
        <v>924</v>
      </c>
      <c r="B624" t="s">
        <v>109</v>
      </c>
      <c r="C624" s="2" t="s">
        <v>471</v>
      </c>
      <c r="D624" s="25">
        <v>42848</v>
      </c>
      <c r="E6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4" t="s">
        <v>53</v>
      </c>
      <c r="G624" t="str">
        <f>VLOOKUP(Table27[[#This Row],[Climber]],Table4[],2,)</f>
        <v>M</v>
      </c>
      <c r="H624">
        <f>YEAR(Table27[[#This Row],[Date]])</f>
        <v>2017</v>
      </c>
      <c r="I6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4" s="24" t="s">
        <v>109</v>
      </c>
      <c r="K624" s="24" t="s">
        <v>66</v>
      </c>
      <c r="L624" s="24">
        <v>18</v>
      </c>
      <c r="M624" s="24"/>
      <c r="N6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4" s="24">
        <f>ROUND(SUMPRODUCT(((A$2:A$908)=Table27[[#This Row],[Climb]])*N$2:N$908)/SUMPRODUCT((((A$2:A$908)=Table27[[#This Row],[Climb]])*((N$2:N$908)&gt;0))*1), 0)</f>
        <v>2</v>
      </c>
    </row>
    <row r="625" spans="1:15" x14ac:dyDescent="0.2">
      <c r="A625" t="s">
        <v>924</v>
      </c>
      <c r="B625" t="s">
        <v>109</v>
      </c>
      <c r="C625" s="2" t="s">
        <v>799</v>
      </c>
      <c r="D625" s="25" t="s">
        <v>928</v>
      </c>
      <c r="E6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5" t="s">
        <v>53</v>
      </c>
      <c r="G625" t="str">
        <f>VLOOKUP(Table27[[#This Row],[Climber]],Table4[],2,)</f>
        <v>F</v>
      </c>
      <c r="H625">
        <f>YEAR(Table27[[#This Row],[Date]])</f>
        <v>2019</v>
      </c>
      <c r="I6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5" s="24" t="s">
        <v>109</v>
      </c>
      <c r="K625" s="24" t="s">
        <v>66</v>
      </c>
      <c r="L625" s="24">
        <v>19</v>
      </c>
      <c r="M625" s="24"/>
      <c r="N6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5" s="24">
        <f>ROUND(SUMPRODUCT(((A$2:A$908)=Table27[[#This Row],[Climb]])*N$2:N$908)/SUMPRODUCT((((A$2:A$908)=Table27[[#This Row],[Climb]])*((N$2:N$908)&gt;0))*1), 0)</f>
        <v>2</v>
      </c>
    </row>
    <row r="626" spans="1:15" x14ac:dyDescent="0.2">
      <c r="A626" t="s">
        <v>924</v>
      </c>
      <c r="B626" t="s">
        <v>109</v>
      </c>
      <c r="C626" s="14" t="s">
        <v>972</v>
      </c>
      <c r="D626" s="25">
        <v>43574</v>
      </c>
      <c r="E6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6" t="s">
        <v>53</v>
      </c>
      <c r="G626" s="24" t="str">
        <f>VLOOKUP(Table27[[#This Row],[Climber]],Table4[],2,)</f>
        <v>M</v>
      </c>
      <c r="H626" s="24">
        <f>YEAR(Table27[[#This Row],[Date]])</f>
        <v>2019</v>
      </c>
      <c r="I6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6" s="24" t="s">
        <v>109</v>
      </c>
      <c r="K626" s="24" t="s">
        <v>66</v>
      </c>
      <c r="L626" s="24">
        <v>20</v>
      </c>
      <c r="M626" s="24"/>
      <c r="N6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6" s="24">
        <f>ROUND(SUMPRODUCT(((A$2:A$908)=Table27[[#This Row],[Climb]])*N$2:N$908)/SUMPRODUCT((((A$2:A$908)=Table27[[#This Row],[Climb]])*((N$2:N$908)&gt;0))*1), 0)</f>
        <v>2</v>
      </c>
    </row>
    <row r="627" spans="1:15" x14ac:dyDescent="0.2">
      <c r="A627" t="s">
        <v>924</v>
      </c>
      <c r="B627" t="s">
        <v>109</v>
      </c>
      <c r="C627" s="14" t="s">
        <v>716</v>
      </c>
      <c r="D627" s="25">
        <v>43574</v>
      </c>
      <c r="E6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7" t="s">
        <v>53</v>
      </c>
      <c r="G627" s="24" t="str">
        <f>VLOOKUP(Table27[[#This Row],[Climber]],Table4[],2,)</f>
        <v>M</v>
      </c>
      <c r="H627" s="24">
        <f>YEAR(Table27[[#This Row],[Date]])</f>
        <v>2019</v>
      </c>
      <c r="I62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7" s="24" t="s">
        <v>109</v>
      </c>
      <c r="K627" s="24" t="s">
        <v>66</v>
      </c>
      <c r="L627" s="24">
        <v>21</v>
      </c>
      <c r="M627" s="24"/>
      <c r="N6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7" s="24">
        <f>ROUND(SUMPRODUCT(((A$2:A$908)=Table27[[#This Row],[Climb]])*N$2:N$908)/SUMPRODUCT((((A$2:A$908)=Table27[[#This Row],[Climb]])*((N$2:N$908)&gt;0))*1), 0)</f>
        <v>2</v>
      </c>
    </row>
    <row r="628" spans="1:15" x14ac:dyDescent="0.2">
      <c r="A628" t="s">
        <v>925</v>
      </c>
      <c r="B628" t="s">
        <v>109</v>
      </c>
      <c r="C628" s="2" t="s">
        <v>16</v>
      </c>
      <c r="D628" s="25" t="s">
        <v>798</v>
      </c>
      <c r="E6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8" t="s">
        <v>53</v>
      </c>
      <c r="G628" t="str">
        <f>VLOOKUP(Table27[[#This Row],[Climber]],Table4[],2,)</f>
        <v>M</v>
      </c>
      <c r="H628">
        <f>YEAR(Table27[[#This Row],[Date]])</f>
        <v>2010</v>
      </c>
      <c r="I6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8" s="24" t="s">
        <v>109</v>
      </c>
      <c r="K628" s="24" t="s">
        <v>66</v>
      </c>
      <c r="L628" s="24">
        <v>1</v>
      </c>
      <c r="M628" s="24"/>
      <c r="N6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8" s="24">
        <f>ROUND(SUMPRODUCT(((A$2:A$908)=Table27[[#This Row],[Climb]])*N$2:N$908)/SUMPRODUCT((((A$2:A$908)=Table27[[#This Row],[Climb]])*((N$2:N$908)&gt;0))*1), 0)</f>
        <v>2</v>
      </c>
    </row>
    <row r="629" spans="1:15" x14ac:dyDescent="0.2">
      <c r="A629" t="s">
        <v>925</v>
      </c>
      <c r="B629" t="s">
        <v>109</v>
      </c>
      <c r="C629" s="2" t="s">
        <v>21</v>
      </c>
      <c r="D629" s="25">
        <v>41299</v>
      </c>
      <c r="E6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9" t="s">
        <v>53</v>
      </c>
      <c r="G629" t="str">
        <f>VLOOKUP(Table27[[#This Row],[Climber]],Table4[],2,)</f>
        <v>M</v>
      </c>
      <c r="H629">
        <f>YEAR(Table27[[#This Row],[Date]])</f>
        <v>2013</v>
      </c>
      <c r="I6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9" s="24" t="s">
        <v>109</v>
      </c>
      <c r="K629" s="24" t="s">
        <v>66</v>
      </c>
      <c r="L629" s="24">
        <v>2</v>
      </c>
      <c r="M629" s="24"/>
      <c r="N6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9" s="24">
        <f>ROUND(SUMPRODUCT(((A$2:A$908)=Table27[[#This Row],[Climb]])*N$2:N$908)/SUMPRODUCT((((A$2:A$908)=Table27[[#This Row],[Climb]])*((N$2:N$908)&gt;0))*1), 0)</f>
        <v>2</v>
      </c>
    </row>
    <row r="630" spans="1:15" x14ac:dyDescent="0.2">
      <c r="A630" t="s">
        <v>925</v>
      </c>
      <c r="B630" t="s">
        <v>109</v>
      </c>
      <c r="C630" s="2" t="s">
        <v>687</v>
      </c>
      <c r="D630" s="25">
        <v>41701</v>
      </c>
      <c r="E6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0" t="s">
        <v>53</v>
      </c>
      <c r="G630" t="str">
        <f>VLOOKUP(Table27[[#This Row],[Climber]],Table4[],2,)</f>
        <v>M</v>
      </c>
      <c r="H630">
        <f>YEAR(Table27[[#This Row],[Date]])</f>
        <v>2014</v>
      </c>
      <c r="I6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0" s="24" t="s">
        <v>109</v>
      </c>
      <c r="K630" s="24" t="s">
        <v>66</v>
      </c>
      <c r="L630" s="24">
        <v>3</v>
      </c>
      <c r="M630" s="24" t="s">
        <v>1317</v>
      </c>
      <c r="N6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0" s="24">
        <f>ROUND(SUMPRODUCT(((A$2:A$908)=Table27[[#This Row],[Climb]])*N$2:N$908)/SUMPRODUCT((((A$2:A$908)=Table27[[#This Row],[Climb]])*((N$2:N$908)&gt;0))*1), 0)</f>
        <v>2</v>
      </c>
    </row>
    <row r="631" spans="1:15" x14ac:dyDescent="0.2">
      <c r="A631" t="s">
        <v>925</v>
      </c>
      <c r="B631" t="s">
        <v>109</v>
      </c>
      <c r="C631" s="2" t="s">
        <v>708</v>
      </c>
      <c r="D631" s="25">
        <v>42051</v>
      </c>
      <c r="E6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1" t="s">
        <v>53</v>
      </c>
      <c r="G631" t="str">
        <f>VLOOKUP(Table27[[#This Row],[Climber]],Table4[],2,)</f>
        <v>M</v>
      </c>
      <c r="H631">
        <f>YEAR(Table27[[#This Row],[Date]])</f>
        <v>2015</v>
      </c>
      <c r="I6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1" s="24" t="s">
        <v>109</v>
      </c>
      <c r="K631" s="24" t="s">
        <v>66</v>
      </c>
      <c r="L631" s="24">
        <v>4</v>
      </c>
      <c r="M631" s="24" t="s">
        <v>1286</v>
      </c>
      <c r="N6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1" s="24">
        <f>ROUND(SUMPRODUCT(((A$2:A$908)=Table27[[#This Row],[Climb]])*N$2:N$908)/SUMPRODUCT((((A$2:A$908)=Table27[[#This Row],[Climb]])*((N$2:N$908)&gt;0))*1), 0)</f>
        <v>2</v>
      </c>
    </row>
    <row r="632" spans="1:15" x14ac:dyDescent="0.2">
      <c r="A632" t="s">
        <v>925</v>
      </c>
      <c r="B632" t="s">
        <v>109</v>
      </c>
      <c r="C632" s="2" t="s">
        <v>586</v>
      </c>
      <c r="D632" s="25">
        <v>42340</v>
      </c>
      <c r="E6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2" t="s">
        <v>53</v>
      </c>
      <c r="G632" t="str">
        <f>VLOOKUP(Table27[[#This Row],[Climber]],Table4[],2,)</f>
        <v>M</v>
      </c>
      <c r="H632">
        <f>YEAR(Table27[[#This Row],[Date]])</f>
        <v>2015</v>
      </c>
      <c r="I6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2" s="24" t="s">
        <v>109</v>
      </c>
      <c r="K632" s="24" t="s">
        <v>66</v>
      </c>
      <c r="L632" s="24">
        <v>5</v>
      </c>
      <c r="M632" s="24"/>
      <c r="N6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2" s="24">
        <f>ROUND(SUMPRODUCT(((A$2:A$908)=Table27[[#This Row],[Climb]])*N$2:N$908)/SUMPRODUCT((((A$2:A$908)=Table27[[#This Row],[Climb]])*((N$2:N$908)&gt;0))*1), 0)</f>
        <v>2</v>
      </c>
    </row>
    <row r="633" spans="1:15" x14ac:dyDescent="0.2">
      <c r="A633" t="s">
        <v>930</v>
      </c>
      <c r="B633" t="s">
        <v>931</v>
      </c>
      <c r="C633" s="2" t="s">
        <v>883</v>
      </c>
      <c r="D633" s="25" t="s">
        <v>838</v>
      </c>
      <c r="E6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3" t="s">
        <v>53</v>
      </c>
      <c r="G633" t="str">
        <f>VLOOKUP(Table27[[#This Row],[Climber]],Table4[],2,)</f>
        <v>M</v>
      </c>
      <c r="H633">
        <f>YEAR(Table27[[#This Row],[Date]])</f>
        <v>2009</v>
      </c>
      <c r="I6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3" s="24" t="s">
        <v>931</v>
      </c>
      <c r="K633" s="24" t="s">
        <v>151</v>
      </c>
      <c r="L633" s="24">
        <v>1</v>
      </c>
      <c r="M633" s="24"/>
      <c r="N6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633" s="24">
        <f>ROUND(SUMPRODUCT(((A$2:A$908)=Table27[[#This Row],[Climb]])*N$2:N$908)/SUMPRODUCT((((A$2:A$908)=Table27[[#This Row],[Climb]])*((N$2:N$908)&gt;0))*1), 0)</f>
        <v>2</v>
      </c>
    </row>
    <row r="634" spans="1:15" x14ac:dyDescent="0.2">
      <c r="A634" t="s">
        <v>930</v>
      </c>
      <c r="B634" t="s">
        <v>931</v>
      </c>
      <c r="C634" s="2" t="s">
        <v>932</v>
      </c>
      <c r="D634" s="25" t="s">
        <v>778</v>
      </c>
      <c r="E6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4" t="s">
        <v>53</v>
      </c>
      <c r="G634" t="str">
        <f>VLOOKUP(Table27[[#This Row],[Climber]],Table4[],2,)</f>
        <v>M</v>
      </c>
      <c r="H634">
        <f>YEAR(Table27[[#This Row],[Date]])</f>
        <v>2018</v>
      </c>
      <c r="I6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4" s="24" t="s">
        <v>931</v>
      </c>
      <c r="K634" s="24" t="s">
        <v>66</v>
      </c>
      <c r="L634" s="24">
        <v>2</v>
      </c>
      <c r="M634" s="24"/>
      <c r="N6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4" s="24">
        <f>ROUND(SUMPRODUCT(((A$2:A$908)=Table27[[#This Row],[Climb]])*N$2:N$908)/SUMPRODUCT((((A$2:A$908)=Table27[[#This Row],[Climb]])*((N$2:N$908)&gt;0))*1), 0)</f>
        <v>2</v>
      </c>
    </row>
    <row r="635" spans="1:15" x14ac:dyDescent="0.2">
      <c r="A635" t="s">
        <v>174</v>
      </c>
      <c r="B635" t="s">
        <v>879</v>
      </c>
      <c r="C635" s="14" t="s">
        <v>156</v>
      </c>
      <c r="D635" s="25">
        <v>40909</v>
      </c>
      <c r="E6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5" t="s">
        <v>71</v>
      </c>
      <c r="G635" s="24" t="str">
        <f>VLOOKUP(Table27[[#This Row],[Climber]],Table4[],2,)</f>
        <v>M</v>
      </c>
      <c r="H635" s="24">
        <f>YEAR(Table27[[#This Row],[Date]])</f>
        <v>2012</v>
      </c>
      <c r="I6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5" s="24" t="s">
        <v>173</v>
      </c>
      <c r="K635" s="24" t="s">
        <v>1116</v>
      </c>
      <c r="L635" s="24">
        <v>1</v>
      </c>
      <c r="M635" s="24" t="s">
        <v>1318</v>
      </c>
      <c r="N6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5" s="24">
        <f>ROUND(SUMPRODUCT(((A$2:A$908)=Table27[[#This Row],[Climb]])*N$2:N$908)/SUMPRODUCT((((A$2:A$908)=Table27[[#This Row],[Climb]])*((N$2:N$908)&gt;0))*1), 0)</f>
        <v>15</v>
      </c>
    </row>
    <row r="636" spans="1:15" x14ac:dyDescent="0.2">
      <c r="A636" t="s">
        <v>172</v>
      </c>
      <c r="B636" t="s">
        <v>879</v>
      </c>
      <c r="C636" s="14" t="s">
        <v>156</v>
      </c>
      <c r="D636" s="25">
        <v>43070</v>
      </c>
      <c r="E6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6" t="s">
        <v>71</v>
      </c>
      <c r="G636" t="str">
        <f>VLOOKUP(Table27[[#This Row],[Climber]],Table4[],2,)</f>
        <v>M</v>
      </c>
      <c r="H636">
        <f>YEAR(Table27[[#This Row],[Date]])</f>
        <v>2017</v>
      </c>
      <c r="I6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6" s="24" t="s">
        <v>173</v>
      </c>
      <c r="K636" s="24" t="s">
        <v>1116</v>
      </c>
      <c r="L636" s="24">
        <v>1</v>
      </c>
      <c r="M636" s="24" t="s">
        <v>1116</v>
      </c>
      <c r="N6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6" s="24">
        <f>ROUND(SUMPRODUCT(((A$2:A$908)=Table27[[#This Row],[Climb]])*N$2:N$908)/SUMPRODUCT((((A$2:A$908)=Table27[[#This Row],[Climb]])*((N$2:N$908)&gt;0))*1), 0)</f>
        <v>15</v>
      </c>
    </row>
    <row r="637" spans="1:15" x14ac:dyDescent="0.2">
      <c r="A637" t="s">
        <v>1080</v>
      </c>
      <c r="B637" t="s">
        <v>879</v>
      </c>
      <c r="C637" s="14" t="s">
        <v>1077</v>
      </c>
      <c r="D637" s="25">
        <v>43555</v>
      </c>
      <c r="E6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7" t="s">
        <v>71</v>
      </c>
      <c r="G637" s="24" t="s">
        <v>801</v>
      </c>
      <c r="H637" s="24">
        <f>YEAR(Table27[[#This Row],[Date]])</f>
        <v>2019</v>
      </c>
      <c r="I6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7" s="24" t="s">
        <v>173</v>
      </c>
      <c r="K637" s="24" t="s">
        <v>70</v>
      </c>
      <c r="L637" s="24">
        <v>1</v>
      </c>
      <c r="M637" s="24"/>
      <c r="N6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7" s="24">
        <f>ROUND(SUMPRODUCT(((A$2:A$908)=Table27[[#This Row],[Climb]])*N$2:N$908)/SUMPRODUCT((((A$2:A$908)=Table27[[#This Row],[Climb]])*((N$2:N$908)&gt;0))*1), 0)</f>
        <v>15</v>
      </c>
    </row>
    <row r="638" spans="1:15" x14ac:dyDescent="0.2">
      <c r="A638" t="s">
        <v>933</v>
      </c>
      <c r="B638" t="s">
        <v>934</v>
      </c>
      <c r="C638" s="2" t="s">
        <v>935</v>
      </c>
      <c r="D638" s="25" t="s">
        <v>778</v>
      </c>
      <c r="E6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8" t="s">
        <v>53</v>
      </c>
      <c r="G638" t="str">
        <f>VLOOKUP(Table27[[#This Row],[Climber]],Table4[],2,)</f>
        <v>M</v>
      </c>
      <c r="H638">
        <f>YEAR(Table27[[#This Row],[Date]])</f>
        <v>2018</v>
      </c>
      <c r="I6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8" s="24" t="s">
        <v>934</v>
      </c>
      <c r="K638" s="24" t="s">
        <v>1258</v>
      </c>
      <c r="L638" s="24">
        <v>1</v>
      </c>
      <c r="M638" s="24" t="s">
        <v>1258</v>
      </c>
      <c r="N6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638" s="24">
        <f>ROUND(SUMPRODUCT(((A$2:A$908)=Table27[[#This Row],[Climb]])*N$2:N$908)/SUMPRODUCT((((A$2:A$908)=Table27[[#This Row],[Climb]])*((N$2:N$908)&gt;0))*1), 0)</f>
        <v>2</v>
      </c>
    </row>
    <row r="639" spans="1:15" x14ac:dyDescent="0.2">
      <c r="A639" t="s">
        <v>807</v>
      </c>
      <c r="B639" t="s">
        <v>1097</v>
      </c>
      <c r="C639" s="2" t="s">
        <v>731</v>
      </c>
      <c r="D639" s="25">
        <v>40179</v>
      </c>
      <c r="E6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9" t="s">
        <v>53</v>
      </c>
      <c r="G639" t="str">
        <f>VLOOKUP(Table27[[#This Row],[Climber]],Table4[],2,)</f>
        <v>M</v>
      </c>
      <c r="H639">
        <f>YEAR(Table27[[#This Row],[Date]])</f>
        <v>2010</v>
      </c>
      <c r="I6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9" s="24" t="s">
        <v>808</v>
      </c>
      <c r="K639" s="24" t="s">
        <v>66</v>
      </c>
      <c r="L639" s="24">
        <v>1</v>
      </c>
      <c r="M639" s="24"/>
      <c r="N6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9" s="24">
        <f>ROUND(SUMPRODUCT(((A$2:A$908)=Table27[[#This Row],[Climb]])*N$2:N$908)/SUMPRODUCT((((A$2:A$908)=Table27[[#This Row],[Climb]])*((N$2:N$908)&gt;0))*1), 0)</f>
        <v>2</v>
      </c>
    </row>
    <row r="640" spans="1:15" x14ac:dyDescent="0.2">
      <c r="A640" t="s">
        <v>412</v>
      </c>
      <c r="B640" t="s">
        <v>936</v>
      </c>
      <c r="C640" s="14" t="s">
        <v>31</v>
      </c>
      <c r="D640" s="25">
        <v>41658</v>
      </c>
      <c r="E6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0" t="s">
        <v>71</v>
      </c>
      <c r="G640" t="str">
        <f>VLOOKUP(Table27[[#This Row],[Climber]],Table4[],2,)</f>
        <v>M</v>
      </c>
      <c r="H640">
        <f>YEAR(Table27[[#This Row],[Date]])</f>
        <v>2014</v>
      </c>
      <c r="I6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0" s="24" t="s">
        <v>413</v>
      </c>
      <c r="K640" s="24" t="s">
        <v>70</v>
      </c>
      <c r="L640" s="24">
        <v>1</v>
      </c>
      <c r="M640" s="24" t="s">
        <v>1124</v>
      </c>
      <c r="N6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0" s="24">
        <f>ROUND(SUMPRODUCT(((A$2:A$908)=Table27[[#This Row],[Climb]])*N$2:N$908)/SUMPRODUCT((((A$2:A$908)=Table27[[#This Row],[Climb]])*((N$2:N$908)&gt;0))*1), 0)</f>
        <v>15</v>
      </c>
    </row>
    <row r="641" spans="1:15" x14ac:dyDescent="0.2">
      <c r="A641" t="s">
        <v>112</v>
      </c>
      <c r="B641" t="s">
        <v>937</v>
      </c>
      <c r="C641" s="14" t="s">
        <v>21</v>
      </c>
      <c r="D641" s="25">
        <v>40831</v>
      </c>
      <c r="E6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1" t="s">
        <v>71</v>
      </c>
      <c r="G641" t="str">
        <f>VLOOKUP(Table27[[#This Row],[Climber]],Table4[],2,)</f>
        <v>M</v>
      </c>
      <c r="H641">
        <f>YEAR(Table27[[#This Row],[Date]])</f>
        <v>2011</v>
      </c>
      <c r="I6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1" s="24" t="s">
        <v>113</v>
      </c>
      <c r="K641" s="24" t="s">
        <v>70</v>
      </c>
      <c r="L641" s="24">
        <v>1</v>
      </c>
      <c r="M641" s="24"/>
      <c r="N6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1" s="24">
        <f>ROUND(SUMPRODUCT(((A$2:A$908)=Table27[[#This Row],[Climb]])*N$2:N$908)/SUMPRODUCT((((A$2:A$908)=Table27[[#This Row],[Climb]])*((N$2:N$908)&gt;0))*1), 0)</f>
        <v>15</v>
      </c>
    </row>
    <row r="642" spans="1:15" x14ac:dyDescent="0.2">
      <c r="A642" t="s">
        <v>630</v>
      </c>
      <c r="B642" t="s">
        <v>937</v>
      </c>
      <c r="C642" s="14" t="s">
        <v>629</v>
      </c>
      <c r="D642" s="25">
        <v>43072</v>
      </c>
      <c r="E6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2" t="s">
        <v>71</v>
      </c>
      <c r="G642" s="24" t="str">
        <f>VLOOKUP(Table27[[#This Row],[Climber]],Table4[],2,)</f>
        <v>M</v>
      </c>
      <c r="H642" s="24">
        <f>YEAR(Table27[[#This Row],[Date]])</f>
        <v>2017</v>
      </c>
      <c r="I64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2" s="24" t="s">
        <v>113</v>
      </c>
      <c r="K642" s="24" t="s">
        <v>1116</v>
      </c>
      <c r="L642" s="24">
        <v>1</v>
      </c>
      <c r="M642" s="24" t="s">
        <v>1116</v>
      </c>
      <c r="N6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2" s="24">
        <f>ROUND(SUMPRODUCT(((A$2:A$908)=Table27[[#This Row],[Climb]])*N$2:N$908)/SUMPRODUCT((((A$2:A$908)=Table27[[#This Row],[Climb]])*((N$2:N$908)&gt;0))*1), 0)</f>
        <v>15</v>
      </c>
    </row>
    <row r="643" spans="1:15" x14ac:dyDescent="0.2">
      <c r="A643" t="s">
        <v>938</v>
      </c>
      <c r="B643" t="s">
        <v>939</v>
      </c>
      <c r="C643" s="2" t="s">
        <v>716</v>
      </c>
      <c r="D643" s="25" t="s">
        <v>794</v>
      </c>
      <c r="E6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3" t="s">
        <v>53</v>
      </c>
      <c r="G643" t="str">
        <f>VLOOKUP(Table27[[#This Row],[Climber]],Table4[],2,)</f>
        <v>M</v>
      </c>
      <c r="H643">
        <f>YEAR(Table27[[#This Row],[Date]])</f>
        <v>2015</v>
      </c>
      <c r="I6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3" s="24" t="s">
        <v>939</v>
      </c>
      <c r="K643" s="24" t="s">
        <v>66</v>
      </c>
      <c r="L643" s="24">
        <v>1</v>
      </c>
      <c r="M643" s="24"/>
      <c r="N6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3" s="24">
        <f>ROUND(SUMPRODUCT(((A$2:A$908)=Table27[[#This Row],[Climb]])*N$2:N$908)/SUMPRODUCT((((A$2:A$908)=Table27[[#This Row],[Climb]])*((N$2:N$908)&gt;0))*1), 0)</f>
        <v>2</v>
      </c>
    </row>
    <row r="644" spans="1:15" x14ac:dyDescent="0.2">
      <c r="A644" t="s">
        <v>940</v>
      </c>
      <c r="B644" t="s">
        <v>941</v>
      </c>
      <c r="C644" s="2" t="s">
        <v>604</v>
      </c>
      <c r="D644" s="25" t="s">
        <v>792</v>
      </c>
      <c r="E6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4" t="s">
        <v>53</v>
      </c>
      <c r="G644" t="str">
        <f>VLOOKUP(Table27[[#This Row],[Climber]],Table4[],2,)</f>
        <v>M</v>
      </c>
      <c r="H644">
        <f>YEAR(Table27[[#This Row],[Date]])</f>
        <v>2012</v>
      </c>
      <c r="I6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4" s="24" t="s">
        <v>941</v>
      </c>
      <c r="K644" s="24" t="s">
        <v>66</v>
      </c>
      <c r="L644" s="24">
        <v>1</v>
      </c>
      <c r="M644" s="24"/>
      <c r="N6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4" s="24">
        <f>ROUND(SUMPRODUCT(((A$2:A$908)=Table27[[#This Row],[Climb]])*N$2:N$908)/SUMPRODUCT((((A$2:A$908)=Table27[[#This Row],[Climb]])*((N$2:N$908)&gt;0))*1), 0)</f>
        <v>2</v>
      </c>
    </row>
    <row r="645" spans="1:15" x14ac:dyDescent="0.2">
      <c r="A645" t="s">
        <v>942</v>
      </c>
      <c r="B645" t="s">
        <v>941</v>
      </c>
      <c r="C645" s="2" t="s">
        <v>604</v>
      </c>
      <c r="D645" s="25" t="s">
        <v>792</v>
      </c>
      <c r="E6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5" t="s">
        <v>53</v>
      </c>
      <c r="G645" t="str">
        <f>VLOOKUP(Table27[[#This Row],[Climber]],Table4[],2,)</f>
        <v>M</v>
      </c>
      <c r="H645">
        <f>YEAR(Table27[[#This Row],[Date]])</f>
        <v>2012</v>
      </c>
      <c r="I6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5" s="24" t="s">
        <v>941</v>
      </c>
      <c r="K645" s="24" t="s">
        <v>66</v>
      </c>
      <c r="L645" s="24">
        <v>1</v>
      </c>
      <c r="M645" s="24"/>
      <c r="N6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5" s="24">
        <f>ROUND(SUMPRODUCT(((A$2:A$908)=Table27[[#This Row],[Climb]])*N$2:N$908)/SUMPRODUCT((((A$2:A$908)=Table27[[#This Row],[Climb]])*((N$2:N$908)&gt;0))*1), 0)</f>
        <v>2</v>
      </c>
    </row>
    <row r="646" spans="1:15" x14ac:dyDescent="0.2">
      <c r="A646" t="s">
        <v>458</v>
      </c>
      <c r="B646" t="s">
        <v>459</v>
      </c>
      <c r="C646" s="14" t="s">
        <v>457</v>
      </c>
      <c r="D646" s="25">
        <v>43450</v>
      </c>
      <c r="E6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6" t="s">
        <v>71</v>
      </c>
      <c r="G646" t="str">
        <f>VLOOKUP(Table27[[#This Row],[Climber]],Table4[],2,)</f>
        <v>M</v>
      </c>
      <c r="H646">
        <f>YEAR(Table27[[#This Row],[Date]])</f>
        <v>2018</v>
      </c>
      <c r="I6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6" s="24" t="s">
        <v>459</v>
      </c>
      <c r="K646" s="24" t="s">
        <v>1116</v>
      </c>
      <c r="L646" s="24">
        <v>1</v>
      </c>
      <c r="M646" s="24" t="s">
        <v>1319</v>
      </c>
      <c r="N6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6" s="24">
        <f>ROUND(SUMPRODUCT(((A$2:A$908)=Table27[[#This Row],[Climb]])*N$2:N$908)/SUMPRODUCT((((A$2:A$908)=Table27[[#This Row],[Climb]])*((N$2:N$908)&gt;0))*1), 0)</f>
        <v>15</v>
      </c>
    </row>
    <row r="647" spans="1:15" x14ac:dyDescent="0.2">
      <c r="A647" t="s">
        <v>680</v>
      </c>
      <c r="B647" t="s">
        <v>681</v>
      </c>
      <c r="C647" s="14" t="s">
        <v>671</v>
      </c>
      <c r="D647" s="25">
        <v>42424</v>
      </c>
      <c r="E6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7" t="s">
        <v>71</v>
      </c>
      <c r="G647" t="str">
        <f>VLOOKUP(Table27[[#This Row],[Climber]],Table4[],2,)</f>
        <v>M</v>
      </c>
      <c r="H647">
        <f>YEAR(Table27[[#This Row],[Date]])</f>
        <v>2016</v>
      </c>
      <c r="I6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7" s="24" t="s">
        <v>681</v>
      </c>
      <c r="K647" s="24" t="s">
        <v>1116</v>
      </c>
      <c r="L647" s="24">
        <v>1</v>
      </c>
      <c r="M647" s="24" t="s">
        <v>1320</v>
      </c>
      <c r="N6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7" s="24">
        <f>ROUND(SUMPRODUCT(((A$2:A$908)=Table27[[#This Row],[Climb]])*N$2:N$908)/SUMPRODUCT((((A$2:A$908)=Table27[[#This Row],[Climb]])*((N$2:N$908)&gt;0))*1), 0)</f>
        <v>15</v>
      </c>
    </row>
    <row r="648" spans="1:15" x14ac:dyDescent="0.2">
      <c r="A648" t="s">
        <v>946</v>
      </c>
      <c r="B648" t="s">
        <v>947</v>
      </c>
      <c r="C648" s="2" t="s">
        <v>21</v>
      </c>
      <c r="D648" s="25">
        <v>42568</v>
      </c>
      <c r="E6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8" t="s">
        <v>53</v>
      </c>
      <c r="G648" t="str">
        <f>VLOOKUP(Table27[[#This Row],[Climber]],Table4[],2,)</f>
        <v>M</v>
      </c>
      <c r="H648">
        <f>YEAR(Table27[[#This Row],[Date]])</f>
        <v>2016</v>
      </c>
      <c r="I6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8" s="24" t="s">
        <v>947</v>
      </c>
      <c r="K648" s="24" t="s">
        <v>66</v>
      </c>
      <c r="L648" s="24">
        <v>1</v>
      </c>
      <c r="M648" s="24"/>
      <c r="N6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8" s="24">
        <f>ROUND(SUMPRODUCT(((A$2:A$908)=Table27[[#This Row],[Climb]])*N$2:N$908)/SUMPRODUCT((((A$2:A$908)=Table27[[#This Row],[Climb]])*((N$2:N$908)&gt;0))*1), 0)</f>
        <v>2</v>
      </c>
    </row>
    <row r="649" spans="1:15" x14ac:dyDescent="0.2">
      <c r="A649" t="s">
        <v>281</v>
      </c>
      <c r="B649" t="s">
        <v>948</v>
      </c>
      <c r="C649" s="14" t="s">
        <v>28</v>
      </c>
      <c r="D649" s="25">
        <v>42029</v>
      </c>
      <c r="E6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49" t="s">
        <v>71</v>
      </c>
      <c r="G649" s="24" t="str">
        <f>VLOOKUP(Table27[[#This Row],[Climber]],Table4[],2,)</f>
        <v>M</v>
      </c>
      <c r="H649" s="24">
        <f>YEAR(Table27[[#This Row],[Date]])</f>
        <v>2015</v>
      </c>
      <c r="I6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49" s="24" t="s">
        <v>282</v>
      </c>
      <c r="K649" s="24" t="s">
        <v>70</v>
      </c>
      <c r="L649" s="24">
        <v>1</v>
      </c>
      <c r="M649" s="24"/>
      <c r="N6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9" s="24">
        <f>ROUND(SUMPRODUCT(((A$2:A$908)=Table27[[#This Row],[Climb]])*N$2:N$908)/SUMPRODUCT((((A$2:A$908)=Table27[[#This Row],[Climb]])*((N$2:N$908)&gt;0))*1), 0)</f>
        <v>14</v>
      </c>
    </row>
    <row r="650" spans="1:15" x14ac:dyDescent="0.2">
      <c r="A650" t="s">
        <v>281</v>
      </c>
      <c r="B650" t="s">
        <v>948</v>
      </c>
      <c r="C650" s="14" t="s">
        <v>542</v>
      </c>
      <c r="D650" s="25">
        <v>42719</v>
      </c>
      <c r="E6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0" t="s">
        <v>71</v>
      </c>
      <c r="G650" s="24" t="str">
        <f>VLOOKUP(Table27[[#This Row],[Climber]],Table4[],2,)</f>
        <v>M</v>
      </c>
      <c r="H650" s="24">
        <f>YEAR(Table27[[#This Row],[Date]])</f>
        <v>2016</v>
      </c>
      <c r="I6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0" s="24" t="s">
        <v>282</v>
      </c>
      <c r="K650" s="24" t="s">
        <v>1116</v>
      </c>
      <c r="L650" s="24">
        <v>2</v>
      </c>
      <c r="M650" s="24" t="s">
        <v>1116</v>
      </c>
      <c r="N6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0" s="24">
        <f>ROUND(SUMPRODUCT(((A$2:A$908)=Table27[[#This Row],[Climb]])*N$2:N$908)/SUMPRODUCT((((A$2:A$908)=Table27[[#This Row],[Climb]])*((N$2:N$908)&gt;0))*1), 0)</f>
        <v>14</v>
      </c>
    </row>
    <row r="651" spans="1:15" x14ac:dyDescent="0.2">
      <c r="A651" t="s">
        <v>281</v>
      </c>
      <c r="B651" t="s">
        <v>948</v>
      </c>
      <c r="C651" s="14" t="s">
        <v>660</v>
      </c>
      <c r="D651" s="25">
        <v>42797</v>
      </c>
      <c r="E6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1" t="s">
        <v>71</v>
      </c>
      <c r="G651" s="24" t="str">
        <f>VLOOKUP(Table27[[#This Row],[Climber]],Table4[],2,)</f>
        <v>M</v>
      </c>
      <c r="H651" s="24">
        <f>YEAR(Table27[[#This Row],[Date]])</f>
        <v>2017</v>
      </c>
      <c r="I6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1" s="24" t="s">
        <v>282</v>
      </c>
      <c r="K651" s="24" t="s">
        <v>1116</v>
      </c>
      <c r="L651" s="24">
        <v>3</v>
      </c>
      <c r="M651" s="24" t="s">
        <v>1323</v>
      </c>
      <c r="N6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1" s="24">
        <f>ROUND(SUMPRODUCT(((A$2:A$908)=Table27[[#This Row],[Climb]])*N$2:N$908)/SUMPRODUCT((((A$2:A$908)=Table27[[#This Row],[Climb]])*((N$2:N$908)&gt;0))*1), 0)</f>
        <v>14</v>
      </c>
    </row>
    <row r="652" spans="1:15" x14ac:dyDescent="0.2">
      <c r="A652" t="s">
        <v>281</v>
      </c>
      <c r="B652" t="s">
        <v>948</v>
      </c>
      <c r="C652" s="14" t="s">
        <v>598</v>
      </c>
      <c r="D652" s="25">
        <v>43447</v>
      </c>
      <c r="E6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2" t="s">
        <v>71</v>
      </c>
      <c r="G652" s="24" t="str">
        <f>VLOOKUP(Table27[[#This Row],[Climber]],Table4[],2,)</f>
        <v>M</v>
      </c>
      <c r="H652" s="24">
        <f>YEAR(Table27[[#This Row],[Date]])</f>
        <v>2018</v>
      </c>
      <c r="I6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2" s="24" t="s">
        <v>282</v>
      </c>
      <c r="K652" s="24" t="s">
        <v>70</v>
      </c>
      <c r="L652" s="24">
        <v>4</v>
      </c>
      <c r="M652" s="24"/>
      <c r="N6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2" s="24">
        <f>ROUND(SUMPRODUCT(((A$2:A$908)=Table27[[#This Row],[Climb]])*N$2:N$908)/SUMPRODUCT((((A$2:A$908)=Table27[[#This Row],[Climb]])*((N$2:N$908)&gt;0))*1), 0)</f>
        <v>14</v>
      </c>
    </row>
    <row r="653" spans="1:15" x14ac:dyDescent="0.2">
      <c r="A653" t="s">
        <v>281</v>
      </c>
      <c r="B653" t="s">
        <v>948</v>
      </c>
      <c r="C653" s="14" t="s">
        <v>463</v>
      </c>
      <c r="D653" s="25">
        <v>43474</v>
      </c>
      <c r="E6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3" t="s">
        <v>71</v>
      </c>
      <c r="G653" s="24" t="str">
        <f>VLOOKUP(Table27[[#This Row],[Climber]],Table4[],2,)</f>
        <v>M</v>
      </c>
      <c r="H653" s="24">
        <f>YEAR(Table27[[#This Row],[Date]])</f>
        <v>2019</v>
      </c>
      <c r="I6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3" s="24" t="s">
        <v>282</v>
      </c>
      <c r="K653" s="24" t="s">
        <v>95</v>
      </c>
      <c r="L653" s="24">
        <v>5</v>
      </c>
      <c r="M653" s="24" t="s">
        <v>1243</v>
      </c>
      <c r="N6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53" s="24">
        <f>ROUND(SUMPRODUCT(((A$2:A$908)=Table27[[#This Row],[Climb]])*N$2:N$908)/SUMPRODUCT((((A$2:A$908)=Table27[[#This Row],[Climb]])*((N$2:N$908)&gt;0))*1), 0)</f>
        <v>14</v>
      </c>
    </row>
    <row r="654" spans="1:15" x14ac:dyDescent="0.2">
      <c r="A654" t="s">
        <v>281</v>
      </c>
      <c r="B654" t="s">
        <v>948</v>
      </c>
      <c r="C654" s="14" t="s">
        <v>283</v>
      </c>
      <c r="D654" s="25">
        <v>43517</v>
      </c>
      <c r="E6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4" t="s">
        <v>71</v>
      </c>
      <c r="G654" s="24" t="str">
        <f>VLOOKUP(Table27[[#This Row],[Climber]],Table4[],2,)</f>
        <v>M</v>
      </c>
      <c r="H654" s="24">
        <f>YEAR(Table27[[#This Row],[Date]])</f>
        <v>2019</v>
      </c>
      <c r="I6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4" s="24" t="s">
        <v>282</v>
      </c>
      <c r="K654" s="24" t="s">
        <v>195</v>
      </c>
      <c r="L654" s="24">
        <v>6</v>
      </c>
      <c r="M654" s="24" t="s">
        <v>1324</v>
      </c>
      <c r="N6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4" s="24">
        <f>ROUND(SUMPRODUCT(((A$2:A$908)=Table27[[#This Row],[Climb]])*N$2:N$908)/SUMPRODUCT((((A$2:A$908)=Table27[[#This Row],[Climb]])*((N$2:N$908)&gt;0))*1), 0)</f>
        <v>14</v>
      </c>
    </row>
    <row r="655" spans="1:15" x14ac:dyDescent="0.2">
      <c r="A655" t="s">
        <v>281</v>
      </c>
      <c r="B655" t="s">
        <v>948</v>
      </c>
      <c r="C655" s="14" t="s">
        <v>1325</v>
      </c>
      <c r="D655" s="25">
        <v>43547</v>
      </c>
      <c r="E6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5" t="s">
        <v>71</v>
      </c>
      <c r="G655" s="24" t="s">
        <v>801</v>
      </c>
      <c r="H655" s="24">
        <f>YEAR(Table27[[#This Row],[Date]])</f>
        <v>2019</v>
      </c>
      <c r="I65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5" s="24" t="s">
        <v>282</v>
      </c>
      <c r="K655" s="24" t="s">
        <v>195</v>
      </c>
      <c r="L655" s="24">
        <v>7</v>
      </c>
      <c r="M655" s="24"/>
      <c r="N6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5" s="24">
        <f>ROUND(SUMPRODUCT(((A$2:A$908)=Table27[[#This Row],[Climb]])*N$2:N$908)/SUMPRODUCT((((A$2:A$908)=Table27[[#This Row],[Climb]])*((N$2:N$908)&gt;0))*1), 0)</f>
        <v>14</v>
      </c>
    </row>
    <row r="656" spans="1:15" x14ac:dyDescent="0.2">
      <c r="A656" t="s">
        <v>414</v>
      </c>
      <c r="B656" t="s">
        <v>948</v>
      </c>
      <c r="C656" s="14" t="s">
        <v>542</v>
      </c>
      <c r="D656" s="25">
        <v>43449</v>
      </c>
      <c r="E6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6" t="s">
        <v>71</v>
      </c>
      <c r="G656" t="str">
        <f>VLOOKUP(Table27[[#This Row],[Climber]],Table4[],2,)</f>
        <v>M</v>
      </c>
      <c r="H656">
        <f>YEAR(Table27[[#This Row],[Date]])</f>
        <v>2018</v>
      </c>
      <c r="I6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6" s="24" t="s">
        <v>282</v>
      </c>
      <c r="K656" s="24" t="s">
        <v>88</v>
      </c>
      <c r="L656" s="24">
        <v>1</v>
      </c>
      <c r="M656" s="24" t="s">
        <v>1321</v>
      </c>
      <c r="N6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6" s="24">
        <f>ROUND(SUMPRODUCT(((A$2:A$908)=Table27[[#This Row],[Climb]])*N$2:N$908)/SUMPRODUCT((((A$2:A$908)=Table27[[#This Row],[Climb]])*((N$2:N$908)&gt;0))*1), 0)</f>
        <v>16</v>
      </c>
    </row>
    <row r="657" spans="1:15" x14ac:dyDescent="0.2">
      <c r="A657" t="s">
        <v>414</v>
      </c>
      <c r="B657" t="s">
        <v>948</v>
      </c>
      <c r="C657" s="14" t="s">
        <v>31</v>
      </c>
      <c r="D657" s="25">
        <v>43481</v>
      </c>
      <c r="E6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7" t="s">
        <v>71</v>
      </c>
      <c r="G657" t="str">
        <f>VLOOKUP(Table27[[#This Row],[Climber]],Table4[],2,)</f>
        <v>M</v>
      </c>
      <c r="H657">
        <f>YEAR(Table27[[#This Row],[Date]])</f>
        <v>2019</v>
      </c>
      <c r="I6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7" s="24" t="s">
        <v>282</v>
      </c>
      <c r="K657" s="24" t="s">
        <v>88</v>
      </c>
      <c r="L657" s="24">
        <v>2</v>
      </c>
      <c r="M657" s="24"/>
      <c r="N6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7" s="24">
        <f>ROUND(SUMPRODUCT(((A$2:A$908)=Table27[[#This Row],[Climb]])*N$2:N$908)/SUMPRODUCT((((A$2:A$908)=Table27[[#This Row],[Climb]])*((N$2:N$908)&gt;0))*1), 0)</f>
        <v>16</v>
      </c>
    </row>
    <row r="658" spans="1:15" x14ac:dyDescent="0.2">
      <c r="A658" t="s">
        <v>414</v>
      </c>
      <c r="B658" t="s">
        <v>948</v>
      </c>
      <c r="C658" s="14" t="s">
        <v>28</v>
      </c>
      <c r="D658" s="25">
        <v>43497</v>
      </c>
      <c r="E6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8" t="s">
        <v>71</v>
      </c>
      <c r="G658" t="str">
        <f>VLOOKUP(Table27[[#This Row],[Climber]],Table4[],2,)</f>
        <v>M</v>
      </c>
      <c r="H658">
        <f>YEAR(Table27[[#This Row],[Date]])</f>
        <v>2019</v>
      </c>
      <c r="I6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8" s="24" t="s">
        <v>282</v>
      </c>
      <c r="K658" s="24" t="s">
        <v>1002</v>
      </c>
      <c r="L658" s="24">
        <v>3</v>
      </c>
      <c r="M658" s="24"/>
      <c r="N6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58" s="24">
        <f>ROUND(SUMPRODUCT(((A$2:A$908)=Table27[[#This Row],[Climb]])*N$2:N$908)/SUMPRODUCT((((A$2:A$908)=Table27[[#This Row],[Climb]])*((N$2:N$908)&gt;0))*1), 0)</f>
        <v>16</v>
      </c>
    </row>
    <row r="659" spans="1:15" x14ac:dyDescent="0.2">
      <c r="A659" t="s">
        <v>415</v>
      </c>
      <c r="B659" t="s">
        <v>948</v>
      </c>
      <c r="C659" s="14" t="s">
        <v>542</v>
      </c>
      <c r="D659" s="25">
        <v>43440</v>
      </c>
      <c r="E6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9" t="s">
        <v>71</v>
      </c>
      <c r="G659" t="str">
        <f>VLOOKUP(Table27[[#This Row],[Climber]],Table4[],2,)</f>
        <v>M</v>
      </c>
      <c r="H659">
        <f>YEAR(Table27[[#This Row],[Date]])</f>
        <v>2018</v>
      </c>
      <c r="I6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9" s="24" t="s">
        <v>282</v>
      </c>
      <c r="K659" s="24" t="s">
        <v>70</v>
      </c>
      <c r="L659" s="24">
        <v>1</v>
      </c>
      <c r="M659" s="24" t="s">
        <v>1270</v>
      </c>
      <c r="N6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9" s="24">
        <f>ROUND(SUMPRODUCT(((A$2:A$908)=Table27[[#This Row],[Climb]])*N$2:N$908)/SUMPRODUCT((((A$2:A$908)=Table27[[#This Row],[Climb]])*((N$2:N$908)&gt;0))*1), 0)</f>
        <v>15</v>
      </c>
    </row>
    <row r="660" spans="1:15" x14ac:dyDescent="0.2">
      <c r="A660" t="s">
        <v>415</v>
      </c>
      <c r="B660" t="s">
        <v>948</v>
      </c>
      <c r="C660" s="14" t="s">
        <v>31</v>
      </c>
      <c r="D660" s="25">
        <v>43481</v>
      </c>
      <c r="E6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0" t="s">
        <v>71</v>
      </c>
      <c r="G660" t="str">
        <f>VLOOKUP(Table27[[#This Row],[Climber]],Table4[],2,)</f>
        <v>M</v>
      </c>
      <c r="H660">
        <f>YEAR(Table27[[#This Row],[Date]])</f>
        <v>2019</v>
      </c>
      <c r="I6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0" s="24" t="s">
        <v>282</v>
      </c>
      <c r="K660" s="24" t="s">
        <v>70</v>
      </c>
      <c r="L660" s="24">
        <v>2</v>
      </c>
      <c r="M660" s="24"/>
      <c r="N6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0" s="24">
        <f>ROUND(SUMPRODUCT(((A$2:A$908)=Table27[[#This Row],[Climb]])*N$2:N$908)/SUMPRODUCT((((A$2:A$908)=Table27[[#This Row],[Climb]])*((N$2:N$908)&gt;0))*1), 0)</f>
        <v>15</v>
      </c>
    </row>
    <row r="661" spans="1:15" x14ac:dyDescent="0.2">
      <c r="A661" t="s">
        <v>415</v>
      </c>
      <c r="B661" t="s">
        <v>948</v>
      </c>
      <c r="C661" s="14" t="s">
        <v>286</v>
      </c>
      <c r="D661" s="25">
        <v>43533</v>
      </c>
      <c r="E6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1" t="s">
        <v>71</v>
      </c>
      <c r="G661" s="24" t="str">
        <f>VLOOKUP(Table27[[#This Row],[Climber]],Table4[],2,)</f>
        <v>M</v>
      </c>
      <c r="H661" s="24">
        <f>YEAR(Table27[[#This Row],[Date]])</f>
        <v>2019</v>
      </c>
      <c r="I6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1" s="24" t="s">
        <v>282</v>
      </c>
      <c r="K661" s="24" t="s">
        <v>70</v>
      </c>
      <c r="L661" s="24">
        <v>3</v>
      </c>
      <c r="M661" s="24"/>
      <c r="N6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1" s="24">
        <f>ROUND(SUMPRODUCT(((A$2:A$908)=Table27[[#This Row],[Climb]])*N$2:N$908)/SUMPRODUCT((((A$2:A$908)=Table27[[#This Row],[Climb]])*((N$2:N$908)&gt;0))*1), 0)</f>
        <v>15</v>
      </c>
    </row>
    <row r="662" spans="1:15" x14ac:dyDescent="0.2">
      <c r="A662" t="s">
        <v>415</v>
      </c>
      <c r="B662" t="s">
        <v>948</v>
      </c>
      <c r="C662" s="14" t="s">
        <v>735</v>
      </c>
      <c r="D662" s="25">
        <v>43543</v>
      </c>
      <c r="E6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2" t="s">
        <v>71</v>
      </c>
      <c r="G662" s="24" t="str">
        <f>VLOOKUP(Table27[[#This Row],[Climber]],Table4[],2,)</f>
        <v>M</v>
      </c>
      <c r="H662" s="24">
        <f>YEAR(Table27[[#This Row],[Date]])</f>
        <v>2019</v>
      </c>
      <c r="I6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2" s="24" t="s">
        <v>282</v>
      </c>
      <c r="K662" s="24" t="s">
        <v>70</v>
      </c>
      <c r="L662" s="24">
        <v>4</v>
      </c>
      <c r="M662" s="24"/>
      <c r="N6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2" s="24">
        <f>ROUND(SUMPRODUCT(((A$2:A$908)=Table27[[#This Row],[Climb]])*N$2:N$908)/SUMPRODUCT((((A$2:A$908)=Table27[[#This Row],[Climb]])*((N$2:N$908)&gt;0))*1), 0)</f>
        <v>15</v>
      </c>
    </row>
    <row r="663" spans="1:15" x14ac:dyDescent="0.2">
      <c r="A663" t="s">
        <v>416</v>
      </c>
      <c r="B663" t="s">
        <v>948</v>
      </c>
      <c r="C663" s="14" t="s">
        <v>31</v>
      </c>
      <c r="D663" s="25">
        <v>41626</v>
      </c>
      <c r="E6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3" t="s">
        <v>71</v>
      </c>
      <c r="G663" t="str">
        <f>VLOOKUP(Table27[[#This Row],[Climber]],Table4[],2,)</f>
        <v>M</v>
      </c>
      <c r="H663">
        <f>YEAR(Table27[[#This Row],[Date]])</f>
        <v>2013</v>
      </c>
      <c r="I6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3" s="24" t="s">
        <v>282</v>
      </c>
      <c r="K663" s="24" t="s">
        <v>70</v>
      </c>
      <c r="L663" s="24">
        <v>1</v>
      </c>
      <c r="M663" s="24" t="s">
        <v>1124</v>
      </c>
      <c r="N6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3" s="24">
        <f>ROUND(SUMPRODUCT(((A$2:A$908)=Table27[[#This Row],[Climb]])*N$2:N$908)/SUMPRODUCT((((A$2:A$908)=Table27[[#This Row],[Climb]])*((N$2:N$908)&gt;0))*1), 0)</f>
        <v>15</v>
      </c>
    </row>
    <row r="664" spans="1:15" x14ac:dyDescent="0.2">
      <c r="A664" t="s">
        <v>416</v>
      </c>
      <c r="B664" t="s">
        <v>948</v>
      </c>
      <c r="C664" s="14" t="s">
        <v>542</v>
      </c>
      <c r="D664" s="25">
        <v>41626</v>
      </c>
      <c r="E6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4" t="s">
        <v>71</v>
      </c>
      <c r="G664" t="str">
        <f>VLOOKUP(Table27[[#This Row],[Climber]],Table4[],2,)</f>
        <v>M</v>
      </c>
      <c r="H664">
        <f>YEAR(Table27[[#This Row],[Date]])</f>
        <v>2013</v>
      </c>
      <c r="I6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4" s="24" t="s">
        <v>282</v>
      </c>
      <c r="K664" s="24" t="s">
        <v>70</v>
      </c>
      <c r="L664" s="24">
        <v>2</v>
      </c>
      <c r="M664" s="24" t="s">
        <v>1124</v>
      </c>
      <c r="N6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4" s="24">
        <f>ROUND(SUMPRODUCT(((A$2:A$908)=Table27[[#This Row],[Climb]])*N$2:N$908)/SUMPRODUCT((((A$2:A$908)=Table27[[#This Row],[Climb]])*((N$2:N$908)&gt;0))*1), 0)</f>
        <v>15</v>
      </c>
    </row>
    <row r="665" spans="1:15" x14ac:dyDescent="0.2">
      <c r="A665" t="s">
        <v>416</v>
      </c>
      <c r="B665" t="s">
        <v>948</v>
      </c>
      <c r="C665" s="14" t="s">
        <v>665</v>
      </c>
      <c r="D665" s="25">
        <v>41632</v>
      </c>
      <c r="E6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5" t="s">
        <v>71</v>
      </c>
      <c r="G665" t="str">
        <f>VLOOKUP(Table27[[#This Row],[Climber]],Table4[],2,)</f>
        <v>M</v>
      </c>
      <c r="H665">
        <f>YEAR(Table27[[#This Row],[Date]])</f>
        <v>2013</v>
      </c>
      <c r="I6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5" s="24" t="s">
        <v>282</v>
      </c>
      <c r="K665" s="24" t="s">
        <v>70</v>
      </c>
      <c r="L665" s="24">
        <v>3</v>
      </c>
      <c r="M665" s="24" t="s">
        <v>1150</v>
      </c>
      <c r="N6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5" s="24">
        <f>ROUND(SUMPRODUCT(((A$2:A$908)=Table27[[#This Row],[Climb]])*N$2:N$908)/SUMPRODUCT((((A$2:A$908)=Table27[[#This Row],[Climb]])*((N$2:N$908)&gt;0))*1), 0)</f>
        <v>15</v>
      </c>
    </row>
    <row r="666" spans="1:15" x14ac:dyDescent="0.2">
      <c r="A666" t="s">
        <v>416</v>
      </c>
      <c r="B666" t="s">
        <v>948</v>
      </c>
      <c r="C666" s="14" t="s">
        <v>28</v>
      </c>
      <c r="D666" s="25">
        <v>42014</v>
      </c>
      <c r="E6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6" t="s">
        <v>71</v>
      </c>
      <c r="G666" t="str">
        <f>VLOOKUP(Table27[[#This Row],[Climber]],Table4[],2,)</f>
        <v>M</v>
      </c>
      <c r="H666">
        <f>YEAR(Table27[[#This Row],[Date]])</f>
        <v>2015</v>
      </c>
      <c r="I6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6" s="24" t="s">
        <v>282</v>
      </c>
      <c r="K666" s="24" t="s">
        <v>70</v>
      </c>
      <c r="L666" s="24">
        <v>4</v>
      </c>
      <c r="M666" s="24"/>
      <c r="N6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6" s="24">
        <f>ROUND(SUMPRODUCT(((A$2:A$908)=Table27[[#This Row],[Climb]])*N$2:N$908)/SUMPRODUCT((((A$2:A$908)=Table27[[#This Row],[Climb]])*((N$2:N$908)&gt;0))*1), 0)</f>
        <v>15</v>
      </c>
    </row>
    <row r="667" spans="1:15" x14ac:dyDescent="0.2">
      <c r="A667" t="s">
        <v>416</v>
      </c>
      <c r="B667" t="s">
        <v>948</v>
      </c>
      <c r="C667" s="14" t="s">
        <v>469</v>
      </c>
      <c r="D667" s="25">
        <v>43079</v>
      </c>
      <c r="E6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7" t="s">
        <v>71</v>
      </c>
      <c r="G667" t="str">
        <f>VLOOKUP(Table27[[#This Row],[Climber]],Table4[],2,)</f>
        <v>M</v>
      </c>
      <c r="H667">
        <f>YEAR(Table27[[#This Row],[Date]])</f>
        <v>2017</v>
      </c>
      <c r="I6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7" s="24" t="s">
        <v>282</v>
      </c>
      <c r="K667" s="24" t="s">
        <v>70</v>
      </c>
      <c r="L667" s="24">
        <v>5</v>
      </c>
      <c r="M667" s="24"/>
      <c r="N6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7" s="24">
        <f>ROUND(SUMPRODUCT(((A$2:A$908)=Table27[[#This Row],[Climb]])*N$2:N$908)/SUMPRODUCT((((A$2:A$908)=Table27[[#This Row],[Climb]])*((N$2:N$908)&gt;0))*1), 0)</f>
        <v>15</v>
      </c>
    </row>
    <row r="668" spans="1:15" x14ac:dyDescent="0.2">
      <c r="A668" t="s">
        <v>416</v>
      </c>
      <c r="B668" t="s">
        <v>948</v>
      </c>
      <c r="C668" s="14" t="s">
        <v>598</v>
      </c>
      <c r="D668" s="25">
        <v>43125</v>
      </c>
      <c r="E6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8" t="s">
        <v>71</v>
      </c>
      <c r="G668" t="str">
        <f>VLOOKUP(Table27[[#This Row],[Climber]],Table4[],2,)</f>
        <v>M</v>
      </c>
      <c r="H668">
        <f>YEAR(Table27[[#This Row],[Date]])</f>
        <v>2018</v>
      </c>
      <c r="I6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8" s="24" t="s">
        <v>282</v>
      </c>
      <c r="K668" s="24" t="s">
        <v>70</v>
      </c>
      <c r="L668" s="24">
        <v>6</v>
      </c>
      <c r="M668" s="24"/>
      <c r="N6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8" s="24">
        <f>ROUND(SUMPRODUCT(((A$2:A$908)=Table27[[#This Row],[Climb]])*N$2:N$908)/SUMPRODUCT((((A$2:A$908)=Table27[[#This Row],[Climb]])*((N$2:N$908)&gt;0))*1), 0)</f>
        <v>15</v>
      </c>
    </row>
    <row r="669" spans="1:15" x14ac:dyDescent="0.2">
      <c r="A669" t="s">
        <v>416</v>
      </c>
      <c r="B669" t="s">
        <v>948</v>
      </c>
      <c r="C669" s="14" t="s">
        <v>463</v>
      </c>
      <c r="D669" s="25">
        <v>43132</v>
      </c>
      <c r="E6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9" t="s">
        <v>71</v>
      </c>
      <c r="G669" t="str">
        <f>VLOOKUP(Table27[[#This Row],[Climber]],Table4[],2,)</f>
        <v>M</v>
      </c>
      <c r="H669">
        <f>YEAR(Table27[[#This Row],[Date]])</f>
        <v>2018</v>
      </c>
      <c r="I6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9" s="24" t="s">
        <v>282</v>
      </c>
      <c r="K669" s="24" t="s">
        <v>70</v>
      </c>
      <c r="L669" s="24">
        <v>7</v>
      </c>
      <c r="M669" s="24" t="s">
        <v>1322</v>
      </c>
      <c r="N6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9" s="24">
        <f>ROUND(SUMPRODUCT(((A$2:A$908)=Table27[[#This Row],[Climb]])*N$2:N$908)/SUMPRODUCT((((A$2:A$908)=Table27[[#This Row],[Climb]])*((N$2:N$908)&gt;0))*1), 0)</f>
        <v>15</v>
      </c>
    </row>
    <row r="670" spans="1:15" x14ac:dyDescent="0.2">
      <c r="A670" t="s">
        <v>733</v>
      </c>
      <c r="B670" t="s">
        <v>734</v>
      </c>
      <c r="C670" s="14" t="s">
        <v>732</v>
      </c>
      <c r="D670" s="25">
        <v>43111</v>
      </c>
      <c r="E6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0" t="s">
        <v>71</v>
      </c>
      <c r="G670" t="str">
        <f>VLOOKUP(Table27[[#This Row],[Climber]],Table4[],2,)</f>
        <v>M</v>
      </c>
      <c r="H670">
        <f>YEAR(Table27[[#This Row],[Date]])</f>
        <v>2018</v>
      </c>
      <c r="I6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0" s="24" t="s">
        <v>734</v>
      </c>
      <c r="K670" s="24" t="s">
        <v>70</v>
      </c>
      <c r="L670" s="24">
        <v>1</v>
      </c>
      <c r="M670" s="24"/>
      <c r="N6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0" s="24">
        <f>ROUND(SUMPRODUCT(((A$2:A$908)=Table27[[#This Row],[Climb]])*N$2:N$908)/SUMPRODUCT((((A$2:A$908)=Table27[[#This Row],[Climb]])*((N$2:N$908)&gt;0))*1), 0)</f>
        <v>15</v>
      </c>
    </row>
    <row r="671" spans="1:15" x14ac:dyDescent="0.2">
      <c r="A671" t="s">
        <v>313</v>
      </c>
      <c r="B671" t="s">
        <v>1096</v>
      </c>
      <c r="C671" s="14" t="s">
        <v>315</v>
      </c>
      <c r="D671" s="25">
        <v>38961</v>
      </c>
      <c r="E6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1" t="s">
        <v>71</v>
      </c>
      <c r="G671" t="str">
        <f>VLOOKUP(Table27[[#This Row],[Climber]],Table4[],2,)</f>
        <v>M</v>
      </c>
      <c r="H671">
        <f>YEAR(Table27[[#This Row],[Date]])</f>
        <v>2006</v>
      </c>
      <c r="I6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1" s="24" t="s">
        <v>314</v>
      </c>
      <c r="K671" s="24" t="s">
        <v>70</v>
      </c>
      <c r="L671" s="24">
        <v>1</v>
      </c>
      <c r="M671" s="24"/>
      <c r="N6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1" s="24">
        <f>ROUND(SUMPRODUCT(((A$2:A$908)=Table27[[#This Row],[Climb]])*N$2:N$908)/SUMPRODUCT((((A$2:A$908)=Table27[[#This Row],[Climb]])*((N$2:N$908)&gt;0))*1), 0)</f>
        <v>15</v>
      </c>
    </row>
    <row r="672" spans="1:15" x14ac:dyDescent="0.2">
      <c r="A672" t="s">
        <v>420</v>
      </c>
      <c r="B672" t="s">
        <v>392</v>
      </c>
      <c r="C672" s="14" t="s">
        <v>31</v>
      </c>
      <c r="D672" s="25">
        <v>43402</v>
      </c>
      <c r="E6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2" t="s">
        <v>71</v>
      </c>
      <c r="G672" t="str">
        <f>VLOOKUP(Table27[[#This Row],[Climber]],Table4[],2,)</f>
        <v>M</v>
      </c>
      <c r="H672">
        <f>YEAR(Table27[[#This Row],[Date]])</f>
        <v>2018</v>
      </c>
      <c r="I6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2" s="24" t="s">
        <v>392</v>
      </c>
      <c r="K672" s="24" t="s">
        <v>88</v>
      </c>
      <c r="L672" s="24">
        <v>1</v>
      </c>
      <c r="M672" s="24" t="s">
        <v>1166</v>
      </c>
      <c r="N6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2" s="24">
        <f>ROUND(SUMPRODUCT(((A$2:A$908)=Table27[[#This Row],[Climb]])*N$2:N$908)/SUMPRODUCT((((A$2:A$908)=Table27[[#This Row],[Climb]])*((N$2:N$908)&gt;0))*1), 0)</f>
        <v>16</v>
      </c>
    </row>
    <row r="673" spans="1:15" x14ac:dyDescent="0.2">
      <c r="A673" t="s">
        <v>1067</v>
      </c>
      <c r="B673" t="s">
        <v>392</v>
      </c>
      <c r="C673" s="14" t="s">
        <v>429</v>
      </c>
      <c r="D673" s="25">
        <v>41341</v>
      </c>
      <c r="E6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3" t="s">
        <v>71</v>
      </c>
      <c r="G673" s="24" t="str">
        <f>VLOOKUP(Table27[[#This Row],[Climber]],Table4[],2,)</f>
        <v>M</v>
      </c>
      <c r="H673" s="24">
        <f>YEAR(Table27[[#This Row],[Date]])</f>
        <v>2013</v>
      </c>
      <c r="I6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3" s="24" t="s">
        <v>403</v>
      </c>
      <c r="K673" s="24" t="s">
        <v>70</v>
      </c>
      <c r="L673" s="24">
        <v>1</v>
      </c>
      <c r="M673" s="24" t="s">
        <v>1326</v>
      </c>
      <c r="N6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3" s="24">
        <f>ROUND(SUMPRODUCT(((A$2:A$908)=Table27[[#This Row],[Climb]])*N$2:N$908)/SUMPRODUCT((((A$2:A$908)=Table27[[#This Row],[Climb]])*((N$2:N$908)&gt;0))*1), 0)</f>
        <v>15</v>
      </c>
    </row>
    <row r="674" spans="1:15" x14ac:dyDescent="0.2">
      <c r="A674" t="s">
        <v>1067</v>
      </c>
      <c r="B674" t="s">
        <v>392</v>
      </c>
      <c r="C674" s="14" t="s">
        <v>31</v>
      </c>
      <c r="D674" s="25">
        <v>41344</v>
      </c>
      <c r="E6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4" t="s">
        <v>71</v>
      </c>
      <c r="G674" s="24" t="str">
        <f>VLOOKUP(Table27[[#This Row],[Climber]],Table4[],2,)</f>
        <v>M</v>
      </c>
      <c r="H674" s="24">
        <f>YEAR(Table27[[#This Row],[Date]])</f>
        <v>2013</v>
      </c>
      <c r="I6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4" s="24" t="s">
        <v>403</v>
      </c>
      <c r="K674" s="24" t="s">
        <v>95</v>
      </c>
      <c r="L674" s="24">
        <v>2</v>
      </c>
      <c r="M674" s="24" t="s">
        <v>1327</v>
      </c>
      <c r="N6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4" s="24">
        <f>ROUND(SUMPRODUCT(((A$2:A$908)=Table27[[#This Row],[Climb]])*N$2:N$908)/SUMPRODUCT((((A$2:A$908)=Table27[[#This Row],[Climb]])*((N$2:N$908)&gt;0))*1), 0)</f>
        <v>15</v>
      </c>
    </row>
    <row r="675" spans="1:15" x14ac:dyDescent="0.2">
      <c r="A675" t="s">
        <v>1067</v>
      </c>
      <c r="B675" t="s">
        <v>392</v>
      </c>
      <c r="C675" s="14" t="s">
        <v>542</v>
      </c>
      <c r="D675" s="25">
        <v>41587</v>
      </c>
      <c r="E6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5" t="s">
        <v>71</v>
      </c>
      <c r="G675" s="24" t="str">
        <f>VLOOKUP(Table27[[#This Row],[Climber]],Table4[],2,)</f>
        <v>M</v>
      </c>
      <c r="H675" s="24">
        <f>YEAR(Table27[[#This Row],[Date]])</f>
        <v>2013</v>
      </c>
      <c r="I6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5" s="24" t="s">
        <v>403</v>
      </c>
      <c r="K675" s="24" t="s">
        <v>95</v>
      </c>
      <c r="L675" s="24">
        <v>3</v>
      </c>
      <c r="M675" s="24" t="s">
        <v>1328</v>
      </c>
      <c r="N6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5" s="24">
        <f>ROUND(SUMPRODUCT(((A$2:A$908)=Table27[[#This Row],[Climb]])*N$2:N$908)/SUMPRODUCT((((A$2:A$908)=Table27[[#This Row],[Climb]])*((N$2:N$908)&gt;0))*1), 0)</f>
        <v>15</v>
      </c>
    </row>
    <row r="676" spans="1:15" x14ac:dyDescent="0.2">
      <c r="A676" t="s">
        <v>1067</v>
      </c>
      <c r="B676" t="s">
        <v>392</v>
      </c>
      <c r="C676" s="14" t="s">
        <v>1066</v>
      </c>
      <c r="D676" s="25">
        <v>43592</v>
      </c>
      <c r="E6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6" t="s">
        <v>71</v>
      </c>
      <c r="G676" s="24" t="s">
        <v>801</v>
      </c>
      <c r="H676" s="24">
        <f>YEAR(Table27[[#This Row],[Date]])</f>
        <v>2019</v>
      </c>
      <c r="I6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6" s="24" t="s">
        <v>403</v>
      </c>
      <c r="K676" s="24" t="s">
        <v>70</v>
      </c>
      <c r="L676" s="24">
        <v>4</v>
      </c>
      <c r="M676" s="24"/>
      <c r="N6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6" s="24">
        <f>ROUND(SUMPRODUCT(((A$2:A$908)=Table27[[#This Row],[Climb]])*N$2:N$908)/SUMPRODUCT((((A$2:A$908)=Table27[[#This Row],[Climb]])*((N$2:N$908)&gt;0))*1), 0)</f>
        <v>15</v>
      </c>
    </row>
    <row r="677" spans="1:15" x14ac:dyDescent="0.2">
      <c r="A677" t="s">
        <v>391</v>
      </c>
      <c r="B677" t="s">
        <v>392</v>
      </c>
      <c r="C677" s="14" t="s">
        <v>31</v>
      </c>
      <c r="D677" s="25">
        <v>42641</v>
      </c>
      <c r="E6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7" t="s">
        <v>71</v>
      </c>
      <c r="G677" t="str">
        <f>VLOOKUP(Table27[[#This Row],[Climber]],Table4[],2,)</f>
        <v>M</v>
      </c>
      <c r="H677">
        <f>YEAR(Table27[[#This Row],[Date]])</f>
        <v>2016</v>
      </c>
      <c r="I6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7" s="24" t="s">
        <v>392</v>
      </c>
      <c r="K677" s="24" t="s">
        <v>88</v>
      </c>
      <c r="L677" s="24">
        <v>1</v>
      </c>
      <c r="M677" s="24" t="s">
        <v>1329</v>
      </c>
      <c r="N6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7" s="24">
        <f>ROUND(SUMPRODUCT(((A$2:A$908)=Table27[[#This Row],[Climb]])*N$2:N$908)/SUMPRODUCT((((A$2:A$908)=Table27[[#This Row],[Climb]])*((N$2:N$908)&gt;0))*1), 0)</f>
        <v>16</v>
      </c>
    </row>
    <row r="678" spans="1:15" x14ac:dyDescent="0.2">
      <c r="A678" t="s">
        <v>391</v>
      </c>
      <c r="B678" t="s">
        <v>392</v>
      </c>
      <c r="C678" s="14" t="s">
        <v>429</v>
      </c>
      <c r="D678" s="25">
        <v>42668</v>
      </c>
      <c r="E6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8" t="s">
        <v>71</v>
      </c>
      <c r="G678" t="str">
        <f>VLOOKUP(Table27[[#This Row],[Climber]],Table4[],2,)</f>
        <v>M</v>
      </c>
      <c r="H678">
        <f>YEAR(Table27[[#This Row],[Date]])</f>
        <v>2016</v>
      </c>
      <c r="I6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8" s="24" t="s">
        <v>392</v>
      </c>
      <c r="K678" s="24" t="s">
        <v>88</v>
      </c>
      <c r="L678" s="24">
        <v>2</v>
      </c>
      <c r="M678" s="24" t="s">
        <v>1330</v>
      </c>
      <c r="N6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8" s="24">
        <f>ROUND(SUMPRODUCT(((A$2:A$908)=Table27[[#This Row],[Climb]])*N$2:N$908)/SUMPRODUCT((((A$2:A$908)=Table27[[#This Row],[Climb]])*((N$2:N$908)&gt;0))*1), 0)</f>
        <v>16</v>
      </c>
    </row>
    <row r="679" spans="1:15" x14ac:dyDescent="0.2">
      <c r="A679" t="s">
        <v>391</v>
      </c>
      <c r="B679" t="s">
        <v>392</v>
      </c>
      <c r="C679" s="14" t="s">
        <v>542</v>
      </c>
      <c r="D679" s="25">
        <v>42967</v>
      </c>
      <c r="E6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9" t="s">
        <v>71</v>
      </c>
      <c r="G679" t="str">
        <f>VLOOKUP(Table27[[#This Row],[Climber]],Table4[],2,)</f>
        <v>M</v>
      </c>
      <c r="H679">
        <f>YEAR(Table27[[#This Row],[Date]])</f>
        <v>2017</v>
      </c>
      <c r="I6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9" s="24" t="s">
        <v>392</v>
      </c>
      <c r="K679" s="24" t="s">
        <v>88</v>
      </c>
      <c r="L679" s="24">
        <v>3</v>
      </c>
      <c r="M679" s="24" t="s">
        <v>1188</v>
      </c>
      <c r="N6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9" s="24">
        <f>ROUND(SUMPRODUCT(((A$2:A$908)=Table27[[#This Row],[Climb]])*N$2:N$908)/SUMPRODUCT((((A$2:A$908)=Table27[[#This Row],[Climb]])*((N$2:N$908)&gt;0))*1), 0)</f>
        <v>16</v>
      </c>
    </row>
    <row r="680" spans="1:15" x14ac:dyDescent="0.2">
      <c r="A680" t="s">
        <v>391</v>
      </c>
      <c r="B680" t="s">
        <v>392</v>
      </c>
      <c r="C680" s="14" t="s">
        <v>390</v>
      </c>
      <c r="D680" s="25">
        <v>42993</v>
      </c>
      <c r="E6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0" t="s">
        <v>71</v>
      </c>
      <c r="G680" t="str">
        <f>VLOOKUP(Table27[[#This Row],[Climber]],Table4[],2,)</f>
        <v>M</v>
      </c>
      <c r="H680">
        <f>YEAR(Table27[[#This Row],[Date]])</f>
        <v>2017</v>
      </c>
      <c r="I6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0" s="24" t="s">
        <v>392</v>
      </c>
      <c r="K680" s="24" t="s">
        <v>88</v>
      </c>
      <c r="L680" s="24">
        <v>4</v>
      </c>
      <c r="M680" s="24" t="s">
        <v>1166</v>
      </c>
      <c r="N6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0" s="24">
        <f>ROUND(SUMPRODUCT(((A$2:A$908)=Table27[[#This Row],[Climb]])*N$2:N$908)/SUMPRODUCT((((A$2:A$908)=Table27[[#This Row],[Climb]])*((N$2:N$908)&gt;0))*1), 0)</f>
        <v>16</v>
      </c>
    </row>
    <row r="681" spans="1:15" x14ac:dyDescent="0.2">
      <c r="A681" t="s">
        <v>391</v>
      </c>
      <c r="B681" t="s">
        <v>392</v>
      </c>
      <c r="C681" s="14" t="s">
        <v>507</v>
      </c>
      <c r="D681" s="25">
        <v>43301</v>
      </c>
      <c r="E6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1" t="s">
        <v>71</v>
      </c>
      <c r="G681" t="str">
        <f>VLOOKUP(Table27[[#This Row],[Climber]],Table4[],2,)</f>
        <v>M</v>
      </c>
      <c r="H681">
        <f>YEAR(Table27[[#This Row],[Date]])</f>
        <v>2018</v>
      </c>
      <c r="I6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1" s="24" t="s">
        <v>392</v>
      </c>
      <c r="K681" s="24" t="s">
        <v>88</v>
      </c>
      <c r="L681" s="24">
        <v>5</v>
      </c>
      <c r="M681" s="24"/>
      <c r="N6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1" s="24">
        <f>ROUND(SUMPRODUCT(((A$2:A$908)=Table27[[#This Row],[Climb]])*N$2:N$908)/SUMPRODUCT((((A$2:A$908)=Table27[[#This Row],[Climb]])*((N$2:N$908)&gt;0))*1), 0)</f>
        <v>16</v>
      </c>
    </row>
    <row r="682" spans="1:15" x14ac:dyDescent="0.2">
      <c r="A682" t="s">
        <v>391</v>
      </c>
      <c r="B682" t="s">
        <v>392</v>
      </c>
      <c r="C682" s="14" t="s">
        <v>722</v>
      </c>
      <c r="D682" s="25">
        <v>43370</v>
      </c>
      <c r="E6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2" t="s">
        <v>71</v>
      </c>
      <c r="G682" t="str">
        <f>VLOOKUP(Table27[[#This Row],[Climber]],Table4[],2,)</f>
        <v>M</v>
      </c>
      <c r="H682">
        <f>YEAR(Table27[[#This Row],[Date]])</f>
        <v>2018</v>
      </c>
      <c r="I6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2" s="24" t="s">
        <v>392</v>
      </c>
      <c r="K682" s="24" t="s">
        <v>1156</v>
      </c>
      <c r="L682" s="24">
        <v>6</v>
      </c>
      <c r="M682" s="24" t="s">
        <v>1156</v>
      </c>
      <c r="N6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682" s="24">
        <f>ROUND(SUMPRODUCT(((A$2:A$908)=Table27[[#This Row],[Climb]])*N$2:N$908)/SUMPRODUCT((((A$2:A$908)=Table27[[#This Row],[Climb]])*((N$2:N$908)&gt;0))*1), 0)</f>
        <v>16</v>
      </c>
    </row>
    <row r="683" spans="1:15" x14ac:dyDescent="0.2">
      <c r="A683" t="s">
        <v>30</v>
      </c>
      <c r="B683" t="s">
        <v>392</v>
      </c>
      <c r="C683" s="14" t="s">
        <v>31</v>
      </c>
      <c r="D683" s="25">
        <v>40472</v>
      </c>
      <c r="E6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3" t="s">
        <v>71</v>
      </c>
      <c r="G683" t="str">
        <f>VLOOKUP(Table27[[#This Row],[Climber]],Table4[],2,)</f>
        <v>M</v>
      </c>
      <c r="H683">
        <f>YEAR(Table27[[#This Row],[Date]])</f>
        <v>2010</v>
      </c>
      <c r="I6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3" s="24" t="s">
        <v>392</v>
      </c>
      <c r="K683" s="24" t="s">
        <v>88</v>
      </c>
      <c r="L683" s="24">
        <v>1</v>
      </c>
      <c r="M683" s="24" t="s">
        <v>1331</v>
      </c>
      <c r="N6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3" s="24">
        <f>ROUND(SUMPRODUCT(((A$2:A$908)=Table27[[#This Row],[Climb]])*N$2:N$908)/SUMPRODUCT((((A$2:A$908)=Table27[[#This Row],[Climb]])*((N$2:N$908)&gt;0))*1), 0)</f>
        <v>16</v>
      </c>
    </row>
    <row r="684" spans="1:15" x14ac:dyDescent="0.2">
      <c r="A684" t="s">
        <v>30</v>
      </c>
      <c r="B684" t="s">
        <v>392</v>
      </c>
      <c r="C684" s="14" t="s">
        <v>701</v>
      </c>
      <c r="D684" s="25">
        <v>42538</v>
      </c>
      <c r="E6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4" t="s">
        <v>71</v>
      </c>
      <c r="G684" t="str">
        <f>VLOOKUP(Table27[[#This Row],[Climber]],Table4[],2,)</f>
        <v>M</v>
      </c>
      <c r="H684">
        <f>YEAR(Table27[[#This Row],[Date]])</f>
        <v>2016</v>
      </c>
      <c r="I6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4" s="24" t="s">
        <v>392</v>
      </c>
      <c r="K684" s="24" t="s">
        <v>1002</v>
      </c>
      <c r="L684" s="24">
        <v>2</v>
      </c>
      <c r="M684" s="24" t="s">
        <v>1298</v>
      </c>
      <c r="N6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4" s="24">
        <f>ROUND(SUMPRODUCT(((A$2:A$908)=Table27[[#This Row],[Climb]])*N$2:N$908)/SUMPRODUCT((((A$2:A$908)=Table27[[#This Row],[Climb]])*((N$2:N$908)&gt;0))*1), 0)</f>
        <v>16</v>
      </c>
    </row>
    <row r="685" spans="1:15" x14ac:dyDescent="0.2">
      <c r="A685" t="s">
        <v>421</v>
      </c>
      <c r="B685" t="s">
        <v>392</v>
      </c>
      <c r="C685" s="14" t="s">
        <v>31</v>
      </c>
      <c r="D685" s="25">
        <v>40968</v>
      </c>
      <c r="E6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5" t="s">
        <v>71</v>
      </c>
      <c r="G685" t="str">
        <f>VLOOKUP(Table27[[#This Row],[Climber]],Table4[],2,)</f>
        <v>M</v>
      </c>
      <c r="H685">
        <f>YEAR(Table27[[#This Row],[Date]])</f>
        <v>2012</v>
      </c>
      <c r="I6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5" s="24" t="s">
        <v>392</v>
      </c>
      <c r="K685" s="24" t="s">
        <v>70</v>
      </c>
      <c r="L685" s="24">
        <v>1</v>
      </c>
      <c r="M685" s="24" t="s">
        <v>1147</v>
      </c>
      <c r="N6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5" s="24">
        <f>ROUND(SUMPRODUCT(((A$2:A$908)=Table27[[#This Row],[Climb]])*N$2:N$908)/SUMPRODUCT((((A$2:A$908)=Table27[[#This Row],[Climb]])*((N$2:N$908)&gt;0))*1), 0)</f>
        <v>15</v>
      </c>
    </row>
    <row r="686" spans="1:15" x14ac:dyDescent="0.2">
      <c r="A686" t="s">
        <v>421</v>
      </c>
      <c r="B686" t="s">
        <v>392</v>
      </c>
      <c r="C686" s="14" t="s">
        <v>665</v>
      </c>
      <c r="D686" s="25">
        <v>41017</v>
      </c>
      <c r="E6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6" t="s">
        <v>71</v>
      </c>
      <c r="G686" t="str">
        <f>VLOOKUP(Table27[[#This Row],[Climber]],Table4[],2,)</f>
        <v>M</v>
      </c>
      <c r="H686">
        <f>YEAR(Table27[[#This Row],[Date]])</f>
        <v>2012</v>
      </c>
      <c r="I6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6" s="24" t="s">
        <v>392</v>
      </c>
      <c r="K686" s="24" t="s">
        <v>70</v>
      </c>
      <c r="L686" s="24">
        <v>2</v>
      </c>
      <c r="M686" s="24" t="s">
        <v>1332</v>
      </c>
      <c r="N6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6" s="24">
        <f>ROUND(SUMPRODUCT(((A$2:A$908)=Table27[[#This Row],[Climb]])*N$2:N$908)/SUMPRODUCT((((A$2:A$908)=Table27[[#This Row],[Climb]])*((N$2:N$908)&gt;0))*1), 0)</f>
        <v>15</v>
      </c>
    </row>
    <row r="687" spans="1:15" x14ac:dyDescent="0.2">
      <c r="A687" t="s">
        <v>421</v>
      </c>
      <c r="B687" t="s">
        <v>392</v>
      </c>
      <c r="C687" s="14" t="s">
        <v>429</v>
      </c>
      <c r="D687" s="25">
        <v>41027</v>
      </c>
      <c r="E6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7" t="s">
        <v>71</v>
      </c>
      <c r="G687" t="str">
        <f>VLOOKUP(Table27[[#This Row],[Climber]],Table4[],2,)</f>
        <v>M</v>
      </c>
      <c r="H687">
        <f>YEAR(Table27[[#This Row],[Date]])</f>
        <v>2012</v>
      </c>
      <c r="I6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7" s="24" t="s">
        <v>392</v>
      </c>
      <c r="K687" s="24" t="s">
        <v>70</v>
      </c>
      <c r="L687" s="24">
        <v>3</v>
      </c>
      <c r="M687" s="24" t="s">
        <v>1231</v>
      </c>
      <c r="N6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7" s="24">
        <f>ROUND(SUMPRODUCT(((A$2:A$908)=Table27[[#This Row],[Climb]])*N$2:N$908)/SUMPRODUCT((((A$2:A$908)=Table27[[#This Row],[Climb]])*((N$2:N$908)&gt;0))*1), 0)</f>
        <v>15</v>
      </c>
    </row>
    <row r="688" spans="1:15" x14ac:dyDescent="0.2">
      <c r="A688" t="s">
        <v>421</v>
      </c>
      <c r="B688" t="s">
        <v>392</v>
      </c>
      <c r="C688" s="14" t="s">
        <v>518</v>
      </c>
      <c r="D688" s="25">
        <v>41664</v>
      </c>
      <c r="E6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8" t="s">
        <v>71</v>
      </c>
      <c r="G688" t="str">
        <f>VLOOKUP(Table27[[#This Row],[Climber]],Table4[],2,)</f>
        <v>M</v>
      </c>
      <c r="H688">
        <f>YEAR(Table27[[#This Row],[Date]])</f>
        <v>2014</v>
      </c>
      <c r="I6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8" s="24" t="s">
        <v>392</v>
      </c>
      <c r="K688" s="24" t="s">
        <v>1002</v>
      </c>
      <c r="L688" s="24">
        <v>4</v>
      </c>
      <c r="M688" s="24" t="s">
        <v>1333</v>
      </c>
      <c r="N6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8" s="24">
        <f>ROUND(SUMPRODUCT(((A$2:A$908)=Table27[[#This Row],[Climb]])*N$2:N$908)/SUMPRODUCT((((A$2:A$908)=Table27[[#This Row],[Climb]])*((N$2:N$908)&gt;0))*1), 0)</f>
        <v>15</v>
      </c>
    </row>
    <row r="689" spans="1:15" x14ac:dyDescent="0.2">
      <c r="A689" t="s">
        <v>421</v>
      </c>
      <c r="B689" t="s">
        <v>392</v>
      </c>
      <c r="C689" s="14" t="s">
        <v>754</v>
      </c>
      <c r="D689" s="25">
        <v>42269</v>
      </c>
      <c r="E6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9" t="s">
        <v>71</v>
      </c>
      <c r="G689" t="str">
        <f>VLOOKUP(Table27[[#This Row],[Climber]],Table4[],2,)</f>
        <v>M</v>
      </c>
      <c r="H689">
        <f>YEAR(Table27[[#This Row],[Date]])</f>
        <v>2015</v>
      </c>
      <c r="I6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9" s="24" t="s">
        <v>392</v>
      </c>
      <c r="K689" s="24" t="s">
        <v>70</v>
      </c>
      <c r="L689" s="24">
        <v>5</v>
      </c>
      <c r="M689" s="24"/>
      <c r="N6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9" s="24">
        <f>ROUND(SUMPRODUCT(((A$2:A$908)=Table27[[#This Row],[Climb]])*N$2:N$908)/SUMPRODUCT((((A$2:A$908)=Table27[[#This Row],[Climb]])*((N$2:N$908)&gt;0))*1), 0)</f>
        <v>15</v>
      </c>
    </row>
    <row r="690" spans="1:15" x14ac:dyDescent="0.2">
      <c r="A690" t="s">
        <v>421</v>
      </c>
      <c r="B690" t="s">
        <v>392</v>
      </c>
      <c r="C690" s="14" t="s">
        <v>658</v>
      </c>
      <c r="D690" s="25">
        <v>42728</v>
      </c>
      <c r="E6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0" t="s">
        <v>71</v>
      </c>
      <c r="G690" t="str">
        <f>VLOOKUP(Table27[[#This Row],[Climber]],Table4[],2,)</f>
        <v>M</v>
      </c>
      <c r="H690">
        <f>YEAR(Table27[[#This Row],[Date]])</f>
        <v>2016</v>
      </c>
      <c r="I6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0" s="24" t="s">
        <v>392</v>
      </c>
      <c r="K690" s="24" t="s">
        <v>70</v>
      </c>
      <c r="L690" s="24">
        <v>6</v>
      </c>
      <c r="M690" s="24" t="s">
        <v>1147</v>
      </c>
      <c r="N6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0" s="24">
        <f>ROUND(SUMPRODUCT(((A$2:A$908)=Table27[[#This Row],[Climb]])*N$2:N$908)/SUMPRODUCT((((A$2:A$908)=Table27[[#This Row],[Climb]])*((N$2:N$908)&gt;0))*1), 0)</f>
        <v>15</v>
      </c>
    </row>
    <row r="691" spans="1:15" x14ac:dyDescent="0.2">
      <c r="A691" t="s">
        <v>421</v>
      </c>
      <c r="B691" t="s">
        <v>392</v>
      </c>
      <c r="C691" s="14" t="s">
        <v>507</v>
      </c>
      <c r="D691" s="25">
        <v>43172</v>
      </c>
      <c r="E6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1" t="s">
        <v>71</v>
      </c>
      <c r="G691" t="str">
        <f>VLOOKUP(Table27[[#This Row],[Climber]],Table4[],2,)</f>
        <v>M</v>
      </c>
      <c r="H691">
        <f>YEAR(Table27[[#This Row],[Date]])</f>
        <v>2018</v>
      </c>
      <c r="I6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1" s="24" t="s">
        <v>392</v>
      </c>
      <c r="K691" s="24" t="s">
        <v>70</v>
      </c>
      <c r="L691" s="24">
        <v>7</v>
      </c>
      <c r="M691" s="24"/>
      <c r="N6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1" s="24">
        <f>ROUND(SUMPRODUCT(((A$2:A$908)=Table27[[#This Row],[Climb]])*N$2:N$908)/SUMPRODUCT((((A$2:A$908)=Table27[[#This Row],[Climb]])*((N$2:N$908)&gt;0))*1), 0)</f>
        <v>15</v>
      </c>
    </row>
    <row r="692" spans="1:15" x14ac:dyDescent="0.2">
      <c r="A692" t="s">
        <v>421</v>
      </c>
      <c r="B692" t="s">
        <v>392</v>
      </c>
      <c r="C692" s="14" t="s">
        <v>1066</v>
      </c>
      <c r="D692" s="25">
        <v>43576</v>
      </c>
      <c r="E6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2" t="s">
        <v>71</v>
      </c>
      <c r="G692" s="24" t="s">
        <v>801</v>
      </c>
      <c r="H692" s="24">
        <f>YEAR(Table27[[#This Row],[Date]])</f>
        <v>2019</v>
      </c>
      <c r="I6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2" s="24" t="s">
        <v>392</v>
      </c>
      <c r="K692" s="24" t="s">
        <v>70</v>
      </c>
      <c r="L692" s="24">
        <v>8</v>
      </c>
      <c r="M692" s="24" t="s">
        <v>1147</v>
      </c>
      <c r="N6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2" s="24">
        <f>ROUND(SUMPRODUCT(((A$2:A$908)=Table27[[#This Row],[Climb]])*N$2:N$908)/SUMPRODUCT((((A$2:A$908)=Table27[[#This Row],[Climb]])*((N$2:N$908)&gt;0))*1), 0)</f>
        <v>15</v>
      </c>
    </row>
    <row r="693" spans="1:15" x14ac:dyDescent="0.2">
      <c r="A693" t="s">
        <v>421</v>
      </c>
      <c r="B693" t="s">
        <v>392</v>
      </c>
      <c r="C693" s="14" t="s">
        <v>1064</v>
      </c>
      <c r="D693" s="25">
        <v>43603</v>
      </c>
      <c r="E6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3" t="s">
        <v>71</v>
      </c>
      <c r="G693" s="24" t="s">
        <v>801</v>
      </c>
      <c r="H693" s="24">
        <f>YEAR(Table27[[#This Row],[Date]])</f>
        <v>2019</v>
      </c>
      <c r="I6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3" s="24" t="s">
        <v>392</v>
      </c>
      <c r="K693" s="24" t="s">
        <v>70</v>
      </c>
      <c r="L693" s="24">
        <v>9</v>
      </c>
      <c r="M693" s="24" t="s">
        <v>1147</v>
      </c>
      <c r="N6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3" s="24">
        <f>ROUND(SUMPRODUCT(((A$2:A$908)=Table27[[#This Row],[Climb]])*N$2:N$908)/SUMPRODUCT((((A$2:A$908)=Table27[[#This Row],[Climb]])*((N$2:N$908)&gt;0))*1), 0)</f>
        <v>15</v>
      </c>
    </row>
    <row r="694" spans="1:15" x14ac:dyDescent="0.2">
      <c r="A694" t="s">
        <v>426</v>
      </c>
      <c r="B694" t="s">
        <v>392</v>
      </c>
      <c r="C694" s="14" t="s">
        <v>429</v>
      </c>
      <c r="D694" s="25">
        <v>42655</v>
      </c>
      <c r="E6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4" t="s">
        <v>71</v>
      </c>
      <c r="G694" t="str">
        <f>VLOOKUP(Table27[[#This Row],[Climber]],Table4[],2,)</f>
        <v>M</v>
      </c>
      <c r="H694">
        <f>YEAR(Table27[[#This Row],[Date]])</f>
        <v>2016</v>
      </c>
      <c r="I6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4" s="24" t="s">
        <v>132</v>
      </c>
      <c r="K694" s="24" t="s">
        <v>70</v>
      </c>
      <c r="L694" s="24">
        <v>1</v>
      </c>
      <c r="M694" s="24"/>
      <c r="N6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4" s="24">
        <f>ROUND(SUMPRODUCT(((A$2:A$908)=Table27[[#This Row],[Climb]])*N$2:N$908)/SUMPRODUCT((((A$2:A$908)=Table27[[#This Row],[Climb]])*((N$2:N$908)&gt;0))*1), 0)</f>
        <v>15</v>
      </c>
    </row>
    <row r="695" spans="1:15" x14ac:dyDescent="0.2">
      <c r="A695" t="s">
        <v>426</v>
      </c>
      <c r="B695" t="s">
        <v>392</v>
      </c>
      <c r="C695" s="14" t="s">
        <v>31</v>
      </c>
      <c r="D695" s="25">
        <v>42656</v>
      </c>
      <c r="E6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5" t="s">
        <v>71</v>
      </c>
      <c r="G695" t="str">
        <f>VLOOKUP(Table27[[#This Row],[Climber]],Table4[],2,)</f>
        <v>M</v>
      </c>
      <c r="H695">
        <f>YEAR(Table27[[#This Row],[Date]])</f>
        <v>2016</v>
      </c>
      <c r="I6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5" s="24" t="s">
        <v>132</v>
      </c>
      <c r="K695" s="24" t="s">
        <v>70</v>
      </c>
      <c r="L695" s="24">
        <v>2</v>
      </c>
      <c r="M695" s="24" t="s">
        <v>1147</v>
      </c>
      <c r="N6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5" s="24">
        <f>ROUND(SUMPRODUCT(((A$2:A$908)=Table27[[#This Row],[Climb]])*N$2:N$908)/SUMPRODUCT((((A$2:A$908)=Table27[[#This Row],[Climb]])*((N$2:N$908)&gt;0))*1), 0)</f>
        <v>15</v>
      </c>
    </row>
    <row r="696" spans="1:15" x14ac:dyDescent="0.2">
      <c r="A696" t="s">
        <v>426</v>
      </c>
      <c r="B696" t="s">
        <v>392</v>
      </c>
      <c r="C696" s="14" t="s">
        <v>665</v>
      </c>
      <c r="D696" s="25">
        <v>42666</v>
      </c>
      <c r="E6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6" t="s">
        <v>71</v>
      </c>
      <c r="G696" t="str">
        <f>VLOOKUP(Table27[[#This Row],[Climber]],Table4[],2,)</f>
        <v>M</v>
      </c>
      <c r="H696">
        <f>YEAR(Table27[[#This Row],[Date]])</f>
        <v>2016</v>
      </c>
      <c r="I6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6" s="24" t="s">
        <v>132</v>
      </c>
      <c r="K696" s="24" t="s">
        <v>70</v>
      </c>
      <c r="L696" s="24">
        <v>3</v>
      </c>
      <c r="M696" s="24"/>
      <c r="N6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6" s="24">
        <f>ROUND(SUMPRODUCT(((A$2:A$908)=Table27[[#This Row],[Climb]])*N$2:N$908)/SUMPRODUCT((((A$2:A$908)=Table27[[#This Row],[Climb]])*((N$2:N$908)&gt;0))*1), 0)</f>
        <v>15</v>
      </c>
    </row>
    <row r="697" spans="1:15" x14ac:dyDescent="0.2">
      <c r="A697" t="s">
        <v>426</v>
      </c>
      <c r="B697" t="s">
        <v>392</v>
      </c>
      <c r="C697" s="14" t="s">
        <v>711</v>
      </c>
      <c r="D697" s="25">
        <v>43004</v>
      </c>
      <c r="E6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7" t="s">
        <v>71</v>
      </c>
      <c r="G697" t="str">
        <f>VLOOKUP(Table27[[#This Row],[Climber]],Table4[],2,)</f>
        <v>M</v>
      </c>
      <c r="H697">
        <f>YEAR(Table27[[#This Row],[Date]])</f>
        <v>2017</v>
      </c>
      <c r="I6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7" s="24" t="s">
        <v>132</v>
      </c>
      <c r="K697" s="24" t="s">
        <v>70</v>
      </c>
      <c r="L697" s="24">
        <v>4</v>
      </c>
      <c r="M697" s="24"/>
      <c r="N6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7" s="24">
        <f>ROUND(SUMPRODUCT(((A$2:A$908)=Table27[[#This Row],[Climb]])*N$2:N$908)/SUMPRODUCT((((A$2:A$908)=Table27[[#This Row],[Climb]])*((N$2:N$908)&gt;0))*1), 0)</f>
        <v>15</v>
      </c>
    </row>
    <row r="698" spans="1:15" x14ac:dyDescent="0.2">
      <c r="A698" t="s">
        <v>426</v>
      </c>
      <c r="B698" t="s">
        <v>392</v>
      </c>
      <c r="C698" s="14" t="s">
        <v>507</v>
      </c>
      <c r="D698" s="25">
        <v>43202</v>
      </c>
      <c r="E6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8" t="s">
        <v>71</v>
      </c>
      <c r="G698" t="str">
        <f>VLOOKUP(Table27[[#This Row],[Climber]],Table4[],2,)</f>
        <v>M</v>
      </c>
      <c r="H698">
        <f>YEAR(Table27[[#This Row],[Date]])</f>
        <v>2018</v>
      </c>
      <c r="I6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8" s="24" t="s">
        <v>132</v>
      </c>
      <c r="K698" s="24" t="s">
        <v>70</v>
      </c>
      <c r="L698" s="24">
        <v>5</v>
      </c>
      <c r="M698" s="24"/>
      <c r="N6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8" s="24">
        <f>ROUND(SUMPRODUCT(((A$2:A$908)=Table27[[#This Row],[Climb]])*N$2:N$908)/SUMPRODUCT((((A$2:A$908)=Table27[[#This Row],[Climb]])*((N$2:N$908)&gt;0))*1), 0)</f>
        <v>15</v>
      </c>
    </row>
    <row r="699" spans="1:15" x14ac:dyDescent="0.2">
      <c r="A699" t="s">
        <v>426</v>
      </c>
      <c r="B699" t="s">
        <v>392</v>
      </c>
      <c r="C699" s="14" t="s">
        <v>503</v>
      </c>
      <c r="D699" s="25">
        <v>43615</v>
      </c>
      <c r="E6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9" t="s">
        <v>71</v>
      </c>
      <c r="G699" s="24" t="str">
        <f>VLOOKUP(Table27[[#This Row],[Climber]],Table4[],2,)</f>
        <v>M</v>
      </c>
      <c r="H699" s="24">
        <f>YEAR(Table27[[#This Row],[Date]])</f>
        <v>2019</v>
      </c>
      <c r="I69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9" s="24" t="s">
        <v>132</v>
      </c>
      <c r="K699" s="24" t="s">
        <v>1116</v>
      </c>
      <c r="L699" s="24">
        <v>6</v>
      </c>
      <c r="M699" s="24"/>
      <c r="N6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99" s="24">
        <f>ROUND(SUMPRODUCT(((A$2:A$908)=Table27[[#This Row],[Climb]])*N$2:N$908)/SUMPRODUCT((((A$2:A$908)=Table27[[#This Row],[Climb]])*((N$2:N$908)&gt;0))*1), 0)</f>
        <v>15</v>
      </c>
    </row>
    <row r="700" spans="1:15" x14ac:dyDescent="0.2">
      <c r="A700" t="s">
        <v>950</v>
      </c>
      <c r="B700" t="s">
        <v>397</v>
      </c>
      <c r="C700" s="2" t="s">
        <v>393</v>
      </c>
      <c r="D700" s="25">
        <v>39337</v>
      </c>
      <c r="E7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0" t="s">
        <v>53</v>
      </c>
      <c r="G700" t="str">
        <f>VLOOKUP(Table27[[#This Row],[Climber]],Table4[],2,)</f>
        <v>M</v>
      </c>
      <c r="H700">
        <f>YEAR(Table27[[#This Row],[Date]])</f>
        <v>2007</v>
      </c>
      <c r="I7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0" s="24" t="s">
        <v>397</v>
      </c>
      <c r="K700" s="24" t="s">
        <v>66</v>
      </c>
      <c r="L700" s="24">
        <v>1</v>
      </c>
      <c r="M700" s="24"/>
      <c r="N7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0" s="24">
        <f>ROUND(SUMPRODUCT(((A$2:A$908)=Table27[[#This Row],[Climb]])*N$2:N$908)/SUMPRODUCT((((A$2:A$908)=Table27[[#This Row],[Climb]])*((N$2:N$908)&gt;0))*1), 0)</f>
        <v>2</v>
      </c>
    </row>
    <row r="701" spans="1:15" x14ac:dyDescent="0.2">
      <c r="A701" t="s">
        <v>950</v>
      </c>
      <c r="B701" t="s">
        <v>397</v>
      </c>
      <c r="C701" s="2" t="s">
        <v>615</v>
      </c>
      <c r="D701" s="25">
        <v>40410</v>
      </c>
      <c r="E7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1" t="s">
        <v>53</v>
      </c>
      <c r="G701" t="str">
        <f>VLOOKUP(Table27[[#This Row],[Climber]],Table4[],2,)</f>
        <v>M</v>
      </c>
      <c r="H701">
        <f>YEAR(Table27[[#This Row],[Date]])</f>
        <v>2010</v>
      </c>
      <c r="I7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1" s="24" t="s">
        <v>397</v>
      </c>
      <c r="K701" s="24" t="s">
        <v>66</v>
      </c>
      <c r="L701" s="24">
        <v>2</v>
      </c>
      <c r="M701" s="24"/>
      <c r="N7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1" s="24">
        <f>ROUND(SUMPRODUCT(((A$2:A$908)=Table27[[#This Row],[Climb]])*N$2:N$908)/SUMPRODUCT((((A$2:A$908)=Table27[[#This Row],[Climb]])*((N$2:N$908)&gt;0))*1), 0)</f>
        <v>2</v>
      </c>
    </row>
    <row r="702" spans="1:15" x14ac:dyDescent="0.2">
      <c r="A702" t="s">
        <v>950</v>
      </c>
      <c r="B702" t="s">
        <v>397</v>
      </c>
      <c r="C702" s="2" t="s">
        <v>952</v>
      </c>
      <c r="D702" s="25">
        <v>40805</v>
      </c>
      <c r="E7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2" t="s">
        <v>53</v>
      </c>
      <c r="G702" t="str">
        <f>VLOOKUP(Table27[[#This Row],[Climber]],Table4[],2,)</f>
        <v>M</v>
      </c>
      <c r="H702">
        <f>YEAR(Table27[[#This Row],[Date]])</f>
        <v>2011</v>
      </c>
      <c r="I7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2" s="24" t="s">
        <v>397</v>
      </c>
      <c r="K702" s="24" t="s">
        <v>66</v>
      </c>
      <c r="L702" s="24">
        <v>3</v>
      </c>
      <c r="M702" s="24"/>
      <c r="N7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2" s="24">
        <f>ROUND(SUMPRODUCT(((A$2:A$908)=Table27[[#This Row],[Climb]])*N$2:N$908)/SUMPRODUCT((((A$2:A$908)=Table27[[#This Row],[Climb]])*((N$2:N$908)&gt;0))*1), 0)</f>
        <v>2</v>
      </c>
    </row>
    <row r="703" spans="1:15" x14ac:dyDescent="0.2">
      <c r="A703" t="s">
        <v>950</v>
      </c>
      <c r="B703" t="s">
        <v>397</v>
      </c>
      <c r="C703" s="2" t="s">
        <v>953</v>
      </c>
      <c r="D703" s="25" t="s">
        <v>792</v>
      </c>
      <c r="E7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3" t="s">
        <v>53</v>
      </c>
      <c r="G703" t="str">
        <f>VLOOKUP(Table27[[#This Row],[Climber]],Table4[],2,)</f>
        <v>M</v>
      </c>
      <c r="H703">
        <f>YEAR(Table27[[#This Row],[Date]])</f>
        <v>2012</v>
      </c>
      <c r="I7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3" s="24" t="s">
        <v>397</v>
      </c>
      <c r="K703" s="24" t="s">
        <v>66</v>
      </c>
      <c r="L703" s="24">
        <v>4</v>
      </c>
      <c r="M703" s="24"/>
      <c r="N7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3" s="24">
        <f>ROUND(SUMPRODUCT(((A$2:A$908)=Table27[[#This Row],[Climb]])*N$2:N$908)/SUMPRODUCT((((A$2:A$908)=Table27[[#This Row],[Climb]])*((N$2:N$908)&gt;0))*1), 0)</f>
        <v>2</v>
      </c>
    </row>
    <row r="704" spans="1:15" x14ac:dyDescent="0.2">
      <c r="A704" t="s">
        <v>950</v>
      </c>
      <c r="B704" t="s">
        <v>397</v>
      </c>
      <c r="C704" s="2" t="s">
        <v>935</v>
      </c>
      <c r="D704" s="25">
        <v>42959</v>
      </c>
      <c r="E7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4" t="s">
        <v>53</v>
      </c>
      <c r="G704" t="str">
        <f>VLOOKUP(Table27[[#This Row],[Climber]],Table4[],2,)</f>
        <v>M</v>
      </c>
      <c r="H704">
        <f>YEAR(Table27[[#This Row],[Date]])</f>
        <v>2017</v>
      </c>
      <c r="I7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4" s="24" t="s">
        <v>397</v>
      </c>
      <c r="K704" s="24" t="s">
        <v>66</v>
      </c>
      <c r="L704" s="24">
        <v>5</v>
      </c>
      <c r="M704" s="24"/>
      <c r="N7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4" s="24">
        <f>ROUND(SUMPRODUCT(((A$2:A$908)=Table27[[#This Row],[Climb]])*N$2:N$908)/SUMPRODUCT((((A$2:A$908)=Table27[[#This Row],[Climb]])*((N$2:N$908)&gt;0))*1), 0)</f>
        <v>2</v>
      </c>
    </row>
    <row r="705" spans="1:15" x14ac:dyDescent="0.2">
      <c r="A705" t="s">
        <v>1334</v>
      </c>
      <c r="B705" t="s">
        <v>397</v>
      </c>
      <c r="C705" s="14" t="s">
        <v>393</v>
      </c>
      <c r="D705" s="25">
        <v>39394</v>
      </c>
      <c r="E7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5" t="s">
        <v>53</v>
      </c>
      <c r="G705" t="str">
        <f>VLOOKUP(Table27[[#This Row],[Climber]],Table4[],2,)</f>
        <v>M</v>
      </c>
      <c r="H705">
        <f>YEAR(Table27[[#This Row],[Date]])</f>
        <v>2007</v>
      </c>
      <c r="I7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5" s="24" t="s">
        <v>397</v>
      </c>
      <c r="K705" s="24" t="s">
        <v>52</v>
      </c>
      <c r="L705" s="24">
        <v>1</v>
      </c>
      <c r="M705" s="24"/>
      <c r="N7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5" s="24">
        <f>ROUND(SUMPRODUCT(((A$2:A$908)=Table27[[#This Row],[Climb]])*N$2:N$908)/SUMPRODUCT((((A$2:A$908)=Table27[[#This Row],[Climb]])*((N$2:N$908)&gt;0))*1), 0)</f>
        <v>3</v>
      </c>
    </row>
    <row r="706" spans="1:15" x14ac:dyDescent="0.2">
      <c r="A706" t="s">
        <v>1334</v>
      </c>
      <c r="B706" t="s">
        <v>397</v>
      </c>
      <c r="C706" s="14" t="s">
        <v>615</v>
      </c>
      <c r="D706" s="25">
        <v>40419</v>
      </c>
      <c r="E7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6" t="s">
        <v>53</v>
      </c>
      <c r="G706" t="str">
        <f>VLOOKUP(Table27[[#This Row],[Climber]],Table4[],2,)</f>
        <v>M</v>
      </c>
      <c r="H706">
        <f>YEAR(Table27[[#This Row],[Date]])</f>
        <v>2010</v>
      </c>
      <c r="I7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6" s="24" t="s">
        <v>397</v>
      </c>
      <c r="K706" s="24" t="s">
        <v>52</v>
      </c>
      <c r="L706" s="24">
        <v>2</v>
      </c>
      <c r="M706" s="24"/>
      <c r="N7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6" s="24">
        <f>ROUND(SUMPRODUCT(((A$2:A$908)=Table27[[#This Row],[Climb]])*N$2:N$908)/SUMPRODUCT((((A$2:A$908)=Table27[[#This Row],[Climb]])*((N$2:N$908)&gt;0))*1), 0)</f>
        <v>3</v>
      </c>
    </row>
    <row r="707" spans="1:15" x14ac:dyDescent="0.2">
      <c r="A707" t="s">
        <v>949</v>
      </c>
      <c r="B707" t="s">
        <v>397</v>
      </c>
      <c r="C707" s="14" t="s">
        <v>393</v>
      </c>
      <c r="D707" s="25">
        <v>39704</v>
      </c>
      <c r="E7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7" t="s">
        <v>53</v>
      </c>
      <c r="G707" t="str">
        <f>VLOOKUP(Table27[[#This Row],[Climber]],Table4[],2,)</f>
        <v>M</v>
      </c>
      <c r="H707">
        <f>YEAR(Table27[[#This Row],[Date]])</f>
        <v>2008</v>
      </c>
      <c r="I7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7" s="24" t="s">
        <v>397</v>
      </c>
      <c r="K707" s="24" t="s">
        <v>52</v>
      </c>
      <c r="L707" s="24">
        <v>1</v>
      </c>
      <c r="M707" s="24"/>
      <c r="N7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7" s="24">
        <f>ROUND(SUMPRODUCT(((A$2:A$908)=Table27[[#This Row],[Climb]])*N$2:N$908)/SUMPRODUCT((((A$2:A$908)=Table27[[#This Row],[Climb]])*((N$2:N$908)&gt;0))*1), 0)</f>
        <v>3</v>
      </c>
    </row>
    <row r="708" spans="1:15" x14ac:dyDescent="0.2">
      <c r="A708" t="s">
        <v>892</v>
      </c>
      <c r="B708" t="s">
        <v>397</v>
      </c>
      <c r="C708" s="2" t="s">
        <v>951</v>
      </c>
      <c r="D708" s="25">
        <v>42892</v>
      </c>
      <c r="E7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8" t="s">
        <v>53</v>
      </c>
      <c r="G708" t="str">
        <f>VLOOKUP(Table27[[#This Row],[Climber]],Table4[],2,)</f>
        <v>M</v>
      </c>
      <c r="H708">
        <f>YEAR(Table27[[#This Row],[Date]])</f>
        <v>2017</v>
      </c>
      <c r="I7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8" s="24" t="s">
        <v>397</v>
      </c>
      <c r="K708" s="24" t="s">
        <v>66</v>
      </c>
      <c r="L708" s="24">
        <v>1</v>
      </c>
      <c r="M708" s="24"/>
      <c r="N7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8" s="24">
        <f>ROUND(SUMPRODUCT(((A$2:A$908)=Table27[[#This Row],[Climb]])*N$2:N$908)/SUMPRODUCT((((A$2:A$908)=Table27[[#This Row],[Climb]])*((N$2:N$908)&gt;0))*1), 0)</f>
        <v>2</v>
      </c>
    </row>
    <row r="709" spans="1:15" x14ac:dyDescent="0.2">
      <c r="A709" t="s">
        <v>892</v>
      </c>
      <c r="B709" t="s">
        <v>397</v>
      </c>
      <c r="C709" s="2" t="s">
        <v>954</v>
      </c>
      <c r="D709" s="25">
        <v>43001</v>
      </c>
      <c r="E7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9" t="s">
        <v>53</v>
      </c>
      <c r="G709" t="str">
        <f>VLOOKUP(Table27[[#This Row],[Climber]],Table4[],2,)</f>
        <v>M</v>
      </c>
      <c r="H709">
        <f>YEAR(Table27[[#This Row],[Date]])</f>
        <v>2017</v>
      </c>
      <c r="I7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9" s="24" t="s">
        <v>397</v>
      </c>
      <c r="K709" s="24" t="s">
        <v>66</v>
      </c>
      <c r="L709" s="24">
        <v>2</v>
      </c>
      <c r="M709" s="24"/>
      <c r="N7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9" s="24">
        <f>ROUND(SUMPRODUCT(((A$2:A$908)=Table27[[#This Row],[Climb]])*N$2:N$908)/SUMPRODUCT((((A$2:A$908)=Table27[[#This Row],[Climb]])*((N$2:N$908)&gt;0))*1), 0)</f>
        <v>2</v>
      </c>
    </row>
    <row r="710" spans="1:15" x14ac:dyDescent="0.2">
      <c r="A710" t="s">
        <v>892</v>
      </c>
      <c r="B710" t="s">
        <v>397</v>
      </c>
      <c r="C710" s="2" t="s">
        <v>802</v>
      </c>
      <c r="D710" s="25">
        <v>43350</v>
      </c>
      <c r="E7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0" t="s">
        <v>53</v>
      </c>
      <c r="G710" t="str">
        <f>VLOOKUP(Table27[[#This Row],[Climber]],Table4[],2,)</f>
        <v>M</v>
      </c>
      <c r="H710">
        <f>YEAR(Table27[[#This Row],[Date]])</f>
        <v>2018</v>
      </c>
      <c r="I7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0" s="24" t="s">
        <v>397</v>
      </c>
      <c r="K710" s="24" t="s">
        <v>66</v>
      </c>
      <c r="L710" s="24">
        <v>3</v>
      </c>
      <c r="M710" s="24" t="s">
        <v>1230</v>
      </c>
      <c r="N7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0" s="24">
        <f>ROUND(SUMPRODUCT(((A$2:A$908)=Table27[[#This Row],[Climb]])*N$2:N$908)/SUMPRODUCT((((A$2:A$908)=Table27[[#This Row],[Climb]])*((N$2:N$908)&gt;0))*1), 0)</f>
        <v>2</v>
      </c>
    </row>
    <row r="711" spans="1:15" x14ac:dyDescent="0.2">
      <c r="A711" t="s">
        <v>955</v>
      </c>
      <c r="B711" t="s">
        <v>956</v>
      </c>
      <c r="C711" s="2" t="s">
        <v>961</v>
      </c>
      <c r="D711" s="25">
        <v>39369</v>
      </c>
      <c r="E7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1" t="s">
        <v>53</v>
      </c>
      <c r="G711" t="str">
        <f>VLOOKUP(Table27[[#This Row],[Climber]],Table4[],2,)</f>
        <v>M</v>
      </c>
      <c r="H711">
        <f>YEAR(Table27[[#This Row],[Date]])</f>
        <v>2007</v>
      </c>
      <c r="I7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1" s="24" t="s">
        <v>956</v>
      </c>
      <c r="K711" s="24" t="s">
        <v>66</v>
      </c>
      <c r="L711" s="24">
        <v>1</v>
      </c>
      <c r="M711" s="24" t="s">
        <v>1335</v>
      </c>
      <c r="N7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1" s="24">
        <f>ROUND(SUMPRODUCT(((A$2:A$908)=Table27[[#This Row],[Climb]])*N$2:N$908)/SUMPRODUCT((((A$2:A$908)=Table27[[#This Row],[Climb]])*((N$2:N$908)&gt;0))*1), 0)</f>
        <v>2</v>
      </c>
    </row>
    <row r="712" spans="1:15" x14ac:dyDescent="0.2">
      <c r="A712" t="s">
        <v>955</v>
      </c>
      <c r="B712" t="s">
        <v>956</v>
      </c>
      <c r="C712" s="2" t="s">
        <v>31</v>
      </c>
      <c r="D712" s="25" t="s">
        <v>798</v>
      </c>
      <c r="E7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2" t="s">
        <v>53</v>
      </c>
      <c r="G712" t="str">
        <f>VLOOKUP(Table27[[#This Row],[Climber]],Table4[],2,)</f>
        <v>M</v>
      </c>
      <c r="H712">
        <f>YEAR(Table27[[#This Row],[Date]])</f>
        <v>2010</v>
      </c>
      <c r="I7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2" s="24" t="s">
        <v>956</v>
      </c>
      <c r="K712" s="24" t="s">
        <v>66</v>
      </c>
      <c r="L712" s="24">
        <v>2</v>
      </c>
      <c r="M712" s="24" t="s">
        <v>1336</v>
      </c>
      <c r="N7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2" s="24">
        <f>ROUND(SUMPRODUCT(((A$2:A$908)=Table27[[#This Row],[Climb]])*N$2:N$908)/SUMPRODUCT((((A$2:A$908)=Table27[[#This Row],[Climb]])*((N$2:N$908)&gt;0))*1), 0)</f>
        <v>2</v>
      </c>
    </row>
    <row r="713" spans="1:15" x14ac:dyDescent="0.2">
      <c r="A713" t="s">
        <v>955</v>
      </c>
      <c r="B713" t="s">
        <v>956</v>
      </c>
      <c r="C713" s="2" t="s">
        <v>959</v>
      </c>
      <c r="D713" s="25" t="s">
        <v>809</v>
      </c>
      <c r="E7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3" t="s">
        <v>53</v>
      </c>
      <c r="G713" t="str">
        <f>VLOOKUP(Table27[[#This Row],[Climber]],Table4[],2,)</f>
        <v>M</v>
      </c>
      <c r="H713">
        <f>YEAR(Table27[[#This Row],[Date]])</f>
        <v>2011</v>
      </c>
      <c r="I7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3" s="24" t="s">
        <v>956</v>
      </c>
      <c r="K713" s="24" t="s">
        <v>1002</v>
      </c>
      <c r="L713" s="24">
        <v>3</v>
      </c>
      <c r="M713" s="24"/>
      <c r="N7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13" s="24">
        <f>ROUND(SUMPRODUCT(((A$2:A$908)=Table27[[#This Row],[Climb]])*N$2:N$908)/SUMPRODUCT((((A$2:A$908)=Table27[[#This Row],[Climb]])*((N$2:N$908)&gt;0))*1), 0)</f>
        <v>2</v>
      </c>
    </row>
    <row r="714" spans="1:15" x14ac:dyDescent="0.2">
      <c r="A714" t="s">
        <v>955</v>
      </c>
      <c r="B714" t="s">
        <v>956</v>
      </c>
      <c r="C714" s="2" t="s">
        <v>957</v>
      </c>
      <c r="D714" s="25" t="s">
        <v>829</v>
      </c>
      <c r="E7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4" t="s">
        <v>53</v>
      </c>
      <c r="G714" t="str">
        <f>VLOOKUP(Table27[[#This Row],[Climber]],Table4[],2,)</f>
        <v>M</v>
      </c>
      <c r="H714">
        <f>YEAR(Table27[[#This Row],[Date]])</f>
        <v>2013</v>
      </c>
      <c r="I7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4" s="24" t="s">
        <v>956</v>
      </c>
      <c r="K714" s="24" t="s">
        <v>66</v>
      </c>
      <c r="L714" s="24">
        <v>4</v>
      </c>
      <c r="M714" s="24"/>
      <c r="N7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4" s="24">
        <f>ROUND(SUMPRODUCT(((A$2:A$908)=Table27[[#This Row],[Climb]])*N$2:N$908)/SUMPRODUCT((((A$2:A$908)=Table27[[#This Row],[Climb]])*((N$2:N$908)&gt;0))*1), 0)</f>
        <v>2</v>
      </c>
    </row>
    <row r="715" spans="1:15" x14ac:dyDescent="0.2">
      <c r="A715" t="s">
        <v>955</v>
      </c>
      <c r="B715" t="s">
        <v>956</v>
      </c>
      <c r="C715" s="2" t="s">
        <v>665</v>
      </c>
      <c r="D715" s="25" t="s">
        <v>829</v>
      </c>
      <c r="E7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5" t="s">
        <v>53</v>
      </c>
      <c r="G715" t="str">
        <f>VLOOKUP(Table27[[#This Row],[Climber]],Table4[],2,)</f>
        <v>M</v>
      </c>
      <c r="H715">
        <f>YEAR(Table27[[#This Row],[Date]])</f>
        <v>2013</v>
      </c>
      <c r="I7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5" s="24" t="s">
        <v>956</v>
      </c>
      <c r="K715" s="24" t="s">
        <v>66</v>
      </c>
      <c r="L715" s="24">
        <v>5</v>
      </c>
      <c r="M715" s="24"/>
      <c r="N7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5" s="24">
        <f>ROUND(SUMPRODUCT(((A$2:A$908)=Table27[[#This Row],[Climb]])*N$2:N$908)/SUMPRODUCT((((A$2:A$908)=Table27[[#This Row],[Climb]])*((N$2:N$908)&gt;0))*1), 0)</f>
        <v>2</v>
      </c>
    </row>
    <row r="716" spans="1:15" x14ac:dyDescent="0.2">
      <c r="A716" t="s">
        <v>955</v>
      </c>
      <c r="B716" t="s">
        <v>956</v>
      </c>
      <c r="C716" s="2" t="s">
        <v>209</v>
      </c>
      <c r="D716" s="25" t="s">
        <v>786</v>
      </c>
      <c r="E7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6" t="s">
        <v>53</v>
      </c>
      <c r="G716" t="str">
        <f>VLOOKUP(Table27[[#This Row],[Climber]],Table4[],2,)</f>
        <v>M</v>
      </c>
      <c r="H716">
        <f>YEAR(Table27[[#This Row],[Date]])</f>
        <v>2017</v>
      </c>
      <c r="I7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6" s="24" t="s">
        <v>956</v>
      </c>
      <c r="K716" s="24" t="s">
        <v>66</v>
      </c>
      <c r="L716" s="24">
        <v>6</v>
      </c>
      <c r="M716" s="24" t="s">
        <v>1337</v>
      </c>
      <c r="N7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6" s="24">
        <f>ROUND(SUMPRODUCT(((A$2:A$908)=Table27[[#This Row],[Climb]])*N$2:N$908)/SUMPRODUCT((((A$2:A$908)=Table27[[#This Row],[Climb]])*((N$2:N$908)&gt;0))*1), 0)</f>
        <v>2</v>
      </c>
    </row>
    <row r="717" spans="1:15" x14ac:dyDescent="0.2">
      <c r="A717" t="s">
        <v>955</v>
      </c>
      <c r="B717" t="s">
        <v>956</v>
      </c>
      <c r="C717" s="2" t="s">
        <v>960</v>
      </c>
      <c r="D717" s="25" t="s">
        <v>778</v>
      </c>
      <c r="E7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7" t="s">
        <v>53</v>
      </c>
      <c r="G717" t="str">
        <f>VLOOKUP(Table27[[#This Row],[Climber]],Table4[],2,)</f>
        <v>M</v>
      </c>
      <c r="H717">
        <f>YEAR(Table27[[#This Row],[Date]])</f>
        <v>2018</v>
      </c>
      <c r="I7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7" s="24" t="s">
        <v>956</v>
      </c>
      <c r="K717" s="24" t="s">
        <v>66</v>
      </c>
      <c r="L717" s="24">
        <v>7</v>
      </c>
      <c r="M717" s="24"/>
      <c r="N7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7" s="24">
        <f>ROUND(SUMPRODUCT(((A$2:A$908)=Table27[[#This Row],[Climb]])*N$2:N$908)/SUMPRODUCT((((A$2:A$908)=Table27[[#This Row],[Climb]])*((N$2:N$908)&gt;0))*1), 0)</f>
        <v>2</v>
      </c>
    </row>
    <row r="718" spans="1:15" x14ac:dyDescent="0.2">
      <c r="A718" t="s">
        <v>955</v>
      </c>
      <c r="B718" t="s">
        <v>956</v>
      </c>
      <c r="C718" s="2" t="s">
        <v>958</v>
      </c>
      <c r="D718" s="25">
        <v>43374</v>
      </c>
      <c r="E7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8" t="s">
        <v>53</v>
      </c>
      <c r="G718" t="str">
        <f>VLOOKUP(Table27[[#This Row],[Climber]],Table4[],2,)</f>
        <v>M</v>
      </c>
      <c r="H718">
        <f>YEAR(Table27[[#This Row],[Date]])</f>
        <v>2018</v>
      </c>
      <c r="I7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8" s="24" t="s">
        <v>956</v>
      </c>
      <c r="K718" s="24" t="s">
        <v>66</v>
      </c>
      <c r="L718" s="24">
        <v>8</v>
      </c>
      <c r="M718" s="24"/>
      <c r="N7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8" s="24">
        <f>ROUND(SUMPRODUCT(((A$2:A$908)=Table27[[#This Row],[Climb]])*N$2:N$908)/SUMPRODUCT((((A$2:A$908)=Table27[[#This Row],[Climb]])*((N$2:N$908)&gt;0))*1), 0)</f>
        <v>2</v>
      </c>
    </row>
    <row r="719" spans="1:15" x14ac:dyDescent="0.2">
      <c r="A719" t="s">
        <v>717</v>
      </c>
      <c r="B719" t="s">
        <v>718</v>
      </c>
      <c r="C719" s="14" t="s">
        <v>716</v>
      </c>
      <c r="D719" s="25">
        <v>43193</v>
      </c>
      <c r="E7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19" t="s">
        <v>53</v>
      </c>
      <c r="G719" t="str">
        <f>VLOOKUP(Table27[[#This Row],[Climber]],Table4[],2,)</f>
        <v>M</v>
      </c>
      <c r="H719">
        <f>YEAR(Table27[[#This Row],[Date]])</f>
        <v>2018</v>
      </c>
      <c r="I7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19" s="24" t="s">
        <v>718</v>
      </c>
      <c r="K719" s="24" t="s">
        <v>59</v>
      </c>
      <c r="L719" s="24">
        <v>1</v>
      </c>
      <c r="M719" s="24"/>
      <c r="N7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19" s="24">
        <f>ROUND(SUMPRODUCT(((A$2:A$908)=Table27[[#This Row],[Climb]])*N$2:N$908)/SUMPRODUCT((((A$2:A$908)=Table27[[#This Row],[Climb]])*((N$2:N$908)&gt;0))*1), 0)</f>
        <v>3</v>
      </c>
    </row>
    <row r="720" spans="1:15" x14ac:dyDescent="0.2">
      <c r="A720" t="s">
        <v>124</v>
      </c>
      <c r="B720" t="s">
        <v>965</v>
      </c>
      <c r="C720" s="14" t="s">
        <v>21</v>
      </c>
      <c r="D720" s="25">
        <v>43144</v>
      </c>
      <c r="E7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20" t="s">
        <v>53</v>
      </c>
      <c r="G720" t="str">
        <f>VLOOKUP(Table27[[#This Row],[Climber]],Table4[],2,)</f>
        <v>M</v>
      </c>
      <c r="H720">
        <f>YEAR(Table27[[#This Row],[Date]])</f>
        <v>2018</v>
      </c>
      <c r="I7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20" s="24" t="s">
        <v>125</v>
      </c>
      <c r="K720" s="24" t="s">
        <v>52</v>
      </c>
      <c r="L720" s="24">
        <v>1</v>
      </c>
      <c r="M720" s="24" t="s">
        <v>1338</v>
      </c>
      <c r="N7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20" s="24">
        <f>ROUND(SUMPRODUCT(((A$2:A$908)=Table27[[#This Row],[Climb]])*N$2:N$908)/SUMPRODUCT((((A$2:A$908)=Table27[[#This Row],[Climb]])*((N$2:N$908)&gt;0))*1), 0)</f>
        <v>3</v>
      </c>
    </row>
    <row r="721" spans="1:15" x14ac:dyDescent="0.2">
      <c r="A721" t="s">
        <v>962</v>
      </c>
      <c r="B721" t="s">
        <v>965</v>
      </c>
      <c r="C721" s="2" t="s">
        <v>21</v>
      </c>
      <c r="D721" s="25" t="s">
        <v>778</v>
      </c>
      <c r="E7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1" t="s">
        <v>53</v>
      </c>
      <c r="G721" t="str">
        <f>VLOOKUP(Table27[[#This Row],[Climber]],Table4[],2,)</f>
        <v>M</v>
      </c>
      <c r="H721">
        <f>YEAR(Table27[[#This Row],[Date]])</f>
        <v>2018</v>
      </c>
      <c r="I7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1" s="24" t="s">
        <v>965</v>
      </c>
      <c r="K721" s="24" t="s">
        <v>66</v>
      </c>
      <c r="L721" s="24">
        <v>1</v>
      </c>
      <c r="M721" s="24"/>
      <c r="N7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1" s="24">
        <f>ROUND(SUMPRODUCT(((A$2:A$908)=Table27[[#This Row],[Climb]])*N$2:N$908)/SUMPRODUCT((((A$2:A$908)=Table27[[#This Row],[Climb]])*((N$2:N$908)&gt;0))*1), 0)</f>
        <v>2</v>
      </c>
    </row>
    <row r="722" spans="1:15" x14ac:dyDescent="0.2">
      <c r="A722" t="s">
        <v>964</v>
      </c>
      <c r="B722" t="s">
        <v>965</v>
      </c>
      <c r="C722" s="2" t="s">
        <v>209</v>
      </c>
      <c r="D722" s="25" t="s">
        <v>774</v>
      </c>
      <c r="E7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2" t="s">
        <v>53</v>
      </c>
      <c r="G722" t="str">
        <f>VLOOKUP(Table27[[#This Row],[Climber]],Table4[],2,)</f>
        <v>M</v>
      </c>
      <c r="H722">
        <f>YEAR(Table27[[#This Row],[Date]])</f>
        <v>2016</v>
      </c>
      <c r="I7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2" s="24" t="s">
        <v>965</v>
      </c>
      <c r="K722" s="24" t="s">
        <v>66</v>
      </c>
      <c r="L722" s="24">
        <v>1</v>
      </c>
      <c r="M722" s="24"/>
      <c r="N7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2" s="24">
        <f>ROUND(SUMPRODUCT(((A$2:A$908)=Table27[[#This Row],[Climb]])*N$2:N$908)/SUMPRODUCT((((A$2:A$908)=Table27[[#This Row],[Climb]])*((N$2:N$908)&gt;0))*1), 0)</f>
        <v>2</v>
      </c>
    </row>
    <row r="723" spans="1:15" x14ac:dyDescent="0.2">
      <c r="A723" t="s">
        <v>964</v>
      </c>
      <c r="B723" t="s">
        <v>965</v>
      </c>
      <c r="C723" s="2" t="s">
        <v>21</v>
      </c>
      <c r="D723" s="25" t="s">
        <v>778</v>
      </c>
      <c r="E7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3" t="s">
        <v>53</v>
      </c>
      <c r="G723" t="str">
        <f>VLOOKUP(Table27[[#This Row],[Climber]],Table4[],2,)</f>
        <v>M</v>
      </c>
      <c r="H723">
        <f>YEAR(Table27[[#This Row],[Date]])</f>
        <v>2018</v>
      </c>
      <c r="I7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3" s="24" t="s">
        <v>965</v>
      </c>
      <c r="K723" s="24" t="s">
        <v>66</v>
      </c>
      <c r="L723" s="24">
        <v>2</v>
      </c>
      <c r="M723" s="24" t="s">
        <v>1339</v>
      </c>
      <c r="N7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3" s="24">
        <f>ROUND(SUMPRODUCT(((A$2:A$908)=Table27[[#This Row],[Climb]])*N$2:N$908)/SUMPRODUCT((((A$2:A$908)=Table27[[#This Row],[Climb]])*((N$2:N$908)&gt;0))*1), 0)</f>
        <v>2</v>
      </c>
    </row>
    <row r="724" spans="1:15" x14ac:dyDescent="0.2">
      <c r="A724" t="s">
        <v>964</v>
      </c>
      <c r="B724" t="s">
        <v>965</v>
      </c>
      <c r="C724" s="2" t="s">
        <v>883</v>
      </c>
      <c r="D724" s="25" t="s">
        <v>778</v>
      </c>
      <c r="E7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4" t="s">
        <v>53</v>
      </c>
      <c r="G724" t="str">
        <f>VLOOKUP(Table27[[#This Row],[Climber]],Table4[],2,)</f>
        <v>M</v>
      </c>
      <c r="H724">
        <f>YEAR(Table27[[#This Row],[Date]])</f>
        <v>2018</v>
      </c>
      <c r="I7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4" s="24" t="s">
        <v>965</v>
      </c>
      <c r="K724" s="24" t="s">
        <v>66</v>
      </c>
      <c r="L724" s="24">
        <v>3</v>
      </c>
      <c r="M724" s="24"/>
      <c r="N7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4" s="24">
        <f>ROUND(SUMPRODUCT(((A$2:A$908)=Table27[[#This Row],[Climb]])*N$2:N$908)/SUMPRODUCT((((A$2:A$908)=Table27[[#This Row],[Climb]])*((N$2:N$908)&gt;0))*1), 0)</f>
        <v>2</v>
      </c>
    </row>
    <row r="725" spans="1:15" x14ac:dyDescent="0.2">
      <c r="A725" t="s">
        <v>494</v>
      </c>
      <c r="B725" t="s">
        <v>252</v>
      </c>
      <c r="C725" s="14" t="s">
        <v>493</v>
      </c>
      <c r="D725" s="25">
        <v>39995</v>
      </c>
      <c r="E7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5" t="s">
        <v>53</v>
      </c>
      <c r="G725" t="str">
        <f>VLOOKUP(Table27[[#This Row],[Climber]],Table4[],2,)</f>
        <v>M</v>
      </c>
      <c r="H725">
        <f>YEAR(Table27[[#This Row],[Date]])</f>
        <v>2009</v>
      </c>
      <c r="I7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5" s="24" t="s">
        <v>252</v>
      </c>
      <c r="K725" s="24" t="s">
        <v>66</v>
      </c>
      <c r="L725" s="24">
        <v>1</v>
      </c>
      <c r="M725" s="24"/>
      <c r="N7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5" s="24">
        <f>ROUND(SUMPRODUCT(((A$2:A$908)=Table27[[#This Row],[Climb]])*N$2:N$908)/SUMPRODUCT((((A$2:A$908)=Table27[[#This Row],[Climb]])*((N$2:N$908)&gt;0))*1), 0)</f>
        <v>2</v>
      </c>
    </row>
    <row r="726" spans="1:15" x14ac:dyDescent="0.2">
      <c r="A726" t="s">
        <v>251</v>
      </c>
      <c r="B726" t="s">
        <v>252</v>
      </c>
      <c r="C726" s="14" t="s">
        <v>493</v>
      </c>
      <c r="D726" s="25">
        <v>39387</v>
      </c>
      <c r="E7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6" t="s">
        <v>53</v>
      </c>
      <c r="G726" t="str">
        <f>VLOOKUP(Table27[[#This Row],[Climber]],Table4[],2,)</f>
        <v>M</v>
      </c>
      <c r="H726">
        <f>YEAR(Table27[[#This Row],[Date]])</f>
        <v>2007</v>
      </c>
      <c r="I7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6" s="24" t="s">
        <v>252</v>
      </c>
      <c r="K726" s="24" t="s">
        <v>66</v>
      </c>
      <c r="L726" s="24">
        <v>1</v>
      </c>
      <c r="M726" s="24"/>
      <c r="N7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6" s="24">
        <f>ROUND(SUMPRODUCT(((A$2:A$908)=Table27[[#This Row],[Climb]])*N$2:N$908)/SUMPRODUCT((((A$2:A$908)=Table27[[#This Row],[Climb]])*((N$2:N$908)&gt;0))*1), 0)</f>
        <v>2</v>
      </c>
    </row>
    <row r="727" spans="1:15" x14ac:dyDescent="0.2">
      <c r="A727" t="s">
        <v>251</v>
      </c>
      <c r="B727" t="s">
        <v>252</v>
      </c>
      <c r="C727" s="14" t="s">
        <v>253</v>
      </c>
      <c r="D727" s="25">
        <v>43035</v>
      </c>
      <c r="E7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7" t="s">
        <v>53</v>
      </c>
      <c r="G727" t="str">
        <f>VLOOKUP(Table27[[#This Row],[Climber]],Table4[],2,)</f>
        <v>M</v>
      </c>
      <c r="H727">
        <f>YEAR(Table27[[#This Row],[Date]])</f>
        <v>2017</v>
      </c>
      <c r="I7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7" s="24" t="s">
        <v>252</v>
      </c>
      <c r="K727" s="24" t="s">
        <v>66</v>
      </c>
      <c r="L727" s="24">
        <v>2</v>
      </c>
      <c r="M727" s="24"/>
      <c r="N7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7" s="24">
        <f>ROUND(SUMPRODUCT(((A$2:A$908)=Table27[[#This Row],[Climb]])*N$2:N$908)/SUMPRODUCT((((A$2:A$908)=Table27[[#This Row],[Climb]])*((N$2:N$908)&gt;0))*1), 0)</f>
        <v>2</v>
      </c>
    </row>
    <row r="728" spans="1:15" x14ac:dyDescent="0.2">
      <c r="A728" t="s">
        <v>170</v>
      </c>
      <c r="B728" t="s">
        <v>968</v>
      </c>
      <c r="C728" s="14" t="s">
        <v>16</v>
      </c>
      <c r="D728" s="25">
        <v>42371</v>
      </c>
      <c r="E7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8" t="s">
        <v>71</v>
      </c>
      <c r="G728" t="str">
        <f>VLOOKUP(Table27[[#This Row],[Climber]],Table4[],2,)</f>
        <v>M</v>
      </c>
      <c r="H728">
        <f>YEAR(Table27[[#This Row],[Date]])</f>
        <v>2016</v>
      </c>
      <c r="I7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8" s="24" t="s">
        <v>968</v>
      </c>
      <c r="K728" s="24" t="s">
        <v>70</v>
      </c>
      <c r="L728" s="24">
        <v>1</v>
      </c>
      <c r="M728" s="24"/>
      <c r="N7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8" s="24">
        <f>ROUND(SUMPRODUCT(((A$2:A$908)=Table27[[#This Row],[Climb]])*N$2:N$908)/SUMPRODUCT((((A$2:A$908)=Table27[[#This Row],[Climb]])*((N$2:N$908)&gt;0))*1), 0)</f>
        <v>15</v>
      </c>
    </row>
    <row r="729" spans="1:15" x14ac:dyDescent="0.2">
      <c r="A729" t="s">
        <v>170</v>
      </c>
      <c r="B729" t="s">
        <v>968</v>
      </c>
      <c r="C729" s="14" t="s">
        <v>156</v>
      </c>
      <c r="D729" s="25">
        <v>42403</v>
      </c>
      <c r="E7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9" t="s">
        <v>71</v>
      </c>
      <c r="G729" t="str">
        <f>VLOOKUP(Table27[[#This Row],[Climber]],Table4[],2,)</f>
        <v>M</v>
      </c>
      <c r="H729">
        <f>YEAR(Table27[[#This Row],[Date]])</f>
        <v>2016</v>
      </c>
      <c r="I7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9" s="24" t="s">
        <v>968</v>
      </c>
      <c r="K729" s="24" t="s">
        <v>70</v>
      </c>
      <c r="L729" s="24">
        <v>2</v>
      </c>
      <c r="M729" s="24" t="s">
        <v>1341</v>
      </c>
      <c r="N7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9" s="24">
        <f>ROUND(SUMPRODUCT(((A$2:A$908)=Table27[[#This Row],[Climb]])*N$2:N$908)/SUMPRODUCT((((A$2:A$908)=Table27[[#This Row],[Climb]])*((N$2:N$908)&gt;0))*1), 0)</f>
        <v>15</v>
      </c>
    </row>
    <row r="730" spans="1:15" x14ac:dyDescent="0.2">
      <c r="A730" t="s">
        <v>170</v>
      </c>
      <c r="B730" t="s">
        <v>968</v>
      </c>
      <c r="C730" s="14" t="s">
        <v>471</v>
      </c>
      <c r="D730" s="25">
        <v>42423</v>
      </c>
      <c r="E7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0" t="s">
        <v>71</v>
      </c>
      <c r="G730" t="str">
        <f>VLOOKUP(Table27[[#This Row],[Climber]],Table4[],2,)</f>
        <v>M</v>
      </c>
      <c r="H730">
        <f>YEAR(Table27[[#This Row],[Date]])</f>
        <v>2016</v>
      </c>
      <c r="I7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0" s="24" t="s">
        <v>968</v>
      </c>
      <c r="K730" s="24" t="s">
        <v>70</v>
      </c>
      <c r="L730" s="24">
        <v>3</v>
      </c>
      <c r="M730" s="24" t="s">
        <v>1150</v>
      </c>
      <c r="N7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0" s="24">
        <f>ROUND(SUMPRODUCT(((A$2:A$908)=Table27[[#This Row],[Climb]])*N$2:N$908)/SUMPRODUCT((((A$2:A$908)=Table27[[#This Row],[Climb]])*((N$2:N$908)&gt;0))*1), 0)</f>
        <v>15</v>
      </c>
    </row>
    <row r="731" spans="1:15" x14ac:dyDescent="0.2">
      <c r="A731" t="s">
        <v>170</v>
      </c>
      <c r="B731" t="s">
        <v>968</v>
      </c>
      <c r="C731" s="14" t="s">
        <v>522</v>
      </c>
      <c r="D731" s="25">
        <v>42401</v>
      </c>
      <c r="E7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1" t="s">
        <v>71</v>
      </c>
      <c r="G731" t="str">
        <f>VLOOKUP(Table27[[#This Row],[Climber]],Table4[],2,)</f>
        <v>M</v>
      </c>
      <c r="H731">
        <f>YEAR(Table27[[#This Row],[Date]])</f>
        <v>2016</v>
      </c>
      <c r="I7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1" s="24" t="s">
        <v>968</v>
      </c>
      <c r="K731" s="24" t="s">
        <v>70</v>
      </c>
      <c r="L731" s="24">
        <v>4</v>
      </c>
      <c r="M731" s="24" t="s">
        <v>1340</v>
      </c>
      <c r="N7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1" s="24">
        <f>ROUND(SUMPRODUCT(((A$2:A$908)=Table27[[#This Row],[Climb]])*N$2:N$908)/SUMPRODUCT((((A$2:A$908)=Table27[[#This Row],[Climb]])*((N$2:N$908)&gt;0))*1), 0)</f>
        <v>15</v>
      </c>
    </row>
    <row r="732" spans="1:15" x14ac:dyDescent="0.2">
      <c r="A732" t="s">
        <v>170</v>
      </c>
      <c r="B732" t="s">
        <v>968</v>
      </c>
      <c r="C732" s="14" t="s">
        <v>629</v>
      </c>
      <c r="D732" s="25">
        <v>42728</v>
      </c>
      <c r="E7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2" t="s">
        <v>71</v>
      </c>
      <c r="G732" t="str">
        <f>VLOOKUP(Table27[[#This Row],[Climber]],Table4[],2,)</f>
        <v>M</v>
      </c>
      <c r="H732">
        <f>YEAR(Table27[[#This Row],[Date]])</f>
        <v>2016</v>
      </c>
      <c r="I7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2" s="24" t="s">
        <v>968</v>
      </c>
      <c r="K732" s="24" t="s">
        <v>70</v>
      </c>
      <c r="L732" s="24">
        <v>5</v>
      </c>
      <c r="M732" s="24" t="s">
        <v>1342</v>
      </c>
      <c r="N7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2" s="24">
        <f>ROUND(SUMPRODUCT(((A$2:A$908)=Table27[[#This Row],[Climb]])*N$2:N$908)/SUMPRODUCT((((A$2:A$908)=Table27[[#This Row],[Climb]])*((N$2:N$908)&gt;0))*1), 0)</f>
        <v>15</v>
      </c>
    </row>
    <row r="733" spans="1:15" x14ac:dyDescent="0.2">
      <c r="A733" t="s">
        <v>170</v>
      </c>
      <c r="B733" t="s">
        <v>968</v>
      </c>
      <c r="C733" s="14" t="s">
        <v>571</v>
      </c>
      <c r="D733" s="25">
        <v>42801</v>
      </c>
      <c r="E7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3" t="s">
        <v>71</v>
      </c>
      <c r="G733" t="str">
        <f>VLOOKUP(Table27[[#This Row],[Climber]],Table4[],2,)</f>
        <v>M</v>
      </c>
      <c r="H733">
        <f>YEAR(Table27[[#This Row],[Date]])</f>
        <v>2017</v>
      </c>
      <c r="I7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3" s="24" t="s">
        <v>968</v>
      </c>
      <c r="K733" s="24" t="s">
        <v>70</v>
      </c>
      <c r="L733" s="24">
        <v>6</v>
      </c>
      <c r="M733" s="24" t="s">
        <v>1343</v>
      </c>
      <c r="N7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3" s="24">
        <f>ROUND(SUMPRODUCT(((A$2:A$908)=Table27[[#This Row],[Climb]])*N$2:N$908)/SUMPRODUCT((((A$2:A$908)=Table27[[#This Row],[Climb]])*((N$2:N$908)&gt;0))*1), 0)</f>
        <v>15</v>
      </c>
    </row>
    <row r="734" spans="1:15" x14ac:dyDescent="0.2">
      <c r="A734" t="s">
        <v>170</v>
      </c>
      <c r="B734" t="s">
        <v>968</v>
      </c>
      <c r="C734" s="14" t="s">
        <v>534</v>
      </c>
      <c r="D734" s="25">
        <v>43113</v>
      </c>
      <c r="E7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4" t="s">
        <v>71</v>
      </c>
      <c r="G734" t="str">
        <f>VLOOKUP(Table27[[#This Row],[Climber]],Table4[],2,)</f>
        <v>M</v>
      </c>
      <c r="H734">
        <f>YEAR(Table27[[#This Row],[Date]])</f>
        <v>2018</v>
      </c>
      <c r="I7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4" s="24" t="s">
        <v>968</v>
      </c>
      <c r="K734" s="24" t="s">
        <v>95</v>
      </c>
      <c r="L734" s="24">
        <v>7</v>
      </c>
      <c r="M734" s="24" t="s">
        <v>1344</v>
      </c>
      <c r="N7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4" s="24">
        <f>ROUND(SUMPRODUCT(((A$2:A$908)=Table27[[#This Row],[Climb]])*N$2:N$908)/SUMPRODUCT((((A$2:A$908)=Table27[[#This Row],[Climb]])*((N$2:N$908)&gt;0))*1), 0)</f>
        <v>15</v>
      </c>
    </row>
    <row r="735" spans="1:15" x14ac:dyDescent="0.2">
      <c r="A735" t="s">
        <v>170</v>
      </c>
      <c r="B735" t="s">
        <v>968</v>
      </c>
      <c r="C735" s="14" t="s">
        <v>442</v>
      </c>
      <c r="D735" s="25">
        <v>43134</v>
      </c>
      <c r="E7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5" t="s">
        <v>71</v>
      </c>
      <c r="G735" t="str">
        <f>VLOOKUP(Table27[[#This Row],[Climber]],Table4[],2,)</f>
        <v>M</v>
      </c>
      <c r="H735">
        <f>YEAR(Table27[[#This Row],[Date]])</f>
        <v>2018</v>
      </c>
      <c r="I7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5" s="24" t="s">
        <v>968</v>
      </c>
      <c r="K735" s="24" t="s">
        <v>95</v>
      </c>
      <c r="L735" s="24">
        <v>8</v>
      </c>
      <c r="M735" s="24" t="s">
        <v>1345</v>
      </c>
      <c r="N7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5" s="24">
        <f>ROUND(SUMPRODUCT(((A$2:A$908)=Table27[[#This Row],[Climb]])*N$2:N$908)/SUMPRODUCT((((A$2:A$908)=Table27[[#This Row],[Climb]])*((N$2:N$908)&gt;0))*1), 0)</f>
        <v>15</v>
      </c>
    </row>
    <row r="736" spans="1:15" x14ac:dyDescent="0.2">
      <c r="A736" t="s">
        <v>170</v>
      </c>
      <c r="B736" t="s">
        <v>968</v>
      </c>
      <c r="C736" s="14" t="s">
        <v>682</v>
      </c>
      <c r="D736" s="25">
        <v>43469</v>
      </c>
      <c r="E7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6" t="s">
        <v>71</v>
      </c>
      <c r="G736" t="str">
        <f>VLOOKUP(Table27[[#This Row],[Climber]],Table4[],2,)</f>
        <v>M</v>
      </c>
      <c r="H736">
        <f>YEAR(Table27[[#This Row],[Date]])</f>
        <v>2019</v>
      </c>
      <c r="I7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6" s="24" t="s">
        <v>968</v>
      </c>
      <c r="K736" s="24" t="s">
        <v>70</v>
      </c>
      <c r="L736" s="24">
        <v>9</v>
      </c>
      <c r="M736" s="24"/>
      <c r="N7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6" s="24">
        <f>ROUND(SUMPRODUCT(((A$2:A$908)=Table27[[#This Row],[Climb]])*N$2:N$908)/SUMPRODUCT((((A$2:A$908)=Table27[[#This Row],[Climb]])*((N$2:N$908)&gt;0))*1), 0)</f>
        <v>15</v>
      </c>
    </row>
    <row r="737" spans="1:15" x14ac:dyDescent="0.2">
      <c r="A737" t="s">
        <v>306</v>
      </c>
      <c r="B737" t="s">
        <v>968</v>
      </c>
      <c r="C737" s="14" t="s">
        <v>16</v>
      </c>
      <c r="D737" s="25">
        <v>42070</v>
      </c>
      <c r="E7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7" t="s">
        <v>53</v>
      </c>
      <c r="G737" t="str">
        <f>VLOOKUP(Table27[[#This Row],[Climber]],Table4[],2,)</f>
        <v>M</v>
      </c>
      <c r="H737">
        <f>YEAR(Table27[[#This Row],[Date]])</f>
        <v>2015</v>
      </c>
      <c r="I7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7" s="24" t="s">
        <v>968</v>
      </c>
      <c r="K737" s="24" t="s">
        <v>307</v>
      </c>
      <c r="L737" s="24">
        <v>1</v>
      </c>
      <c r="M737" s="24" t="s">
        <v>307</v>
      </c>
      <c r="N7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737" s="24">
        <f>ROUND(SUMPRODUCT(((A$2:A$908)=Table27[[#This Row],[Climb]])*N$2:N$908)/SUMPRODUCT((((A$2:A$908)=Table27[[#This Row],[Climb]])*((N$2:N$908)&gt;0))*1), 0)</f>
        <v>3</v>
      </c>
    </row>
    <row r="738" spans="1:15" x14ac:dyDescent="0.2">
      <c r="A738" t="s">
        <v>306</v>
      </c>
      <c r="B738" t="s">
        <v>968</v>
      </c>
      <c r="C738" s="14" t="s">
        <v>534</v>
      </c>
      <c r="D738" s="25">
        <v>43435</v>
      </c>
      <c r="E7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8" t="s">
        <v>53</v>
      </c>
      <c r="G738" t="str">
        <f>VLOOKUP(Table27[[#This Row],[Climber]],Table4[],2,)</f>
        <v>M</v>
      </c>
      <c r="H738">
        <f>YEAR(Table27[[#This Row],[Date]])</f>
        <v>2018</v>
      </c>
      <c r="I7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8" s="24" t="s">
        <v>968</v>
      </c>
      <c r="K738" s="24" t="s">
        <v>66</v>
      </c>
      <c r="L738" s="24">
        <v>2</v>
      </c>
      <c r="M738" s="24" t="s">
        <v>1286</v>
      </c>
      <c r="N7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38" s="24">
        <f>ROUND(SUMPRODUCT(((A$2:A$908)=Table27[[#This Row],[Climb]])*N$2:N$908)/SUMPRODUCT((((A$2:A$908)=Table27[[#This Row],[Climb]])*((N$2:N$908)&gt;0))*1), 0)</f>
        <v>3</v>
      </c>
    </row>
    <row r="739" spans="1:15" x14ac:dyDescent="0.2">
      <c r="A739" t="s">
        <v>306</v>
      </c>
      <c r="B739" t="s">
        <v>968</v>
      </c>
      <c r="C739" s="14" t="s">
        <v>471</v>
      </c>
      <c r="D739" s="25">
        <v>43574</v>
      </c>
      <c r="E7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9" t="s">
        <v>53</v>
      </c>
      <c r="G739" s="24" t="str">
        <f>VLOOKUP(Table27[[#This Row],[Climber]],Table4[],2,)</f>
        <v>M</v>
      </c>
      <c r="H739" s="24">
        <f>YEAR(Table27[[#This Row],[Date]])</f>
        <v>2019</v>
      </c>
      <c r="I73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9" s="24" t="s">
        <v>968</v>
      </c>
      <c r="K739" s="24" t="s">
        <v>52</v>
      </c>
      <c r="L739" s="24">
        <v>3</v>
      </c>
      <c r="M739" s="24"/>
      <c r="N7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39" s="24">
        <f>ROUND(SUMPRODUCT(((A$2:A$908)=Table27[[#This Row],[Climb]])*N$2:N$908)/SUMPRODUCT((((A$2:A$908)=Table27[[#This Row],[Climb]])*((N$2:N$908)&gt;0))*1), 0)</f>
        <v>3</v>
      </c>
    </row>
    <row r="740" spans="1:15" x14ac:dyDescent="0.2">
      <c r="A740" t="s">
        <v>973</v>
      </c>
      <c r="B740" t="s">
        <v>974</v>
      </c>
      <c r="C740" s="2" t="s">
        <v>21</v>
      </c>
      <c r="D740" s="25" t="s">
        <v>809</v>
      </c>
      <c r="E7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0" t="s">
        <v>53</v>
      </c>
      <c r="G740" t="str">
        <f>VLOOKUP(Table27[[#This Row],[Climber]],Table4[],2,)</f>
        <v>M</v>
      </c>
      <c r="H740">
        <f>YEAR(Table27[[#This Row],[Date]])</f>
        <v>2011</v>
      </c>
      <c r="I7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0" s="24" t="s">
        <v>1019</v>
      </c>
      <c r="K740" s="24" t="s">
        <v>66</v>
      </c>
      <c r="L740" s="24">
        <v>1</v>
      </c>
      <c r="M740" s="24"/>
      <c r="N7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0" s="24">
        <f>ROUND(SUMPRODUCT(((A$2:A$908)=Table27[[#This Row],[Climb]])*N$2:N$908)/SUMPRODUCT((((A$2:A$908)=Table27[[#This Row],[Climb]])*((N$2:N$908)&gt;0))*1), 0)</f>
        <v>2</v>
      </c>
    </row>
    <row r="741" spans="1:15" x14ac:dyDescent="0.2">
      <c r="A741" t="s">
        <v>969</v>
      </c>
      <c r="B741" t="s">
        <v>117</v>
      </c>
      <c r="C741" s="2" t="s">
        <v>16</v>
      </c>
      <c r="D741" s="25" t="s">
        <v>809</v>
      </c>
      <c r="E7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1" t="s">
        <v>53</v>
      </c>
      <c r="G741" t="str">
        <f>VLOOKUP(Table27[[#This Row],[Climber]],Table4[],2,)</f>
        <v>M</v>
      </c>
      <c r="H741">
        <f>YEAR(Table27[[#This Row],[Date]])</f>
        <v>2011</v>
      </c>
      <c r="I7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1" s="24" t="s">
        <v>117</v>
      </c>
      <c r="K741" s="24" t="s">
        <v>66</v>
      </c>
      <c r="L741" s="24">
        <v>1</v>
      </c>
      <c r="M741" s="24"/>
      <c r="N7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1" s="24">
        <f>ROUND(SUMPRODUCT(((A$2:A$908)=Table27[[#This Row],[Climb]])*N$2:N$908)/SUMPRODUCT((((A$2:A$908)=Table27[[#This Row],[Climb]])*((N$2:N$908)&gt;0))*1), 0)</f>
        <v>2</v>
      </c>
    </row>
    <row r="742" spans="1:15" x14ac:dyDescent="0.2">
      <c r="A742" t="s">
        <v>969</v>
      </c>
      <c r="B742" t="s">
        <v>117</v>
      </c>
      <c r="C742" s="2" t="s">
        <v>687</v>
      </c>
      <c r="D742" s="25">
        <v>41089</v>
      </c>
      <c r="E7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2" t="s">
        <v>53</v>
      </c>
      <c r="G742" t="str">
        <f>VLOOKUP(Table27[[#This Row],[Climber]],Table4[],2,)</f>
        <v>M</v>
      </c>
      <c r="H742">
        <f>YEAR(Table27[[#This Row],[Date]])</f>
        <v>2012</v>
      </c>
      <c r="I7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2" s="24" t="s">
        <v>117</v>
      </c>
      <c r="K742" s="24" t="s">
        <v>66</v>
      </c>
      <c r="L742" s="24">
        <v>2</v>
      </c>
      <c r="M742" s="24" t="s">
        <v>1346</v>
      </c>
      <c r="N7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2" s="24">
        <f>ROUND(SUMPRODUCT(((A$2:A$908)=Table27[[#This Row],[Climb]])*N$2:N$908)/SUMPRODUCT((((A$2:A$908)=Table27[[#This Row],[Climb]])*((N$2:N$908)&gt;0))*1), 0)</f>
        <v>2</v>
      </c>
    </row>
    <row r="743" spans="1:15" x14ac:dyDescent="0.2">
      <c r="A743" t="s">
        <v>969</v>
      </c>
      <c r="B743" t="s">
        <v>117</v>
      </c>
      <c r="C743" s="2" t="s">
        <v>708</v>
      </c>
      <c r="D743" s="25">
        <v>42046</v>
      </c>
      <c r="E7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3" t="s">
        <v>53</v>
      </c>
      <c r="G743" t="str">
        <f>VLOOKUP(Table27[[#This Row],[Climber]],Table4[],2,)</f>
        <v>M</v>
      </c>
      <c r="H743">
        <f>YEAR(Table27[[#This Row],[Date]])</f>
        <v>2015</v>
      </c>
      <c r="I7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3" s="24" t="s">
        <v>117</v>
      </c>
      <c r="K743" s="24" t="s">
        <v>66</v>
      </c>
      <c r="L743" s="24">
        <v>3</v>
      </c>
      <c r="M743" s="24" t="s">
        <v>1347</v>
      </c>
      <c r="N7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3" s="24">
        <f>ROUND(SUMPRODUCT(((A$2:A$908)=Table27[[#This Row],[Climb]])*N$2:N$908)/SUMPRODUCT((((A$2:A$908)=Table27[[#This Row],[Climb]])*((N$2:N$908)&gt;0))*1), 0)</f>
        <v>2</v>
      </c>
    </row>
    <row r="744" spans="1:15" x14ac:dyDescent="0.2">
      <c r="A744" t="s">
        <v>969</v>
      </c>
      <c r="B744" t="s">
        <v>117</v>
      </c>
      <c r="C744" s="2" t="s">
        <v>534</v>
      </c>
      <c r="D744" s="25" t="s">
        <v>778</v>
      </c>
      <c r="E7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4" t="s">
        <v>53</v>
      </c>
      <c r="G744" t="str">
        <f>VLOOKUP(Table27[[#This Row],[Climber]],Table4[],2,)</f>
        <v>M</v>
      </c>
      <c r="H744">
        <f>YEAR(Table27[[#This Row],[Date]])</f>
        <v>2018</v>
      </c>
      <c r="I7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4" s="24" t="s">
        <v>117</v>
      </c>
      <c r="K744" s="24" t="s">
        <v>66</v>
      </c>
      <c r="L744" s="24">
        <v>4</v>
      </c>
      <c r="M744" s="24"/>
      <c r="N7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4" s="24">
        <f>ROUND(SUMPRODUCT(((A$2:A$908)=Table27[[#This Row],[Climb]])*N$2:N$908)/SUMPRODUCT((((A$2:A$908)=Table27[[#This Row],[Climb]])*((N$2:N$908)&gt;0))*1), 0)</f>
        <v>2</v>
      </c>
    </row>
    <row r="745" spans="1:15" x14ac:dyDescent="0.2">
      <c r="A745" t="s">
        <v>969</v>
      </c>
      <c r="B745" t="s">
        <v>117</v>
      </c>
      <c r="C745" s="2" t="s">
        <v>802</v>
      </c>
      <c r="D745" s="25">
        <v>43199</v>
      </c>
      <c r="E7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5" t="s">
        <v>53</v>
      </c>
      <c r="G745" t="str">
        <f>VLOOKUP(Table27[[#This Row],[Climber]],Table4[],2,)</f>
        <v>M</v>
      </c>
      <c r="H745">
        <f>YEAR(Table27[[#This Row],[Date]])</f>
        <v>2018</v>
      </c>
      <c r="I7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5" s="24" t="s">
        <v>117</v>
      </c>
      <c r="K745" s="24" t="s">
        <v>66</v>
      </c>
      <c r="L745" s="24">
        <v>5</v>
      </c>
      <c r="M745" s="24" t="s">
        <v>1348</v>
      </c>
      <c r="N7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5" s="24">
        <f>ROUND(SUMPRODUCT(((A$2:A$908)=Table27[[#This Row],[Climb]])*N$2:N$908)/SUMPRODUCT((((A$2:A$908)=Table27[[#This Row],[Climb]])*((N$2:N$908)&gt;0))*1), 0)</f>
        <v>2</v>
      </c>
    </row>
    <row r="746" spans="1:15" x14ac:dyDescent="0.2">
      <c r="A746" t="s">
        <v>969</v>
      </c>
      <c r="B746" t="s">
        <v>117</v>
      </c>
      <c r="C746" s="2" t="s">
        <v>21</v>
      </c>
      <c r="D746" s="25">
        <v>43504</v>
      </c>
      <c r="E7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6" t="s">
        <v>53</v>
      </c>
      <c r="G746" t="str">
        <f>VLOOKUP(Table27[[#This Row],[Climber]],Table4[],2,)</f>
        <v>M</v>
      </c>
      <c r="H746">
        <f>YEAR(Table27[[#This Row],[Date]])</f>
        <v>2019</v>
      </c>
      <c r="I7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6" s="24" t="s">
        <v>117</v>
      </c>
      <c r="K746" s="24" t="s">
        <v>66</v>
      </c>
      <c r="L746" s="24">
        <v>6</v>
      </c>
      <c r="M746" s="24" t="s">
        <v>1349</v>
      </c>
      <c r="N7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6" s="24">
        <f>ROUND(SUMPRODUCT(((A$2:A$908)=Table27[[#This Row],[Climb]])*N$2:N$908)/SUMPRODUCT((((A$2:A$908)=Table27[[#This Row],[Climb]])*((N$2:N$908)&gt;0))*1), 0)</f>
        <v>2</v>
      </c>
    </row>
    <row r="747" spans="1:15" x14ac:dyDescent="0.2">
      <c r="A747" t="s">
        <v>969</v>
      </c>
      <c r="B747" t="s">
        <v>117</v>
      </c>
      <c r="C747" s="2" t="s">
        <v>971</v>
      </c>
      <c r="D747" s="25" t="s">
        <v>778</v>
      </c>
      <c r="E7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7" t="s">
        <v>53</v>
      </c>
      <c r="G747" t="str">
        <f>VLOOKUP(Table27[[#This Row],[Climber]],Table4[],2,)</f>
        <v>M</v>
      </c>
      <c r="H747">
        <f>YEAR(Table27[[#This Row],[Date]])</f>
        <v>2018</v>
      </c>
      <c r="I7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7" s="24" t="s">
        <v>117</v>
      </c>
      <c r="K747" s="24" t="s">
        <v>66</v>
      </c>
      <c r="L747" s="24">
        <v>6</v>
      </c>
      <c r="M747" s="24"/>
      <c r="N7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7" s="24">
        <f>ROUND(SUMPRODUCT(((A$2:A$908)=Table27[[#This Row],[Climb]])*N$2:N$908)/SUMPRODUCT((((A$2:A$908)=Table27[[#This Row],[Climb]])*((N$2:N$908)&gt;0))*1), 0)</f>
        <v>2</v>
      </c>
    </row>
    <row r="748" spans="1:15" x14ac:dyDescent="0.2">
      <c r="A748" t="s">
        <v>686</v>
      </c>
      <c r="B748" t="s">
        <v>117</v>
      </c>
      <c r="C748" s="14" t="s">
        <v>687</v>
      </c>
      <c r="D748" s="25">
        <v>41089</v>
      </c>
      <c r="E7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8" t="s">
        <v>53</v>
      </c>
      <c r="G748" t="str">
        <f>VLOOKUP(Table27[[#This Row],[Climber]],Table4[],2,)</f>
        <v>M</v>
      </c>
      <c r="H748">
        <f>YEAR(Table27[[#This Row],[Date]])</f>
        <v>2012</v>
      </c>
      <c r="I7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8" s="24" t="s">
        <v>117</v>
      </c>
      <c r="K748" s="24" t="s">
        <v>59</v>
      </c>
      <c r="L748" s="24">
        <v>1</v>
      </c>
      <c r="M748" s="24" t="s">
        <v>59</v>
      </c>
      <c r="N7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48" s="24">
        <f>ROUND(SUMPRODUCT(((A$2:A$908)=Table27[[#This Row],[Climb]])*N$2:N$908)/SUMPRODUCT((((A$2:A$908)=Table27[[#This Row],[Climb]])*((N$2:N$908)&gt;0))*1), 0)</f>
        <v>3</v>
      </c>
    </row>
    <row r="749" spans="1:15" x14ac:dyDescent="0.2">
      <c r="A749" t="s">
        <v>116</v>
      </c>
      <c r="B749" t="s">
        <v>117</v>
      </c>
      <c r="C749" s="14" t="s">
        <v>16</v>
      </c>
      <c r="D749" s="25">
        <v>40165</v>
      </c>
      <c r="E7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9" t="s">
        <v>53</v>
      </c>
      <c r="G749" t="str">
        <f>VLOOKUP(Table27[[#This Row],[Climber]],Table4[],2,)</f>
        <v>M</v>
      </c>
      <c r="H749">
        <f>YEAR(Table27[[#This Row],[Date]])</f>
        <v>2009</v>
      </c>
      <c r="I7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9" s="24" t="s">
        <v>117</v>
      </c>
      <c r="K749" s="24" t="s">
        <v>52</v>
      </c>
      <c r="L749" s="24">
        <v>1</v>
      </c>
      <c r="M749" s="24" t="s">
        <v>1350</v>
      </c>
      <c r="N7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49" s="24">
        <f>ROUND(SUMPRODUCT(((A$2:A$908)=Table27[[#This Row],[Climb]])*N$2:N$908)/SUMPRODUCT((((A$2:A$908)=Table27[[#This Row],[Climb]])*((N$2:N$908)&gt;0))*1), 0)</f>
        <v>3</v>
      </c>
    </row>
    <row r="750" spans="1:15" x14ac:dyDescent="0.2">
      <c r="A750" t="s">
        <v>116</v>
      </c>
      <c r="B750" t="s">
        <v>117</v>
      </c>
      <c r="C750" s="14" t="s">
        <v>534</v>
      </c>
      <c r="D750" s="25">
        <v>43462</v>
      </c>
      <c r="E7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0" t="s">
        <v>53</v>
      </c>
      <c r="G750" t="str">
        <f>VLOOKUP(Table27[[#This Row],[Climber]],Table4[],2,)</f>
        <v>M</v>
      </c>
      <c r="H750">
        <f>YEAR(Table27[[#This Row],[Date]])</f>
        <v>2018</v>
      </c>
      <c r="I7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0" s="24" t="s">
        <v>117</v>
      </c>
      <c r="K750" s="24" t="s">
        <v>52</v>
      </c>
      <c r="L750" s="24">
        <v>2</v>
      </c>
      <c r="M750" s="24" t="s">
        <v>1351</v>
      </c>
      <c r="N7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0" s="24">
        <f>ROUND(SUMPRODUCT(((A$2:A$908)=Table27[[#This Row],[Climb]])*N$2:N$908)/SUMPRODUCT((((A$2:A$908)=Table27[[#This Row],[Climb]])*((N$2:N$908)&gt;0))*1), 0)</f>
        <v>3</v>
      </c>
    </row>
    <row r="751" spans="1:15" x14ac:dyDescent="0.2">
      <c r="A751" t="s">
        <v>116</v>
      </c>
      <c r="B751" t="s">
        <v>117</v>
      </c>
      <c r="C751" s="14" t="s">
        <v>21</v>
      </c>
      <c r="D751" s="25">
        <v>43508</v>
      </c>
      <c r="E7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1" t="s">
        <v>53</v>
      </c>
      <c r="G751" t="str">
        <f>VLOOKUP(Table27[[#This Row],[Climber]],Table4[],2,)</f>
        <v>M</v>
      </c>
      <c r="H751">
        <f>YEAR(Table27[[#This Row],[Date]])</f>
        <v>2019</v>
      </c>
      <c r="I7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1" s="24" t="s">
        <v>117</v>
      </c>
      <c r="K751" s="24" t="s">
        <v>52</v>
      </c>
      <c r="L751" s="24">
        <v>3</v>
      </c>
      <c r="M751" s="24" t="s">
        <v>1352</v>
      </c>
      <c r="N7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1" s="24">
        <f>ROUND(SUMPRODUCT(((A$2:A$908)=Table27[[#This Row],[Climb]])*N$2:N$908)/SUMPRODUCT((((A$2:A$908)=Table27[[#This Row],[Climb]])*((N$2:N$908)&gt;0))*1), 0)</f>
        <v>3</v>
      </c>
    </row>
    <row r="752" spans="1:15" x14ac:dyDescent="0.2">
      <c r="A752" t="s">
        <v>1316</v>
      </c>
      <c r="B752" t="s">
        <v>117</v>
      </c>
      <c r="C752" s="2" t="s">
        <v>687</v>
      </c>
      <c r="D752" s="25">
        <v>41629</v>
      </c>
      <c r="E7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2" t="s">
        <v>53</v>
      </c>
      <c r="G752" t="str">
        <f>VLOOKUP(Table27[[#This Row],[Climber]],Table4[],2,)</f>
        <v>M</v>
      </c>
      <c r="H752">
        <f>YEAR(Table27[[#This Row],[Date]])</f>
        <v>2013</v>
      </c>
      <c r="I7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2" s="24" t="s">
        <v>117</v>
      </c>
      <c r="K752" s="24" t="s">
        <v>66</v>
      </c>
      <c r="L752" s="24">
        <v>1</v>
      </c>
      <c r="M752" s="24" t="s">
        <v>1230</v>
      </c>
      <c r="N7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2" s="24">
        <f>ROUND(SUMPRODUCT(((A$2:A$908)=Table27[[#This Row],[Climb]])*N$2:N$908)/SUMPRODUCT((((A$2:A$908)=Table27[[#This Row],[Climb]])*((N$2:N$908)&gt;0))*1), 0)</f>
        <v>2</v>
      </c>
    </row>
    <row r="753" spans="1:15" x14ac:dyDescent="0.2">
      <c r="A753" t="s">
        <v>1316</v>
      </c>
      <c r="B753" t="s">
        <v>117</v>
      </c>
      <c r="C753" s="2" t="s">
        <v>708</v>
      </c>
      <c r="D753" s="25">
        <v>42054</v>
      </c>
      <c r="E7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3" t="s">
        <v>53</v>
      </c>
      <c r="G753" t="str">
        <f>VLOOKUP(Table27[[#This Row],[Climber]],Table4[],2,)</f>
        <v>M</v>
      </c>
      <c r="H753">
        <f>YEAR(Table27[[#This Row],[Date]])</f>
        <v>2015</v>
      </c>
      <c r="I7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3" s="24" t="s">
        <v>117</v>
      </c>
      <c r="K753" s="24" t="s">
        <v>66</v>
      </c>
      <c r="L753" s="24">
        <v>2</v>
      </c>
      <c r="M753" s="24" t="s">
        <v>1230</v>
      </c>
      <c r="N7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3" s="24">
        <f>ROUND(SUMPRODUCT(((A$2:A$908)=Table27[[#This Row],[Climb]])*N$2:N$908)/SUMPRODUCT((((A$2:A$908)=Table27[[#This Row],[Climb]])*((N$2:N$908)&gt;0))*1), 0)</f>
        <v>2</v>
      </c>
    </row>
    <row r="754" spans="1:15" x14ac:dyDescent="0.2">
      <c r="A754" t="s">
        <v>1316</v>
      </c>
      <c r="B754" t="s">
        <v>117</v>
      </c>
      <c r="C754" s="14" t="s">
        <v>451</v>
      </c>
      <c r="D754" s="25" t="s">
        <v>774</v>
      </c>
      <c r="E7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4" t="s">
        <v>53</v>
      </c>
      <c r="G754" t="str">
        <f>VLOOKUP(Table27[[#This Row],[Climber]],Table4[],2,)</f>
        <v>M</v>
      </c>
      <c r="H754">
        <f>YEAR(Table27[[#This Row],[Date]])</f>
        <v>2016</v>
      </c>
      <c r="I7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4" s="24" t="s">
        <v>117</v>
      </c>
      <c r="K754" s="24" t="s">
        <v>66</v>
      </c>
      <c r="L754" s="24">
        <v>3</v>
      </c>
      <c r="M754" s="24"/>
      <c r="N7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4" s="24">
        <f>ROUND(SUMPRODUCT(((A$2:A$908)=Table27[[#This Row],[Climb]])*N$2:N$908)/SUMPRODUCT((((A$2:A$908)=Table27[[#This Row],[Climb]])*((N$2:N$908)&gt;0))*1), 0)</f>
        <v>2</v>
      </c>
    </row>
    <row r="755" spans="1:15" x14ac:dyDescent="0.2">
      <c r="A755" t="s">
        <v>1316</v>
      </c>
      <c r="B755" t="s">
        <v>117</v>
      </c>
      <c r="C755" s="2" t="s">
        <v>615</v>
      </c>
      <c r="D755" s="25" t="s">
        <v>774</v>
      </c>
      <c r="E7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5" t="s">
        <v>53</v>
      </c>
      <c r="G755" t="str">
        <f>VLOOKUP(Table27[[#This Row],[Climber]],Table4[],2,)</f>
        <v>M</v>
      </c>
      <c r="H755">
        <f>YEAR(Table27[[#This Row],[Date]])</f>
        <v>2016</v>
      </c>
      <c r="I7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5" s="24" t="s">
        <v>117</v>
      </c>
      <c r="K755" s="24" t="s">
        <v>66</v>
      </c>
      <c r="L755" s="24">
        <v>4</v>
      </c>
      <c r="M755" s="24"/>
      <c r="N7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5" s="24">
        <f>ROUND(SUMPRODUCT(((A$2:A$908)=Table27[[#This Row],[Climb]])*N$2:N$908)/SUMPRODUCT((((A$2:A$908)=Table27[[#This Row],[Climb]])*((N$2:N$908)&gt;0))*1), 0)</f>
        <v>2</v>
      </c>
    </row>
    <row r="756" spans="1:15" x14ac:dyDescent="0.2">
      <c r="A756" t="s">
        <v>1316</v>
      </c>
      <c r="B756" t="s">
        <v>117</v>
      </c>
      <c r="C756" s="2" t="s">
        <v>534</v>
      </c>
      <c r="D756" s="25" t="s">
        <v>786</v>
      </c>
      <c r="E7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6" t="s">
        <v>53</v>
      </c>
      <c r="G756" t="str">
        <f>VLOOKUP(Table27[[#This Row],[Climber]],Table4[],2,)</f>
        <v>M</v>
      </c>
      <c r="H756">
        <f>YEAR(Table27[[#This Row],[Date]])</f>
        <v>2017</v>
      </c>
      <c r="I7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6" s="24" t="s">
        <v>117</v>
      </c>
      <c r="K756" s="24" t="s">
        <v>1258</v>
      </c>
      <c r="L756" s="24">
        <v>5</v>
      </c>
      <c r="M756" s="24" t="s">
        <v>1258</v>
      </c>
      <c r="N7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6" s="24">
        <f>ROUND(SUMPRODUCT(((A$2:A$908)=Table27[[#This Row],[Climb]])*N$2:N$908)/SUMPRODUCT((((A$2:A$908)=Table27[[#This Row],[Climb]])*((N$2:N$908)&gt;0))*1), 0)</f>
        <v>2</v>
      </c>
    </row>
    <row r="757" spans="1:15" x14ac:dyDescent="0.2">
      <c r="A757" t="s">
        <v>1316</v>
      </c>
      <c r="B757" t="s">
        <v>117</v>
      </c>
      <c r="C757" s="2" t="s">
        <v>802</v>
      </c>
      <c r="D757" s="25">
        <v>42776</v>
      </c>
      <c r="E7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7" t="s">
        <v>53</v>
      </c>
      <c r="G757" t="str">
        <f>VLOOKUP(Table27[[#This Row],[Climber]],Table4[],2,)</f>
        <v>M</v>
      </c>
      <c r="H757">
        <f>YEAR(Table27[[#This Row],[Date]])</f>
        <v>2017</v>
      </c>
      <c r="I7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7" s="24" t="s">
        <v>117</v>
      </c>
      <c r="K757" s="24" t="s">
        <v>151</v>
      </c>
      <c r="L757" s="24">
        <v>6</v>
      </c>
      <c r="M757" s="24" t="s">
        <v>1353</v>
      </c>
      <c r="N7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757" s="24">
        <f>ROUND(SUMPRODUCT(((A$2:A$908)=Table27[[#This Row],[Climb]])*N$2:N$908)/SUMPRODUCT((((A$2:A$908)=Table27[[#This Row],[Climb]])*((N$2:N$908)&gt;0))*1), 0)</f>
        <v>2</v>
      </c>
    </row>
    <row r="758" spans="1:15" x14ac:dyDescent="0.2">
      <c r="A758" t="s">
        <v>1316</v>
      </c>
      <c r="B758" t="s">
        <v>117</v>
      </c>
      <c r="C758" s="2" t="s">
        <v>972</v>
      </c>
      <c r="D758" s="25" t="s">
        <v>786</v>
      </c>
      <c r="E7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8" t="s">
        <v>53</v>
      </c>
      <c r="G758" t="str">
        <f>VLOOKUP(Table27[[#This Row],[Climber]],Table4[],2,)</f>
        <v>M</v>
      </c>
      <c r="H758">
        <f>YEAR(Table27[[#This Row],[Date]])</f>
        <v>2017</v>
      </c>
      <c r="I7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8" s="24" t="s">
        <v>117</v>
      </c>
      <c r="K758" s="24" t="s">
        <v>1258</v>
      </c>
      <c r="L758" s="24">
        <v>7</v>
      </c>
      <c r="M758" s="24"/>
      <c r="N7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8" s="24">
        <f>ROUND(SUMPRODUCT(((A$2:A$908)=Table27[[#This Row],[Climb]])*N$2:N$908)/SUMPRODUCT((((A$2:A$908)=Table27[[#This Row],[Climb]])*((N$2:N$908)&gt;0))*1), 0)</f>
        <v>2</v>
      </c>
    </row>
    <row r="759" spans="1:15" x14ac:dyDescent="0.2">
      <c r="A759" t="s">
        <v>118</v>
      </c>
      <c r="B759" t="s">
        <v>117</v>
      </c>
      <c r="C759" s="14" t="s">
        <v>16</v>
      </c>
      <c r="D759" s="25">
        <v>41311</v>
      </c>
      <c r="E7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9" t="s">
        <v>53</v>
      </c>
      <c r="G759" t="str">
        <f>VLOOKUP(Table27[[#This Row],[Climber]],Table4[],2,)</f>
        <v>M</v>
      </c>
      <c r="H759">
        <f>YEAR(Table27[[#This Row],[Date]])</f>
        <v>2013</v>
      </c>
      <c r="I7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9" s="24" t="s">
        <v>117</v>
      </c>
      <c r="K759" s="24" t="s">
        <v>52</v>
      </c>
      <c r="L759" s="24">
        <v>1</v>
      </c>
      <c r="M759" s="24"/>
      <c r="N7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9" s="24">
        <f>ROUND(SUMPRODUCT(((A$2:A$908)=Table27[[#This Row],[Climb]])*N$2:N$908)/SUMPRODUCT((((A$2:A$908)=Table27[[#This Row],[Climb]])*((N$2:N$908)&gt;0))*1), 0)</f>
        <v>3</v>
      </c>
    </row>
    <row r="760" spans="1:15" x14ac:dyDescent="0.2">
      <c r="A760" t="s">
        <v>118</v>
      </c>
      <c r="B760" t="s">
        <v>117</v>
      </c>
      <c r="C760" s="14" t="s">
        <v>21</v>
      </c>
      <c r="D760" s="25">
        <v>42419</v>
      </c>
      <c r="E7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0" t="s">
        <v>53</v>
      </c>
      <c r="G760" t="str">
        <f>VLOOKUP(Table27[[#This Row],[Climber]],Table4[],2,)</f>
        <v>M</v>
      </c>
      <c r="H760">
        <f>YEAR(Table27[[#This Row],[Date]])</f>
        <v>2016</v>
      </c>
      <c r="I7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0" s="24" t="s">
        <v>117</v>
      </c>
      <c r="K760" s="24" t="s">
        <v>52</v>
      </c>
      <c r="L760" s="24">
        <v>2</v>
      </c>
      <c r="M760" s="24" t="s">
        <v>1123</v>
      </c>
      <c r="N7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0" s="24">
        <f>ROUND(SUMPRODUCT(((A$2:A$908)=Table27[[#This Row],[Climb]])*N$2:N$908)/SUMPRODUCT((((A$2:A$908)=Table27[[#This Row],[Climb]])*((N$2:N$908)&gt;0))*1), 0)</f>
        <v>3</v>
      </c>
    </row>
    <row r="761" spans="1:15" x14ac:dyDescent="0.2">
      <c r="A761" t="s">
        <v>118</v>
      </c>
      <c r="B761" t="s">
        <v>117</v>
      </c>
      <c r="C761" s="14" t="s">
        <v>534</v>
      </c>
      <c r="D761" s="25">
        <v>43105</v>
      </c>
      <c r="E7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1" t="s">
        <v>53</v>
      </c>
      <c r="G761" t="str">
        <f>VLOOKUP(Table27[[#This Row],[Climber]],Table4[],2,)</f>
        <v>M</v>
      </c>
      <c r="H761">
        <f>YEAR(Table27[[#This Row],[Date]])</f>
        <v>2018</v>
      </c>
      <c r="I7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1" s="24" t="s">
        <v>117</v>
      </c>
      <c r="K761" s="24" t="s">
        <v>52</v>
      </c>
      <c r="L761" s="24">
        <v>3</v>
      </c>
      <c r="M761" s="24"/>
      <c r="N7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1" s="24">
        <f>ROUND(SUMPRODUCT(((A$2:A$908)=Table27[[#This Row],[Climb]])*N$2:N$908)/SUMPRODUCT((((A$2:A$908)=Table27[[#This Row],[Climb]])*((N$2:N$908)&gt;0))*1), 0)</f>
        <v>3</v>
      </c>
    </row>
    <row r="762" spans="1:15" x14ac:dyDescent="0.2">
      <c r="A762" t="s">
        <v>118</v>
      </c>
      <c r="B762" t="s">
        <v>117</v>
      </c>
      <c r="C762" s="14" t="s">
        <v>708</v>
      </c>
      <c r="D762" s="25">
        <v>43549</v>
      </c>
      <c r="E7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2" t="s">
        <v>53</v>
      </c>
      <c r="G762" s="24" t="str">
        <f>VLOOKUP(Table27[[#This Row],[Climber]],Table4[],2,)</f>
        <v>M</v>
      </c>
      <c r="H762" s="24">
        <f>YEAR(Table27[[#This Row],[Date]])</f>
        <v>2019</v>
      </c>
      <c r="I7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2" s="24" t="s">
        <v>117</v>
      </c>
      <c r="K762" s="24" t="s">
        <v>1002</v>
      </c>
      <c r="L762" s="24">
        <v>4</v>
      </c>
      <c r="M762" s="24"/>
      <c r="N7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2" s="24">
        <f>ROUND(SUMPRODUCT(((A$2:A$908)=Table27[[#This Row],[Climb]])*N$2:N$908)/SUMPRODUCT((((A$2:A$908)=Table27[[#This Row],[Climb]])*((N$2:N$908)&gt;0))*1), 0)</f>
        <v>3</v>
      </c>
    </row>
    <row r="763" spans="1:15" x14ac:dyDescent="0.2">
      <c r="A763" t="s">
        <v>979</v>
      </c>
      <c r="B763" t="s">
        <v>136</v>
      </c>
      <c r="C763" s="14" t="s">
        <v>347</v>
      </c>
      <c r="D763" s="25">
        <v>39113</v>
      </c>
      <c r="E7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3" t="s">
        <v>71</v>
      </c>
      <c r="G763" t="str">
        <f>VLOOKUP(Table27[[#This Row],[Climber]],Table4[],2,)</f>
        <v>M</v>
      </c>
      <c r="H763">
        <f>YEAR(Table27[[#This Row],[Date]])</f>
        <v>2007</v>
      </c>
      <c r="I7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3" s="24" t="s">
        <v>136</v>
      </c>
      <c r="K763" s="24" t="s">
        <v>1116</v>
      </c>
      <c r="L763" s="24">
        <v>1</v>
      </c>
      <c r="M763" s="24" t="s">
        <v>1354</v>
      </c>
      <c r="N7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3" s="24">
        <f>ROUND(SUMPRODUCT(((A$2:A$908)=Table27[[#This Row],[Climb]])*N$2:N$908)/SUMPRODUCT((((A$2:A$908)=Table27[[#This Row],[Climb]])*((N$2:N$908)&gt;0))*1), 0)</f>
        <v>15</v>
      </c>
    </row>
    <row r="764" spans="1:15" x14ac:dyDescent="0.2">
      <c r="A764" t="s">
        <v>979</v>
      </c>
      <c r="B764" t="s">
        <v>136</v>
      </c>
      <c r="C764" s="14" t="s">
        <v>649</v>
      </c>
      <c r="D764" s="25">
        <v>41608</v>
      </c>
      <c r="E7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4" t="s">
        <v>71</v>
      </c>
      <c r="G764" t="str">
        <f>VLOOKUP(Table27[[#This Row],[Climber]],Table4[],2,)</f>
        <v>M</v>
      </c>
      <c r="H764">
        <f>YEAR(Table27[[#This Row],[Date]])</f>
        <v>2013</v>
      </c>
      <c r="I7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4" s="24" t="s">
        <v>136</v>
      </c>
      <c r="K764" s="24" t="s">
        <v>1002</v>
      </c>
      <c r="L764" s="24">
        <v>2</v>
      </c>
      <c r="M764" s="24"/>
      <c r="N7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4" s="24">
        <f>ROUND(SUMPRODUCT(((A$2:A$908)=Table27[[#This Row],[Climb]])*N$2:N$908)/SUMPRODUCT((((A$2:A$908)=Table27[[#This Row],[Climb]])*((N$2:N$908)&gt;0))*1), 0)</f>
        <v>15</v>
      </c>
    </row>
    <row r="765" spans="1:15" x14ac:dyDescent="0.2">
      <c r="A765" t="s">
        <v>979</v>
      </c>
      <c r="B765" t="s">
        <v>136</v>
      </c>
      <c r="C765" s="14" t="s">
        <v>708</v>
      </c>
      <c r="D765" s="25">
        <v>41772</v>
      </c>
      <c r="E7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5" t="s">
        <v>71</v>
      </c>
      <c r="G765" t="str">
        <f>VLOOKUP(Table27[[#This Row],[Climber]],Table4[],2,)</f>
        <v>M</v>
      </c>
      <c r="H765">
        <f>YEAR(Table27[[#This Row],[Date]])</f>
        <v>2014</v>
      </c>
      <c r="I7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5" s="24" t="s">
        <v>136</v>
      </c>
      <c r="K765" s="24" t="s">
        <v>1116</v>
      </c>
      <c r="L765" s="24">
        <v>3</v>
      </c>
      <c r="M765" s="24" t="s">
        <v>1116</v>
      </c>
      <c r="N7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5" s="24">
        <f>ROUND(SUMPRODUCT(((A$2:A$908)=Table27[[#This Row],[Climb]])*N$2:N$908)/SUMPRODUCT((((A$2:A$908)=Table27[[#This Row],[Climb]])*((N$2:N$908)&gt;0))*1), 0)</f>
        <v>15</v>
      </c>
    </row>
    <row r="766" spans="1:15" x14ac:dyDescent="0.2">
      <c r="A766" t="s">
        <v>979</v>
      </c>
      <c r="B766" t="s">
        <v>136</v>
      </c>
      <c r="C766" s="14" t="s">
        <v>705</v>
      </c>
      <c r="D766" s="25">
        <v>42446</v>
      </c>
      <c r="E7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6" t="s">
        <v>71</v>
      </c>
      <c r="G766" t="str">
        <f>VLOOKUP(Table27[[#This Row],[Climber]],Table4[],2,)</f>
        <v>M</v>
      </c>
      <c r="H766">
        <f>YEAR(Table27[[#This Row],[Date]])</f>
        <v>2016</v>
      </c>
      <c r="I7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6" s="24" t="s">
        <v>136</v>
      </c>
      <c r="K766" s="24" t="s">
        <v>70</v>
      </c>
      <c r="L766" s="24">
        <v>4</v>
      </c>
      <c r="M766" s="24"/>
      <c r="N7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6" s="24">
        <f>ROUND(SUMPRODUCT(((A$2:A$908)=Table27[[#This Row],[Climb]])*N$2:N$908)/SUMPRODUCT((((A$2:A$908)=Table27[[#This Row],[Climb]])*((N$2:N$908)&gt;0))*1), 0)</f>
        <v>15</v>
      </c>
    </row>
    <row r="767" spans="1:15" x14ac:dyDescent="0.2">
      <c r="A767" t="s">
        <v>979</v>
      </c>
      <c r="B767" t="s">
        <v>136</v>
      </c>
      <c r="C767" s="14" t="s">
        <v>137</v>
      </c>
      <c r="D767" s="25">
        <v>43221</v>
      </c>
      <c r="E7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7" t="s">
        <v>71</v>
      </c>
      <c r="G767" t="str">
        <f>VLOOKUP(Table27[[#This Row],[Climber]],Table4[],2,)</f>
        <v>M</v>
      </c>
      <c r="H767">
        <f>YEAR(Table27[[#This Row],[Date]])</f>
        <v>2018</v>
      </c>
      <c r="I7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7" s="24" t="s">
        <v>136</v>
      </c>
      <c r="K767" s="24" t="s">
        <v>70</v>
      </c>
      <c r="L767" s="24">
        <v>5</v>
      </c>
      <c r="M767" s="24"/>
      <c r="N7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7" s="24">
        <f>ROUND(SUMPRODUCT(((A$2:A$908)=Table27[[#This Row],[Climb]])*N$2:N$908)/SUMPRODUCT((((A$2:A$908)=Table27[[#This Row],[Climb]])*((N$2:N$908)&gt;0))*1), 0)</f>
        <v>15</v>
      </c>
    </row>
    <row r="768" spans="1:15" x14ac:dyDescent="0.2">
      <c r="A768" t="s">
        <v>979</v>
      </c>
      <c r="B768" t="s">
        <v>136</v>
      </c>
      <c r="C768" s="14" t="s">
        <v>595</v>
      </c>
      <c r="D768" s="25">
        <v>43227</v>
      </c>
      <c r="E7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8" t="s">
        <v>71</v>
      </c>
      <c r="G768" t="str">
        <f>VLOOKUP(Table27[[#This Row],[Climber]],Table4[],2,)</f>
        <v>M</v>
      </c>
      <c r="H768">
        <f>YEAR(Table27[[#This Row],[Date]])</f>
        <v>2018</v>
      </c>
      <c r="I7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8" s="24" t="s">
        <v>136</v>
      </c>
      <c r="K768" s="24" t="s">
        <v>70</v>
      </c>
      <c r="L768" s="24">
        <v>6</v>
      </c>
      <c r="M768" s="24"/>
      <c r="N7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8" s="24">
        <f>ROUND(SUMPRODUCT(((A$2:A$908)=Table27[[#This Row],[Climb]])*N$2:N$908)/SUMPRODUCT((((A$2:A$908)=Table27[[#This Row],[Climb]])*((N$2:N$908)&gt;0))*1), 0)</f>
        <v>15</v>
      </c>
    </row>
    <row r="769" spans="1:15" x14ac:dyDescent="0.2">
      <c r="A769" t="s">
        <v>979</v>
      </c>
      <c r="B769" t="s">
        <v>136</v>
      </c>
      <c r="C769" s="14" t="s">
        <v>661</v>
      </c>
      <c r="D769" s="25">
        <v>43244</v>
      </c>
      <c r="E7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9" t="s">
        <v>71</v>
      </c>
      <c r="G769" t="str">
        <f>VLOOKUP(Table27[[#This Row],[Climber]],Table4[],2,)</f>
        <v>M</v>
      </c>
      <c r="H769">
        <f>YEAR(Table27[[#This Row],[Date]])</f>
        <v>2018</v>
      </c>
      <c r="I7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9" s="24" t="s">
        <v>136</v>
      </c>
      <c r="K769" s="24" t="s">
        <v>70</v>
      </c>
      <c r="L769" s="24">
        <v>7</v>
      </c>
      <c r="M769" s="24"/>
      <c r="N7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9" s="24">
        <f>ROUND(SUMPRODUCT(((A$2:A$908)=Table27[[#This Row],[Climb]])*N$2:N$908)/SUMPRODUCT((((A$2:A$908)=Table27[[#This Row],[Climb]])*((N$2:N$908)&gt;0))*1), 0)</f>
        <v>15</v>
      </c>
    </row>
    <row r="770" spans="1:15" x14ac:dyDescent="0.2">
      <c r="A770" t="s">
        <v>980</v>
      </c>
      <c r="B770" t="s">
        <v>136</v>
      </c>
      <c r="C770" s="14" t="s">
        <v>137</v>
      </c>
      <c r="D770" s="25">
        <v>42986</v>
      </c>
      <c r="E7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0" t="s">
        <v>71</v>
      </c>
      <c r="G770" t="str">
        <f>VLOOKUP(Table27[[#This Row],[Climber]],Table4[],2,)</f>
        <v>M</v>
      </c>
      <c r="H770">
        <f>YEAR(Table27[[#This Row],[Date]])</f>
        <v>2017</v>
      </c>
      <c r="I7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0" s="24" t="s">
        <v>136</v>
      </c>
      <c r="K770" s="24" t="s">
        <v>1116</v>
      </c>
      <c r="L770" s="24">
        <v>1</v>
      </c>
      <c r="M770" s="24" t="s">
        <v>1116</v>
      </c>
      <c r="N7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70" s="24">
        <f>ROUND(SUMPRODUCT(((A$2:A$908)=Table27[[#This Row],[Climb]])*N$2:N$908)/SUMPRODUCT((((A$2:A$908)=Table27[[#This Row],[Climb]])*((N$2:N$908)&gt;0))*1), 0)</f>
        <v>15</v>
      </c>
    </row>
    <row r="771" spans="1:15" x14ac:dyDescent="0.2">
      <c r="A771" t="s">
        <v>981</v>
      </c>
      <c r="B771" t="s">
        <v>136</v>
      </c>
      <c r="C771" s="14" t="s">
        <v>347</v>
      </c>
      <c r="D771" s="25">
        <v>38464</v>
      </c>
      <c r="E7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1" t="s">
        <v>71</v>
      </c>
      <c r="G771" t="str">
        <f>VLOOKUP(Table27[[#This Row],[Climber]],Table4[],2,)</f>
        <v>M</v>
      </c>
      <c r="H771">
        <f>YEAR(Table27[[#This Row],[Date]])</f>
        <v>2005</v>
      </c>
      <c r="I7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1" s="24" t="s">
        <v>136</v>
      </c>
      <c r="K771" s="24" t="s">
        <v>95</v>
      </c>
      <c r="L771" s="24">
        <v>1</v>
      </c>
      <c r="M771" s="24" t="s">
        <v>1355</v>
      </c>
      <c r="N7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1" s="24">
        <f>ROUND(SUMPRODUCT(((A$2:A$908)=Table27[[#This Row],[Climb]])*N$2:N$908)/SUMPRODUCT((((A$2:A$908)=Table27[[#This Row],[Climb]])*((N$2:N$908)&gt;0))*1), 0)</f>
        <v>15</v>
      </c>
    </row>
    <row r="772" spans="1:15" x14ac:dyDescent="0.2">
      <c r="A772" t="s">
        <v>981</v>
      </c>
      <c r="B772" t="s">
        <v>136</v>
      </c>
      <c r="C772" s="14" t="s">
        <v>31</v>
      </c>
      <c r="D772" s="25">
        <v>41319</v>
      </c>
      <c r="E7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2" t="s">
        <v>71</v>
      </c>
      <c r="G772" t="str">
        <f>VLOOKUP(Table27[[#This Row],[Climber]],Table4[],2,)</f>
        <v>M</v>
      </c>
      <c r="H772">
        <f>YEAR(Table27[[#This Row],[Date]])</f>
        <v>2013</v>
      </c>
      <c r="I7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2" s="24" t="s">
        <v>136</v>
      </c>
      <c r="K772" s="24" t="s">
        <v>70</v>
      </c>
      <c r="L772" s="24">
        <v>2</v>
      </c>
      <c r="M772" s="24"/>
      <c r="N7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2" s="24">
        <f>ROUND(SUMPRODUCT(((A$2:A$908)=Table27[[#This Row],[Climb]])*N$2:N$908)/SUMPRODUCT((((A$2:A$908)=Table27[[#This Row],[Climb]])*((N$2:N$908)&gt;0))*1), 0)</f>
        <v>15</v>
      </c>
    </row>
    <row r="773" spans="1:15" x14ac:dyDescent="0.2">
      <c r="A773" t="s">
        <v>981</v>
      </c>
      <c r="B773" t="s">
        <v>136</v>
      </c>
      <c r="C773" s="14" t="s">
        <v>649</v>
      </c>
      <c r="D773" s="25">
        <v>41342</v>
      </c>
      <c r="E7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3" t="s">
        <v>71</v>
      </c>
      <c r="G773" t="str">
        <f>VLOOKUP(Table27[[#This Row],[Climber]],Table4[],2,)</f>
        <v>M</v>
      </c>
      <c r="H773">
        <f>YEAR(Table27[[#This Row],[Date]])</f>
        <v>2013</v>
      </c>
      <c r="I7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3" s="24" t="s">
        <v>136</v>
      </c>
      <c r="K773" s="24" t="s">
        <v>1002</v>
      </c>
      <c r="L773" s="24">
        <v>3</v>
      </c>
      <c r="M773" s="24"/>
      <c r="N7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3" s="24">
        <f>ROUND(SUMPRODUCT(((A$2:A$908)=Table27[[#This Row],[Climb]])*N$2:N$908)/SUMPRODUCT((((A$2:A$908)=Table27[[#This Row],[Climb]])*((N$2:N$908)&gt;0))*1), 0)</f>
        <v>15</v>
      </c>
    </row>
    <row r="774" spans="1:15" x14ac:dyDescent="0.2">
      <c r="A774" t="s">
        <v>981</v>
      </c>
      <c r="B774" t="s">
        <v>136</v>
      </c>
      <c r="C774" s="14" t="s">
        <v>708</v>
      </c>
      <c r="D774" s="25">
        <v>41772</v>
      </c>
      <c r="E7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4" t="s">
        <v>71</v>
      </c>
      <c r="G774" t="str">
        <f>VLOOKUP(Table27[[#This Row],[Climber]],Table4[],2,)</f>
        <v>M</v>
      </c>
      <c r="H774">
        <f>YEAR(Table27[[#This Row],[Date]])</f>
        <v>2014</v>
      </c>
      <c r="I7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4" s="24" t="s">
        <v>136</v>
      </c>
      <c r="K774" s="24" t="s">
        <v>70</v>
      </c>
      <c r="L774" s="24">
        <v>4</v>
      </c>
      <c r="M774" s="24"/>
      <c r="N7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4" s="24">
        <f>ROUND(SUMPRODUCT(((A$2:A$908)=Table27[[#This Row],[Climb]])*N$2:N$908)/SUMPRODUCT((((A$2:A$908)=Table27[[#This Row],[Climb]])*((N$2:N$908)&gt;0))*1), 0)</f>
        <v>15</v>
      </c>
    </row>
    <row r="775" spans="1:15" x14ac:dyDescent="0.2">
      <c r="A775" t="s">
        <v>981</v>
      </c>
      <c r="B775" t="s">
        <v>136</v>
      </c>
      <c r="C775" s="14" t="s">
        <v>705</v>
      </c>
      <c r="D775" s="25">
        <v>42473</v>
      </c>
      <c r="E7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5" t="s">
        <v>71</v>
      </c>
      <c r="G775" t="str">
        <f>VLOOKUP(Table27[[#This Row],[Climber]],Table4[],2,)</f>
        <v>M</v>
      </c>
      <c r="H775">
        <f>YEAR(Table27[[#This Row],[Date]])</f>
        <v>2016</v>
      </c>
      <c r="I7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5" s="24" t="s">
        <v>136</v>
      </c>
      <c r="K775" s="24" t="s">
        <v>70</v>
      </c>
      <c r="L775" s="24">
        <v>5</v>
      </c>
      <c r="M775" s="24"/>
      <c r="N7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5" s="24">
        <f>ROUND(SUMPRODUCT(((A$2:A$908)=Table27[[#This Row],[Climb]])*N$2:N$908)/SUMPRODUCT((((A$2:A$908)=Table27[[#This Row],[Climb]])*((N$2:N$908)&gt;0))*1), 0)</f>
        <v>15</v>
      </c>
    </row>
    <row r="776" spans="1:15" x14ac:dyDescent="0.2">
      <c r="A776" t="s">
        <v>981</v>
      </c>
      <c r="B776" t="s">
        <v>136</v>
      </c>
      <c r="C776" s="14" t="s">
        <v>661</v>
      </c>
      <c r="D776" s="25">
        <v>43244</v>
      </c>
      <c r="E7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6" t="s">
        <v>71</v>
      </c>
      <c r="G776" t="str">
        <f>VLOOKUP(Table27[[#This Row],[Climber]],Table4[],2,)</f>
        <v>M</v>
      </c>
      <c r="H776">
        <f>YEAR(Table27[[#This Row],[Date]])</f>
        <v>2018</v>
      </c>
      <c r="I7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6" s="24" t="s">
        <v>136</v>
      </c>
      <c r="K776" s="24" t="s">
        <v>70</v>
      </c>
      <c r="L776" s="24">
        <v>6</v>
      </c>
      <c r="M776" s="24"/>
      <c r="N7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6" s="24">
        <f>ROUND(SUMPRODUCT(((A$2:A$908)=Table27[[#This Row],[Climb]])*N$2:N$908)/SUMPRODUCT((((A$2:A$908)=Table27[[#This Row],[Climb]])*((N$2:N$908)&gt;0))*1), 0)</f>
        <v>15</v>
      </c>
    </row>
    <row r="777" spans="1:15" x14ac:dyDescent="0.2">
      <c r="A777" t="s">
        <v>141</v>
      </c>
      <c r="B777" t="s">
        <v>136</v>
      </c>
      <c r="C777" s="14" t="s">
        <v>347</v>
      </c>
      <c r="D777" s="25">
        <v>38807</v>
      </c>
      <c r="E7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7" t="s">
        <v>71</v>
      </c>
      <c r="G777" t="str">
        <f>VLOOKUP(Table27[[#This Row],[Climber]],Table4[],2,)</f>
        <v>M</v>
      </c>
      <c r="H777">
        <f>YEAR(Table27[[#This Row],[Date]])</f>
        <v>2006</v>
      </c>
      <c r="I7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7" s="24" t="s">
        <v>136</v>
      </c>
      <c r="K777" s="24" t="s">
        <v>70</v>
      </c>
      <c r="L777" s="24">
        <v>1</v>
      </c>
      <c r="M777" s="24"/>
      <c r="N7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7" s="24">
        <f>ROUND(SUMPRODUCT(((A$2:A$908)=Table27[[#This Row],[Climb]])*N$2:N$908)/SUMPRODUCT((((A$2:A$908)=Table27[[#This Row],[Climb]])*((N$2:N$908)&gt;0))*1), 0)</f>
        <v>15</v>
      </c>
    </row>
    <row r="778" spans="1:15" x14ac:dyDescent="0.2">
      <c r="A778" t="s">
        <v>141</v>
      </c>
      <c r="B778" t="s">
        <v>136</v>
      </c>
      <c r="C778" s="14" t="s">
        <v>708</v>
      </c>
      <c r="D778" s="25"/>
      <c r="E7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8" t="s">
        <v>71</v>
      </c>
      <c r="G778" t="str">
        <f>VLOOKUP(Table27[[#This Row],[Climber]],Table4[],2,)</f>
        <v>M</v>
      </c>
      <c r="H778">
        <f>YEAR(Table27[[#This Row],[Date]])</f>
        <v>1900</v>
      </c>
      <c r="I7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8" s="24" t="s">
        <v>136</v>
      </c>
      <c r="K778" s="24" t="s">
        <v>1002</v>
      </c>
      <c r="L778" s="24">
        <v>2</v>
      </c>
      <c r="M778" s="24"/>
      <c r="N7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8" s="24">
        <f>ROUND(SUMPRODUCT(((A$2:A$908)=Table27[[#This Row],[Climb]])*N$2:N$908)/SUMPRODUCT((((A$2:A$908)=Table27[[#This Row],[Climb]])*((N$2:N$908)&gt;0))*1), 0)</f>
        <v>15</v>
      </c>
    </row>
    <row r="779" spans="1:15" x14ac:dyDescent="0.2">
      <c r="A779" t="s">
        <v>141</v>
      </c>
      <c r="B779" t="s">
        <v>136</v>
      </c>
      <c r="C779" s="14" t="s">
        <v>137</v>
      </c>
      <c r="D779" s="25">
        <v>42913</v>
      </c>
      <c r="E7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9" t="s">
        <v>71</v>
      </c>
      <c r="G779" t="str">
        <f>VLOOKUP(Table27[[#This Row],[Climber]],Table4[],2,)</f>
        <v>M</v>
      </c>
      <c r="H779">
        <f>YEAR(Table27[[#This Row],[Date]])</f>
        <v>2017</v>
      </c>
      <c r="I7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9" s="24" t="s">
        <v>136</v>
      </c>
      <c r="K779" s="24" t="s">
        <v>95</v>
      </c>
      <c r="L779" s="24">
        <v>3</v>
      </c>
      <c r="M779" s="24"/>
      <c r="N7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9" s="24">
        <f>ROUND(SUMPRODUCT(((A$2:A$908)=Table27[[#This Row],[Climb]])*N$2:N$908)/SUMPRODUCT((((A$2:A$908)=Table27[[#This Row],[Climb]])*((N$2:N$908)&gt;0))*1), 0)</f>
        <v>15</v>
      </c>
    </row>
    <row r="780" spans="1:15" x14ac:dyDescent="0.2">
      <c r="A780" t="s">
        <v>789</v>
      </c>
      <c r="B780" t="s">
        <v>1093</v>
      </c>
      <c r="C780" s="2" t="s">
        <v>16</v>
      </c>
      <c r="D780" s="25">
        <v>37073</v>
      </c>
      <c r="E7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0" t="s">
        <v>53</v>
      </c>
      <c r="G780" t="str">
        <f>VLOOKUP(Table27[[#This Row],[Climber]],Table4[],2,)</f>
        <v>M</v>
      </c>
      <c r="H780">
        <f>YEAR(Table27[[#This Row],[Date]])</f>
        <v>2001</v>
      </c>
      <c r="I7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0" s="24" t="s">
        <v>790</v>
      </c>
      <c r="K780" s="24" t="s">
        <v>66</v>
      </c>
      <c r="L780" s="24">
        <v>1</v>
      </c>
      <c r="M780" s="24"/>
      <c r="N7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0" s="24">
        <f>ROUND(SUMPRODUCT(((A$2:A$908)=Table27[[#This Row],[Climb]])*N$2:N$908)/SUMPRODUCT((((A$2:A$908)=Table27[[#This Row],[Climb]])*((N$2:N$908)&gt;0))*1), 0)</f>
        <v>2</v>
      </c>
    </row>
    <row r="781" spans="1:15" x14ac:dyDescent="0.2">
      <c r="A781" t="s">
        <v>789</v>
      </c>
      <c r="B781" t="s">
        <v>1093</v>
      </c>
      <c r="C781" s="2" t="s">
        <v>806</v>
      </c>
      <c r="D781" s="25">
        <v>38131</v>
      </c>
      <c r="E7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1" t="s">
        <v>53</v>
      </c>
      <c r="G781" t="str">
        <f>VLOOKUP(Table27[[#This Row],[Climber]],Table4[],2,)</f>
        <v>M</v>
      </c>
      <c r="H781">
        <f>YEAR(Table27[[#This Row],[Date]])</f>
        <v>2004</v>
      </c>
      <c r="I7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1" s="24" t="s">
        <v>790</v>
      </c>
      <c r="K781" s="24" t="s">
        <v>66</v>
      </c>
      <c r="L781" s="24">
        <v>2</v>
      </c>
      <c r="M781" s="24"/>
      <c r="N7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1" s="24">
        <f>ROUND(SUMPRODUCT(((A$2:A$908)=Table27[[#This Row],[Climb]])*N$2:N$908)/SUMPRODUCT((((A$2:A$908)=Table27[[#This Row],[Climb]])*((N$2:N$908)&gt;0))*1), 0)</f>
        <v>2</v>
      </c>
    </row>
    <row r="782" spans="1:15" x14ac:dyDescent="0.2">
      <c r="A782" t="s">
        <v>789</v>
      </c>
      <c r="B782" t="s">
        <v>1093</v>
      </c>
      <c r="C782" s="2" t="s">
        <v>800</v>
      </c>
      <c r="D782" s="25">
        <v>38197</v>
      </c>
      <c r="E7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2" t="s">
        <v>53</v>
      </c>
      <c r="G782" t="s">
        <v>801</v>
      </c>
      <c r="H782">
        <f>YEAR(Table27[[#This Row],[Date]])</f>
        <v>2004</v>
      </c>
      <c r="I7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2" s="24" t="s">
        <v>790</v>
      </c>
      <c r="K782" s="24" t="s">
        <v>66</v>
      </c>
      <c r="L782" s="24">
        <v>3</v>
      </c>
      <c r="M782" s="24"/>
      <c r="N7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2" s="24">
        <f>ROUND(SUMPRODUCT(((A$2:A$908)=Table27[[#This Row],[Climb]])*N$2:N$908)/SUMPRODUCT((((A$2:A$908)=Table27[[#This Row],[Climb]])*((N$2:N$908)&gt;0))*1), 0)</f>
        <v>2</v>
      </c>
    </row>
    <row r="783" spans="1:15" x14ac:dyDescent="0.2">
      <c r="A783" t="s">
        <v>789</v>
      </c>
      <c r="B783" t="s">
        <v>1093</v>
      </c>
      <c r="C783" s="2" t="s">
        <v>429</v>
      </c>
      <c r="D783" s="25">
        <v>39293</v>
      </c>
      <c r="E7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3" t="s">
        <v>53</v>
      </c>
      <c r="G783" t="str">
        <f>VLOOKUP(Table27[[#This Row],[Climber]],Table4[],2,)</f>
        <v>M</v>
      </c>
      <c r="H783">
        <f>YEAR(Table27[[#This Row],[Date]])</f>
        <v>2007</v>
      </c>
      <c r="I7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3" s="24" t="s">
        <v>790</v>
      </c>
      <c r="K783" s="24" t="s">
        <v>66</v>
      </c>
      <c r="L783" s="24">
        <v>4</v>
      </c>
      <c r="M783" s="24"/>
      <c r="N7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3" s="24">
        <f>ROUND(SUMPRODUCT(((A$2:A$908)=Table27[[#This Row],[Climb]])*N$2:N$908)/SUMPRODUCT((((A$2:A$908)=Table27[[#This Row],[Climb]])*((N$2:N$908)&gt;0))*1), 0)</f>
        <v>2</v>
      </c>
    </row>
    <row r="784" spans="1:15" x14ac:dyDescent="0.2">
      <c r="A784" t="s">
        <v>789</v>
      </c>
      <c r="B784" t="s">
        <v>1093</v>
      </c>
      <c r="C784" s="2" t="s">
        <v>463</v>
      </c>
      <c r="D784" s="25">
        <v>39327</v>
      </c>
      <c r="E7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4" t="s">
        <v>53</v>
      </c>
      <c r="G784" t="str">
        <f>VLOOKUP(Table27[[#This Row],[Climber]],Table4[],2,)</f>
        <v>M</v>
      </c>
      <c r="H784">
        <f>YEAR(Table27[[#This Row],[Date]])</f>
        <v>2007</v>
      </c>
      <c r="I7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4" s="24" t="s">
        <v>790</v>
      </c>
      <c r="K784" s="24" t="s">
        <v>66</v>
      </c>
      <c r="L784" s="24">
        <v>5</v>
      </c>
      <c r="M784" s="24"/>
      <c r="N7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4" s="24">
        <f>ROUND(SUMPRODUCT(((A$2:A$908)=Table27[[#This Row],[Climb]])*N$2:N$908)/SUMPRODUCT((((A$2:A$908)=Table27[[#This Row],[Climb]])*((N$2:N$908)&gt;0))*1), 0)</f>
        <v>2</v>
      </c>
    </row>
    <row r="785" spans="1:15" x14ac:dyDescent="0.2">
      <c r="A785" t="s">
        <v>789</v>
      </c>
      <c r="B785" t="s">
        <v>1093</v>
      </c>
      <c r="C785" s="2" t="s">
        <v>687</v>
      </c>
      <c r="D785" s="25">
        <v>39656</v>
      </c>
      <c r="E7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5" t="s">
        <v>53</v>
      </c>
      <c r="G785" t="str">
        <f>VLOOKUP(Table27[[#This Row],[Climber]],Table4[],2,)</f>
        <v>M</v>
      </c>
      <c r="H785">
        <f>YEAR(Table27[[#This Row],[Date]])</f>
        <v>2008</v>
      </c>
      <c r="I7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5" s="24" t="s">
        <v>790</v>
      </c>
      <c r="K785" s="24" t="s">
        <v>66</v>
      </c>
      <c r="L785" s="24">
        <v>6</v>
      </c>
      <c r="M785" s="24"/>
      <c r="N7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5" s="24">
        <f>ROUND(SUMPRODUCT(((A$2:A$908)=Table27[[#This Row],[Climb]])*N$2:N$908)/SUMPRODUCT((((A$2:A$908)=Table27[[#This Row],[Climb]])*((N$2:N$908)&gt;0))*1), 0)</f>
        <v>2</v>
      </c>
    </row>
    <row r="786" spans="1:15" x14ac:dyDescent="0.2">
      <c r="A786" t="s">
        <v>789</v>
      </c>
      <c r="B786" t="s">
        <v>1093</v>
      </c>
      <c r="C786" s="2" t="s">
        <v>797</v>
      </c>
      <c r="D786" s="25">
        <v>40405</v>
      </c>
      <c r="E7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6" t="s">
        <v>53</v>
      </c>
      <c r="G786" t="str">
        <f>VLOOKUP(Table27[[#This Row],[Climber]],Table4[],2,)</f>
        <v>M</v>
      </c>
      <c r="H786">
        <f>YEAR(Table27[[#This Row],[Date]])</f>
        <v>2010</v>
      </c>
      <c r="I7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6" s="24" t="s">
        <v>790</v>
      </c>
      <c r="K786" s="24" t="s">
        <v>66</v>
      </c>
      <c r="L786" s="24">
        <v>7</v>
      </c>
      <c r="M786" s="24"/>
      <c r="N7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6" s="24">
        <f>ROUND(SUMPRODUCT(((A$2:A$908)=Table27[[#This Row],[Climb]])*N$2:N$908)/SUMPRODUCT((((A$2:A$908)=Table27[[#This Row],[Climb]])*((N$2:N$908)&gt;0))*1), 0)</f>
        <v>2</v>
      </c>
    </row>
    <row r="787" spans="1:15" x14ac:dyDescent="0.2">
      <c r="A787" t="s">
        <v>789</v>
      </c>
      <c r="B787" t="s">
        <v>1093</v>
      </c>
      <c r="C787" s="2" t="s">
        <v>586</v>
      </c>
      <c r="D787" s="25">
        <v>41791</v>
      </c>
      <c r="E7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7" t="s">
        <v>53</v>
      </c>
      <c r="G787" t="str">
        <f>VLOOKUP(Table27[[#This Row],[Climber]],Table4[],2,)</f>
        <v>M</v>
      </c>
      <c r="H787">
        <f>YEAR(Table27[[#This Row],[Date]])</f>
        <v>2014</v>
      </c>
      <c r="I7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7" s="24" t="s">
        <v>790</v>
      </c>
      <c r="K787" s="24" t="s">
        <v>66</v>
      </c>
      <c r="L787" s="24">
        <v>8</v>
      </c>
      <c r="M787" s="24"/>
      <c r="N7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7" s="24">
        <f>ROUND(SUMPRODUCT(((A$2:A$908)=Table27[[#This Row],[Climb]])*N$2:N$908)/SUMPRODUCT((((A$2:A$908)=Table27[[#This Row],[Climb]])*((N$2:N$908)&gt;0))*1), 0)</f>
        <v>2</v>
      </c>
    </row>
    <row r="788" spans="1:15" x14ac:dyDescent="0.2">
      <c r="A788" t="s">
        <v>789</v>
      </c>
      <c r="B788" t="s">
        <v>1093</v>
      </c>
      <c r="C788" s="2" t="s">
        <v>209</v>
      </c>
      <c r="D788" s="25">
        <v>41831</v>
      </c>
      <c r="E7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8" t="s">
        <v>53</v>
      </c>
      <c r="G788" t="str">
        <f>VLOOKUP(Table27[[#This Row],[Climber]],Table4[],2,)</f>
        <v>M</v>
      </c>
      <c r="H788">
        <f>YEAR(Table27[[#This Row],[Date]])</f>
        <v>2014</v>
      </c>
      <c r="I7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8" s="24" t="s">
        <v>790</v>
      </c>
      <c r="K788" s="24" t="s">
        <v>66</v>
      </c>
      <c r="L788" s="24">
        <v>9</v>
      </c>
      <c r="M788" s="24"/>
      <c r="N7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8" s="24">
        <f>ROUND(SUMPRODUCT(((A$2:A$908)=Table27[[#This Row],[Climb]])*N$2:N$908)/SUMPRODUCT((((A$2:A$908)=Table27[[#This Row],[Climb]])*((N$2:N$908)&gt;0))*1), 0)</f>
        <v>2</v>
      </c>
    </row>
    <row r="789" spans="1:15" x14ac:dyDescent="0.2">
      <c r="A789" t="s">
        <v>789</v>
      </c>
      <c r="B789" t="s">
        <v>1093</v>
      </c>
      <c r="C789" s="2" t="s">
        <v>21</v>
      </c>
      <c r="D789" s="25">
        <v>41842</v>
      </c>
      <c r="E7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9" t="s">
        <v>53</v>
      </c>
      <c r="G789" t="str">
        <f>VLOOKUP(Table27[[#This Row],[Climber]],Table4[],2,)</f>
        <v>M</v>
      </c>
      <c r="H789">
        <f>YEAR(Table27[[#This Row],[Date]])</f>
        <v>2014</v>
      </c>
      <c r="I7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9" s="24" t="s">
        <v>790</v>
      </c>
      <c r="K789" s="24" t="s">
        <v>66</v>
      </c>
      <c r="L789" s="24">
        <v>10</v>
      </c>
      <c r="M789" s="24"/>
      <c r="N7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9" s="24">
        <f>ROUND(SUMPRODUCT(((A$2:A$908)=Table27[[#This Row],[Climb]])*N$2:N$908)/SUMPRODUCT((((A$2:A$908)=Table27[[#This Row],[Climb]])*((N$2:N$908)&gt;0))*1), 0)</f>
        <v>2</v>
      </c>
    </row>
    <row r="790" spans="1:15" x14ac:dyDescent="0.2">
      <c r="A790" t="s">
        <v>789</v>
      </c>
      <c r="B790" t="s">
        <v>1093</v>
      </c>
      <c r="C790" s="2" t="s">
        <v>708</v>
      </c>
      <c r="D790" s="25">
        <v>41858</v>
      </c>
      <c r="E7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0" t="s">
        <v>53</v>
      </c>
      <c r="G790" t="str">
        <f>VLOOKUP(Table27[[#This Row],[Climber]],Table4[],2,)</f>
        <v>M</v>
      </c>
      <c r="H790">
        <f>YEAR(Table27[[#This Row],[Date]])</f>
        <v>2014</v>
      </c>
      <c r="I7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0" s="24" t="s">
        <v>790</v>
      </c>
      <c r="K790" s="24" t="s">
        <v>66</v>
      </c>
      <c r="L790" s="24">
        <v>11</v>
      </c>
      <c r="M790" s="24"/>
      <c r="N7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0" s="24">
        <f>ROUND(SUMPRODUCT(((A$2:A$908)=Table27[[#This Row],[Climb]])*N$2:N$908)/SUMPRODUCT((((A$2:A$908)=Table27[[#This Row],[Climb]])*((N$2:N$908)&gt;0))*1), 0)</f>
        <v>2</v>
      </c>
    </row>
    <row r="791" spans="1:15" x14ac:dyDescent="0.2">
      <c r="A791" t="s">
        <v>789</v>
      </c>
      <c r="B791" t="s">
        <v>1093</v>
      </c>
      <c r="C791" s="2" t="s">
        <v>728</v>
      </c>
      <c r="D791" s="25">
        <v>42177</v>
      </c>
      <c r="E7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1" t="s">
        <v>53</v>
      </c>
      <c r="G791" t="str">
        <f>VLOOKUP(Table27[[#This Row],[Climber]],Table4[],2,)</f>
        <v>M</v>
      </c>
      <c r="H791">
        <f>YEAR(Table27[[#This Row],[Date]])</f>
        <v>2015</v>
      </c>
      <c r="I7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1" s="24" t="s">
        <v>790</v>
      </c>
      <c r="K791" s="24" t="s">
        <v>66</v>
      </c>
      <c r="L791" s="24">
        <v>12</v>
      </c>
      <c r="M791" s="24"/>
      <c r="N7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1" s="24">
        <f>ROUND(SUMPRODUCT(((A$2:A$908)=Table27[[#This Row],[Climb]])*N$2:N$908)/SUMPRODUCT((((A$2:A$908)=Table27[[#This Row],[Climb]])*((N$2:N$908)&gt;0))*1), 0)</f>
        <v>2</v>
      </c>
    </row>
    <row r="792" spans="1:15" x14ac:dyDescent="0.2">
      <c r="A792" t="s">
        <v>789</v>
      </c>
      <c r="B792" t="s">
        <v>1093</v>
      </c>
      <c r="C792" s="2" t="s">
        <v>583</v>
      </c>
      <c r="D792" s="25">
        <v>42515</v>
      </c>
      <c r="E7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2" t="s">
        <v>53</v>
      </c>
      <c r="G792" t="str">
        <f>VLOOKUP(Table27[[#This Row],[Climber]],Table4[],2,)</f>
        <v>M</v>
      </c>
      <c r="H792">
        <f>YEAR(Table27[[#This Row],[Date]])</f>
        <v>2016</v>
      </c>
      <c r="I7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2" s="24" t="s">
        <v>790</v>
      </c>
      <c r="K792" s="24" t="s">
        <v>66</v>
      </c>
      <c r="L792" s="24">
        <v>13</v>
      </c>
      <c r="M792" s="24"/>
      <c r="N7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2" s="24">
        <f>ROUND(SUMPRODUCT(((A$2:A$908)=Table27[[#This Row],[Climb]])*N$2:N$908)/SUMPRODUCT((((A$2:A$908)=Table27[[#This Row],[Climb]])*((N$2:N$908)&gt;0))*1), 0)</f>
        <v>2</v>
      </c>
    </row>
    <row r="793" spans="1:15" x14ac:dyDescent="0.2">
      <c r="A793" t="s">
        <v>789</v>
      </c>
      <c r="B793" t="s">
        <v>1093</v>
      </c>
      <c r="C793" s="2" t="s">
        <v>804</v>
      </c>
      <c r="D793" s="25">
        <v>42587</v>
      </c>
      <c r="E7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3" t="s">
        <v>53</v>
      </c>
      <c r="G793" t="str">
        <f>VLOOKUP(Table27[[#This Row],[Climber]],Table4[],2,)</f>
        <v>M</v>
      </c>
      <c r="H793">
        <f>YEAR(Table27[[#This Row],[Date]])</f>
        <v>2016</v>
      </c>
      <c r="I7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3" s="24" t="s">
        <v>790</v>
      </c>
      <c r="K793" s="24" t="s">
        <v>66</v>
      </c>
      <c r="L793" s="24">
        <v>14</v>
      </c>
      <c r="M793" s="24"/>
      <c r="N7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3" s="24">
        <f>ROUND(SUMPRODUCT(((A$2:A$908)=Table27[[#This Row],[Climb]])*N$2:N$908)/SUMPRODUCT((((A$2:A$908)=Table27[[#This Row],[Climb]])*((N$2:N$908)&gt;0))*1), 0)</f>
        <v>2</v>
      </c>
    </row>
    <row r="794" spans="1:15" x14ac:dyDescent="0.2">
      <c r="A794" t="s">
        <v>789</v>
      </c>
      <c r="B794" t="s">
        <v>1093</v>
      </c>
      <c r="C794" s="2" t="s">
        <v>799</v>
      </c>
      <c r="D794" s="25">
        <v>43002</v>
      </c>
      <c r="E7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4" t="s">
        <v>53</v>
      </c>
      <c r="G794" t="str">
        <f>VLOOKUP(Table27[[#This Row],[Climber]],Table4[],2,)</f>
        <v>F</v>
      </c>
      <c r="H794">
        <f>YEAR(Table27[[#This Row],[Date]])</f>
        <v>2017</v>
      </c>
      <c r="I7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4" s="24" t="s">
        <v>790</v>
      </c>
      <c r="K794" s="24" t="s">
        <v>66</v>
      </c>
      <c r="L794" s="24">
        <v>15</v>
      </c>
      <c r="M794" s="24"/>
      <c r="N7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4" s="24">
        <f>ROUND(SUMPRODUCT(((A$2:A$908)=Table27[[#This Row],[Climb]])*N$2:N$908)/SUMPRODUCT((((A$2:A$908)=Table27[[#This Row],[Climb]])*((N$2:N$908)&gt;0))*1), 0)</f>
        <v>2</v>
      </c>
    </row>
    <row r="795" spans="1:15" x14ac:dyDescent="0.2">
      <c r="A795" t="s">
        <v>789</v>
      </c>
      <c r="B795" t="s">
        <v>1093</v>
      </c>
      <c r="C795" s="2" t="s">
        <v>802</v>
      </c>
      <c r="D795" s="25">
        <v>43284</v>
      </c>
      <c r="E7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5" t="s">
        <v>53</v>
      </c>
      <c r="G795" t="str">
        <f>VLOOKUP(Table27[[#This Row],[Climber]],Table4[],2,)</f>
        <v>M</v>
      </c>
      <c r="H795">
        <f>YEAR(Table27[[#This Row],[Date]])</f>
        <v>2018</v>
      </c>
      <c r="I7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5" s="24" t="s">
        <v>790</v>
      </c>
      <c r="K795" s="24" t="s">
        <v>66</v>
      </c>
      <c r="L795" s="24">
        <v>16</v>
      </c>
      <c r="M795" s="24"/>
      <c r="N7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5" s="24">
        <f>ROUND(SUMPRODUCT(((A$2:A$908)=Table27[[#This Row],[Climb]])*N$2:N$908)/SUMPRODUCT((((A$2:A$908)=Table27[[#This Row],[Climb]])*((N$2:N$908)&gt;0))*1), 0)</f>
        <v>2</v>
      </c>
    </row>
    <row r="796" spans="1:15" x14ac:dyDescent="0.2">
      <c r="A796" t="s">
        <v>789</v>
      </c>
      <c r="B796" t="s">
        <v>1093</v>
      </c>
      <c r="C796" s="2" t="s">
        <v>805</v>
      </c>
      <c r="D796" s="25">
        <v>43365</v>
      </c>
      <c r="E7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6" t="s">
        <v>53</v>
      </c>
      <c r="G796" t="str">
        <f>VLOOKUP(Table27[[#This Row],[Climber]],Table4[],2,)</f>
        <v>M</v>
      </c>
      <c r="H796">
        <f>YEAR(Table27[[#This Row],[Date]])</f>
        <v>2018</v>
      </c>
      <c r="I7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6" s="24" t="s">
        <v>790</v>
      </c>
      <c r="K796" s="24" t="s">
        <v>66</v>
      </c>
      <c r="L796" s="24">
        <v>17</v>
      </c>
      <c r="M796" s="24"/>
      <c r="N7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6" s="24">
        <f>ROUND(SUMPRODUCT(((A$2:A$908)=Table27[[#This Row],[Climb]])*N$2:N$908)/SUMPRODUCT((((A$2:A$908)=Table27[[#This Row],[Climb]])*((N$2:N$908)&gt;0))*1), 0)</f>
        <v>2</v>
      </c>
    </row>
    <row r="797" spans="1:15" x14ac:dyDescent="0.2">
      <c r="A797" t="s">
        <v>791</v>
      </c>
      <c r="B797" t="s">
        <v>1093</v>
      </c>
      <c r="C797" s="2" t="s">
        <v>21</v>
      </c>
      <c r="D797" s="25">
        <v>41065</v>
      </c>
      <c r="E7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7" t="s">
        <v>53</v>
      </c>
      <c r="G797" t="str">
        <f>VLOOKUP(Table27[[#This Row],[Climber]],Table4[],2,)</f>
        <v>M</v>
      </c>
      <c r="H797">
        <f>YEAR(Table27[[#This Row],[Date]])</f>
        <v>2012</v>
      </c>
      <c r="I7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7" s="24" t="s">
        <v>790</v>
      </c>
      <c r="K797" s="24" t="s">
        <v>66</v>
      </c>
      <c r="L797" s="24">
        <v>1</v>
      </c>
      <c r="M797" s="24"/>
      <c r="N7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7" s="24">
        <f>ROUND(SUMPRODUCT(((A$2:A$908)=Table27[[#This Row],[Climb]])*N$2:N$908)/SUMPRODUCT((((A$2:A$908)=Table27[[#This Row],[Climb]])*((N$2:N$908)&gt;0))*1), 0)</f>
        <v>2</v>
      </c>
    </row>
    <row r="798" spans="1:15" x14ac:dyDescent="0.2">
      <c r="A798" t="s">
        <v>791</v>
      </c>
      <c r="B798" t="s">
        <v>1093</v>
      </c>
      <c r="C798" s="2" t="s">
        <v>708</v>
      </c>
      <c r="D798" s="25">
        <v>42264</v>
      </c>
      <c r="E7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8" t="s">
        <v>53</v>
      </c>
      <c r="G798" t="str">
        <f>VLOOKUP(Table27[[#This Row],[Climber]],Table4[],2,)</f>
        <v>M</v>
      </c>
      <c r="H798">
        <f>YEAR(Table27[[#This Row],[Date]])</f>
        <v>2015</v>
      </c>
      <c r="I7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8" s="24" t="s">
        <v>790</v>
      </c>
      <c r="K798" s="24" t="s">
        <v>66</v>
      </c>
      <c r="L798" s="24">
        <v>2</v>
      </c>
      <c r="M798" s="24"/>
      <c r="N7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8" s="24">
        <f>ROUND(SUMPRODUCT(((A$2:A$908)=Table27[[#This Row],[Climb]])*N$2:N$908)/SUMPRODUCT((((A$2:A$908)=Table27[[#This Row],[Climb]])*((N$2:N$908)&gt;0))*1), 0)</f>
        <v>2</v>
      </c>
    </row>
    <row r="799" spans="1:15" x14ac:dyDescent="0.2">
      <c r="A799" t="s">
        <v>791</v>
      </c>
      <c r="B799" t="s">
        <v>1093</v>
      </c>
      <c r="C799" s="2" t="s">
        <v>728</v>
      </c>
      <c r="D799" s="25">
        <v>42646</v>
      </c>
      <c r="E7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9" t="s">
        <v>53</v>
      </c>
      <c r="G799" t="str">
        <f>VLOOKUP(Table27[[#This Row],[Climber]],Table4[],2,)</f>
        <v>M</v>
      </c>
      <c r="H799">
        <f>YEAR(Table27[[#This Row],[Date]])</f>
        <v>2016</v>
      </c>
      <c r="I7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9" s="24" t="s">
        <v>790</v>
      </c>
      <c r="K799" s="24" t="s">
        <v>66</v>
      </c>
      <c r="L799" s="24">
        <v>3</v>
      </c>
      <c r="M799" s="24" t="s">
        <v>1286</v>
      </c>
      <c r="N7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9" s="24">
        <f>ROUND(SUMPRODUCT(((A$2:A$908)=Table27[[#This Row],[Climb]])*N$2:N$908)/SUMPRODUCT((((A$2:A$908)=Table27[[#This Row],[Climb]])*((N$2:N$908)&gt;0))*1), 0)</f>
        <v>2</v>
      </c>
    </row>
    <row r="800" spans="1:15" x14ac:dyDescent="0.2">
      <c r="A800" t="s">
        <v>791</v>
      </c>
      <c r="B800" t="s">
        <v>1093</v>
      </c>
      <c r="C800" s="2" t="s">
        <v>209</v>
      </c>
      <c r="D800" s="25" t="s">
        <v>786</v>
      </c>
      <c r="E8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0" t="s">
        <v>53</v>
      </c>
      <c r="G800" t="str">
        <f>VLOOKUP(Table27[[#This Row],[Climber]],Table4[],2,)</f>
        <v>M</v>
      </c>
      <c r="H800">
        <f>YEAR(Table27[[#This Row],[Date]])</f>
        <v>2017</v>
      </c>
      <c r="I8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0" s="24" t="s">
        <v>790</v>
      </c>
      <c r="K800" s="24" t="s">
        <v>66</v>
      </c>
      <c r="L800" s="24">
        <v>4</v>
      </c>
      <c r="M800" s="24" t="s">
        <v>1227</v>
      </c>
      <c r="N8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0" s="24">
        <f>ROUND(SUMPRODUCT(((A$2:A$908)=Table27[[#This Row],[Climb]])*N$2:N$908)/SUMPRODUCT((((A$2:A$908)=Table27[[#This Row],[Climb]])*((N$2:N$908)&gt;0))*1), 0)</f>
        <v>2</v>
      </c>
    </row>
    <row r="801" spans="1:15" x14ac:dyDescent="0.2">
      <c r="A801" t="s">
        <v>793</v>
      </c>
      <c r="B801" t="s">
        <v>1093</v>
      </c>
      <c r="C801" s="2" t="s">
        <v>21</v>
      </c>
      <c r="D801" s="25">
        <v>40425</v>
      </c>
      <c r="E8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1" t="s">
        <v>53</v>
      </c>
      <c r="G801" t="str">
        <f>VLOOKUP(Table27[[#This Row],[Climber]],Table4[],2,)</f>
        <v>M</v>
      </c>
      <c r="H801">
        <f>YEAR(Table27[[#This Row],[Date]])</f>
        <v>2010</v>
      </c>
      <c r="I8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1" s="24" t="s">
        <v>790</v>
      </c>
      <c r="K801" s="24" t="s">
        <v>66</v>
      </c>
      <c r="L801" s="24">
        <v>1</v>
      </c>
      <c r="M801" s="24" t="s">
        <v>1286</v>
      </c>
      <c r="N8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1" s="24">
        <f>ROUND(SUMPRODUCT(((A$2:A$908)=Table27[[#This Row],[Climb]])*N$2:N$908)/SUMPRODUCT((((A$2:A$908)=Table27[[#This Row],[Climb]])*((N$2:N$908)&gt;0))*1), 0)</f>
        <v>2</v>
      </c>
    </row>
    <row r="802" spans="1:15" x14ac:dyDescent="0.2">
      <c r="A802" t="s">
        <v>793</v>
      </c>
      <c r="B802" t="s">
        <v>1093</v>
      </c>
      <c r="C802" s="14" t="s">
        <v>1358</v>
      </c>
      <c r="D802" s="25">
        <v>43366</v>
      </c>
      <c r="E8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2" t="s">
        <v>53</v>
      </c>
      <c r="G802" s="24" t="s">
        <v>801</v>
      </c>
      <c r="H802" s="24">
        <f>YEAR(Table27[[#This Row],[Date]])</f>
        <v>2018</v>
      </c>
      <c r="I8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2" s="24" t="s">
        <v>790</v>
      </c>
      <c r="K802" s="24" t="s">
        <v>151</v>
      </c>
      <c r="L802" s="24">
        <v>2</v>
      </c>
      <c r="M802" s="24" t="s">
        <v>1353</v>
      </c>
      <c r="N8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2" s="24">
        <f>ROUND(SUMPRODUCT(((A$2:A$908)=Table27[[#This Row],[Climb]])*N$2:N$908)/SUMPRODUCT((((A$2:A$908)=Table27[[#This Row],[Climb]])*((N$2:N$908)&gt;0))*1), 0)</f>
        <v>2</v>
      </c>
    </row>
    <row r="803" spans="1:15" x14ac:dyDescent="0.2">
      <c r="A803" t="s">
        <v>795</v>
      </c>
      <c r="B803" t="s">
        <v>1093</v>
      </c>
      <c r="C803" s="2" t="s">
        <v>16</v>
      </c>
      <c r="D803" s="25" t="s">
        <v>796</v>
      </c>
      <c r="E8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3" t="s">
        <v>53</v>
      </c>
      <c r="G803" t="str">
        <f>VLOOKUP(Table27[[#This Row],[Climber]],Table4[],2,)</f>
        <v>M</v>
      </c>
      <c r="H803">
        <f>YEAR(Table27[[#This Row],[Date]])</f>
        <v>2007</v>
      </c>
      <c r="I8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3" s="24" t="s">
        <v>790</v>
      </c>
      <c r="K803" s="24" t="s">
        <v>1002</v>
      </c>
      <c r="L803" s="24">
        <v>1</v>
      </c>
      <c r="M803" s="24"/>
      <c r="N8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3" s="24">
        <f>ROUND(SUMPRODUCT(((A$2:A$908)=Table27[[#This Row],[Climb]])*N$2:N$908)/SUMPRODUCT((((A$2:A$908)=Table27[[#This Row],[Climb]])*((N$2:N$908)&gt;0))*1), 0)</f>
        <v>2</v>
      </c>
    </row>
    <row r="804" spans="1:15" x14ac:dyDescent="0.2">
      <c r="A804" t="s">
        <v>795</v>
      </c>
      <c r="B804" t="s">
        <v>1093</v>
      </c>
      <c r="C804" s="2" t="s">
        <v>21</v>
      </c>
      <c r="D804" s="25">
        <v>42206</v>
      </c>
      <c r="E8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4" t="s">
        <v>53</v>
      </c>
      <c r="G804" t="str">
        <f>VLOOKUP(Table27[[#This Row],[Climber]],Table4[],2,)</f>
        <v>M</v>
      </c>
      <c r="H804">
        <f>YEAR(Table27[[#This Row],[Date]])</f>
        <v>2015</v>
      </c>
      <c r="I8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4" s="24" t="s">
        <v>790</v>
      </c>
      <c r="K804" s="24" t="s">
        <v>66</v>
      </c>
      <c r="L804" s="24">
        <v>2</v>
      </c>
      <c r="M804" s="24" t="s">
        <v>1359</v>
      </c>
      <c r="N8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4" s="24">
        <f>ROUND(SUMPRODUCT(((A$2:A$908)=Table27[[#This Row],[Climb]])*N$2:N$908)/SUMPRODUCT((((A$2:A$908)=Table27[[#This Row],[Climb]])*((N$2:N$908)&gt;0))*1), 0)</f>
        <v>2</v>
      </c>
    </row>
    <row r="805" spans="1:15" x14ac:dyDescent="0.2">
      <c r="A805" t="s">
        <v>795</v>
      </c>
      <c r="B805" t="s">
        <v>1093</v>
      </c>
      <c r="C805" s="14" t="s">
        <v>610</v>
      </c>
      <c r="D805" s="25">
        <v>43560</v>
      </c>
      <c r="E8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5" t="s">
        <v>53</v>
      </c>
      <c r="G805" s="24" t="str">
        <f>VLOOKUP(Table27[[#This Row],[Climber]],Table4[],2,)</f>
        <v>M</v>
      </c>
      <c r="H805" s="24">
        <f>YEAR(Table27[[#This Row],[Date]])</f>
        <v>2019</v>
      </c>
      <c r="I8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5" s="24" t="s">
        <v>790</v>
      </c>
      <c r="K805" s="24" t="s">
        <v>151</v>
      </c>
      <c r="L805" s="24">
        <v>3</v>
      </c>
      <c r="M805" s="24"/>
      <c r="N8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5" s="24">
        <f>ROUND(SUMPRODUCT(((A$2:A$908)=Table27[[#This Row],[Climb]])*N$2:N$908)/SUMPRODUCT((((A$2:A$908)=Table27[[#This Row],[Climb]])*((N$2:N$908)&gt;0))*1), 0)</f>
        <v>2</v>
      </c>
    </row>
    <row r="806" spans="1:15" x14ac:dyDescent="0.2">
      <c r="A806" t="s">
        <v>121</v>
      </c>
      <c r="B806" t="s">
        <v>120</v>
      </c>
      <c r="C806" s="14" t="s">
        <v>16</v>
      </c>
      <c r="D806" s="25">
        <v>39799</v>
      </c>
      <c r="E8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6" t="s">
        <v>53</v>
      </c>
      <c r="G806" t="str">
        <f>VLOOKUP(Table27[[#This Row],[Climber]],Table4[],2,)</f>
        <v>M</v>
      </c>
      <c r="H806">
        <f>YEAR(Table27[[#This Row],[Date]])</f>
        <v>2008</v>
      </c>
      <c r="I8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6" s="24" t="s">
        <v>120</v>
      </c>
      <c r="K806" s="24" t="s">
        <v>52</v>
      </c>
      <c r="L806" s="24">
        <v>1</v>
      </c>
      <c r="M806" s="24" t="s">
        <v>1360</v>
      </c>
      <c r="N8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6" s="24">
        <f>ROUND(SUMPRODUCT(((A$2:A$908)=Table27[[#This Row],[Climb]])*N$2:N$908)/SUMPRODUCT((((A$2:A$908)=Table27[[#This Row],[Climb]])*((N$2:N$908)&gt;0))*1), 0)</f>
        <v>3</v>
      </c>
    </row>
    <row r="807" spans="1:15" x14ac:dyDescent="0.2">
      <c r="A807" t="s">
        <v>121</v>
      </c>
      <c r="B807" t="s">
        <v>120</v>
      </c>
      <c r="C807" s="14" t="s">
        <v>21</v>
      </c>
      <c r="D807" s="25">
        <v>40250</v>
      </c>
      <c r="E8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7" t="s">
        <v>53</v>
      </c>
      <c r="G807" t="str">
        <f>VLOOKUP(Table27[[#This Row],[Climber]],Table4[],2,)</f>
        <v>M</v>
      </c>
      <c r="H807">
        <f>YEAR(Table27[[#This Row],[Date]])</f>
        <v>2010</v>
      </c>
      <c r="I8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7" s="24" t="s">
        <v>120</v>
      </c>
      <c r="K807" s="24" t="s">
        <v>52</v>
      </c>
      <c r="L807" s="24">
        <v>2</v>
      </c>
      <c r="M807" s="24" t="s">
        <v>1206</v>
      </c>
      <c r="N8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7" s="24">
        <f>ROUND(SUMPRODUCT(((A$2:A$908)=Table27[[#This Row],[Climb]])*N$2:N$908)/SUMPRODUCT((((A$2:A$908)=Table27[[#This Row],[Climb]])*((N$2:N$908)&gt;0))*1), 0)</f>
        <v>3</v>
      </c>
    </row>
    <row r="808" spans="1:15" x14ac:dyDescent="0.2">
      <c r="A808" t="s">
        <v>119</v>
      </c>
      <c r="B808" t="s">
        <v>120</v>
      </c>
      <c r="C808" s="14" t="s">
        <v>21</v>
      </c>
      <c r="D808" s="25">
        <v>40590</v>
      </c>
      <c r="E8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8" t="s">
        <v>53</v>
      </c>
      <c r="G808" t="str">
        <f>VLOOKUP(Table27[[#This Row],[Climber]],Table4[],2,)</f>
        <v>M</v>
      </c>
      <c r="H808">
        <f>YEAR(Table27[[#This Row],[Date]])</f>
        <v>2011</v>
      </c>
      <c r="I8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8" s="24" t="s">
        <v>120</v>
      </c>
      <c r="K808" s="24" t="s">
        <v>59</v>
      </c>
      <c r="L808" s="24">
        <v>1</v>
      </c>
      <c r="M808" s="24" t="s">
        <v>1362</v>
      </c>
      <c r="N8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08" s="24">
        <f>ROUND(SUMPRODUCT(((A$2:A$908)=Table27[[#This Row],[Climb]])*N$2:N$908)/SUMPRODUCT((((A$2:A$908)=Table27[[#This Row],[Climb]])*((N$2:N$908)&gt;0))*1), 0)</f>
        <v>3</v>
      </c>
    </row>
    <row r="809" spans="1:15" x14ac:dyDescent="0.2">
      <c r="A809" t="s">
        <v>119</v>
      </c>
      <c r="B809" t="s">
        <v>120</v>
      </c>
      <c r="C809" s="14" t="s">
        <v>728</v>
      </c>
      <c r="D809" s="25">
        <v>43112</v>
      </c>
      <c r="E8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9" t="s">
        <v>53</v>
      </c>
      <c r="G809" t="str">
        <f>VLOOKUP(Table27[[#This Row],[Climber]],Table4[],2,)</f>
        <v>M</v>
      </c>
      <c r="H809">
        <f>YEAR(Table27[[#This Row],[Date]])</f>
        <v>2018</v>
      </c>
      <c r="I8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9" s="24" t="s">
        <v>120</v>
      </c>
      <c r="K809" s="24" t="s">
        <v>52</v>
      </c>
      <c r="L809" s="24">
        <v>2</v>
      </c>
      <c r="M809" s="24" t="s">
        <v>1363</v>
      </c>
      <c r="N8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9" s="24">
        <f>ROUND(SUMPRODUCT(((A$2:A$908)=Table27[[#This Row],[Climb]])*N$2:N$908)/SUMPRODUCT((((A$2:A$908)=Table27[[#This Row],[Climb]])*((N$2:N$908)&gt;0))*1), 0)</f>
        <v>3</v>
      </c>
    </row>
    <row r="810" spans="1:15" x14ac:dyDescent="0.2">
      <c r="A810" t="s">
        <v>119</v>
      </c>
      <c r="B810" t="s">
        <v>120</v>
      </c>
      <c r="C810" s="14" t="s">
        <v>31</v>
      </c>
      <c r="D810" s="25">
        <v>43156</v>
      </c>
      <c r="E8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10" t="s">
        <v>53</v>
      </c>
      <c r="G810" t="str">
        <f>VLOOKUP(Table27[[#This Row],[Climber]],Table4[],2,)</f>
        <v>M</v>
      </c>
      <c r="H810">
        <f>YEAR(Table27[[#This Row],[Date]])</f>
        <v>2018</v>
      </c>
      <c r="I8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10" s="24" t="s">
        <v>120</v>
      </c>
      <c r="K810" s="24" t="s">
        <v>52</v>
      </c>
      <c r="L810" s="24">
        <v>3</v>
      </c>
      <c r="M810" s="24" t="s">
        <v>1364</v>
      </c>
      <c r="N8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10" s="24">
        <f>ROUND(SUMPRODUCT(((A$2:A$908)=Table27[[#This Row],[Climb]])*N$2:N$908)/SUMPRODUCT((((A$2:A$908)=Table27[[#This Row],[Climb]])*((N$2:N$908)&gt;0))*1), 0)</f>
        <v>3</v>
      </c>
    </row>
    <row r="811" spans="1:15" x14ac:dyDescent="0.2">
      <c r="A811" t="s">
        <v>982</v>
      </c>
      <c r="B811" t="s">
        <v>120</v>
      </c>
      <c r="C811" s="2" t="s">
        <v>687</v>
      </c>
      <c r="D811" s="25">
        <v>37688</v>
      </c>
      <c r="E8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1" t="s">
        <v>53</v>
      </c>
      <c r="G811" t="str">
        <f>VLOOKUP(Table27[[#This Row],[Climber]],Table4[],2,)</f>
        <v>M</v>
      </c>
      <c r="H811">
        <f>YEAR(Table27[[#This Row],[Date]])</f>
        <v>2003</v>
      </c>
      <c r="I8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1" s="24" t="s">
        <v>120</v>
      </c>
      <c r="K811" s="24" t="s">
        <v>66</v>
      </c>
      <c r="L811" s="24">
        <v>1</v>
      </c>
      <c r="M811" s="24"/>
      <c r="N8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1" s="24">
        <f>ROUND(SUMPRODUCT(((A$2:A$908)=Table27[[#This Row],[Climb]])*N$2:N$908)/SUMPRODUCT((((A$2:A$908)=Table27[[#This Row],[Climb]])*((N$2:N$908)&gt;0))*1), 0)</f>
        <v>2</v>
      </c>
    </row>
    <row r="812" spans="1:15" x14ac:dyDescent="0.2">
      <c r="A812" t="s">
        <v>982</v>
      </c>
      <c r="B812" t="s">
        <v>120</v>
      </c>
      <c r="C812" s="14" t="s">
        <v>451</v>
      </c>
      <c r="D812" s="25">
        <v>39051</v>
      </c>
      <c r="E8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2" t="s">
        <v>53</v>
      </c>
      <c r="G812" t="str">
        <f>VLOOKUP(Table27[[#This Row],[Climber]],Table4[],2,)</f>
        <v>M</v>
      </c>
      <c r="H812">
        <f>YEAR(Table27[[#This Row],[Date]])</f>
        <v>2006</v>
      </c>
      <c r="I8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2" s="24" t="s">
        <v>120</v>
      </c>
      <c r="K812" s="24" t="s">
        <v>66</v>
      </c>
      <c r="L812" s="24">
        <v>2</v>
      </c>
      <c r="M812" s="24"/>
      <c r="N8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2" s="24">
        <f>ROUND(SUMPRODUCT(((A$2:A$908)=Table27[[#This Row],[Climb]])*N$2:N$908)/SUMPRODUCT((((A$2:A$908)=Table27[[#This Row],[Climb]])*((N$2:N$908)&gt;0))*1), 0)</f>
        <v>2</v>
      </c>
    </row>
    <row r="813" spans="1:15" x14ac:dyDescent="0.2">
      <c r="A813" t="s">
        <v>982</v>
      </c>
      <c r="B813" t="s">
        <v>120</v>
      </c>
      <c r="C813" s="2" t="s">
        <v>16</v>
      </c>
      <c r="D813" s="25">
        <v>39052</v>
      </c>
      <c r="E8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3" t="s">
        <v>53</v>
      </c>
      <c r="G813" t="str">
        <f>VLOOKUP(Table27[[#This Row],[Climber]],Table4[],2,)</f>
        <v>M</v>
      </c>
      <c r="H813">
        <f>YEAR(Table27[[#This Row],[Date]])</f>
        <v>2006</v>
      </c>
      <c r="I8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3" s="24" t="s">
        <v>120</v>
      </c>
      <c r="K813" s="24" t="s">
        <v>66</v>
      </c>
      <c r="L813" s="24">
        <v>3</v>
      </c>
      <c r="M813" s="24"/>
      <c r="N8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3" s="24">
        <f>ROUND(SUMPRODUCT(((A$2:A$908)=Table27[[#This Row],[Climb]])*N$2:N$908)/SUMPRODUCT((((A$2:A$908)=Table27[[#This Row],[Climb]])*((N$2:N$908)&gt;0))*1), 0)</f>
        <v>2</v>
      </c>
    </row>
    <row r="814" spans="1:15" x14ac:dyDescent="0.2">
      <c r="A814" t="s">
        <v>982</v>
      </c>
      <c r="B814" t="s">
        <v>120</v>
      </c>
      <c r="C814" s="2" t="s">
        <v>983</v>
      </c>
      <c r="D814" s="25">
        <v>39204</v>
      </c>
      <c r="E8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4" t="s">
        <v>53</v>
      </c>
      <c r="G814" t="str">
        <f>VLOOKUP(Table27[[#This Row],[Climber]],Table4[],2,)</f>
        <v>M</v>
      </c>
      <c r="H814">
        <f>YEAR(Table27[[#This Row],[Date]])</f>
        <v>2007</v>
      </c>
      <c r="I8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4" s="24" t="s">
        <v>120</v>
      </c>
      <c r="K814" s="24" t="s">
        <v>66</v>
      </c>
      <c r="L814" s="24">
        <v>4</v>
      </c>
      <c r="M814" s="24"/>
      <c r="N8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4" s="24">
        <f>ROUND(SUMPRODUCT(((A$2:A$908)=Table27[[#This Row],[Climb]])*N$2:N$908)/SUMPRODUCT((((A$2:A$908)=Table27[[#This Row],[Climb]])*((N$2:N$908)&gt;0))*1), 0)</f>
        <v>2</v>
      </c>
    </row>
    <row r="815" spans="1:15" x14ac:dyDescent="0.2">
      <c r="A815" t="s">
        <v>982</v>
      </c>
      <c r="B815" t="s">
        <v>120</v>
      </c>
      <c r="C815" s="2" t="s">
        <v>800</v>
      </c>
      <c r="D815" s="25">
        <v>39413</v>
      </c>
      <c r="E8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5" t="s">
        <v>53</v>
      </c>
      <c r="G815" t="str">
        <f>VLOOKUP(Table27[[#This Row],[Climber]],Table4[],2,)</f>
        <v>M</v>
      </c>
      <c r="H815">
        <f>YEAR(Table27[[#This Row],[Date]])</f>
        <v>2007</v>
      </c>
      <c r="I8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5" s="24" t="s">
        <v>120</v>
      </c>
      <c r="K815" s="24" t="s">
        <v>66</v>
      </c>
      <c r="L815" s="24">
        <v>5</v>
      </c>
      <c r="M815" s="24" t="s">
        <v>1368</v>
      </c>
      <c r="N8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5" s="24">
        <f>ROUND(SUMPRODUCT(((A$2:A$908)=Table27[[#This Row],[Climb]])*N$2:N$908)/SUMPRODUCT((((A$2:A$908)=Table27[[#This Row],[Climb]])*((N$2:N$908)&gt;0))*1), 0)</f>
        <v>2</v>
      </c>
    </row>
    <row r="816" spans="1:15" x14ac:dyDescent="0.2">
      <c r="A816" t="s">
        <v>982</v>
      </c>
      <c r="B816" t="s">
        <v>120</v>
      </c>
      <c r="C816" s="2" t="s">
        <v>21</v>
      </c>
      <c r="D816" s="25">
        <v>39488</v>
      </c>
      <c r="E8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6" t="s">
        <v>53</v>
      </c>
      <c r="G816" t="str">
        <f>VLOOKUP(Table27[[#This Row],[Climber]],Table4[],2,)</f>
        <v>M</v>
      </c>
      <c r="H816">
        <f>YEAR(Table27[[#This Row],[Date]])</f>
        <v>2008</v>
      </c>
      <c r="I8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6" s="24" t="s">
        <v>120</v>
      </c>
      <c r="K816" s="24" t="s">
        <v>66</v>
      </c>
      <c r="L816" s="24">
        <v>6</v>
      </c>
      <c r="M816" s="24" t="s">
        <v>1365</v>
      </c>
      <c r="N8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6" s="24">
        <f>ROUND(SUMPRODUCT(((A$2:A$908)=Table27[[#This Row],[Climb]])*N$2:N$908)/SUMPRODUCT((((A$2:A$908)=Table27[[#This Row],[Climb]])*((N$2:N$908)&gt;0))*1), 0)</f>
        <v>2</v>
      </c>
    </row>
    <row r="817" spans="1:15" x14ac:dyDescent="0.2">
      <c r="A817" t="s">
        <v>982</v>
      </c>
      <c r="B817" t="s">
        <v>120</v>
      </c>
      <c r="C817" s="2" t="s">
        <v>797</v>
      </c>
      <c r="D817" s="25">
        <v>40878</v>
      </c>
      <c r="E8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7" t="s">
        <v>53</v>
      </c>
      <c r="G817" t="str">
        <f>VLOOKUP(Table27[[#This Row],[Climber]],Table4[],2,)</f>
        <v>M</v>
      </c>
      <c r="H817">
        <f>YEAR(Table27[[#This Row],[Date]])</f>
        <v>2011</v>
      </c>
      <c r="I8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7" s="24" t="s">
        <v>120</v>
      </c>
      <c r="K817" s="24" t="s">
        <v>66</v>
      </c>
      <c r="L817" s="24">
        <v>7</v>
      </c>
      <c r="M817" s="24"/>
      <c r="N8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7" s="24">
        <f>ROUND(SUMPRODUCT(((A$2:A$908)=Table27[[#This Row],[Climb]])*N$2:N$908)/SUMPRODUCT((((A$2:A$908)=Table27[[#This Row],[Climb]])*((N$2:N$908)&gt;0))*1), 0)</f>
        <v>2</v>
      </c>
    </row>
    <row r="818" spans="1:15" x14ac:dyDescent="0.2">
      <c r="A818" t="s">
        <v>982</v>
      </c>
      <c r="B818" t="s">
        <v>120</v>
      </c>
      <c r="C818" s="2" t="s">
        <v>708</v>
      </c>
      <c r="D818" s="25">
        <v>41242</v>
      </c>
      <c r="E8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8" t="s">
        <v>53</v>
      </c>
      <c r="G818" t="str">
        <f>VLOOKUP(Table27[[#This Row],[Climber]],Table4[],2,)</f>
        <v>M</v>
      </c>
      <c r="H818">
        <f>YEAR(Table27[[#This Row],[Date]])</f>
        <v>2012</v>
      </c>
      <c r="I8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8" s="24" t="s">
        <v>120</v>
      </c>
      <c r="K818" s="24" t="s">
        <v>66</v>
      </c>
      <c r="L818" s="24">
        <v>8</v>
      </c>
      <c r="M818" s="24" t="s">
        <v>1366</v>
      </c>
      <c r="N8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8" s="24">
        <f>ROUND(SUMPRODUCT(((A$2:A$908)=Table27[[#This Row],[Climb]])*N$2:N$908)/SUMPRODUCT((((A$2:A$908)=Table27[[#This Row],[Climb]])*((N$2:N$908)&gt;0))*1), 0)</f>
        <v>2</v>
      </c>
    </row>
    <row r="819" spans="1:15" x14ac:dyDescent="0.2">
      <c r="A819" t="s">
        <v>982</v>
      </c>
      <c r="B819" t="s">
        <v>120</v>
      </c>
      <c r="C819" s="2" t="s">
        <v>844</v>
      </c>
      <c r="D819" s="25">
        <v>41362</v>
      </c>
      <c r="E8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9" t="s">
        <v>53</v>
      </c>
      <c r="G819" t="str">
        <f>VLOOKUP(Table27[[#This Row],[Climber]],Table4[],2,)</f>
        <v>M</v>
      </c>
      <c r="H819">
        <f>YEAR(Table27[[#This Row],[Date]])</f>
        <v>2013</v>
      </c>
      <c r="I8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9" s="24" t="s">
        <v>120</v>
      </c>
      <c r="K819" s="24" t="s">
        <v>66</v>
      </c>
      <c r="L819" s="24">
        <v>9</v>
      </c>
      <c r="M819" s="24"/>
      <c r="N8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9" s="24">
        <f>ROUND(SUMPRODUCT(((A$2:A$908)=Table27[[#This Row],[Climb]])*N$2:N$908)/SUMPRODUCT((((A$2:A$908)=Table27[[#This Row],[Climb]])*((N$2:N$908)&gt;0))*1), 0)</f>
        <v>2</v>
      </c>
    </row>
    <row r="820" spans="1:15" x14ac:dyDescent="0.2">
      <c r="A820" t="s">
        <v>982</v>
      </c>
      <c r="B820" t="s">
        <v>120</v>
      </c>
      <c r="C820" s="2" t="s">
        <v>209</v>
      </c>
      <c r="D820" s="25">
        <v>41334</v>
      </c>
      <c r="E8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0" t="s">
        <v>53</v>
      </c>
      <c r="G820" t="str">
        <f>VLOOKUP(Table27[[#This Row],[Climber]],Table4[],2,)</f>
        <v>M</v>
      </c>
      <c r="H820">
        <f>YEAR(Table27[[#This Row],[Date]])</f>
        <v>2013</v>
      </c>
      <c r="I8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0" s="24" t="s">
        <v>120</v>
      </c>
      <c r="K820" s="24" t="s">
        <v>66</v>
      </c>
      <c r="L820" s="24">
        <v>10</v>
      </c>
      <c r="M820" s="24" t="s">
        <v>1369</v>
      </c>
      <c r="N8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0" s="24">
        <f>ROUND(SUMPRODUCT(((A$2:A$908)=Table27[[#This Row],[Climb]])*N$2:N$908)/SUMPRODUCT((((A$2:A$908)=Table27[[#This Row],[Climb]])*((N$2:N$908)&gt;0))*1), 0)</f>
        <v>2</v>
      </c>
    </row>
    <row r="821" spans="1:15" x14ac:dyDescent="0.2">
      <c r="A821" t="s">
        <v>982</v>
      </c>
      <c r="B821" t="s">
        <v>120</v>
      </c>
      <c r="C821" s="2" t="s">
        <v>894</v>
      </c>
      <c r="D821" s="25">
        <v>41620</v>
      </c>
      <c r="E8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1" t="s">
        <v>53</v>
      </c>
      <c r="G821" t="str">
        <f>VLOOKUP(Table27[[#This Row],[Climber]],Table4[],2,)</f>
        <v>M</v>
      </c>
      <c r="H821">
        <f>YEAR(Table27[[#This Row],[Date]])</f>
        <v>2013</v>
      </c>
      <c r="I8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1" s="24" t="s">
        <v>120</v>
      </c>
      <c r="K821" s="24" t="s">
        <v>66</v>
      </c>
      <c r="L821" s="24">
        <v>11</v>
      </c>
      <c r="M821" s="24"/>
      <c r="N8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1" s="24">
        <f>ROUND(SUMPRODUCT(((A$2:A$908)=Table27[[#This Row],[Climb]])*N$2:N$908)/SUMPRODUCT((((A$2:A$908)=Table27[[#This Row],[Climb]])*((N$2:N$908)&gt;0))*1), 0)</f>
        <v>2</v>
      </c>
    </row>
    <row r="822" spans="1:15" x14ac:dyDescent="0.2">
      <c r="A822" t="s">
        <v>982</v>
      </c>
      <c r="B822" t="s">
        <v>120</v>
      </c>
      <c r="C822" s="2" t="s">
        <v>843</v>
      </c>
      <c r="D822" s="25">
        <v>41670</v>
      </c>
      <c r="E8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2" t="s">
        <v>53</v>
      </c>
      <c r="G822" t="str">
        <f>VLOOKUP(Table27[[#This Row],[Climber]],Table4[],2,)</f>
        <v>M</v>
      </c>
      <c r="H822">
        <f>YEAR(Table27[[#This Row],[Date]])</f>
        <v>2014</v>
      </c>
      <c r="I8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2" s="24" t="s">
        <v>120</v>
      </c>
      <c r="K822" s="24" t="s">
        <v>66</v>
      </c>
      <c r="L822" s="24">
        <v>12</v>
      </c>
      <c r="M822" s="24"/>
      <c r="N8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2" s="24">
        <f>ROUND(SUMPRODUCT(((A$2:A$908)=Table27[[#This Row],[Climb]])*N$2:N$908)/SUMPRODUCT((((A$2:A$908)=Table27[[#This Row],[Climb]])*((N$2:N$908)&gt;0))*1), 0)</f>
        <v>2</v>
      </c>
    </row>
    <row r="823" spans="1:15" x14ac:dyDescent="0.2">
      <c r="A823" t="s">
        <v>982</v>
      </c>
      <c r="B823" t="s">
        <v>120</v>
      </c>
      <c r="C823" s="2" t="s">
        <v>586</v>
      </c>
      <c r="D823" s="25">
        <v>42068</v>
      </c>
      <c r="E8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3" t="s">
        <v>53</v>
      </c>
      <c r="G823" t="str">
        <f>VLOOKUP(Table27[[#This Row],[Climber]],Table4[],2,)</f>
        <v>M</v>
      </c>
      <c r="H823">
        <f>YEAR(Table27[[#This Row],[Date]])</f>
        <v>2015</v>
      </c>
      <c r="I8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3" s="24" t="s">
        <v>120</v>
      </c>
      <c r="K823" s="24" t="s">
        <v>66</v>
      </c>
      <c r="L823" s="24">
        <v>13</v>
      </c>
      <c r="M823" s="24"/>
      <c r="N8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3" s="24">
        <f>ROUND(SUMPRODUCT(((A$2:A$908)=Table27[[#This Row],[Climb]])*N$2:N$908)/SUMPRODUCT((((A$2:A$908)=Table27[[#This Row],[Climb]])*((N$2:N$908)&gt;0))*1), 0)</f>
        <v>2</v>
      </c>
    </row>
    <row r="824" spans="1:15" x14ac:dyDescent="0.2">
      <c r="A824" t="s">
        <v>982</v>
      </c>
      <c r="B824" t="s">
        <v>120</v>
      </c>
      <c r="C824" s="2" t="s">
        <v>427</v>
      </c>
      <c r="D824" s="25">
        <v>42775</v>
      </c>
      <c r="E8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4" t="s">
        <v>53</v>
      </c>
      <c r="G824" t="str">
        <f>VLOOKUP(Table27[[#This Row],[Climber]],Table4[],2,)</f>
        <v>M</v>
      </c>
      <c r="H824">
        <f>YEAR(Table27[[#This Row],[Date]])</f>
        <v>2017</v>
      </c>
      <c r="I8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4" s="24" t="s">
        <v>120</v>
      </c>
      <c r="K824" s="24" t="s">
        <v>66</v>
      </c>
      <c r="L824" s="24">
        <v>14</v>
      </c>
      <c r="M824" s="24"/>
      <c r="N8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4" s="24">
        <f>ROUND(SUMPRODUCT(((A$2:A$908)=Table27[[#This Row],[Climb]])*N$2:N$908)/SUMPRODUCT((((A$2:A$908)=Table27[[#This Row],[Climb]])*((N$2:N$908)&gt;0))*1), 0)</f>
        <v>2</v>
      </c>
    </row>
    <row r="825" spans="1:15" x14ac:dyDescent="0.2">
      <c r="A825" t="s">
        <v>982</v>
      </c>
      <c r="B825" t="s">
        <v>120</v>
      </c>
      <c r="C825" s="2" t="s">
        <v>635</v>
      </c>
      <c r="D825" s="25">
        <v>42791</v>
      </c>
      <c r="E8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5" t="s">
        <v>53</v>
      </c>
      <c r="G825" t="str">
        <f>VLOOKUP(Table27[[#This Row],[Climber]],Table4[],2,)</f>
        <v>M</v>
      </c>
      <c r="H825">
        <f>YEAR(Table27[[#This Row],[Date]])</f>
        <v>2017</v>
      </c>
      <c r="I8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5" s="24" t="s">
        <v>120</v>
      </c>
      <c r="K825" s="24" t="s">
        <v>66</v>
      </c>
      <c r="L825" s="24">
        <v>15</v>
      </c>
      <c r="M825" s="24"/>
      <c r="N8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5" s="24">
        <f>ROUND(SUMPRODUCT(((A$2:A$908)=Table27[[#This Row],[Climb]])*N$2:N$908)/SUMPRODUCT((((A$2:A$908)=Table27[[#This Row],[Climb]])*((N$2:N$908)&gt;0))*1), 0)</f>
        <v>2</v>
      </c>
    </row>
    <row r="826" spans="1:15" x14ac:dyDescent="0.2">
      <c r="A826" t="s">
        <v>982</v>
      </c>
      <c r="B826" t="s">
        <v>120</v>
      </c>
      <c r="C826" s="2" t="s">
        <v>799</v>
      </c>
      <c r="D826" s="25">
        <v>42792</v>
      </c>
      <c r="E8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6" t="s">
        <v>53</v>
      </c>
      <c r="G826" t="str">
        <f>VLOOKUP(Table27[[#This Row],[Climber]],Table4[],2,)</f>
        <v>F</v>
      </c>
      <c r="H826">
        <f>YEAR(Table27[[#This Row],[Date]])</f>
        <v>2017</v>
      </c>
      <c r="I8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6" s="24" t="s">
        <v>120</v>
      </c>
      <c r="K826" s="24" t="s">
        <v>66</v>
      </c>
      <c r="L826" s="24">
        <v>16</v>
      </c>
      <c r="M826" s="24" t="s">
        <v>1370</v>
      </c>
      <c r="N8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6" s="24">
        <f>ROUND(SUMPRODUCT(((A$2:A$908)=Table27[[#This Row],[Climb]])*N$2:N$908)/SUMPRODUCT((((A$2:A$908)=Table27[[#This Row],[Climb]])*((N$2:N$908)&gt;0))*1), 0)</f>
        <v>2</v>
      </c>
    </row>
    <row r="827" spans="1:15" x14ac:dyDescent="0.2">
      <c r="A827" t="s">
        <v>982</v>
      </c>
      <c r="B827" t="s">
        <v>120</v>
      </c>
      <c r="C827" s="2" t="s">
        <v>728</v>
      </c>
      <c r="D827" s="30">
        <v>42815</v>
      </c>
      <c r="E8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7" t="s">
        <v>53</v>
      </c>
      <c r="G827" t="str">
        <f>VLOOKUP(Table27[[#This Row],[Climber]],Table4[],2,)</f>
        <v>M</v>
      </c>
      <c r="H827">
        <f>YEAR(Table27[[#This Row],[Date]])</f>
        <v>2017</v>
      </c>
      <c r="I8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7" s="24" t="s">
        <v>120</v>
      </c>
      <c r="K827" s="24" t="s">
        <v>66</v>
      </c>
      <c r="L827" s="24">
        <v>17</v>
      </c>
      <c r="M827" s="24" t="s">
        <v>1367</v>
      </c>
      <c r="N8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7" s="24">
        <f>ROUND(SUMPRODUCT(((A$2:A$908)=Table27[[#This Row],[Climb]])*N$2:N$908)/SUMPRODUCT((((A$2:A$908)=Table27[[#This Row],[Climb]])*((N$2:N$908)&gt;0))*1), 0)</f>
        <v>2</v>
      </c>
    </row>
    <row r="828" spans="1:15" x14ac:dyDescent="0.2">
      <c r="A828" t="s">
        <v>982</v>
      </c>
      <c r="B828" t="s">
        <v>120</v>
      </c>
      <c r="C828" s="2" t="s">
        <v>985</v>
      </c>
      <c r="D828" s="25">
        <v>42816</v>
      </c>
      <c r="E8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8" t="s">
        <v>53</v>
      </c>
      <c r="G828" t="str">
        <f>VLOOKUP(Table27[[#This Row],[Climber]],Table4[],2,)</f>
        <v>M</v>
      </c>
      <c r="H828">
        <f>YEAR(Table27[[#This Row],[Date]])</f>
        <v>2017</v>
      </c>
      <c r="I8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8" s="24" t="s">
        <v>120</v>
      </c>
      <c r="K828" s="24" t="s">
        <v>66</v>
      </c>
      <c r="L828" s="31">
        <v>18</v>
      </c>
      <c r="M828" s="24"/>
      <c r="N8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8" s="24">
        <f>ROUND(SUMPRODUCT(((A$2:A$908)=Table27[[#This Row],[Climb]])*N$2:N$908)/SUMPRODUCT((((A$2:A$908)=Table27[[#This Row],[Climb]])*((N$2:N$908)&gt;0))*1), 0)</f>
        <v>2</v>
      </c>
    </row>
    <row r="829" spans="1:15" x14ac:dyDescent="0.2">
      <c r="A829" t="s">
        <v>982</v>
      </c>
      <c r="B829" t="s">
        <v>120</v>
      </c>
      <c r="C829" s="2" t="s">
        <v>927</v>
      </c>
      <c r="D829" s="25">
        <v>42840</v>
      </c>
      <c r="E8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9" t="s">
        <v>53</v>
      </c>
      <c r="G829" t="str">
        <f>VLOOKUP(Table27[[#This Row],[Climber]],Table4[],2,)</f>
        <v>M</v>
      </c>
      <c r="H829">
        <f>YEAR(Table27[[#This Row],[Date]])</f>
        <v>2017</v>
      </c>
      <c r="I8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9" s="24" t="s">
        <v>120</v>
      </c>
      <c r="K829" s="24" t="s">
        <v>66</v>
      </c>
      <c r="L829" s="24">
        <v>19</v>
      </c>
      <c r="M829" s="24"/>
      <c r="N8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9" s="24">
        <f>ROUND(SUMPRODUCT(((A$2:A$908)=Table27[[#This Row],[Climb]])*N$2:N$908)/SUMPRODUCT((((A$2:A$908)=Table27[[#This Row],[Climb]])*((N$2:N$908)&gt;0))*1), 0)</f>
        <v>2</v>
      </c>
    </row>
    <row r="830" spans="1:15" x14ac:dyDescent="0.2">
      <c r="A830" t="s">
        <v>982</v>
      </c>
      <c r="B830" t="s">
        <v>120</v>
      </c>
      <c r="C830" s="14" t="s">
        <v>716</v>
      </c>
      <c r="D830" s="25">
        <v>43075</v>
      </c>
      <c r="E8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0" t="s">
        <v>53</v>
      </c>
      <c r="G830" t="str">
        <f>VLOOKUP(Table27[[#This Row],[Climber]],Table4[],2,)</f>
        <v>M</v>
      </c>
      <c r="H830">
        <f>YEAR(Table27[[#This Row],[Date]])</f>
        <v>2017</v>
      </c>
      <c r="I8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0" s="24" t="s">
        <v>120</v>
      </c>
      <c r="K830" s="24" t="s">
        <v>66</v>
      </c>
      <c r="L830" s="24">
        <v>20</v>
      </c>
      <c r="M830" s="24" t="s">
        <v>1230</v>
      </c>
      <c r="N8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0" s="24">
        <f>ROUND(SUMPRODUCT(((A$2:A$908)=Table27[[#This Row],[Climb]])*N$2:N$908)/SUMPRODUCT((((A$2:A$908)=Table27[[#This Row],[Climb]])*((N$2:N$908)&gt;0))*1), 0)</f>
        <v>2</v>
      </c>
    </row>
    <row r="831" spans="1:15" x14ac:dyDescent="0.2">
      <c r="A831" t="s">
        <v>982</v>
      </c>
      <c r="B831" t="s">
        <v>120</v>
      </c>
      <c r="C831" s="2" t="s">
        <v>986</v>
      </c>
      <c r="D831" s="25">
        <v>43110</v>
      </c>
      <c r="E8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1" t="s">
        <v>53</v>
      </c>
      <c r="G831" t="str">
        <f>VLOOKUP(Table27[[#This Row],[Climber]],Table4[],2,)</f>
        <v>M</v>
      </c>
      <c r="H831">
        <f>YEAR(Table27[[#This Row],[Date]])</f>
        <v>2018</v>
      </c>
      <c r="I8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1" s="24" t="s">
        <v>120</v>
      </c>
      <c r="K831" s="24" t="s">
        <v>66</v>
      </c>
      <c r="L831" s="24">
        <v>21</v>
      </c>
      <c r="M831" s="24"/>
      <c r="N8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1" s="24">
        <f>ROUND(SUMPRODUCT(((A$2:A$908)=Table27[[#This Row],[Climb]])*N$2:N$908)/SUMPRODUCT((((A$2:A$908)=Table27[[#This Row],[Climb]])*((N$2:N$908)&gt;0))*1), 0)</f>
        <v>2</v>
      </c>
    </row>
    <row r="832" spans="1:15" x14ac:dyDescent="0.2">
      <c r="A832" t="s">
        <v>982</v>
      </c>
      <c r="B832" t="s">
        <v>120</v>
      </c>
      <c r="C832" s="2" t="s">
        <v>984</v>
      </c>
      <c r="D832" s="25">
        <v>43154</v>
      </c>
      <c r="E8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2" t="s">
        <v>53</v>
      </c>
      <c r="G832" t="str">
        <f>VLOOKUP(Table27[[#This Row],[Climber]],Table4[],2,)</f>
        <v>M</v>
      </c>
      <c r="H832">
        <f>YEAR(Table27[[#This Row],[Date]])</f>
        <v>2018</v>
      </c>
      <c r="I8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2" s="24" t="s">
        <v>120</v>
      </c>
      <c r="K832" s="24" t="s">
        <v>66</v>
      </c>
      <c r="L832" s="24">
        <v>22</v>
      </c>
      <c r="M832" s="24"/>
      <c r="N8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2" s="24">
        <f>ROUND(SUMPRODUCT(((A$2:A$908)=Table27[[#This Row],[Climb]])*N$2:N$908)/SUMPRODUCT((((A$2:A$908)=Table27[[#This Row],[Climb]])*((N$2:N$908)&gt;0))*1), 0)</f>
        <v>2</v>
      </c>
    </row>
    <row r="833" spans="1:15" x14ac:dyDescent="0.2">
      <c r="A833" t="s">
        <v>982</v>
      </c>
      <c r="B833" t="s">
        <v>120</v>
      </c>
      <c r="C833" s="2" t="s">
        <v>583</v>
      </c>
      <c r="D833" s="25">
        <v>43162</v>
      </c>
      <c r="E8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3" t="s">
        <v>53</v>
      </c>
      <c r="G833" t="str">
        <f>VLOOKUP(Table27[[#This Row],[Climber]],Table4[],2,)</f>
        <v>M</v>
      </c>
      <c r="H833">
        <f>YEAR(Table27[[#This Row],[Date]])</f>
        <v>2018</v>
      </c>
      <c r="I8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3" s="24" t="s">
        <v>120</v>
      </c>
      <c r="K833" s="24" t="s">
        <v>66</v>
      </c>
      <c r="L833" s="24">
        <v>23</v>
      </c>
      <c r="M833" s="24"/>
      <c r="N8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3" s="24">
        <f>ROUND(SUMPRODUCT(((A$2:A$908)=Table27[[#This Row],[Climb]])*N$2:N$908)/SUMPRODUCT((((A$2:A$908)=Table27[[#This Row],[Climb]])*((N$2:N$908)&gt;0))*1), 0)</f>
        <v>2</v>
      </c>
    </row>
    <row r="834" spans="1:15" x14ac:dyDescent="0.2">
      <c r="A834" t="s">
        <v>982</v>
      </c>
      <c r="B834" t="s">
        <v>120</v>
      </c>
      <c r="C834" s="2" t="s">
        <v>802</v>
      </c>
      <c r="D834" s="29">
        <v>43504</v>
      </c>
      <c r="E8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4" t="s">
        <v>53</v>
      </c>
      <c r="G834" t="str">
        <f>VLOOKUP(Table27[[#This Row],[Climber]],Table4[],2,)</f>
        <v>M</v>
      </c>
      <c r="H834">
        <f>YEAR(Table27[[#This Row],[Date]])</f>
        <v>2019</v>
      </c>
      <c r="I8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4" s="24" t="s">
        <v>120</v>
      </c>
      <c r="K834" s="24" t="s">
        <v>66</v>
      </c>
      <c r="L834" s="24">
        <v>24</v>
      </c>
      <c r="M834" s="24" t="s">
        <v>1230</v>
      </c>
      <c r="N8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4" s="24">
        <f>ROUND(SUMPRODUCT(((A$2:A$908)=Table27[[#This Row],[Climb]])*N$2:N$908)/SUMPRODUCT((((A$2:A$908)=Table27[[#This Row],[Climb]])*((N$2:N$908)&gt;0))*1), 0)</f>
        <v>2</v>
      </c>
    </row>
    <row r="835" spans="1:15" x14ac:dyDescent="0.2">
      <c r="A835" t="s">
        <v>982</v>
      </c>
      <c r="B835" t="s">
        <v>120</v>
      </c>
      <c r="C835" s="14" t="s">
        <v>429</v>
      </c>
      <c r="D835" s="25">
        <v>43527</v>
      </c>
      <c r="E8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5" t="s">
        <v>53</v>
      </c>
      <c r="G835" s="24" t="str">
        <f>VLOOKUP(Table27[[#This Row],[Climber]],Table4[],2,)</f>
        <v>M</v>
      </c>
      <c r="H835" s="24">
        <f>YEAR(Table27[[#This Row],[Date]])</f>
        <v>2019</v>
      </c>
      <c r="I8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5" s="24" t="s">
        <v>120</v>
      </c>
      <c r="K835" s="24" t="s">
        <v>66</v>
      </c>
      <c r="L835" s="24">
        <v>25</v>
      </c>
      <c r="M835" s="24"/>
      <c r="N8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5" s="24">
        <f>ROUND(SUMPRODUCT(((A$2:A$908)=Table27[[#This Row],[Climb]])*N$2:N$908)/SUMPRODUCT((((A$2:A$908)=Table27[[#This Row],[Climb]])*((N$2:N$908)&gt;0))*1), 0)</f>
        <v>2</v>
      </c>
    </row>
    <row r="836" spans="1:15" x14ac:dyDescent="0.2">
      <c r="A836" t="s">
        <v>982</v>
      </c>
      <c r="B836" t="s">
        <v>120</v>
      </c>
      <c r="C836" s="14" t="s">
        <v>954</v>
      </c>
      <c r="D836" s="25">
        <v>43542</v>
      </c>
      <c r="E8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6" t="s">
        <v>53</v>
      </c>
      <c r="G836" s="24" t="str">
        <f>VLOOKUP(Table27[[#This Row],[Climber]],Table4[],2,)</f>
        <v>M</v>
      </c>
      <c r="H836" s="24">
        <f>YEAR(Table27[[#This Row],[Date]])</f>
        <v>2019</v>
      </c>
      <c r="I83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6" s="24" t="s">
        <v>120</v>
      </c>
      <c r="K836" s="24" t="s">
        <v>66</v>
      </c>
      <c r="L836" s="24">
        <v>26</v>
      </c>
      <c r="M836" s="24"/>
      <c r="N8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6" s="24">
        <f>ROUND(SUMPRODUCT(((A$2:A$908)=Table27[[#This Row],[Climb]])*N$2:N$908)/SUMPRODUCT((((A$2:A$908)=Table27[[#This Row],[Climb]])*((N$2:N$908)&gt;0))*1), 0)</f>
        <v>2</v>
      </c>
    </row>
    <row r="837" spans="1:15" x14ac:dyDescent="0.2">
      <c r="A837" t="s">
        <v>987</v>
      </c>
      <c r="B837" t="s">
        <v>988</v>
      </c>
      <c r="C837" s="2" t="s">
        <v>671</v>
      </c>
      <c r="D837" s="25" t="s">
        <v>786</v>
      </c>
      <c r="E8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7" t="s">
        <v>53</v>
      </c>
      <c r="G837" t="str">
        <f>VLOOKUP(Table27[[#This Row],[Climber]],Table4[],2,)</f>
        <v>M</v>
      </c>
      <c r="H837">
        <f>YEAR(Table27[[#This Row],[Date]])</f>
        <v>2017</v>
      </c>
      <c r="I8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7" s="24" t="s">
        <v>1032</v>
      </c>
      <c r="K837" s="24" t="s">
        <v>66</v>
      </c>
      <c r="L837" s="24">
        <v>1</v>
      </c>
      <c r="M837" s="24"/>
      <c r="N8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7" s="24">
        <f>ROUND(SUMPRODUCT(((A$2:A$908)=Table27[[#This Row],[Climb]])*N$2:N$908)/SUMPRODUCT((((A$2:A$908)=Table27[[#This Row],[Climb]])*((N$2:N$908)&gt;0))*1), 0)</f>
        <v>2</v>
      </c>
    </row>
    <row r="838" spans="1:15" x14ac:dyDescent="0.2">
      <c r="A838" t="s">
        <v>422</v>
      </c>
      <c r="B838" t="s">
        <v>423</v>
      </c>
      <c r="C838" s="14" t="s">
        <v>31</v>
      </c>
      <c r="D838" s="25">
        <v>41594</v>
      </c>
      <c r="E8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8" t="s">
        <v>71</v>
      </c>
      <c r="G838" t="str">
        <f>VLOOKUP(Table27[[#This Row],[Climber]],Table4[],2,)</f>
        <v>M</v>
      </c>
      <c r="H838">
        <f>YEAR(Table27[[#This Row],[Date]])</f>
        <v>2013</v>
      </c>
      <c r="I8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8" s="24" t="s">
        <v>423</v>
      </c>
      <c r="K838" s="24" t="s">
        <v>70</v>
      </c>
      <c r="L838" s="24">
        <v>1</v>
      </c>
      <c r="M838" s="24" t="s">
        <v>1371</v>
      </c>
      <c r="N8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8" s="24">
        <f>ROUND(SUMPRODUCT(((A$2:A$908)=Table27[[#This Row],[Climb]])*N$2:N$908)/SUMPRODUCT((((A$2:A$908)=Table27[[#This Row],[Climb]])*((N$2:N$908)&gt;0))*1), 0)</f>
        <v>15</v>
      </c>
    </row>
    <row r="839" spans="1:15" x14ac:dyDescent="0.2">
      <c r="A839" t="s">
        <v>422</v>
      </c>
      <c r="B839" t="s">
        <v>423</v>
      </c>
      <c r="C839" s="14" t="s">
        <v>542</v>
      </c>
      <c r="D839" s="25">
        <v>41963</v>
      </c>
      <c r="E8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9" t="s">
        <v>71</v>
      </c>
      <c r="G839" t="str">
        <f>VLOOKUP(Table27[[#This Row],[Climber]],Table4[],2,)</f>
        <v>M</v>
      </c>
      <c r="H839">
        <f>YEAR(Table27[[#This Row],[Date]])</f>
        <v>2014</v>
      </c>
      <c r="I8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9" s="24" t="s">
        <v>423</v>
      </c>
      <c r="K839" s="24" t="s">
        <v>70</v>
      </c>
      <c r="L839" s="24">
        <v>2</v>
      </c>
      <c r="M839" s="24"/>
      <c r="N8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9" s="24">
        <f>ROUND(SUMPRODUCT(((A$2:A$908)=Table27[[#This Row],[Climb]])*N$2:N$908)/SUMPRODUCT((((A$2:A$908)=Table27[[#This Row],[Climb]])*((N$2:N$908)&gt;0))*1), 0)</f>
        <v>15</v>
      </c>
    </row>
    <row r="840" spans="1:15" x14ac:dyDescent="0.2">
      <c r="A840" t="s">
        <v>653</v>
      </c>
      <c r="B840" t="s">
        <v>654</v>
      </c>
      <c r="C840" s="14" t="s">
        <v>741</v>
      </c>
      <c r="D840" s="25">
        <v>39223</v>
      </c>
      <c r="E8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0" t="s">
        <v>71</v>
      </c>
      <c r="G840" t="str">
        <f>VLOOKUP(Table27[[#This Row],[Climber]],Table4[],2,)</f>
        <v>M</v>
      </c>
      <c r="H840">
        <f>YEAR(Table27[[#This Row],[Date]])</f>
        <v>2007</v>
      </c>
      <c r="I8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0" s="24" t="s">
        <v>654</v>
      </c>
      <c r="K840" s="24" t="s">
        <v>95</v>
      </c>
      <c r="L840" s="24">
        <v>1</v>
      </c>
      <c r="M840" s="24"/>
      <c r="N8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0" s="24">
        <f>ROUND(SUMPRODUCT(((A$2:A$908)=Table27[[#This Row],[Climb]])*N$2:N$908)/SUMPRODUCT((((A$2:A$908)=Table27[[#This Row],[Climb]])*((N$2:N$908)&gt;0))*1), 0)</f>
        <v>14</v>
      </c>
    </row>
    <row r="841" spans="1:15" x14ac:dyDescent="0.2">
      <c r="A841" t="s">
        <v>653</v>
      </c>
      <c r="B841" t="s">
        <v>654</v>
      </c>
      <c r="C841" s="14" t="s">
        <v>28</v>
      </c>
      <c r="D841" s="25">
        <v>42999</v>
      </c>
      <c r="E8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1" t="s">
        <v>71</v>
      </c>
      <c r="G841" t="str">
        <f>VLOOKUP(Table27[[#This Row],[Climber]],Table4[],2,)</f>
        <v>M</v>
      </c>
      <c r="H841">
        <f>YEAR(Table27[[#This Row],[Date]])</f>
        <v>2017</v>
      </c>
      <c r="I8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1" s="24" t="s">
        <v>654</v>
      </c>
      <c r="K841" s="24" t="s">
        <v>1116</v>
      </c>
      <c r="L841" s="24">
        <v>2</v>
      </c>
      <c r="M841" s="24" t="s">
        <v>1372</v>
      </c>
      <c r="N8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1" s="24">
        <f>ROUND(SUMPRODUCT(((A$2:A$908)=Table27[[#This Row],[Climb]])*N$2:N$908)/SUMPRODUCT((((A$2:A$908)=Table27[[#This Row],[Climb]])*((N$2:N$908)&gt;0))*1), 0)</f>
        <v>14</v>
      </c>
    </row>
    <row r="842" spans="1:15" x14ac:dyDescent="0.2">
      <c r="A842" t="s">
        <v>342</v>
      </c>
      <c r="B842" t="s">
        <v>343</v>
      </c>
      <c r="C842" s="14" t="s">
        <v>336</v>
      </c>
      <c r="D842" s="25">
        <v>39664</v>
      </c>
      <c r="E8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2" t="s">
        <v>71</v>
      </c>
      <c r="G842" t="str">
        <f>VLOOKUP(Table27[[#This Row],[Climber]],Table4[],2,)</f>
        <v>M</v>
      </c>
      <c r="H842">
        <f>YEAR(Table27[[#This Row],[Date]])</f>
        <v>2008</v>
      </c>
      <c r="I8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2" s="24" t="s">
        <v>343</v>
      </c>
      <c r="K842" s="24" t="s">
        <v>1116</v>
      </c>
      <c r="L842" s="24">
        <v>1</v>
      </c>
      <c r="M842" s="24" t="s">
        <v>1116</v>
      </c>
      <c r="N8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2" s="24">
        <f>ROUND(SUMPRODUCT(((A$2:A$908)=Table27[[#This Row],[Climb]])*N$2:N$908)/SUMPRODUCT((((A$2:A$908)=Table27[[#This Row],[Climb]])*((N$2:N$908)&gt;0))*1), 0)</f>
        <v>15</v>
      </c>
    </row>
    <row r="843" spans="1:15" x14ac:dyDescent="0.2">
      <c r="A843" t="s">
        <v>539</v>
      </c>
      <c r="B843" t="s">
        <v>1131</v>
      </c>
      <c r="C843" s="14" t="s">
        <v>541</v>
      </c>
      <c r="D843" s="25">
        <v>43339</v>
      </c>
      <c r="E8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3" t="s">
        <v>71</v>
      </c>
      <c r="G843" t="str">
        <f>VLOOKUP(Table27[[#This Row],[Climber]],Table4[],2,)</f>
        <v>M</v>
      </c>
      <c r="H843">
        <f>YEAR(Table27[[#This Row],[Date]])</f>
        <v>2018</v>
      </c>
      <c r="I8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3" s="24" t="s">
        <v>540</v>
      </c>
      <c r="K843" s="24" t="s">
        <v>70</v>
      </c>
      <c r="L843" s="24">
        <v>1</v>
      </c>
      <c r="M843" s="24" t="s">
        <v>1132</v>
      </c>
      <c r="N8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3" s="24">
        <f>ROUND(SUMPRODUCT(((A$2:A$908)=Table27[[#This Row],[Climb]])*N$2:N$908)/SUMPRODUCT((((A$2:A$908)=Table27[[#This Row],[Climb]])*((N$2:N$908)&gt;0))*1), 0)</f>
        <v>15</v>
      </c>
    </row>
    <row r="844" spans="1:15" x14ac:dyDescent="0.2">
      <c r="A844" t="s">
        <v>183</v>
      </c>
      <c r="B844" t="s">
        <v>184</v>
      </c>
      <c r="C844" s="14" t="s">
        <v>156</v>
      </c>
      <c r="D844" s="25">
        <v>43018</v>
      </c>
      <c r="E8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4" t="s">
        <v>71</v>
      </c>
      <c r="G844" t="str">
        <f>VLOOKUP(Table27[[#This Row],[Climber]],Table4[],2,)</f>
        <v>M</v>
      </c>
      <c r="H844">
        <f>YEAR(Table27[[#This Row],[Date]])</f>
        <v>2017</v>
      </c>
      <c r="I8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4" s="24" t="s">
        <v>184</v>
      </c>
      <c r="K844" s="24" t="s">
        <v>88</v>
      </c>
      <c r="L844" s="24">
        <v>1</v>
      </c>
      <c r="M844" s="24"/>
      <c r="N8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44" s="24">
        <f>ROUND(SUMPRODUCT(((A$2:A$908)=Table27[[#This Row],[Climb]])*N$2:N$908)/SUMPRODUCT((((A$2:A$908)=Table27[[#This Row],[Climb]])*((N$2:N$908)&gt;0))*1), 0)</f>
        <v>16</v>
      </c>
    </row>
    <row r="845" spans="1:15" x14ac:dyDescent="0.2">
      <c r="A845" t="s">
        <v>183</v>
      </c>
      <c r="B845" t="s">
        <v>184</v>
      </c>
      <c r="C845" s="14" t="s">
        <v>522</v>
      </c>
      <c r="D845" s="25">
        <v>43131</v>
      </c>
      <c r="E8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5" t="s">
        <v>71</v>
      </c>
      <c r="G845" t="str">
        <f>VLOOKUP(Table27[[#This Row],[Climber]],Table4[],2,)</f>
        <v>M</v>
      </c>
      <c r="H845">
        <f>YEAR(Table27[[#This Row],[Date]])</f>
        <v>2018</v>
      </c>
      <c r="I8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5" s="24" t="s">
        <v>184</v>
      </c>
      <c r="K845" s="24" t="s">
        <v>1156</v>
      </c>
      <c r="L845" s="24">
        <v>2</v>
      </c>
      <c r="M845" s="24" t="s">
        <v>1119</v>
      </c>
      <c r="N8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45" s="24">
        <f>ROUND(SUMPRODUCT(((A$2:A$908)=Table27[[#This Row],[Climb]])*N$2:N$908)/SUMPRODUCT((((A$2:A$908)=Table27[[#This Row],[Climb]])*((N$2:N$908)&gt;0))*1), 0)</f>
        <v>16</v>
      </c>
    </row>
    <row r="846" spans="1:15" x14ac:dyDescent="0.2">
      <c r="A846" t="s">
        <v>185</v>
      </c>
      <c r="B846" t="s">
        <v>186</v>
      </c>
      <c r="C846" s="14" t="s">
        <v>530</v>
      </c>
      <c r="D846" s="25">
        <v>42186</v>
      </c>
      <c r="E8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6" t="s">
        <v>71</v>
      </c>
      <c r="G846" t="str">
        <f>VLOOKUP(Table27[[#This Row],[Climber]],Table4[],2,)</f>
        <v>M</v>
      </c>
      <c r="H846">
        <f>YEAR(Table27[[#This Row],[Date]])</f>
        <v>2015</v>
      </c>
      <c r="I8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6" s="24" t="s">
        <v>186</v>
      </c>
      <c r="K846" s="24" t="s">
        <v>70</v>
      </c>
      <c r="L846" s="24">
        <v>1</v>
      </c>
      <c r="M846" s="24"/>
      <c r="N8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6" s="24">
        <f>ROUND(SUMPRODUCT(((A$2:A$908)=Table27[[#This Row],[Climb]])*N$2:N$908)/SUMPRODUCT((((A$2:A$908)=Table27[[#This Row],[Climb]])*((N$2:N$908)&gt;0))*1), 0)</f>
        <v>15</v>
      </c>
    </row>
    <row r="847" spans="1:15" x14ac:dyDescent="0.2">
      <c r="A847" t="s">
        <v>185</v>
      </c>
      <c r="B847" t="s">
        <v>186</v>
      </c>
      <c r="C847" s="14" t="s">
        <v>156</v>
      </c>
      <c r="D847" s="25">
        <v>42371</v>
      </c>
      <c r="E8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7" t="s">
        <v>71</v>
      </c>
      <c r="G847" t="str">
        <f>VLOOKUP(Table27[[#This Row],[Climber]],Table4[],2,)</f>
        <v>M</v>
      </c>
      <c r="H847">
        <f>YEAR(Table27[[#This Row],[Date]])</f>
        <v>2016</v>
      </c>
      <c r="I8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7" s="24" t="s">
        <v>186</v>
      </c>
      <c r="K847" s="24" t="s">
        <v>70</v>
      </c>
      <c r="L847" s="24">
        <v>2</v>
      </c>
      <c r="M847" s="24" t="s">
        <v>1166</v>
      </c>
      <c r="N8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7" s="24">
        <f>ROUND(SUMPRODUCT(((A$2:A$908)=Table27[[#This Row],[Climb]])*N$2:N$908)/SUMPRODUCT((((A$2:A$908)=Table27[[#This Row],[Climb]])*((N$2:N$908)&gt;0))*1), 0)</f>
        <v>15</v>
      </c>
    </row>
    <row r="848" spans="1:15" x14ac:dyDescent="0.2">
      <c r="A848" t="s">
        <v>188</v>
      </c>
      <c r="B848" t="s">
        <v>189</v>
      </c>
      <c r="C848" s="14" t="s">
        <v>156</v>
      </c>
      <c r="D848" s="25">
        <v>43062</v>
      </c>
      <c r="E8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8" t="s">
        <v>71</v>
      </c>
      <c r="G848" t="str">
        <f>VLOOKUP(Table27[[#This Row],[Climber]],Table4[],2,)</f>
        <v>M</v>
      </c>
      <c r="H848">
        <f>YEAR(Table27[[#This Row],[Date]])</f>
        <v>2017</v>
      </c>
      <c r="I8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8" s="24" t="s">
        <v>189</v>
      </c>
      <c r="K848" s="24" t="s">
        <v>70</v>
      </c>
      <c r="L848" s="24">
        <v>1</v>
      </c>
      <c r="M848" s="24"/>
      <c r="N8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8" s="24">
        <f>ROUND(SUMPRODUCT(((A$2:A$908)=Table27[[#This Row],[Climb]])*N$2:N$908)/SUMPRODUCT((((A$2:A$908)=Table27[[#This Row],[Climb]])*((N$2:N$908)&gt;0))*1), 0)</f>
        <v>15</v>
      </c>
    </row>
    <row r="849" spans="1:15" x14ac:dyDescent="0.2">
      <c r="A849" t="s">
        <v>992</v>
      </c>
      <c r="B849" t="s">
        <v>993</v>
      </c>
      <c r="C849" s="14" t="s">
        <v>347</v>
      </c>
      <c r="D849" s="25">
        <v>40897</v>
      </c>
      <c r="E8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9" t="s">
        <v>71</v>
      </c>
      <c r="G849" t="str">
        <f>VLOOKUP(Table27[[#This Row],[Climber]],Table4[],2,)</f>
        <v>M</v>
      </c>
      <c r="H849">
        <f>YEAR(Table27[[#This Row],[Date]])</f>
        <v>2011</v>
      </c>
      <c r="I8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9" s="24" t="s">
        <v>382</v>
      </c>
      <c r="K849" s="24" t="s">
        <v>95</v>
      </c>
      <c r="L849" s="24">
        <v>1</v>
      </c>
      <c r="M849" s="24" t="s">
        <v>1373</v>
      </c>
      <c r="N8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9" s="24">
        <f>ROUND(SUMPRODUCT(((A$2:A$908)=Table27[[#This Row],[Climb]])*N$2:N$908)/SUMPRODUCT((((A$2:A$908)=Table27[[#This Row],[Climb]])*((N$2:N$908)&gt;0))*1), 0)</f>
        <v>15</v>
      </c>
    </row>
    <row r="850" spans="1:15" x14ac:dyDescent="0.2">
      <c r="A850" t="s">
        <v>992</v>
      </c>
      <c r="B850" t="s">
        <v>993</v>
      </c>
      <c r="C850" s="14" t="s">
        <v>390</v>
      </c>
      <c r="D850" s="25">
        <v>42004</v>
      </c>
      <c r="E8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0" t="s">
        <v>71</v>
      </c>
      <c r="G850" t="str">
        <f>VLOOKUP(Table27[[#This Row],[Climber]],Table4[],2,)</f>
        <v>M</v>
      </c>
      <c r="H850">
        <f>YEAR(Table27[[#This Row],[Date]])</f>
        <v>2014</v>
      </c>
      <c r="I8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0" s="24" t="s">
        <v>382</v>
      </c>
      <c r="K850" s="24" t="s">
        <v>70</v>
      </c>
      <c r="L850" s="24">
        <v>2</v>
      </c>
      <c r="M850" s="24"/>
      <c r="N8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0" s="24">
        <f>ROUND(SUMPRODUCT(((A$2:A$908)=Table27[[#This Row],[Climb]])*N$2:N$908)/SUMPRODUCT((((A$2:A$908)=Table27[[#This Row],[Climb]])*((N$2:N$908)&gt;0))*1), 0)</f>
        <v>15</v>
      </c>
    </row>
    <row r="851" spans="1:15" x14ac:dyDescent="0.2">
      <c r="A851" t="s">
        <v>992</v>
      </c>
      <c r="B851" t="s">
        <v>993</v>
      </c>
      <c r="C851" s="14" t="s">
        <v>661</v>
      </c>
      <c r="D851" s="25">
        <v>43083</v>
      </c>
      <c r="E8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1" t="s">
        <v>71</v>
      </c>
      <c r="G851" t="str">
        <f>VLOOKUP(Table27[[#This Row],[Climber]],Table4[],2,)</f>
        <v>M</v>
      </c>
      <c r="H851">
        <f>YEAR(Table27[[#This Row],[Date]])</f>
        <v>2017</v>
      </c>
      <c r="I8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1" s="24" t="s">
        <v>382</v>
      </c>
      <c r="K851" s="24" t="s">
        <v>70</v>
      </c>
      <c r="L851" s="24">
        <v>3</v>
      </c>
      <c r="M851" s="24"/>
      <c r="N8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1" s="24">
        <f>ROUND(SUMPRODUCT(((A$2:A$908)=Table27[[#This Row],[Climb]])*N$2:N$908)/SUMPRODUCT((((A$2:A$908)=Table27[[#This Row],[Climb]])*((N$2:N$908)&gt;0))*1), 0)</f>
        <v>15</v>
      </c>
    </row>
    <row r="852" spans="1:15" x14ac:dyDescent="0.2">
      <c r="A852" t="s">
        <v>472</v>
      </c>
      <c r="B852" t="s">
        <v>473</v>
      </c>
      <c r="C852" s="14" t="s">
        <v>471</v>
      </c>
      <c r="D852" s="25">
        <v>41836</v>
      </c>
      <c r="E8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2" t="s">
        <v>71</v>
      </c>
      <c r="G852" t="str">
        <f>VLOOKUP(Table27[[#This Row],[Climber]],Table4[],2,)</f>
        <v>M</v>
      </c>
      <c r="H852">
        <f>YEAR(Table27[[#This Row],[Date]])</f>
        <v>2014</v>
      </c>
      <c r="I8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2" s="24" t="s">
        <v>473</v>
      </c>
      <c r="K852" s="24" t="s">
        <v>1116</v>
      </c>
      <c r="L852" s="24">
        <v>1</v>
      </c>
      <c r="M852" s="24" t="s">
        <v>1116</v>
      </c>
      <c r="N8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2" s="24">
        <f>ROUND(SUMPRODUCT(((A$2:A$908)=Table27[[#This Row],[Climb]])*N$2:N$908)/SUMPRODUCT((((A$2:A$908)=Table27[[#This Row],[Climb]])*((N$2:N$908)&gt;0))*1), 0)</f>
        <v>15</v>
      </c>
    </row>
    <row r="853" spans="1:15" x14ac:dyDescent="0.2">
      <c r="A853" t="s">
        <v>605</v>
      </c>
      <c r="B853" t="s">
        <v>1002</v>
      </c>
      <c r="C853" s="14" t="s">
        <v>604</v>
      </c>
      <c r="D853" s="25"/>
      <c r="E8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3" t="s">
        <v>71</v>
      </c>
      <c r="G853" t="str">
        <f>VLOOKUP(Table27[[#This Row],[Climber]],Table4[],2,)</f>
        <v>M</v>
      </c>
      <c r="H853">
        <f>YEAR(Table27[[#This Row],[Date]])</f>
        <v>1900</v>
      </c>
      <c r="I8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3" s="24" t="s">
        <v>1002</v>
      </c>
      <c r="K853" s="24" t="s">
        <v>70</v>
      </c>
      <c r="L853" s="24">
        <v>1</v>
      </c>
      <c r="M853" s="24"/>
      <c r="N8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3" s="24">
        <f>ROUND(SUMPRODUCT(((A$2:A$908)=Table27[[#This Row],[Climb]])*N$2:N$908)/SUMPRODUCT((((A$2:A$908)=Table27[[#This Row],[Climb]])*((N$2:N$908)&gt;0))*1), 0)</f>
        <v>15</v>
      </c>
    </row>
    <row r="854" spans="1:15" x14ac:dyDescent="0.2">
      <c r="A854" t="s">
        <v>383</v>
      </c>
      <c r="B854" t="s">
        <v>1002</v>
      </c>
      <c r="C854" s="14" t="s">
        <v>347</v>
      </c>
      <c r="D854" s="25">
        <v>39931</v>
      </c>
      <c r="E8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4" t="s">
        <v>71</v>
      </c>
      <c r="G854" t="str">
        <f>VLOOKUP(Table27[[#This Row],[Climber]],Table4[],2,)</f>
        <v>M</v>
      </c>
      <c r="H854">
        <f>YEAR(Table27[[#This Row],[Date]])</f>
        <v>2009</v>
      </c>
      <c r="I8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4" s="24" t="s">
        <v>384</v>
      </c>
      <c r="K854" s="24" t="s">
        <v>70</v>
      </c>
      <c r="L854" s="24">
        <v>1</v>
      </c>
      <c r="M854" s="24"/>
      <c r="N8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4" s="24">
        <f>ROUND(SUMPRODUCT(((A$2:A$908)=Table27[[#This Row],[Climb]])*N$2:N$908)/SUMPRODUCT((((A$2:A$908)=Table27[[#This Row],[Climb]])*((N$2:N$908)&gt;0))*1), 0)</f>
        <v>15</v>
      </c>
    </row>
    <row r="855" spans="1:15" x14ac:dyDescent="0.2">
      <c r="A855" t="s">
        <v>465</v>
      </c>
      <c r="B855" t="s">
        <v>1002</v>
      </c>
      <c r="C855" s="14" t="s">
        <v>488</v>
      </c>
      <c r="D855" s="25">
        <v>40603</v>
      </c>
      <c r="E8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5" t="s">
        <v>71</v>
      </c>
      <c r="G855" t="str">
        <f>VLOOKUP(Table27[[#This Row],[Climber]],Table4[],2,)</f>
        <v>M</v>
      </c>
      <c r="H855">
        <f>YEAR(Table27[[#This Row],[Date]])</f>
        <v>2011</v>
      </c>
      <c r="I8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5" s="24" t="s">
        <v>466</v>
      </c>
      <c r="K855" s="24" t="s">
        <v>70</v>
      </c>
      <c r="L855" s="24">
        <v>1</v>
      </c>
      <c r="M855" s="24"/>
      <c r="N8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5" s="24">
        <f>ROUND(SUMPRODUCT(((A$2:A$908)=Table27[[#This Row],[Climb]])*N$2:N$908)/SUMPRODUCT((((A$2:A$908)=Table27[[#This Row],[Climb]])*((N$2:N$908)&gt;0))*1), 0)</f>
        <v>15</v>
      </c>
    </row>
    <row r="856" spans="1:15" x14ac:dyDescent="0.2">
      <c r="A856" t="s">
        <v>465</v>
      </c>
      <c r="B856" t="s">
        <v>1002</v>
      </c>
      <c r="C856" s="14" t="s">
        <v>467</v>
      </c>
      <c r="D856" s="25">
        <v>42736</v>
      </c>
      <c r="E8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6" t="s">
        <v>71</v>
      </c>
      <c r="G856" t="str">
        <f>VLOOKUP(Table27[[#This Row],[Climber]],Table4[],2,)</f>
        <v>M</v>
      </c>
      <c r="H856">
        <f>YEAR(Table27[[#This Row],[Date]])</f>
        <v>2017</v>
      </c>
      <c r="I8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6" s="24" t="s">
        <v>466</v>
      </c>
      <c r="K856" s="24" t="s">
        <v>70</v>
      </c>
      <c r="L856" s="24">
        <v>2</v>
      </c>
      <c r="M856" s="24" t="s">
        <v>1158</v>
      </c>
      <c r="N8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6" s="24">
        <f>ROUND(SUMPRODUCT(((A$2:A$908)=Table27[[#This Row],[Climb]])*N$2:N$908)/SUMPRODUCT((((A$2:A$908)=Table27[[#This Row],[Climb]])*((N$2:N$908)&gt;0))*1), 0)</f>
        <v>15</v>
      </c>
    </row>
    <row r="857" spans="1:15" x14ac:dyDescent="0.2">
      <c r="A857" t="s">
        <v>606</v>
      </c>
      <c r="B857" t="s">
        <v>1002</v>
      </c>
      <c r="C857" s="14" t="s">
        <v>604</v>
      </c>
      <c r="D857" s="25"/>
      <c r="E8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7" t="s">
        <v>71</v>
      </c>
      <c r="G857" t="str">
        <f>VLOOKUP(Table27[[#This Row],[Climber]],Table4[],2,)</f>
        <v>M</v>
      </c>
      <c r="H857">
        <f>YEAR(Table27[[#This Row],[Date]])</f>
        <v>1900</v>
      </c>
      <c r="I8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7" s="24" t="s">
        <v>1002</v>
      </c>
      <c r="K857" s="24" t="s">
        <v>1116</v>
      </c>
      <c r="L857" s="24">
        <v>1</v>
      </c>
      <c r="M857" s="24" t="s">
        <v>1116</v>
      </c>
      <c r="N8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7" s="24">
        <f>ROUND(SUMPRODUCT(((A$2:A$908)=Table27[[#This Row],[Climb]])*N$2:N$908)/SUMPRODUCT((((A$2:A$908)=Table27[[#This Row],[Climb]])*((N$2:N$908)&gt;0))*1), 0)</f>
        <v>15</v>
      </c>
    </row>
    <row r="858" spans="1:15" x14ac:dyDescent="0.2">
      <c r="A858" t="s">
        <v>1357</v>
      </c>
      <c r="B858" t="s">
        <v>1002</v>
      </c>
      <c r="C858" s="14" t="s">
        <v>347</v>
      </c>
      <c r="D858" s="25">
        <v>43615</v>
      </c>
      <c r="E8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8" t="s">
        <v>71</v>
      </c>
      <c r="G858" s="24" t="str">
        <f>VLOOKUP(Table27[[#This Row],[Climber]],Table4[],2,)</f>
        <v>M</v>
      </c>
      <c r="H858" s="24">
        <f>YEAR(Table27[[#This Row],[Date]])</f>
        <v>2019</v>
      </c>
      <c r="I85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8" s="24" t="s">
        <v>1002</v>
      </c>
      <c r="K858" s="24" t="s">
        <v>1116</v>
      </c>
      <c r="L858" s="24">
        <v>1</v>
      </c>
      <c r="M858" s="24" t="s">
        <v>1116</v>
      </c>
      <c r="N8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8" s="24">
        <f>ROUND(SUMPRODUCT(((A$2:A$908)=Table27[[#This Row],[Climb]])*N$2:N$908)/SUMPRODUCT((((A$2:A$908)=Table27[[#This Row],[Climb]])*((N$2:N$908)&gt;0))*1), 0)</f>
        <v>15</v>
      </c>
    </row>
    <row r="859" spans="1:15" x14ac:dyDescent="0.2">
      <c r="A859" t="s">
        <v>780</v>
      </c>
      <c r="B859" t="s">
        <v>1099</v>
      </c>
      <c r="C859" s="2" t="s">
        <v>782</v>
      </c>
      <c r="D859" s="25" t="s">
        <v>778</v>
      </c>
      <c r="E8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59" t="s">
        <v>53</v>
      </c>
      <c r="G859" t="str">
        <f>VLOOKUP(Table27[[#This Row],[Climber]],Table4[],2,)</f>
        <v>M</v>
      </c>
      <c r="H859">
        <f>YEAR(Table27[[#This Row],[Date]])</f>
        <v>2018</v>
      </c>
      <c r="I8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59" s="24" t="s">
        <v>1099</v>
      </c>
      <c r="K859" s="24" t="s">
        <v>66</v>
      </c>
      <c r="L859" s="24">
        <v>1</v>
      </c>
      <c r="M859" s="24"/>
      <c r="N8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59" s="24">
        <f>ROUND(SUMPRODUCT(((A$2:A$908)=Table27[[#This Row],[Climb]])*N$2:N$908)/SUMPRODUCT((((A$2:A$908)=Table27[[#This Row],[Climb]])*((N$2:N$908)&gt;0))*1), 0)</f>
        <v>2</v>
      </c>
    </row>
    <row r="860" spans="1:15" x14ac:dyDescent="0.2">
      <c r="A860" t="s">
        <v>552</v>
      </c>
      <c r="B860" t="s">
        <v>502</v>
      </c>
      <c r="C860" s="14" t="s">
        <v>542</v>
      </c>
      <c r="D860" s="25">
        <v>41371</v>
      </c>
      <c r="E8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0" t="s">
        <v>71</v>
      </c>
      <c r="G860" s="24" t="str">
        <f>VLOOKUP(Table27[[#This Row],[Climber]],Table4[],2,)</f>
        <v>M</v>
      </c>
      <c r="H860" s="24">
        <f>YEAR(Table27[[#This Row],[Date]])</f>
        <v>2013</v>
      </c>
      <c r="I8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0" s="24" t="s">
        <v>502</v>
      </c>
      <c r="K860" s="24" t="s">
        <v>95</v>
      </c>
      <c r="L860" s="24">
        <v>1</v>
      </c>
      <c r="M860" s="24" t="s">
        <v>1374</v>
      </c>
      <c r="N8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0" s="24">
        <f>ROUND(SUMPRODUCT(((A$2:A$908)=Table27[[#This Row],[Climb]])*N$2:N$908)/SUMPRODUCT((((A$2:A$908)=Table27[[#This Row],[Climb]])*((N$2:N$908)&gt;0))*1), 0)</f>
        <v>15</v>
      </c>
    </row>
    <row r="861" spans="1:15" x14ac:dyDescent="0.2">
      <c r="A861" t="s">
        <v>552</v>
      </c>
      <c r="B861" t="s">
        <v>502</v>
      </c>
      <c r="C861" s="14" t="s">
        <v>28</v>
      </c>
      <c r="D861" s="25">
        <v>43316</v>
      </c>
      <c r="E8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1" t="s">
        <v>71</v>
      </c>
      <c r="G861" s="24" t="str">
        <f>VLOOKUP(Table27[[#This Row],[Climber]],Table4[],2,)</f>
        <v>M</v>
      </c>
      <c r="H861" s="24">
        <f>YEAR(Table27[[#This Row],[Date]])</f>
        <v>2018</v>
      </c>
      <c r="I8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1" s="24" t="s">
        <v>502</v>
      </c>
      <c r="K861" s="24" t="s">
        <v>70</v>
      </c>
      <c r="L861" s="24">
        <v>2</v>
      </c>
      <c r="M861" s="24"/>
      <c r="N8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1" s="24">
        <f>ROUND(SUMPRODUCT(((A$2:A$908)=Table27[[#This Row],[Climb]])*N$2:N$908)/SUMPRODUCT((((A$2:A$908)=Table27[[#This Row],[Climb]])*((N$2:N$908)&gt;0))*1), 0)</f>
        <v>15</v>
      </c>
    </row>
    <row r="862" spans="1:15" x14ac:dyDescent="0.2">
      <c r="A862" t="s">
        <v>552</v>
      </c>
      <c r="B862" t="s">
        <v>502</v>
      </c>
      <c r="C862" s="14" t="s">
        <v>31</v>
      </c>
      <c r="D862" s="25">
        <v>43586</v>
      </c>
      <c r="E8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2" t="s">
        <v>71</v>
      </c>
      <c r="G862" s="24" t="str">
        <f>VLOOKUP(Table27[[#This Row],[Climber]],Table4[],2,)</f>
        <v>M</v>
      </c>
      <c r="H862" s="24">
        <f>YEAR(Table27[[#This Row],[Date]])</f>
        <v>2019</v>
      </c>
      <c r="I8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2" s="24" t="s">
        <v>502</v>
      </c>
      <c r="K862" s="24" t="s">
        <v>70</v>
      </c>
      <c r="L862" s="24">
        <v>3</v>
      </c>
      <c r="M862" s="24"/>
      <c r="N8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2" s="24">
        <f>ROUND(SUMPRODUCT(((A$2:A$908)=Table27[[#This Row],[Climb]])*N$2:N$908)/SUMPRODUCT((((A$2:A$908)=Table27[[#This Row],[Climb]])*((N$2:N$908)&gt;0))*1), 0)</f>
        <v>15</v>
      </c>
    </row>
    <row r="863" spans="1:15" x14ac:dyDescent="0.2">
      <c r="A863" t="s">
        <v>556</v>
      </c>
      <c r="B863" t="s">
        <v>502</v>
      </c>
      <c r="C863" s="14" t="s">
        <v>28</v>
      </c>
      <c r="D863" s="25">
        <v>41228</v>
      </c>
      <c r="E8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3" t="s">
        <v>71</v>
      </c>
      <c r="G863" t="str">
        <f>VLOOKUP(Table27[[#This Row],[Climber]],Table4[],2,)</f>
        <v>M</v>
      </c>
      <c r="H863">
        <f>YEAR(Table27[[#This Row],[Date]])</f>
        <v>2012</v>
      </c>
      <c r="I8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3" s="24" t="s">
        <v>502</v>
      </c>
      <c r="K863" s="24" t="s">
        <v>70</v>
      </c>
      <c r="L863" s="24">
        <v>1</v>
      </c>
      <c r="M863" s="24"/>
      <c r="N8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3" s="24">
        <f>ROUND(SUMPRODUCT(((A$2:A$908)=Table27[[#This Row],[Climb]])*N$2:N$908)/SUMPRODUCT((((A$2:A$908)=Table27[[#This Row],[Climb]])*((N$2:N$908)&gt;0))*1), 0)</f>
        <v>15</v>
      </c>
    </row>
    <row r="864" spans="1:15" x14ac:dyDescent="0.2">
      <c r="A864" t="s">
        <v>556</v>
      </c>
      <c r="B864" t="s">
        <v>502</v>
      </c>
      <c r="C864" s="14" t="s">
        <v>555</v>
      </c>
      <c r="D864" s="25">
        <v>41233</v>
      </c>
      <c r="E8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4" t="s">
        <v>71</v>
      </c>
      <c r="G864" t="str">
        <f>VLOOKUP(Table27[[#This Row],[Climber]],Table4[],2,)</f>
        <v>M</v>
      </c>
      <c r="H864">
        <f>YEAR(Table27[[#This Row],[Date]])</f>
        <v>2012</v>
      </c>
      <c r="I8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4" s="24" t="s">
        <v>502</v>
      </c>
      <c r="K864" s="24" t="s">
        <v>95</v>
      </c>
      <c r="L864" s="24">
        <v>2</v>
      </c>
      <c r="M864" s="24"/>
      <c r="N8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4" s="24">
        <f>ROUND(SUMPRODUCT(((A$2:A$908)=Table27[[#This Row],[Climb]])*N$2:N$908)/SUMPRODUCT((((A$2:A$908)=Table27[[#This Row],[Climb]])*((N$2:N$908)&gt;0))*1), 0)</f>
        <v>15</v>
      </c>
    </row>
    <row r="865" spans="1:15" x14ac:dyDescent="0.2">
      <c r="A865" t="s">
        <v>723</v>
      </c>
      <c r="B865" t="s">
        <v>502</v>
      </c>
      <c r="C865" s="14" t="s">
        <v>722</v>
      </c>
      <c r="D865" s="25">
        <v>43431</v>
      </c>
      <c r="E8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5" t="s">
        <v>71</v>
      </c>
      <c r="G865" t="str">
        <f>VLOOKUP(Table27[[#This Row],[Climber]],Table4[],2,)</f>
        <v>M</v>
      </c>
      <c r="H865">
        <f>YEAR(Table27[[#This Row],[Date]])</f>
        <v>2018</v>
      </c>
      <c r="I8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5" s="24" t="s">
        <v>502</v>
      </c>
      <c r="K865" s="24" t="s">
        <v>88</v>
      </c>
      <c r="L865" s="24">
        <v>1</v>
      </c>
      <c r="M865" s="24"/>
      <c r="N8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65" s="24">
        <f>ROUND(SUMPRODUCT(((A$2:A$908)=Table27[[#This Row],[Climb]])*N$2:N$908)/SUMPRODUCT((((A$2:A$908)=Table27[[#This Row],[Climb]])*((N$2:N$908)&gt;0))*1), 0)</f>
        <v>16</v>
      </c>
    </row>
    <row r="866" spans="1:15" x14ac:dyDescent="0.2">
      <c r="A866" t="s">
        <v>1065</v>
      </c>
      <c r="B866" t="s">
        <v>502</v>
      </c>
      <c r="C866" s="14" t="s">
        <v>542</v>
      </c>
      <c r="D866" s="25">
        <v>43556</v>
      </c>
      <c r="E8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6" t="s">
        <v>71</v>
      </c>
      <c r="G866" s="24" t="str">
        <f>VLOOKUP(Table27[[#This Row],[Climber]],Table4[],2,)</f>
        <v>M</v>
      </c>
      <c r="H866" s="24">
        <f>YEAR(Table27[[#This Row],[Date]])</f>
        <v>2019</v>
      </c>
      <c r="I8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6" s="24" t="s">
        <v>502</v>
      </c>
      <c r="K866" s="24" t="s">
        <v>70</v>
      </c>
      <c r="L866" s="24">
        <v>1</v>
      </c>
      <c r="M866" s="24"/>
      <c r="N8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6" s="24">
        <f>ROUND(SUMPRODUCT(((A$2:A$908)=Table27[[#This Row],[Climb]])*N$2:N$908)/SUMPRODUCT((((A$2:A$908)=Table27[[#This Row],[Climb]])*((N$2:N$908)&gt;0))*1), 0)</f>
        <v>15</v>
      </c>
    </row>
    <row r="867" spans="1:15" x14ac:dyDescent="0.2">
      <c r="A867" t="s">
        <v>1065</v>
      </c>
      <c r="B867" t="s">
        <v>502</v>
      </c>
      <c r="C867" s="14" t="s">
        <v>503</v>
      </c>
      <c r="D867" s="25">
        <v>43557</v>
      </c>
      <c r="E8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7" t="s">
        <v>71</v>
      </c>
      <c r="G867" s="24" t="str">
        <f>VLOOKUP(Table27[[#This Row],[Climber]],Table4[],2,)</f>
        <v>M</v>
      </c>
      <c r="H867" s="24">
        <f>YEAR(Table27[[#This Row],[Date]])</f>
        <v>2019</v>
      </c>
      <c r="I8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7" s="24" t="s">
        <v>502</v>
      </c>
      <c r="K867" s="24" t="s">
        <v>70</v>
      </c>
      <c r="L867" s="24">
        <v>2</v>
      </c>
      <c r="M867" s="24"/>
      <c r="N8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7" s="24">
        <f>ROUND(SUMPRODUCT(((A$2:A$908)=Table27[[#This Row],[Climb]])*N$2:N$908)/SUMPRODUCT((((A$2:A$908)=Table27[[#This Row],[Climb]])*((N$2:N$908)&gt;0))*1), 0)</f>
        <v>15</v>
      </c>
    </row>
    <row r="868" spans="1:15" x14ac:dyDescent="0.2">
      <c r="A868" t="s">
        <v>317</v>
      </c>
      <c r="B868" t="s">
        <v>127</v>
      </c>
      <c r="C868" s="14" t="s">
        <v>315</v>
      </c>
      <c r="D868" s="25">
        <v>37987</v>
      </c>
      <c r="E8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8" t="s">
        <v>71</v>
      </c>
      <c r="G868" t="str">
        <f>VLOOKUP(Table27[[#This Row],[Climber]],Table4[],2,)</f>
        <v>M</v>
      </c>
      <c r="H868">
        <f>YEAR(Table27[[#This Row],[Date]])</f>
        <v>2004</v>
      </c>
      <c r="I8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8" s="24" t="s">
        <v>127</v>
      </c>
      <c r="K868" s="24" t="s">
        <v>1116</v>
      </c>
      <c r="L868" s="24">
        <v>1</v>
      </c>
      <c r="M868" s="24"/>
      <c r="N8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68" s="24">
        <f>ROUND(SUMPRODUCT(((A$2:A$908)=Table27[[#This Row],[Climb]])*N$2:N$908)/SUMPRODUCT((((A$2:A$908)=Table27[[#This Row],[Climb]])*((N$2:N$908)&gt;0))*1), 0)</f>
        <v>15</v>
      </c>
    </row>
    <row r="869" spans="1:15" x14ac:dyDescent="0.2">
      <c r="A869" t="s">
        <v>126</v>
      </c>
      <c r="B869" t="s">
        <v>127</v>
      </c>
      <c r="C869" s="14" t="s">
        <v>315</v>
      </c>
      <c r="D869" s="25">
        <v>39503</v>
      </c>
      <c r="E8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9" t="s">
        <v>71</v>
      </c>
      <c r="G869" t="str">
        <f>VLOOKUP(Table27[[#This Row],[Climber]],Table4[],2,)</f>
        <v>M</v>
      </c>
      <c r="H869">
        <f>YEAR(Table27[[#This Row],[Date]])</f>
        <v>2008</v>
      </c>
      <c r="I8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9" s="24" t="s">
        <v>127</v>
      </c>
      <c r="K869" s="24" t="s">
        <v>1156</v>
      </c>
      <c r="L869" s="24">
        <v>1</v>
      </c>
      <c r="M869" s="24" t="s">
        <v>1375</v>
      </c>
      <c r="N8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69" s="24">
        <f>ROUND(SUMPRODUCT(((A$2:A$908)=Table27[[#This Row],[Climb]])*N$2:N$908)/SUMPRODUCT((((A$2:A$908)=Table27[[#This Row],[Climb]])*((N$2:N$908)&gt;0))*1), 0)</f>
        <v>16</v>
      </c>
    </row>
    <row r="870" spans="1:15" x14ac:dyDescent="0.2">
      <c r="A870" t="s">
        <v>126</v>
      </c>
      <c r="B870" t="s">
        <v>127</v>
      </c>
      <c r="C870" s="14" t="s">
        <v>21</v>
      </c>
      <c r="D870" s="25">
        <v>40883</v>
      </c>
      <c r="E8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0" t="s">
        <v>71</v>
      </c>
      <c r="G870" t="str">
        <f>VLOOKUP(Table27[[#This Row],[Climber]],Table4[],2,)</f>
        <v>M</v>
      </c>
      <c r="H870">
        <f>YEAR(Table27[[#This Row],[Date]])</f>
        <v>2011</v>
      </c>
      <c r="I8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0" s="24" t="s">
        <v>127</v>
      </c>
      <c r="K870" s="24" t="s">
        <v>88</v>
      </c>
      <c r="L870" s="24">
        <v>2</v>
      </c>
      <c r="M870" s="24" t="s">
        <v>1135</v>
      </c>
      <c r="N8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70" s="24">
        <f>ROUND(SUMPRODUCT(((A$2:A$908)=Table27[[#This Row],[Climb]])*N$2:N$908)/SUMPRODUCT((((A$2:A$908)=Table27[[#This Row],[Climb]])*((N$2:N$908)&gt;0))*1), 0)</f>
        <v>16</v>
      </c>
    </row>
    <row r="871" spans="1:15" x14ac:dyDescent="0.2">
      <c r="A871" t="s">
        <v>126</v>
      </c>
      <c r="B871" t="s">
        <v>127</v>
      </c>
      <c r="C871" s="14" t="s">
        <v>28</v>
      </c>
      <c r="D871" s="25">
        <v>41692</v>
      </c>
      <c r="E8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1" t="s">
        <v>71</v>
      </c>
      <c r="G871" t="str">
        <f>VLOOKUP(Table27[[#This Row],[Climber]],Table4[],2,)</f>
        <v>M</v>
      </c>
      <c r="H871">
        <f>YEAR(Table27[[#This Row],[Date]])</f>
        <v>2014</v>
      </c>
      <c r="I8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1" s="24" t="s">
        <v>127</v>
      </c>
      <c r="K871" s="24" t="s">
        <v>1156</v>
      </c>
      <c r="L871" s="24">
        <v>3</v>
      </c>
      <c r="M871" s="24" t="s">
        <v>1156</v>
      </c>
      <c r="N8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71" s="24">
        <f>ROUND(SUMPRODUCT(((A$2:A$908)=Table27[[#This Row],[Climb]])*N$2:N$908)/SUMPRODUCT((((A$2:A$908)=Table27[[#This Row],[Climb]])*((N$2:N$908)&gt;0))*1), 0)</f>
        <v>16</v>
      </c>
    </row>
    <row r="872" spans="1:15" x14ac:dyDescent="0.2">
      <c r="A872" t="s">
        <v>316</v>
      </c>
      <c r="B872" t="s">
        <v>127</v>
      </c>
      <c r="C872" s="14" t="s">
        <v>315</v>
      </c>
      <c r="D872" s="25">
        <v>38687</v>
      </c>
      <c r="E8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2" t="s">
        <v>71</v>
      </c>
      <c r="G872" t="str">
        <f>VLOOKUP(Table27[[#This Row],[Climber]],Table4[],2,)</f>
        <v>M</v>
      </c>
      <c r="H872">
        <f>YEAR(Table27[[#This Row],[Date]])</f>
        <v>2005</v>
      </c>
      <c r="I8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2" s="24" t="s">
        <v>127</v>
      </c>
      <c r="K872" s="24" t="s">
        <v>70</v>
      </c>
      <c r="L872" s="24">
        <v>1</v>
      </c>
      <c r="M872" s="24"/>
      <c r="N8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2" s="24">
        <f>ROUND(SUMPRODUCT(((A$2:A$908)=Table27[[#This Row],[Climb]])*N$2:N$908)/SUMPRODUCT((((A$2:A$908)=Table27[[#This Row],[Climb]])*((N$2:N$908)&gt;0))*1), 0)</f>
        <v>15</v>
      </c>
    </row>
    <row r="873" spans="1:15" x14ac:dyDescent="0.2">
      <c r="A873" t="s">
        <v>994</v>
      </c>
      <c r="B873" t="s">
        <v>995</v>
      </c>
      <c r="C873" s="2" t="s">
        <v>716</v>
      </c>
      <c r="D873" s="25" t="s">
        <v>778</v>
      </c>
      <c r="E8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73" t="s">
        <v>53</v>
      </c>
      <c r="G873" t="str">
        <f>VLOOKUP(Table27[[#This Row],[Climber]],Table4[],2,)</f>
        <v>M</v>
      </c>
      <c r="H873">
        <f>YEAR(Table27[[#This Row],[Date]])</f>
        <v>2018</v>
      </c>
      <c r="I8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73" s="24" t="s">
        <v>995</v>
      </c>
      <c r="K873" s="24" t="s">
        <v>66</v>
      </c>
      <c r="L873" s="24">
        <v>1</v>
      </c>
      <c r="M873" s="24"/>
      <c r="N8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73" s="24">
        <f>ROUND(SUMPRODUCT(((A$2:A$908)=Table27[[#This Row],[Climb]])*N$2:N$908)/SUMPRODUCT((((A$2:A$908)=Table27[[#This Row],[Climb]])*((N$2:N$908)&gt;0))*1), 0)</f>
        <v>2</v>
      </c>
    </row>
    <row r="874" spans="1:15" x14ac:dyDescent="0.2">
      <c r="A874" t="s">
        <v>437</v>
      </c>
      <c r="B874" t="s">
        <v>438</v>
      </c>
      <c r="C874" s="14" t="s">
        <v>429</v>
      </c>
      <c r="D874" s="25">
        <v>42703</v>
      </c>
      <c r="E8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4" t="s">
        <v>71</v>
      </c>
      <c r="G874" t="str">
        <f>VLOOKUP(Table27[[#This Row],[Climber]],Table4[],2,)</f>
        <v>M</v>
      </c>
      <c r="H874">
        <f>YEAR(Table27[[#This Row],[Date]])</f>
        <v>2016</v>
      </c>
      <c r="I8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4" s="24" t="s">
        <v>438</v>
      </c>
      <c r="K874" s="24" t="s">
        <v>70</v>
      </c>
      <c r="L874" s="24">
        <v>1</v>
      </c>
      <c r="M874" s="24"/>
      <c r="N8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4" s="24">
        <f>ROUND(SUMPRODUCT(((A$2:A$908)=Table27[[#This Row],[Climb]])*N$2:N$908)/SUMPRODUCT((((A$2:A$908)=Table27[[#This Row],[Climb]])*((N$2:N$908)&gt;0))*1), 0)</f>
        <v>15</v>
      </c>
    </row>
    <row r="875" spans="1:15" x14ac:dyDescent="0.2">
      <c r="A875" t="s">
        <v>491</v>
      </c>
      <c r="B875" t="s">
        <v>1089</v>
      </c>
      <c r="C875" s="14" t="s">
        <v>493</v>
      </c>
      <c r="D875" s="25">
        <v>34856</v>
      </c>
      <c r="E8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5" t="s">
        <v>53</v>
      </c>
      <c r="G875" t="str">
        <f>VLOOKUP(Table27[[#This Row],[Climber]],Table4[],2,)</f>
        <v>M</v>
      </c>
      <c r="H875">
        <f>YEAR(Table27[[#This Row],[Date]])</f>
        <v>1995</v>
      </c>
      <c r="I8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5" s="24" t="s">
        <v>492</v>
      </c>
      <c r="K875" s="24" t="s">
        <v>52</v>
      </c>
      <c r="L875" s="24">
        <v>1</v>
      </c>
      <c r="M875" s="24" t="s">
        <v>1376</v>
      </c>
      <c r="N8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5" s="24">
        <f>ROUND(SUMPRODUCT(((A$2:A$908)=Table27[[#This Row],[Climb]])*N$2:N$908)/SUMPRODUCT((((A$2:A$908)=Table27[[#This Row],[Climb]])*((N$2:N$908)&gt;0))*1), 0)</f>
        <v>3</v>
      </c>
    </row>
    <row r="876" spans="1:15" x14ac:dyDescent="0.2">
      <c r="A876" t="s">
        <v>130</v>
      </c>
      <c r="B876" t="s">
        <v>129</v>
      </c>
      <c r="C876" s="14" t="s">
        <v>261</v>
      </c>
      <c r="D876" s="25">
        <v>37806</v>
      </c>
      <c r="E8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6" t="s">
        <v>53</v>
      </c>
      <c r="G876" t="str">
        <f>VLOOKUP(Table27[[#This Row],[Climber]],Table4[],2,)</f>
        <v>M</v>
      </c>
      <c r="H876">
        <f>YEAR(Table27[[#This Row],[Date]])</f>
        <v>2003</v>
      </c>
      <c r="I8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6" s="24" t="s">
        <v>129</v>
      </c>
      <c r="K876" s="24" t="s">
        <v>82</v>
      </c>
      <c r="L876" s="24">
        <v>1</v>
      </c>
      <c r="M876" s="24" t="s">
        <v>1377</v>
      </c>
      <c r="N8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876" s="24">
        <f>ROUND(SUMPRODUCT(((A$2:A$908)=Table27[[#This Row],[Climb]])*N$2:N$908)/SUMPRODUCT((((A$2:A$908)=Table27[[#This Row],[Climb]])*((N$2:N$908)&gt;0))*1), 0)</f>
        <v>3</v>
      </c>
    </row>
    <row r="877" spans="1:15" x14ac:dyDescent="0.2">
      <c r="A877" t="s">
        <v>130</v>
      </c>
      <c r="B877" t="s">
        <v>129</v>
      </c>
      <c r="C877" s="14" t="s">
        <v>21</v>
      </c>
      <c r="D877" s="25">
        <v>40646</v>
      </c>
      <c r="E8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7" t="s">
        <v>53</v>
      </c>
      <c r="G877" t="str">
        <f>VLOOKUP(Table27[[#This Row],[Climber]],Table4[],2,)</f>
        <v>M</v>
      </c>
      <c r="H877">
        <f>YEAR(Table27[[#This Row],[Date]])</f>
        <v>2011</v>
      </c>
      <c r="I8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7" s="24" t="s">
        <v>129</v>
      </c>
      <c r="K877" s="24" t="s">
        <v>52</v>
      </c>
      <c r="L877" s="24">
        <v>2</v>
      </c>
      <c r="M877" s="24" t="s">
        <v>1378</v>
      </c>
      <c r="N8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7" s="24">
        <f>ROUND(SUMPRODUCT(((A$2:A$908)=Table27[[#This Row],[Climb]])*N$2:N$908)/SUMPRODUCT((((A$2:A$908)=Table27[[#This Row],[Climb]])*((N$2:N$908)&gt;0))*1), 0)</f>
        <v>3</v>
      </c>
    </row>
    <row r="878" spans="1:15" x14ac:dyDescent="0.2">
      <c r="A878" t="s">
        <v>130</v>
      </c>
      <c r="B878" t="s">
        <v>129</v>
      </c>
      <c r="C878" s="14" t="s">
        <v>716</v>
      </c>
      <c r="D878" s="25">
        <v>42151</v>
      </c>
      <c r="E8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8" t="s">
        <v>53</v>
      </c>
      <c r="G878" t="str">
        <f>VLOOKUP(Table27[[#This Row],[Climber]],Table4[],2,)</f>
        <v>M</v>
      </c>
      <c r="H878">
        <f>YEAR(Table27[[#This Row],[Date]])</f>
        <v>2015</v>
      </c>
      <c r="I8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8" s="24" t="s">
        <v>129</v>
      </c>
      <c r="K878" s="24" t="s">
        <v>59</v>
      </c>
      <c r="L878" s="24">
        <v>3</v>
      </c>
      <c r="M878" s="24" t="s">
        <v>1149</v>
      </c>
      <c r="N8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8" s="24">
        <f>ROUND(SUMPRODUCT(((A$2:A$908)=Table27[[#This Row],[Climb]])*N$2:N$908)/SUMPRODUCT((((A$2:A$908)=Table27[[#This Row],[Climb]])*((N$2:N$908)&gt;0))*1), 0)</f>
        <v>3</v>
      </c>
    </row>
    <row r="879" spans="1:15" x14ac:dyDescent="0.2">
      <c r="A879" t="s">
        <v>130</v>
      </c>
      <c r="B879" t="s">
        <v>129</v>
      </c>
      <c r="C879" s="14" t="s">
        <v>393</v>
      </c>
      <c r="D879" s="25">
        <v>42322</v>
      </c>
      <c r="E8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9" t="s">
        <v>53</v>
      </c>
      <c r="G879" t="str">
        <f>VLOOKUP(Table27[[#This Row],[Climber]],Table4[],2,)</f>
        <v>M</v>
      </c>
      <c r="H879">
        <f>YEAR(Table27[[#This Row],[Date]])</f>
        <v>2015</v>
      </c>
      <c r="I8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9" s="24" t="s">
        <v>129</v>
      </c>
      <c r="K879" s="24" t="s">
        <v>59</v>
      </c>
      <c r="L879" s="24">
        <v>3</v>
      </c>
      <c r="M879" s="24" t="s">
        <v>1379</v>
      </c>
      <c r="N8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9" s="24">
        <f>ROUND(SUMPRODUCT(((A$2:A$908)=Table27[[#This Row],[Climb]])*N$2:N$908)/SUMPRODUCT((((A$2:A$908)=Table27[[#This Row],[Climb]])*((N$2:N$908)&gt;0))*1), 0)</f>
        <v>3</v>
      </c>
    </row>
    <row r="880" spans="1:15" x14ac:dyDescent="0.2">
      <c r="A880" t="s">
        <v>130</v>
      </c>
      <c r="B880" t="s">
        <v>129</v>
      </c>
      <c r="C880" s="14" t="s">
        <v>451</v>
      </c>
      <c r="D880" s="25">
        <v>42327</v>
      </c>
      <c r="E8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0" t="s">
        <v>53</v>
      </c>
      <c r="G880" t="str">
        <f>VLOOKUP(Table27[[#This Row],[Climber]],Table4[],2,)</f>
        <v>M</v>
      </c>
      <c r="H880">
        <f>YEAR(Table27[[#This Row],[Date]])</f>
        <v>2015</v>
      </c>
      <c r="I8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0" s="24" t="s">
        <v>129</v>
      </c>
      <c r="K880" s="24" t="s">
        <v>59</v>
      </c>
      <c r="L880" s="24">
        <v>4</v>
      </c>
      <c r="M880" s="24"/>
      <c r="N8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80" s="24">
        <f>ROUND(SUMPRODUCT(((A$2:A$908)=Table27[[#This Row],[Climb]])*N$2:N$908)/SUMPRODUCT((((A$2:A$908)=Table27[[#This Row],[Climb]])*((N$2:N$908)&gt;0))*1), 0)</f>
        <v>3</v>
      </c>
    </row>
    <row r="881" spans="1:15" x14ac:dyDescent="0.2">
      <c r="A881" t="s">
        <v>128</v>
      </c>
      <c r="B881" t="s">
        <v>129</v>
      </c>
      <c r="C881" s="14" t="s">
        <v>21</v>
      </c>
      <c r="D881" s="25">
        <v>40655</v>
      </c>
      <c r="E8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1" t="s">
        <v>53</v>
      </c>
      <c r="G881" t="str">
        <f>VLOOKUP(Table27[[#This Row],[Climber]],Table4[],2,)</f>
        <v>M</v>
      </c>
      <c r="H881">
        <f>YEAR(Table27[[#This Row],[Date]])</f>
        <v>2011</v>
      </c>
      <c r="I8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1" s="24" t="s">
        <v>129</v>
      </c>
      <c r="K881" s="24" t="s">
        <v>52</v>
      </c>
      <c r="L881" s="24">
        <v>1</v>
      </c>
      <c r="M881" s="24"/>
      <c r="N8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1" s="24">
        <f>ROUND(SUMPRODUCT(((A$2:A$908)=Table27[[#This Row],[Climb]])*N$2:N$908)/SUMPRODUCT((((A$2:A$908)=Table27[[#This Row],[Climb]])*((N$2:N$908)&gt;0))*1), 0)</f>
        <v>3</v>
      </c>
    </row>
    <row r="882" spans="1:15" x14ac:dyDescent="0.2">
      <c r="A882" t="s">
        <v>128</v>
      </c>
      <c r="B882" t="s">
        <v>129</v>
      </c>
      <c r="C882" s="14" t="s">
        <v>534</v>
      </c>
      <c r="D882" s="25">
        <v>42378</v>
      </c>
      <c r="E8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2" t="s">
        <v>53</v>
      </c>
      <c r="G882" t="str">
        <f>VLOOKUP(Table27[[#This Row],[Climber]],Table4[],2,)</f>
        <v>M</v>
      </c>
      <c r="H882">
        <f>YEAR(Table27[[#This Row],[Date]])</f>
        <v>2016</v>
      </c>
      <c r="I8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2" s="24" t="s">
        <v>129</v>
      </c>
      <c r="K882" s="24" t="s">
        <v>52</v>
      </c>
      <c r="L882" s="24">
        <v>2</v>
      </c>
      <c r="M882" s="24"/>
      <c r="N8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2" s="24">
        <f>ROUND(SUMPRODUCT(((A$2:A$908)=Table27[[#This Row],[Climb]])*N$2:N$908)/SUMPRODUCT((((A$2:A$908)=Table27[[#This Row],[Climb]])*((N$2:N$908)&gt;0))*1), 0)</f>
        <v>3</v>
      </c>
    </row>
    <row r="883" spans="1:15" x14ac:dyDescent="0.2">
      <c r="A883" t="s">
        <v>128</v>
      </c>
      <c r="B883" t="s">
        <v>129</v>
      </c>
      <c r="C883" s="14" t="s">
        <v>235</v>
      </c>
      <c r="D883" s="25">
        <v>43030</v>
      </c>
      <c r="E8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3" t="s">
        <v>53</v>
      </c>
      <c r="G883" t="str">
        <f>VLOOKUP(Table27[[#This Row],[Climber]],Table4[],2,)</f>
        <v>F</v>
      </c>
      <c r="H883">
        <f>YEAR(Table27[[#This Row],[Date]])</f>
        <v>2017</v>
      </c>
      <c r="I8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3" s="24" t="s">
        <v>129</v>
      </c>
      <c r="K883" s="24" t="s">
        <v>52</v>
      </c>
      <c r="L883" s="24">
        <v>3</v>
      </c>
      <c r="M883" s="24" t="s">
        <v>1380</v>
      </c>
      <c r="N8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3" s="24">
        <f>ROUND(SUMPRODUCT(((A$2:A$908)=Table27[[#This Row],[Climb]])*N$2:N$908)/SUMPRODUCT((((A$2:A$908)=Table27[[#This Row],[Climb]])*((N$2:N$908)&gt;0))*1), 0)</f>
        <v>3</v>
      </c>
    </row>
    <row r="884" spans="1:15" x14ac:dyDescent="0.2">
      <c r="A884" t="s">
        <v>128</v>
      </c>
      <c r="B884" t="s">
        <v>129</v>
      </c>
      <c r="C884" s="14" t="s">
        <v>586</v>
      </c>
      <c r="D884" s="25">
        <v>43589</v>
      </c>
      <c r="E8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4" t="s">
        <v>53</v>
      </c>
      <c r="G884" s="24" t="str">
        <f>VLOOKUP(Table27[[#This Row],[Climber]],Table4[],2,)</f>
        <v>M</v>
      </c>
      <c r="H884" s="24">
        <f>YEAR(Table27[[#This Row],[Date]])</f>
        <v>2019</v>
      </c>
      <c r="I8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4" s="24" t="s">
        <v>129</v>
      </c>
      <c r="K884" s="24" t="s">
        <v>52</v>
      </c>
      <c r="L884" s="24">
        <v>4</v>
      </c>
      <c r="M884" s="24"/>
      <c r="N8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4" s="24">
        <f>ROUND(SUMPRODUCT(((A$2:A$908)=Table27[[#This Row],[Climb]])*N$2:N$908)/SUMPRODUCT((((A$2:A$908)=Table27[[#This Row],[Climb]])*((N$2:N$908)&gt;0))*1), 0)</f>
        <v>3</v>
      </c>
    </row>
    <row r="885" spans="1:15" x14ac:dyDescent="0.2">
      <c r="A885" t="s">
        <v>128</v>
      </c>
      <c r="B885" t="s">
        <v>129</v>
      </c>
      <c r="C885" s="14" t="s">
        <v>935</v>
      </c>
      <c r="D885" s="25">
        <v>43613</v>
      </c>
      <c r="E8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5" t="s">
        <v>53</v>
      </c>
      <c r="G885" s="24" t="str">
        <f>VLOOKUP(Table27[[#This Row],[Climber]],Table4[],2,)</f>
        <v>M</v>
      </c>
      <c r="H885" s="24">
        <f>YEAR(Table27[[#This Row],[Date]])</f>
        <v>2019</v>
      </c>
      <c r="I8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5" s="24" t="s">
        <v>129</v>
      </c>
      <c r="K885" s="24" t="s">
        <v>52</v>
      </c>
      <c r="L885" s="24">
        <v>5</v>
      </c>
      <c r="M885" s="24" t="s">
        <v>1356</v>
      </c>
      <c r="N8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5" s="24">
        <f>ROUND(SUMPRODUCT(((A$2:A$908)=Table27[[#This Row],[Climb]])*N$2:N$908)/SUMPRODUCT((((A$2:A$908)=Table27[[#This Row],[Climb]])*((N$2:N$908)&gt;0))*1), 0)</f>
        <v>3</v>
      </c>
    </row>
    <row r="886" spans="1:15" x14ac:dyDescent="0.2">
      <c r="A886" t="s">
        <v>996</v>
      </c>
      <c r="B886" t="s">
        <v>997</v>
      </c>
      <c r="C886" s="2" t="s">
        <v>571</v>
      </c>
      <c r="D886" s="25" t="s">
        <v>778</v>
      </c>
      <c r="E8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6" t="s">
        <v>53</v>
      </c>
      <c r="G886" t="str">
        <f>VLOOKUP(Table27[[#This Row],[Climber]],Table4[],2,)</f>
        <v>M</v>
      </c>
      <c r="H886">
        <f>YEAR(Table27[[#This Row],[Date]])</f>
        <v>2018</v>
      </c>
      <c r="I8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6" s="24" t="s">
        <v>997</v>
      </c>
      <c r="K886" s="24" t="s">
        <v>66</v>
      </c>
      <c r="L886" s="24">
        <v>1</v>
      </c>
      <c r="M886" s="24"/>
      <c r="N8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86" s="24">
        <f>ROUND(SUMPRODUCT(((A$2:A$908)=Table27[[#This Row],[Climb]])*N$2:N$908)/SUMPRODUCT((((A$2:A$908)=Table27[[#This Row],[Climb]])*((N$2:N$908)&gt;0))*1), 0)</f>
        <v>2</v>
      </c>
    </row>
    <row r="887" spans="1:15" x14ac:dyDescent="0.2">
      <c r="A887" t="s">
        <v>385</v>
      </c>
      <c r="B887" t="s">
        <v>386</v>
      </c>
      <c r="C887" s="14" t="s">
        <v>347</v>
      </c>
      <c r="D887" s="25">
        <v>43125</v>
      </c>
      <c r="E8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7" t="s">
        <v>71</v>
      </c>
      <c r="G887" t="str">
        <f>VLOOKUP(Table27[[#This Row],[Climber]],Table4[],2,)</f>
        <v>M</v>
      </c>
      <c r="H887">
        <f>YEAR(Table27[[#This Row],[Date]])</f>
        <v>2018</v>
      </c>
      <c r="I8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7" s="24" t="s">
        <v>386</v>
      </c>
      <c r="K887" s="24" t="s">
        <v>70</v>
      </c>
      <c r="L887" s="24">
        <v>1</v>
      </c>
      <c r="M887" s="24"/>
      <c r="N8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7" s="24">
        <f>ROUND(SUMPRODUCT(((A$2:A$908)=Table27[[#This Row],[Climb]])*N$2:N$908)/SUMPRODUCT((((A$2:A$908)=Table27[[#This Row],[Climb]])*((N$2:N$908)&gt;0))*1), 0)</f>
        <v>15</v>
      </c>
    </row>
    <row r="888" spans="1:15" x14ac:dyDescent="0.2">
      <c r="A888" t="s">
        <v>759</v>
      </c>
      <c r="B888" t="s">
        <v>1000</v>
      </c>
      <c r="C888" s="14" t="s">
        <v>761</v>
      </c>
      <c r="D888" s="25">
        <v>39414</v>
      </c>
      <c r="E8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8" t="s">
        <v>71</v>
      </c>
      <c r="G888" t="str">
        <f>VLOOKUP(Table27[[#This Row],[Climber]],Table4[],2,)</f>
        <v>M</v>
      </c>
      <c r="H888">
        <f>YEAR(Table27[[#This Row],[Date]])</f>
        <v>2007</v>
      </c>
      <c r="I8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8" s="24" t="s">
        <v>760</v>
      </c>
      <c r="K888" s="24" t="s">
        <v>70</v>
      </c>
      <c r="L888" s="24">
        <v>1</v>
      </c>
      <c r="M888" s="24"/>
      <c r="N8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8" s="24">
        <f>ROUND(SUMPRODUCT(((A$2:A$908)=Table27[[#This Row],[Climb]])*N$2:N$908)/SUMPRODUCT((((A$2:A$908)=Table27[[#This Row],[Climb]])*((N$2:N$908)&gt;0))*1), 0)</f>
        <v>15</v>
      </c>
    </row>
    <row r="889" spans="1:15" x14ac:dyDescent="0.2">
      <c r="A889" t="s">
        <v>1001</v>
      </c>
      <c r="B889" t="s">
        <v>1100</v>
      </c>
      <c r="C889" s="2" t="s">
        <v>534</v>
      </c>
      <c r="D889" s="25" t="s">
        <v>794</v>
      </c>
      <c r="E8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9" t="s">
        <v>53</v>
      </c>
      <c r="G889" t="str">
        <f>VLOOKUP(Table27[[#This Row],[Climber]],Table4[],2,)</f>
        <v>M</v>
      </c>
      <c r="H889">
        <f>YEAR(Table27[[#This Row],[Date]])</f>
        <v>2015</v>
      </c>
      <c r="I8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9" s="24" t="s">
        <v>234</v>
      </c>
      <c r="K889" s="24" t="s">
        <v>151</v>
      </c>
      <c r="L889" s="24">
        <v>1</v>
      </c>
      <c r="M889" s="24"/>
      <c r="N8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89" s="24">
        <f>ROUND(SUMPRODUCT(((A$2:A$908)=Table27[[#This Row],[Climb]])*N$2:N$908)/SUMPRODUCT((((A$2:A$908)=Table27[[#This Row],[Climb]])*((N$2:N$908)&gt;0))*1), 0)</f>
        <v>2</v>
      </c>
    </row>
    <row r="890" spans="1:15" x14ac:dyDescent="0.2">
      <c r="A890" t="s">
        <v>1001</v>
      </c>
      <c r="B890" t="s">
        <v>1100</v>
      </c>
      <c r="C890" s="2" t="s">
        <v>209</v>
      </c>
      <c r="D890" s="25" t="s">
        <v>786</v>
      </c>
      <c r="E8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0" t="s">
        <v>53</v>
      </c>
      <c r="G890" t="str">
        <f>VLOOKUP(Table27[[#This Row],[Climber]],Table4[],2,)</f>
        <v>M</v>
      </c>
      <c r="H890">
        <f>YEAR(Table27[[#This Row],[Date]])</f>
        <v>2017</v>
      </c>
      <c r="I8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0" s="24" t="s">
        <v>234</v>
      </c>
      <c r="K890" s="24" t="s">
        <v>66</v>
      </c>
      <c r="L890" s="24">
        <v>2</v>
      </c>
      <c r="M890" s="24"/>
      <c r="N8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0" s="24">
        <f>ROUND(SUMPRODUCT(((A$2:A$908)=Table27[[#This Row],[Climb]])*N$2:N$908)/SUMPRODUCT((((A$2:A$908)=Table27[[#This Row],[Climb]])*((N$2:N$908)&gt;0))*1), 0)</f>
        <v>2</v>
      </c>
    </row>
    <row r="891" spans="1:15" x14ac:dyDescent="0.2">
      <c r="A891" t="s">
        <v>333</v>
      </c>
      <c r="B891" t="s">
        <v>1100</v>
      </c>
      <c r="C891" s="14" t="s">
        <v>318</v>
      </c>
      <c r="D891" s="25">
        <v>43418</v>
      </c>
      <c r="E8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1" t="s">
        <v>71</v>
      </c>
      <c r="G891" t="str">
        <f>VLOOKUP(Table27[[#This Row],[Climber]],Table4[],2,)</f>
        <v>M</v>
      </c>
      <c r="H891">
        <f>YEAR(Table27[[#This Row],[Date]])</f>
        <v>2018</v>
      </c>
      <c r="I8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1" s="24" t="s">
        <v>234</v>
      </c>
      <c r="K891" s="24" t="s">
        <v>1116</v>
      </c>
      <c r="L891" s="24">
        <v>1</v>
      </c>
      <c r="M891" s="24" t="s">
        <v>1116</v>
      </c>
      <c r="N8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1" s="24">
        <f>ROUND(SUMPRODUCT(((A$2:A$908)=Table27[[#This Row],[Climb]])*N$2:N$908)/SUMPRODUCT((((A$2:A$908)=Table27[[#This Row],[Climb]])*((N$2:N$908)&gt;0))*1), 0)</f>
        <v>15</v>
      </c>
    </row>
    <row r="892" spans="1:15" x14ac:dyDescent="0.2">
      <c r="A892" t="s">
        <v>334</v>
      </c>
      <c r="B892" t="s">
        <v>1100</v>
      </c>
      <c r="C892" s="14" t="s">
        <v>318</v>
      </c>
      <c r="D892" s="25">
        <v>42247</v>
      </c>
      <c r="E8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2" t="s">
        <v>71</v>
      </c>
      <c r="G892" t="str">
        <f>VLOOKUP(Table27[[#This Row],[Climber]],Table4[],2,)</f>
        <v>M</v>
      </c>
      <c r="H892">
        <f>YEAR(Table27[[#This Row],[Date]])</f>
        <v>2015</v>
      </c>
      <c r="I8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2" s="24" t="s">
        <v>234</v>
      </c>
      <c r="K892" s="24" t="s">
        <v>1116</v>
      </c>
      <c r="L892" s="24">
        <v>1</v>
      </c>
      <c r="M892" s="24" t="s">
        <v>1382</v>
      </c>
      <c r="N8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2" s="24">
        <f>ROUND(SUMPRODUCT(((A$2:A$908)=Table27[[#This Row],[Climb]])*N$2:N$908)/SUMPRODUCT((((A$2:A$908)=Table27[[#This Row],[Climb]])*((N$2:N$908)&gt;0))*1), 0)</f>
        <v>15</v>
      </c>
    </row>
    <row r="893" spans="1:15" x14ac:dyDescent="0.2">
      <c r="A893" t="s">
        <v>233</v>
      </c>
      <c r="B893" t="s">
        <v>1100</v>
      </c>
      <c r="C893" s="14" t="s">
        <v>476</v>
      </c>
      <c r="D893" s="25">
        <v>43211</v>
      </c>
      <c r="E8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3" t="s">
        <v>71</v>
      </c>
      <c r="G893" t="str">
        <f>VLOOKUP(Table27[[#This Row],[Climber]],Table4[],2,)</f>
        <v>M</v>
      </c>
      <c r="H893">
        <f>YEAR(Table27[[#This Row],[Date]])</f>
        <v>2018</v>
      </c>
      <c r="I8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3" s="24" t="s">
        <v>234</v>
      </c>
      <c r="K893" s="24" t="s">
        <v>70</v>
      </c>
      <c r="L893" s="24">
        <v>1</v>
      </c>
      <c r="M893" s="24" t="s">
        <v>1383</v>
      </c>
      <c r="N8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3" s="24">
        <f>ROUND(SUMPRODUCT(((A$2:A$908)=Table27[[#This Row],[Climb]])*N$2:N$908)/SUMPRODUCT((((A$2:A$908)=Table27[[#This Row],[Climb]])*((N$2:N$908)&gt;0))*1), 0)</f>
        <v>15</v>
      </c>
    </row>
    <row r="894" spans="1:15" x14ac:dyDescent="0.2">
      <c r="A894" t="s">
        <v>233</v>
      </c>
      <c r="B894" t="s">
        <v>1100</v>
      </c>
      <c r="C894" s="14" t="s">
        <v>232</v>
      </c>
      <c r="D894" s="25">
        <v>43249</v>
      </c>
      <c r="E8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4" t="s">
        <v>71</v>
      </c>
      <c r="G894" t="str">
        <f>VLOOKUP(Table27[[#This Row],[Climber]],Table4[],2,)</f>
        <v>M</v>
      </c>
      <c r="H894">
        <f>YEAR(Table27[[#This Row],[Date]])</f>
        <v>2018</v>
      </c>
      <c r="I8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4" s="24" t="s">
        <v>234</v>
      </c>
      <c r="K894" s="24" t="s">
        <v>1116</v>
      </c>
      <c r="L894" s="24">
        <v>2</v>
      </c>
      <c r="M894" s="24" t="s">
        <v>1384</v>
      </c>
      <c r="N8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4" s="24">
        <f>ROUND(SUMPRODUCT(((A$2:A$908)=Table27[[#This Row],[Climb]])*N$2:N$908)/SUMPRODUCT((((A$2:A$908)=Table27[[#This Row],[Climb]])*((N$2:N$908)&gt;0))*1), 0)</f>
        <v>15</v>
      </c>
    </row>
    <row r="895" spans="1:15" x14ac:dyDescent="0.2">
      <c r="A895" t="s">
        <v>233</v>
      </c>
      <c r="B895" t="s">
        <v>1100</v>
      </c>
      <c r="C895" s="14" t="s">
        <v>534</v>
      </c>
      <c r="D895" s="25">
        <v>43424</v>
      </c>
      <c r="E8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5" t="s">
        <v>71</v>
      </c>
      <c r="G895" t="str">
        <f>VLOOKUP(Table27[[#This Row],[Climber]],Table4[],2,)</f>
        <v>M</v>
      </c>
      <c r="H895">
        <f>YEAR(Table27[[#This Row],[Date]])</f>
        <v>2018</v>
      </c>
      <c r="I8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5" s="24" t="s">
        <v>234</v>
      </c>
      <c r="K895" s="24" t="s">
        <v>1116</v>
      </c>
      <c r="L895" s="24">
        <v>3</v>
      </c>
      <c r="M895" s="24" t="s">
        <v>1116</v>
      </c>
      <c r="N8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5" s="24">
        <f>ROUND(SUMPRODUCT(((A$2:A$908)=Table27[[#This Row],[Climb]])*N$2:N$908)/SUMPRODUCT((((A$2:A$908)=Table27[[#This Row],[Climb]])*((N$2:N$908)&gt;0))*1), 0)</f>
        <v>15</v>
      </c>
    </row>
    <row r="896" spans="1:15" x14ac:dyDescent="0.2">
      <c r="A896" t="s">
        <v>1085</v>
      </c>
      <c r="B896" t="s">
        <v>1086</v>
      </c>
      <c r="C896" s="14" t="s">
        <v>451</v>
      </c>
      <c r="D896" s="25">
        <v>43544</v>
      </c>
      <c r="E8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6" t="s">
        <v>53</v>
      </c>
      <c r="G896" s="24" t="str">
        <f>VLOOKUP(Table27[[#This Row],[Climber]],Table4[],2,)</f>
        <v>M</v>
      </c>
      <c r="H896" s="24">
        <f>YEAR(Table27[[#This Row],[Date]])</f>
        <v>2019</v>
      </c>
      <c r="I89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6" s="24" t="s">
        <v>1110</v>
      </c>
      <c r="K896" s="24" t="s">
        <v>66</v>
      </c>
      <c r="L896" s="24">
        <v>1</v>
      </c>
      <c r="M896" s="24" t="s">
        <v>1385</v>
      </c>
      <c r="N8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6" s="24">
        <f>ROUND(SUMPRODUCT(((A$2:A$908)=Table27[[#This Row],[Climb]])*N$2:N$908)/SUMPRODUCT((((A$2:A$908)=Table27[[#This Row],[Climb]])*((N$2:N$908)&gt;0))*1), 0)</f>
        <v>2</v>
      </c>
    </row>
    <row r="897" spans="1:15" x14ac:dyDescent="0.2">
      <c r="A897" t="s">
        <v>833</v>
      </c>
      <c r="B897" t="s">
        <v>864</v>
      </c>
      <c r="C897" s="14" t="s">
        <v>347</v>
      </c>
      <c r="D897" s="25">
        <v>37943</v>
      </c>
      <c r="E8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7" t="s">
        <v>71</v>
      </c>
      <c r="G897" t="str">
        <f>VLOOKUP(Table27[[#This Row],[Climber]],Table4[],2,)</f>
        <v>M</v>
      </c>
      <c r="H897">
        <f>YEAR(Table27[[#This Row],[Date]])</f>
        <v>2003</v>
      </c>
      <c r="I8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7" s="24" t="s">
        <v>366</v>
      </c>
      <c r="K897" s="24" t="s">
        <v>70</v>
      </c>
      <c r="L897" s="24">
        <v>1</v>
      </c>
      <c r="M897" s="24"/>
      <c r="N8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7" s="24">
        <f>ROUND(SUMPRODUCT(((A$2:A$908)=Table27[[#This Row],[Climb]])*N$2:N$908)/SUMPRODUCT((((A$2:A$908)=Table27[[#This Row],[Climb]])*((N$2:N$908)&gt;0))*1), 0)</f>
        <v>15</v>
      </c>
    </row>
    <row r="898" spans="1:15" x14ac:dyDescent="0.2">
      <c r="A898" t="s">
        <v>833</v>
      </c>
      <c r="B898" t="s">
        <v>864</v>
      </c>
      <c r="C898" s="14" t="s">
        <v>649</v>
      </c>
      <c r="D898" s="25">
        <v>42046</v>
      </c>
      <c r="E8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8" t="s">
        <v>71</v>
      </c>
      <c r="G898" t="str">
        <f>VLOOKUP(Table27[[#This Row],[Climber]],Table4[],2,)</f>
        <v>M</v>
      </c>
      <c r="H898">
        <f>YEAR(Table27[[#This Row],[Date]])</f>
        <v>2015</v>
      </c>
      <c r="I8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8" s="24" t="s">
        <v>366</v>
      </c>
      <c r="K898" s="24" t="s">
        <v>70</v>
      </c>
      <c r="L898" s="24">
        <v>2</v>
      </c>
      <c r="M898" s="24" t="s">
        <v>1139</v>
      </c>
      <c r="N8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8" s="24">
        <f>ROUND(SUMPRODUCT(((A$2:A$908)=Table27[[#This Row],[Climb]])*N$2:N$908)/SUMPRODUCT((((A$2:A$908)=Table27[[#This Row],[Climb]])*((N$2:N$908)&gt;0))*1), 0)</f>
        <v>15</v>
      </c>
    </row>
    <row r="899" spans="1:15" x14ac:dyDescent="0.2">
      <c r="A899" t="s">
        <v>833</v>
      </c>
      <c r="B899" t="s">
        <v>864</v>
      </c>
      <c r="C899" s="14" t="s">
        <v>834</v>
      </c>
      <c r="D899" s="25">
        <v>43589</v>
      </c>
      <c r="E8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9" t="s">
        <v>71</v>
      </c>
      <c r="G899" s="24" t="str">
        <f>VLOOKUP(Table27[[#This Row],[Climber]],Table4[],2,)</f>
        <v>F</v>
      </c>
      <c r="H899">
        <f>YEAR(Table27[[#This Row],[Date]])</f>
        <v>2019</v>
      </c>
      <c r="I8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9" s="24" t="s">
        <v>366</v>
      </c>
      <c r="K899" s="24" t="s">
        <v>70</v>
      </c>
      <c r="L899" s="24">
        <v>3</v>
      </c>
      <c r="M899" s="24" t="s">
        <v>1386</v>
      </c>
      <c r="N8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9" s="24">
        <f>ROUND(SUMPRODUCT(((A$2:A$908)=Table27[[#This Row],[Climb]])*N$2:N$908)/SUMPRODUCT((((A$2:A$908)=Table27[[#This Row],[Climb]])*((N$2:N$908)&gt;0))*1), 0)</f>
        <v>15</v>
      </c>
    </row>
    <row r="900" spans="1:15" x14ac:dyDescent="0.2">
      <c r="A900" t="s">
        <v>865</v>
      </c>
      <c r="B900" t="s">
        <v>864</v>
      </c>
      <c r="C900" s="14" t="s">
        <v>347</v>
      </c>
      <c r="D900" s="25">
        <v>39833</v>
      </c>
      <c r="E9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0" t="s">
        <v>71</v>
      </c>
      <c r="G900" t="str">
        <f>VLOOKUP(Table27[[#This Row],[Climber]],Table4[],2,)</f>
        <v>M</v>
      </c>
      <c r="H900">
        <f>YEAR(Table27[[#This Row],[Date]])</f>
        <v>2009</v>
      </c>
      <c r="I9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0" s="24" t="s">
        <v>366</v>
      </c>
      <c r="K900" s="24" t="s">
        <v>70</v>
      </c>
      <c r="L900" s="24">
        <v>1</v>
      </c>
      <c r="M900" s="24"/>
      <c r="N9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0" s="24">
        <f>ROUND(SUMPRODUCT(((A$2:A$908)=Table27[[#This Row],[Climb]])*N$2:N$908)/SUMPRODUCT((((A$2:A$908)=Table27[[#This Row],[Climb]])*((N$2:N$908)&gt;0))*1), 0)</f>
        <v>15</v>
      </c>
    </row>
    <row r="901" spans="1:15" x14ac:dyDescent="0.2">
      <c r="A901" t="s">
        <v>865</v>
      </c>
      <c r="B901" t="s">
        <v>864</v>
      </c>
      <c r="C901" s="14" t="s">
        <v>705</v>
      </c>
      <c r="D901" s="25">
        <v>42823</v>
      </c>
      <c r="E9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1" t="s">
        <v>71</v>
      </c>
      <c r="G901" t="str">
        <f>VLOOKUP(Table27[[#This Row],[Climber]],Table4[],2,)</f>
        <v>M</v>
      </c>
      <c r="H901">
        <f>YEAR(Table27[[#This Row],[Date]])</f>
        <v>2017</v>
      </c>
      <c r="I9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1" s="24" t="s">
        <v>366</v>
      </c>
      <c r="K901" s="24" t="s">
        <v>70</v>
      </c>
      <c r="L901" s="24">
        <v>2</v>
      </c>
      <c r="M901" s="24" t="s">
        <v>1177</v>
      </c>
      <c r="N9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1" s="24">
        <f>ROUND(SUMPRODUCT(((A$2:A$908)=Table27[[#This Row],[Climb]])*N$2:N$908)/SUMPRODUCT((((A$2:A$908)=Table27[[#This Row],[Climb]])*((N$2:N$908)&gt;0))*1), 0)</f>
        <v>15</v>
      </c>
    </row>
    <row r="902" spans="1:15" x14ac:dyDescent="0.2">
      <c r="A902" t="s">
        <v>866</v>
      </c>
      <c r="B902" t="s">
        <v>864</v>
      </c>
      <c r="C902" s="14" t="s">
        <v>347</v>
      </c>
      <c r="D902" s="25">
        <v>42005</v>
      </c>
      <c r="E9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2" t="s">
        <v>71</v>
      </c>
      <c r="G902" t="str">
        <f>VLOOKUP(Table27[[#This Row],[Climber]],Table4[],2,)</f>
        <v>M</v>
      </c>
      <c r="H902">
        <f>YEAR(Table27[[#This Row],[Date]])</f>
        <v>2015</v>
      </c>
      <c r="I9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2" s="24" t="s">
        <v>366</v>
      </c>
      <c r="K902" s="24" t="s">
        <v>70</v>
      </c>
      <c r="L902" s="24">
        <v>1</v>
      </c>
      <c r="M902" s="24"/>
      <c r="N9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2" s="24">
        <f>ROUND(SUMPRODUCT(((A$2:A$908)=Table27[[#This Row],[Climb]])*N$2:N$908)/SUMPRODUCT((((A$2:A$908)=Table27[[#This Row],[Climb]])*((N$2:N$908)&gt;0))*1), 0)</f>
        <v>15</v>
      </c>
    </row>
    <row r="903" spans="1:15" x14ac:dyDescent="0.2">
      <c r="A903" t="s">
        <v>867</v>
      </c>
      <c r="B903" t="s">
        <v>864</v>
      </c>
      <c r="C903" s="14" t="s">
        <v>347</v>
      </c>
      <c r="D903" s="25">
        <v>40217</v>
      </c>
      <c r="E9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3" t="s">
        <v>71</v>
      </c>
      <c r="G903" t="str">
        <f>VLOOKUP(Table27[[#This Row],[Climber]],Table4[],2,)</f>
        <v>M</v>
      </c>
      <c r="H903">
        <f>YEAR(Table27[[#This Row],[Date]])</f>
        <v>2010</v>
      </c>
      <c r="I9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3" s="24" t="s">
        <v>366</v>
      </c>
      <c r="K903" s="24" t="s">
        <v>1116</v>
      </c>
      <c r="L903" s="24">
        <v>1</v>
      </c>
      <c r="M903" s="24" t="s">
        <v>1116</v>
      </c>
      <c r="N9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03" s="24">
        <f>ROUND(SUMPRODUCT(((A$2:A$908)=Table27[[#This Row],[Climb]])*N$2:N$908)/SUMPRODUCT((((A$2:A$908)=Table27[[#This Row],[Climb]])*((N$2:N$908)&gt;0))*1), 0)</f>
        <v>15</v>
      </c>
    </row>
    <row r="904" spans="1:15" x14ac:dyDescent="0.2">
      <c r="A904" t="s">
        <v>868</v>
      </c>
      <c r="B904" t="s">
        <v>864</v>
      </c>
      <c r="C904" s="14" t="s">
        <v>347</v>
      </c>
      <c r="D904" s="25">
        <v>41676</v>
      </c>
      <c r="E9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4" t="s">
        <v>71</v>
      </c>
      <c r="G904" t="str">
        <f>VLOOKUP(Table27[[#This Row],[Climber]],Table4[],2,)</f>
        <v>M</v>
      </c>
      <c r="H904">
        <f>YEAR(Table27[[#This Row],[Date]])</f>
        <v>2014</v>
      </c>
      <c r="I9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4" s="24" t="s">
        <v>366</v>
      </c>
      <c r="K904" s="24" t="s">
        <v>70</v>
      </c>
      <c r="L904" s="24">
        <v>1</v>
      </c>
      <c r="M904" s="24" t="s">
        <v>1388</v>
      </c>
      <c r="N9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4" s="24">
        <f>ROUND(SUMPRODUCT(((A$2:A$908)=Table27[[#This Row],[Climb]])*N$2:N$908)/SUMPRODUCT((((A$2:A$908)=Table27[[#This Row],[Climb]])*((N$2:N$908)&gt;0))*1), 0)</f>
        <v>15</v>
      </c>
    </row>
    <row r="905" spans="1:15" x14ac:dyDescent="0.2">
      <c r="A905" t="s">
        <v>868</v>
      </c>
      <c r="B905" t="s">
        <v>864</v>
      </c>
      <c r="C905" s="14" t="s">
        <v>390</v>
      </c>
      <c r="D905" s="25">
        <v>42457</v>
      </c>
      <c r="E9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5" t="s">
        <v>71</v>
      </c>
      <c r="G905" t="str">
        <f>VLOOKUP(Table27[[#This Row],[Climber]],Table4[],2,)</f>
        <v>M</v>
      </c>
      <c r="H905">
        <f>YEAR(Table27[[#This Row],[Date]])</f>
        <v>2016</v>
      </c>
      <c r="I9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5" s="24" t="s">
        <v>366</v>
      </c>
      <c r="K905" s="24" t="s">
        <v>70</v>
      </c>
      <c r="L905" s="24">
        <v>2</v>
      </c>
      <c r="M905" s="24"/>
      <c r="N9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5" s="24">
        <f>ROUND(SUMPRODUCT(((A$2:A$908)=Table27[[#This Row],[Climb]])*N$2:N$908)/SUMPRODUCT((((A$2:A$908)=Table27[[#This Row],[Climb]])*((N$2:N$908)&gt;0))*1), 0)</f>
        <v>15</v>
      </c>
    </row>
    <row r="906" spans="1:15" x14ac:dyDescent="0.2">
      <c r="A906" t="s">
        <v>868</v>
      </c>
      <c r="B906" t="s">
        <v>864</v>
      </c>
      <c r="C906" s="14" t="s">
        <v>705</v>
      </c>
      <c r="D906" s="25">
        <v>42457</v>
      </c>
      <c r="E9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6" t="s">
        <v>71</v>
      </c>
      <c r="G906" t="str">
        <f>VLOOKUP(Table27[[#This Row],[Climber]],Table4[],2,)</f>
        <v>M</v>
      </c>
      <c r="H906">
        <f>YEAR(Table27[[#This Row],[Date]])</f>
        <v>2016</v>
      </c>
      <c r="I9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6" s="24" t="s">
        <v>366</v>
      </c>
      <c r="K906" s="24" t="s">
        <v>70</v>
      </c>
      <c r="L906" s="24">
        <v>3</v>
      </c>
      <c r="M906" s="24"/>
      <c r="N9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6" s="24">
        <f>ROUND(SUMPRODUCT(((A$2:A$908)=Table27[[#This Row],[Climb]])*N$2:N$908)/SUMPRODUCT((((A$2:A$908)=Table27[[#This Row],[Climb]])*((N$2:N$908)&gt;0))*1), 0)</f>
        <v>15</v>
      </c>
    </row>
    <row r="907" spans="1:15" x14ac:dyDescent="0.2">
      <c r="A907" t="s">
        <v>1397</v>
      </c>
      <c r="B907" t="s">
        <v>939</v>
      </c>
      <c r="C907" s="14" t="s">
        <v>716</v>
      </c>
      <c r="D907" s="25">
        <v>43611</v>
      </c>
      <c r="E9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907" t="s">
        <v>53</v>
      </c>
      <c r="G907" s="24" t="str">
        <f>VLOOKUP(Table27[[#This Row],[Climber]],Table4[],2,)</f>
        <v>M</v>
      </c>
      <c r="H907" s="24">
        <f>YEAR(Table27[[#This Row],[Date]])</f>
        <v>2019</v>
      </c>
      <c r="I9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907" s="24" t="s">
        <v>939</v>
      </c>
      <c r="K907" s="24" t="s">
        <v>1258</v>
      </c>
      <c r="L907" s="24">
        <v>1</v>
      </c>
      <c r="M907" s="24"/>
      <c r="N9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907" s="24">
        <f>ROUND(SUMPRODUCT(((A$2:A$908)=Table27[[#This Row],[Climb]])*N$2:N$908)/SUMPRODUCT((((A$2:A$908)=Table27[[#This Row],[Climb]])*((N$2:N$908)&gt;0))*1), 0)</f>
        <v>2</v>
      </c>
    </row>
    <row r="908" spans="1:15" x14ac:dyDescent="0.2">
      <c r="A908" t="s">
        <v>892</v>
      </c>
      <c r="B908" t="s">
        <v>397</v>
      </c>
      <c r="C908" s="14" t="s">
        <v>585</v>
      </c>
      <c r="D908" s="25">
        <v>43619</v>
      </c>
      <c r="E9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908" t="s">
        <v>53</v>
      </c>
      <c r="G908" s="24" t="str">
        <f>VLOOKUP(Table27[[#This Row],[Climber]],Table4[],2,)</f>
        <v>M</v>
      </c>
      <c r="H908" s="24">
        <f>YEAR(Table27[[#This Row],[Date]])</f>
        <v>2019</v>
      </c>
      <c r="I90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908" s="24" t="s">
        <v>397</v>
      </c>
      <c r="K908" s="24" t="s">
        <v>66</v>
      </c>
      <c r="L908" s="24">
        <v>4</v>
      </c>
      <c r="M908" s="24"/>
      <c r="N9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908" s="24">
        <f>ROUND(SUMPRODUCT(((A$2:A$908)=Table27[[#This Row],[Climb]])*N$2:N$908)/SUMPRODUCT((((A$2:A$908)=Table27[[#This Row],[Climb]])*((N$2:N$908)&gt;0))*1), 0)</f>
        <v>2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K1" sqref="K1:O20"/>
    </sheetView>
  </sheetViews>
  <sheetFormatPr baseColWidth="10" defaultColWidth="8.83203125" defaultRowHeight="15" x14ac:dyDescent="0.2"/>
  <cols>
    <col min="1" max="1" width="22.6640625" style="3" customWidth="1"/>
    <col min="2" max="2" width="10.83203125" style="3" customWidth="1"/>
    <col min="3" max="4" width="15.1640625" style="3" customWidth="1"/>
    <col min="5" max="5" width="6.33203125" style="22" customWidth="1"/>
  </cols>
  <sheetData>
    <row r="1" spans="1:8" ht="16" thickBot="1" x14ac:dyDescent="0.25">
      <c r="A1" s="3" t="s">
        <v>37</v>
      </c>
      <c r="B1" s="3" t="s">
        <v>1003</v>
      </c>
      <c r="C1" s="3" t="s">
        <v>1004</v>
      </c>
      <c r="D1" s="3" t="s">
        <v>39</v>
      </c>
      <c r="E1" s="18" t="s">
        <v>25</v>
      </c>
    </row>
    <row r="2" spans="1:8" ht="31" thickBot="1" x14ac:dyDescent="0.25">
      <c r="A2" s="11" t="s">
        <v>975</v>
      </c>
      <c r="B2" s="11" t="s">
        <v>976</v>
      </c>
      <c r="C2" s="11" t="s">
        <v>1005</v>
      </c>
      <c r="D2" t="s">
        <v>977</v>
      </c>
      <c r="E2" s="19">
        <v>1996</v>
      </c>
      <c r="H2" s="23"/>
    </row>
    <row r="3" spans="1:8" ht="16" thickBot="1" x14ac:dyDescent="0.25">
      <c r="A3" s="11" t="s">
        <v>789</v>
      </c>
      <c r="B3" s="11" t="s">
        <v>790</v>
      </c>
      <c r="C3" s="11" t="s">
        <v>1006</v>
      </c>
      <c r="D3" t="s">
        <v>16</v>
      </c>
      <c r="E3" s="20">
        <v>2001</v>
      </c>
      <c r="H3" s="23"/>
    </row>
    <row r="4" spans="1:8" ht="16" thickBot="1" x14ac:dyDescent="0.25">
      <c r="A4" s="16" t="s">
        <v>982</v>
      </c>
      <c r="B4" s="16" t="s">
        <v>120</v>
      </c>
      <c r="C4" s="16" t="s">
        <v>1007</v>
      </c>
      <c r="D4" t="s">
        <v>687</v>
      </c>
      <c r="E4" s="20">
        <v>2003</v>
      </c>
      <c r="H4" s="23"/>
    </row>
    <row r="5" spans="1:8" ht="31" thickBot="1" x14ac:dyDescent="0.25">
      <c r="A5" s="11" t="s">
        <v>918</v>
      </c>
      <c r="B5" s="11" t="s">
        <v>1008</v>
      </c>
      <c r="C5" s="11" t="s">
        <v>1009</v>
      </c>
      <c r="D5" t="s">
        <v>920</v>
      </c>
      <c r="E5" s="20">
        <v>2003</v>
      </c>
      <c r="H5" s="23"/>
    </row>
    <row r="6" spans="1:8" ht="16" thickBot="1" x14ac:dyDescent="0.25">
      <c r="A6" s="11" t="s">
        <v>789</v>
      </c>
      <c r="B6" s="11" t="s">
        <v>790</v>
      </c>
      <c r="C6" s="11" t="s">
        <v>1006</v>
      </c>
      <c r="D6" t="s">
        <v>1010</v>
      </c>
      <c r="E6" s="20">
        <v>2004</v>
      </c>
      <c r="H6" s="23"/>
    </row>
    <row r="7" spans="1:8" ht="16" thickBot="1" x14ac:dyDescent="0.25">
      <c r="A7" s="11" t="s">
        <v>789</v>
      </c>
      <c r="B7" s="11" t="s">
        <v>790</v>
      </c>
      <c r="C7" s="11" t="s">
        <v>1006</v>
      </c>
      <c r="D7" t="s">
        <v>806</v>
      </c>
      <c r="E7" s="20">
        <v>2004</v>
      </c>
      <c r="H7" s="23"/>
    </row>
    <row r="8" spans="1:8" ht="16" thickBot="1" x14ac:dyDescent="0.25">
      <c r="A8" s="11" t="s">
        <v>982</v>
      </c>
      <c r="B8" s="11" t="s">
        <v>120</v>
      </c>
      <c r="C8" s="11" t="s">
        <v>1007</v>
      </c>
      <c r="D8" t="s">
        <v>16</v>
      </c>
      <c r="E8" s="20">
        <v>2006</v>
      </c>
      <c r="H8" s="23"/>
    </row>
    <row r="9" spans="1:8" ht="16" thickBot="1" x14ac:dyDescent="0.25">
      <c r="A9" s="11" t="s">
        <v>982</v>
      </c>
      <c r="B9" s="11" t="s">
        <v>120</v>
      </c>
      <c r="C9" s="11" t="s">
        <v>1007</v>
      </c>
      <c r="D9" t="s">
        <v>1011</v>
      </c>
      <c r="E9" s="20">
        <v>2006</v>
      </c>
      <c r="H9" s="23"/>
    </row>
    <row r="10" spans="1:8" ht="16" thickBot="1" x14ac:dyDescent="0.25">
      <c r="A10" s="11" t="s">
        <v>836</v>
      </c>
      <c r="B10" s="11" t="s">
        <v>212</v>
      </c>
      <c r="C10" s="11" t="s">
        <v>1012</v>
      </c>
      <c r="D10" t="s">
        <v>623</v>
      </c>
      <c r="E10" s="20">
        <v>2006</v>
      </c>
      <c r="H10" s="23"/>
    </row>
    <row r="11" spans="1:8" ht="16" thickBot="1" x14ac:dyDescent="0.25">
      <c r="A11" s="11" t="s">
        <v>982</v>
      </c>
      <c r="B11" s="11" t="s">
        <v>120</v>
      </c>
      <c r="C11" s="11" t="s">
        <v>1007</v>
      </c>
      <c r="D11" t="s">
        <v>983</v>
      </c>
      <c r="E11" s="20">
        <v>2007</v>
      </c>
      <c r="H11" s="23"/>
    </row>
    <row r="12" spans="1:8" ht="16" thickBot="1" x14ac:dyDescent="0.25">
      <c r="A12" s="11" t="s">
        <v>795</v>
      </c>
      <c r="B12" s="11" t="s">
        <v>790</v>
      </c>
      <c r="C12" s="11" t="s">
        <v>1006</v>
      </c>
      <c r="D12" t="s">
        <v>16</v>
      </c>
      <c r="E12" s="20">
        <v>2007</v>
      </c>
      <c r="H12" s="23"/>
    </row>
    <row r="13" spans="1:8" ht="16" thickBot="1" x14ac:dyDescent="0.25">
      <c r="A13" s="11" t="s">
        <v>950</v>
      </c>
      <c r="B13" s="11" t="s">
        <v>397</v>
      </c>
      <c r="C13" s="11" t="s">
        <v>1007</v>
      </c>
      <c r="D13" t="s">
        <v>1013</v>
      </c>
      <c r="E13" s="20">
        <v>2007</v>
      </c>
      <c r="H13" s="23"/>
    </row>
    <row r="14" spans="1:8" ht="16" thickBot="1" x14ac:dyDescent="0.25">
      <c r="A14" s="11" t="s">
        <v>789</v>
      </c>
      <c r="B14" s="11" t="s">
        <v>790</v>
      </c>
      <c r="C14" s="11" t="s">
        <v>1006</v>
      </c>
      <c r="D14" t="s">
        <v>1014</v>
      </c>
      <c r="E14" s="20">
        <v>2007</v>
      </c>
      <c r="H14" s="23"/>
    </row>
    <row r="15" spans="1:8" ht="16" thickBot="1" x14ac:dyDescent="0.25">
      <c r="A15" s="11" t="s">
        <v>789</v>
      </c>
      <c r="B15" s="11" t="s">
        <v>790</v>
      </c>
      <c r="C15" s="11" t="s">
        <v>1006</v>
      </c>
      <c r="D15" t="s">
        <v>463</v>
      </c>
      <c r="E15" s="20">
        <v>2007</v>
      </c>
      <c r="H15" s="23"/>
    </row>
    <row r="16" spans="1:8" ht="31" thickBot="1" x14ac:dyDescent="0.25">
      <c r="A16" s="11" t="s">
        <v>251</v>
      </c>
      <c r="B16" s="11" t="s">
        <v>252</v>
      </c>
      <c r="C16" s="11" t="s">
        <v>1006</v>
      </c>
      <c r="D16" t="s">
        <v>1015</v>
      </c>
      <c r="E16" s="20">
        <v>2007</v>
      </c>
      <c r="H16" s="23"/>
    </row>
    <row r="17" spans="1:8" ht="16" thickBot="1" x14ac:dyDescent="0.25">
      <c r="A17" s="11" t="s">
        <v>982</v>
      </c>
      <c r="B17" s="11" t="s">
        <v>120</v>
      </c>
      <c r="C17" s="11" t="s">
        <v>1007</v>
      </c>
      <c r="D17" t="s">
        <v>800</v>
      </c>
      <c r="E17" s="20">
        <v>2007</v>
      </c>
      <c r="H17" s="23"/>
    </row>
    <row r="18" spans="1:8" ht="16" thickBot="1" x14ac:dyDescent="0.25">
      <c r="A18" s="11" t="s">
        <v>886</v>
      </c>
      <c r="B18" s="11" t="s">
        <v>887</v>
      </c>
      <c r="C18" s="11" t="s">
        <v>1016</v>
      </c>
      <c r="D18" t="s">
        <v>731</v>
      </c>
      <c r="E18" s="20">
        <v>2007</v>
      </c>
      <c r="H18" s="23"/>
    </row>
    <row r="19" spans="1:8" ht="16" thickBot="1" x14ac:dyDescent="0.25">
      <c r="A19" s="11" t="s">
        <v>955</v>
      </c>
      <c r="B19" s="11" t="s">
        <v>956</v>
      </c>
      <c r="C19" s="11" t="s">
        <v>1009</v>
      </c>
      <c r="D19" t="s">
        <v>961</v>
      </c>
      <c r="E19" s="20">
        <v>2007</v>
      </c>
      <c r="H19" s="23"/>
    </row>
    <row r="20" spans="1:8" ht="16" thickBot="1" x14ac:dyDescent="0.25">
      <c r="A20" s="11" t="s">
        <v>982</v>
      </c>
      <c r="B20" s="11" t="s">
        <v>120</v>
      </c>
      <c r="C20" s="11" t="s">
        <v>1007</v>
      </c>
      <c r="D20" t="s">
        <v>21</v>
      </c>
      <c r="E20" s="20">
        <v>2008</v>
      </c>
      <c r="H20" s="23"/>
    </row>
    <row r="21" spans="1:8" ht="31" thickBot="1" x14ac:dyDescent="0.25">
      <c r="A21" s="11" t="s">
        <v>975</v>
      </c>
      <c r="B21" s="11" t="s">
        <v>976</v>
      </c>
      <c r="C21" s="11" t="s">
        <v>1005</v>
      </c>
      <c r="D21" t="s">
        <v>21</v>
      </c>
      <c r="E21" s="20">
        <v>2008</v>
      </c>
      <c r="H21" s="23"/>
    </row>
    <row r="22" spans="1:8" ht="16" thickBot="1" x14ac:dyDescent="0.25">
      <c r="A22" s="11" t="s">
        <v>789</v>
      </c>
      <c r="B22" s="11" t="s">
        <v>790</v>
      </c>
      <c r="C22" s="11" t="s">
        <v>1006</v>
      </c>
      <c r="D22" t="s">
        <v>687</v>
      </c>
      <c r="E22" s="20">
        <v>2008</v>
      </c>
      <c r="H22" s="23"/>
    </row>
    <row r="23" spans="1:8" ht="16" thickBot="1" x14ac:dyDescent="0.25">
      <c r="A23" s="11" t="s">
        <v>836</v>
      </c>
      <c r="B23" s="11" t="s">
        <v>212</v>
      </c>
      <c r="C23" s="11" t="s">
        <v>1012</v>
      </c>
      <c r="D23" t="s">
        <v>21</v>
      </c>
      <c r="E23" s="20">
        <v>2009</v>
      </c>
      <c r="H23" s="23"/>
    </row>
    <row r="24" spans="1:8" ht="16" thickBot="1" x14ac:dyDescent="0.25">
      <c r="A24" s="11" t="s">
        <v>924</v>
      </c>
      <c r="B24" s="11" t="s">
        <v>109</v>
      </c>
      <c r="C24" s="11" t="s">
        <v>1007</v>
      </c>
      <c r="D24" t="s">
        <v>21</v>
      </c>
      <c r="E24" s="20">
        <v>2009</v>
      </c>
      <c r="H24" s="23"/>
    </row>
    <row r="25" spans="1:8" ht="16" thickBot="1" x14ac:dyDescent="0.25">
      <c r="A25" s="11" t="s">
        <v>888</v>
      </c>
      <c r="B25" s="11" t="s">
        <v>98</v>
      </c>
      <c r="C25" s="11" t="s">
        <v>1007</v>
      </c>
      <c r="D25" t="s">
        <v>16</v>
      </c>
      <c r="E25" s="20">
        <v>2009</v>
      </c>
      <c r="H25" s="23"/>
    </row>
    <row r="26" spans="1:8" ht="16" thickBot="1" x14ac:dyDescent="0.25">
      <c r="A26" s="11" t="s">
        <v>923</v>
      </c>
      <c r="B26" s="11" t="s">
        <v>109</v>
      </c>
      <c r="C26" s="11" t="s">
        <v>1007</v>
      </c>
      <c r="D26" t="s">
        <v>16</v>
      </c>
      <c r="E26" s="20">
        <v>2009</v>
      </c>
      <c r="H26" s="23"/>
    </row>
    <row r="27" spans="1:8" ht="31" thickBot="1" x14ac:dyDescent="0.25">
      <c r="A27" s="11" t="s">
        <v>494</v>
      </c>
      <c r="B27" s="11" t="s">
        <v>252</v>
      </c>
      <c r="C27" s="11" t="s">
        <v>1006</v>
      </c>
      <c r="D27" t="s">
        <v>1015</v>
      </c>
      <c r="E27" s="20">
        <v>2009</v>
      </c>
      <c r="H27" s="23"/>
    </row>
    <row r="28" spans="1:8" ht="16" thickBot="1" x14ac:dyDescent="0.25">
      <c r="A28" s="11" t="s">
        <v>930</v>
      </c>
      <c r="B28" s="11" t="s">
        <v>931</v>
      </c>
      <c r="C28" s="11" t="s">
        <v>1006</v>
      </c>
      <c r="D28" t="s">
        <v>883</v>
      </c>
      <c r="E28" s="20">
        <v>2009</v>
      </c>
      <c r="H28" s="23"/>
    </row>
    <row r="29" spans="1:8" ht="16" thickBot="1" x14ac:dyDescent="0.25">
      <c r="A29" s="11" t="s">
        <v>924</v>
      </c>
      <c r="B29" s="11" t="s">
        <v>109</v>
      </c>
      <c r="C29" s="11" t="s">
        <v>1007</v>
      </c>
      <c r="D29" t="s">
        <v>687</v>
      </c>
      <c r="E29" s="20">
        <v>2009</v>
      </c>
      <c r="H29" s="23"/>
    </row>
    <row r="30" spans="1:8" ht="16" thickBot="1" x14ac:dyDescent="0.25">
      <c r="A30" s="11" t="s">
        <v>814</v>
      </c>
      <c r="B30" s="11" t="s">
        <v>815</v>
      </c>
      <c r="C30" s="11" t="s">
        <v>1017</v>
      </c>
      <c r="D30" t="s">
        <v>21</v>
      </c>
      <c r="E30" s="20">
        <v>2010</v>
      </c>
      <c r="H30" s="23"/>
    </row>
    <row r="31" spans="1:8" ht="16" thickBot="1" x14ac:dyDescent="0.25">
      <c r="A31" s="11" t="s">
        <v>889</v>
      </c>
      <c r="B31" s="11" t="s">
        <v>98</v>
      </c>
      <c r="C31" s="11" t="s">
        <v>1007</v>
      </c>
      <c r="D31" t="s">
        <v>16</v>
      </c>
      <c r="E31" s="20">
        <v>2010</v>
      </c>
      <c r="H31" s="23"/>
    </row>
    <row r="32" spans="1:8" ht="16" thickBot="1" x14ac:dyDescent="0.25">
      <c r="A32" s="11" t="s">
        <v>925</v>
      </c>
      <c r="B32" s="11" t="s">
        <v>109</v>
      </c>
      <c r="C32" s="11" t="s">
        <v>1007</v>
      </c>
      <c r="D32" t="s">
        <v>16</v>
      </c>
      <c r="E32" s="20">
        <v>2010</v>
      </c>
      <c r="H32" s="23"/>
    </row>
    <row r="33" spans="1:8" ht="16" thickBot="1" x14ac:dyDescent="0.25">
      <c r="A33" s="11" t="s">
        <v>955</v>
      </c>
      <c r="B33" s="11" t="s">
        <v>956</v>
      </c>
      <c r="C33" s="11" t="s">
        <v>1009</v>
      </c>
      <c r="D33" t="s">
        <v>31</v>
      </c>
      <c r="E33" s="20">
        <v>2010</v>
      </c>
      <c r="H33" s="23"/>
    </row>
    <row r="34" spans="1:8" ht="16" thickBot="1" x14ac:dyDescent="0.25">
      <c r="A34" s="11" t="s">
        <v>789</v>
      </c>
      <c r="B34" s="11" t="s">
        <v>790</v>
      </c>
      <c r="C34" s="11" t="s">
        <v>1006</v>
      </c>
      <c r="D34" t="s">
        <v>797</v>
      </c>
      <c r="E34" s="20">
        <v>2010</v>
      </c>
      <c r="H34" s="23"/>
    </row>
    <row r="35" spans="1:8" ht="31" thickBot="1" x14ac:dyDescent="0.25">
      <c r="A35" s="11" t="s">
        <v>966</v>
      </c>
      <c r="B35" s="11" t="s">
        <v>967</v>
      </c>
      <c r="C35" s="11" t="s">
        <v>1006</v>
      </c>
      <c r="D35" t="s">
        <v>1018</v>
      </c>
      <c r="E35" s="20">
        <v>2010</v>
      </c>
      <c r="H35" s="23"/>
    </row>
    <row r="36" spans="1:8" ht="16" thickBot="1" x14ac:dyDescent="0.25">
      <c r="A36" s="11" t="s">
        <v>888</v>
      </c>
      <c r="B36" s="11" t="s">
        <v>98</v>
      </c>
      <c r="C36" s="11" t="s">
        <v>1007</v>
      </c>
      <c r="D36" t="s">
        <v>527</v>
      </c>
      <c r="E36" s="20">
        <v>2010</v>
      </c>
      <c r="H36" s="23"/>
    </row>
    <row r="37" spans="1:8" ht="16" thickBot="1" x14ac:dyDescent="0.25">
      <c r="A37" s="11" t="s">
        <v>950</v>
      </c>
      <c r="B37" s="11" t="s">
        <v>397</v>
      </c>
      <c r="C37" s="11" t="s">
        <v>1007</v>
      </c>
      <c r="D37" t="s">
        <v>615</v>
      </c>
      <c r="E37" s="20">
        <v>2010</v>
      </c>
      <c r="H37" s="23"/>
    </row>
    <row r="38" spans="1:8" ht="16" thickBot="1" x14ac:dyDescent="0.25">
      <c r="A38" s="11" t="s">
        <v>888</v>
      </c>
      <c r="B38" s="11" t="s">
        <v>98</v>
      </c>
      <c r="C38" s="11" t="s">
        <v>1007</v>
      </c>
      <c r="D38" t="s">
        <v>687</v>
      </c>
      <c r="E38" s="20">
        <v>2010</v>
      </c>
      <c r="H38" s="23"/>
    </row>
    <row r="39" spans="1:8" ht="16" thickBot="1" x14ac:dyDescent="0.25">
      <c r="A39" s="11" t="s">
        <v>924</v>
      </c>
      <c r="B39" s="11" t="s">
        <v>109</v>
      </c>
      <c r="C39" s="11" t="s">
        <v>1007</v>
      </c>
      <c r="D39" t="s">
        <v>708</v>
      </c>
      <c r="E39" s="20">
        <v>2010</v>
      </c>
      <c r="H39" s="23"/>
    </row>
    <row r="40" spans="1:8" ht="16" thickBot="1" x14ac:dyDescent="0.25">
      <c r="A40" s="11" t="s">
        <v>886</v>
      </c>
      <c r="B40" s="11" t="s">
        <v>887</v>
      </c>
      <c r="C40" s="11" t="s">
        <v>1016</v>
      </c>
      <c r="D40" t="s">
        <v>21</v>
      </c>
      <c r="E40" s="20">
        <v>2011</v>
      </c>
      <c r="H40" s="23"/>
    </row>
    <row r="41" spans="1:8" ht="16" thickBot="1" x14ac:dyDescent="0.25">
      <c r="A41" s="11" t="s">
        <v>922</v>
      </c>
      <c r="B41" s="11" t="s">
        <v>109</v>
      </c>
      <c r="C41" s="11" t="s">
        <v>1007</v>
      </c>
      <c r="D41" t="s">
        <v>21</v>
      </c>
      <c r="E41" s="20">
        <v>2011</v>
      </c>
      <c r="H41" s="23"/>
    </row>
    <row r="42" spans="1:8" ht="16" thickBot="1" x14ac:dyDescent="0.25">
      <c r="A42" s="11" t="s">
        <v>973</v>
      </c>
      <c r="B42" s="11" t="s">
        <v>1019</v>
      </c>
      <c r="C42" s="11" t="s">
        <v>1007</v>
      </c>
      <c r="D42" t="s">
        <v>21</v>
      </c>
      <c r="E42" s="20">
        <v>2011</v>
      </c>
      <c r="H42" s="23"/>
    </row>
    <row r="43" spans="1:8" ht="31" thickBot="1" x14ac:dyDescent="0.25">
      <c r="A43" s="11" t="s">
        <v>909</v>
      </c>
      <c r="B43" s="11" t="s">
        <v>910</v>
      </c>
      <c r="C43" s="11" t="s">
        <v>1020</v>
      </c>
      <c r="D43" t="s">
        <v>21</v>
      </c>
      <c r="E43" s="20">
        <v>2011</v>
      </c>
    </row>
    <row r="44" spans="1:8" ht="16" thickBot="1" x14ac:dyDescent="0.25">
      <c r="A44" s="11" t="s">
        <v>924</v>
      </c>
      <c r="B44" s="11" t="s">
        <v>109</v>
      </c>
      <c r="C44" s="11" t="s">
        <v>1007</v>
      </c>
      <c r="D44" t="s">
        <v>292</v>
      </c>
      <c r="E44" s="20">
        <v>2011</v>
      </c>
    </row>
    <row r="45" spans="1:8" ht="16" thickBot="1" x14ac:dyDescent="0.25">
      <c r="A45" s="11" t="s">
        <v>922</v>
      </c>
      <c r="B45" s="11" t="s">
        <v>109</v>
      </c>
      <c r="C45" s="11" t="s">
        <v>1007</v>
      </c>
      <c r="D45" t="s">
        <v>16</v>
      </c>
      <c r="E45" s="20">
        <v>2011</v>
      </c>
    </row>
    <row r="46" spans="1:8" ht="16" thickBot="1" x14ac:dyDescent="0.25">
      <c r="A46" s="11" t="s">
        <v>969</v>
      </c>
      <c r="B46" s="11" t="s">
        <v>117</v>
      </c>
      <c r="C46" s="11" t="s">
        <v>1007</v>
      </c>
      <c r="D46" t="s">
        <v>16</v>
      </c>
      <c r="E46" s="20">
        <v>2011</v>
      </c>
    </row>
    <row r="47" spans="1:8" ht="16" thickBot="1" x14ac:dyDescent="0.25">
      <c r="A47" s="11" t="s">
        <v>950</v>
      </c>
      <c r="B47" s="11" t="s">
        <v>397</v>
      </c>
      <c r="C47" s="11" t="s">
        <v>1007</v>
      </c>
      <c r="D47" t="s">
        <v>952</v>
      </c>
      <c r="E47" s="20">
        <v>2011</v>
      </c>
    </row>
    <row r="48" spans="1:8" ht="31" thickBot="1" x14ac:dyDescent="0.25">
      <c r="A48" s="11" t="s">
        <v>966</v>
      </c>
      <c r="B48" s="11" t="s">
        <v>967</v>
      </c>
      <c r="C48" s="11" t="s">
        <v>1006</v>
      </c>
      <c r="D48" t="s">
        <v>797</v>
      </c>
      <c r="E48" s="20">
        <v>2011</v>
      </c>
    </row>
    <row r="49" spans="1:5" ht="16" thickBot="1" x14ac:dyDescent="0.25">
      <c r="A49" s="11" t="s">
        <v>982</v>
      </c>
      <c r="B49" s="11" t="s">
        <v>120</v>
      </c>
      <c r="C49" s="11" t="s">
        <v>1007</v>
      </c>
      <c r="D49" t="s">
        <v>797</v>
      </c>
      <c r="E49" s="20">
        <v>2011</v>
      </c>
    </row>
    <row r="50" spans="1:5" ht="16" thickBot="1" x14ac:dyDescent="0.25">
      <c r="A50" s="11" t="s">
        <v>825</v>
      </c>
      <c r="B50" s="11" t="s">
        <v>826</v>
      </c>
      <c r="C50" s="11" t="s">
        <v>1006</v>
      </c>
      <c r="D50" t="s">
        <v>797</v>
      </c>
      <c r="E50" s="20">
        <v>2011</v>
      </c>
    </row>
    <row r="51" spans="1:5" ht="16" thickBot="1" x14ac:dyDescent="0.25">
      <c r="A51" s="11" t="s">
        <v>881</v>
      </c>
      <c r="B51" s="11" t="s">
        <v>882</v>
      </c>
      <c r="C51" s="11" t="s">
        <v>1006</v>
      </c>
      <c r="D51" t="s">
        <v>883</v>
      </c>
      <c r="E51" s="20">
        <v>2011</v>
      </c>
    </row>
    <row r="52" spans="1:5" ht="16" thickBot="1" x14ac:dyDescent="0.25">
      <c r="A52" s="11" t="s">
        <v>924</v>
      </c>
      <c r="B52" s="11" t="s">
        <v>109</v>
      </c>
      <c r="C52" s="11" t="s">
        <v>1007</v>
      </c>
      <c r="D52" t="s">
        <v>534</v>
      </c>
      <c r="E52" s="20">
        <v>2011</v>
      </c>
    </row>
    <row r="53" spans="1:5" ht="16" thickBot="1" x14ac:dyDescent="0.25">
      <c r="A53" s="11" t="s">
        <v>817</v>
      </c>
      <c r="B53" s="11" t="s">
        <v>818</v>
      </c>
      <c r="C53" s="11" t="s">
        <v>1007</v>
      </c>
      <c r="D53" t="s">
        <v>819</v>
      </c>
      <c r="E53" s="20">
        <v>2011</v>
      </c>
    </row>
    <row r="54" spans="1:5" ht="16" thickBot="1" x14ac:dyDescent="0.25">
      <c r="A54" s="11" t="s">
        <v>955</v>
      </c>
      <c r="B54" s="11" t="s">
        <v>956</v>
      </c>
      <c r="C54" s="11" t="s">
        <v>1009</v>
      </c>
      <c r="D54" t="s">
        <v>959</v>
      </c>
      <c r="E54" s="20">
        <v>2011</v>
      </c>
    </row>
    <row r="55" spans="1:5" ht="16" thickBot="1" x14ac:dyDescent="0.25">
      <c r="A55" s="11" t="s">
        <v>923</v>
      </c>
      <c r="B55" s="11" t="s">
        <v>109</v>
      </c>
      <c r="C55" s="11" t="s">
        <v>1007</v>
      </c>
      <c r="D55" t="s">
        <v>708</v>
      </c>
      <c r="E55" s="20">
        <v>2011</v>
      </c>
    </row>
    <row r="56" spans="1:5" ht="31" thickBot="1" x14ac:dyDescent="0.25">
      <c r="A56" s="11" t="s">
        <v>807</v>
      </c>
      <c r="B56" s="11" t="s">
        <v>808</v>
      </c>
      <c r="C56" s="11" t="s">
        <v>1016</v>
      </c>
      <c r="D56" t="s">
        <v>731</v>
      </c>
      <c r="E56" s="20">
        <v>2011</v>
      </c>
    </row>
    <row r="57" spans="1:5" ht="16" thickBot="1" x14ac:dyDescent="0.25">
      <c r="A57" s="11" t="s">
        <v>791</v>
      </c>
      <c r="B57" s="11" t="s">
        <v>790</v>
      </c>
      <c r="C57" s="11" t="s">
        <v>1006</v>
      </c>
      <c r="D57" t="s">
        <v>21</v>
      </c>
      <c r="E57" s="20">
        <v>2012</v>
      </c>
    </row>
    <row r="58" spans="1:5" ht="16" thickBot="1" x14ac:dyDescent="0.25">
      <c r="A58" s="11" t="s">
        <v>830</v>
      </c>
      <c r="B58" s="11" t="s">
        <v>76</v>
      </c>
      <c r="C58" s="11" t="s">
        <v>1021</v>
      </c>
      <c r="D58" t="s">
        <v>21</v>
      </c>
      <c r="E58" s="20">
        <v>2012</v>
      </c>
    </row>
    <row r="59" spans="1:5" ht="16" thickBot="1" x14ac:dyDescent="0.25">
      <c r="A59" s="11" t="s">
        <v>924</v>
      </c>
      <c r="B59" s="11" t="s">
        <v>109</v>
      </c>
      <c r="C59" s="11" t="s">
        <v>1007</v>
      </c>
      <c r="D59" t="s">
        <v>16</v>
      </c>
      <c r="E59" s="20">
        <v>2012</v>
      </c>
    </row>
    <row r="60" spans="1:5" ht="16" thickBot="1" x14ac:dyDescent="0.25">
      <c r="A60" s="11" t="s">
        <v>950</v>
      </c>
      <c r="B60" s="11" t="s">
        <v>397</v>
      </c>
      <c r="C60" s="11" t="s">
        <v>1007</v>
      </c>
      <c r="D60" t="s">
        <v>953</v>
      </c>
      <c r="E60" s="20">
        <v>2012</v>
      </c>
    </row>
    <row r="61" spans="1:5" ht="16" thickBot="1" x14ac:dyDescent="0.25">
      <c r="A61" s="11" t="s">
        <v>890</v>
      </c>
      <c r="B61" s="11" t="s">
        <v>98</v>
      </c>
      <c r="C61" s="11" t="s">
        <v>1007</v>
      </c>
      <c r="D61" t="s">
        <v>527</v>
      </c>
      <c r="E61" s="20">
        <v>2012</v>
      </c>
    </row>
    <row r="62" spans="1:5" ht="16" thickBot="1" x14ac:dyDescent="0.25">
      <c r="A62" s="11" t="s">
        <v>940</v>
      </c>
      <c r="B62" s="11" t="s">
        <v>941</v>
      </c>
      <c r="C62" s="11" t="s">
        <v>1005</v>
      </c>
      <c r="D62" t="s">
        <v>604</v>
      </c>
      <c r="E62" s="20">
        <v>2012</v>
      </c>
    </row>
    <row r="63" spans="1:5" ht="16" thickBot="1" x14ac:dyDescent="0.25">
      <c r="A63" s="11" t="s">
        <v>942</v>
      </c>
      <c r="B63" s="11" t="s">
        <v>941</v>
      </c>
      <c r="C63" s="11" t="s">
        <v>1005</v>
      </c>
      <c r="D63" t="s">
        <v>604</v>
      </c>
      <c r="E63" s="20">
        <v>2012</v>
      </c>
    </row>
    <row r="64" spans="1:5" ht="16" thickBot="1" x14ac:dyDescent="0.25">
      <c r="A64" s="11" t="s">
        <v>969</v>
      </c>
      <c r="B64" s="11" t="s">
        <v>117</v>
      </c>
      <c r="C64" s="11" t="s">
        <v>1007</v>
      </c>
      <c r="D64" t="s">
        <v>687</v>
      </c>
      <c r="E64" s="20">
        <v>2012</v>
      </c>
    </row>
    <row r="65" spans="1:5" ht="16" thickBot="1" x14ac:dyDescent="0.25">
      <c r="A65" s="11" t="s">
        <v>890</v>
      </c>
      <c r="B65" s="11" t="s">
        <v>98</v>
      </c>
      <c r="C65" s="11" t="s">
        <v>1007</v>
      </c>
      <c r="D65" t="s">
        <v>687</v>
      </c>
      <c r="E65" s="20">
        <v>2012</v>
      </c>
    </row>
    <row r="66" spans="1:5" ht="16" thickBot="1" x14ac:dyDescent="0.25">
      <c r="A66" s="11" t="s">
        <v>982</v>
      </c>
      <c r="B66" s="11" t="s">
        <v>120</v>
      </c>
      <c r="C66" s="11" t="s">
        <v>1007</v>
      </c>
      <c r="D66" t="s">
        <v>708</v>
      </c>
      <c r="E66" s="20">
        <v>2012</v>
      </c>
    </row>
    <row r="67" spans="1:5" ht="16" thickBot="1" x14ac:dyDescent="0.25">
      <c r="A67" s="11" t="s">
        <v>881</v>
      </c>
      <c r="B67" s="11" t="s">
        <v>882</v>
      </c>
      <c r="C67" s="11" t="s">
        <v>1006</v>
      </c>
      <c r="D67" t="s">
        <v>716</v>
      </c>
      <c r="E67" s="20">
        <v>2012</v>
      </c>
    </row>
    <row r="68" spans="1:5" ht="16" thickBot="1" x14ac:dyDescent="0.25">
      <c r="A68" s="11" t="s">
        <v>925</v>
      </c>
      <c r="B68" s="11" t="s">
        <v>109</v>
      </c>
      <c r="C68" s="11" t="s">
        <v>1007</v>
      </c>
      <c r="D68" t="s">
        <v>21</v>
      </c>
      <c r="E68" s="20">
        <v>2013</v>
      </c>
    </row>
    <row r="69" spans="1:5" ht="16" thickBot="1" x14ac:dyDescent="0.25">
      <c r="A69" s="11" t="s">
        <v>858</v>
      </c>
      <c r="B69" s="11" t="s">
        <v>859</v>
      </c>
      <c r="C69" s="11" t="s">
        <v>1021</v>
      </c>
      <c r="D69" t="s">
        <v>21</v>
      </c>
      <c r="E69" s="20">
        <v>2013</v>
      </c>
    </row>
    <row r="70" spans="1:5" ht="16" thickBot="1" x14ac:dyDescent="0.25">
      <c r="A70" s="11" t="s">
        <v>828</v>
      </c>
      <c r="B70" s="11" t="s">
        <v>76</v>
      </c>
      <c r="C70" s="11" t="s">
        <v>1021</v>
      </c>
      <c r="D70" t="s">
        <v>21</v>
      </c>
      <c r="E70" s="20">
        <v>2013</v>
      </c>
    </row>
    <row r="71" spans="1:5" ht="16" thickBot="1" x14ac:dyDescent="0.25">
      <c r="A71" s="11" t="s">
        <v>836</v>
      </c>
      <c r="B71" s="11" t="s">
        <v>212</v>
      </c>
      <c r="C71" s="11" t="s">
        <v>1012</v>
      </c>
      <c r="D71" t="s">
        <v>1022</v>
      </c>
      <c r="E71" s="20">
        <v>2013</v>
      </c>
    </row>
    <row r="72" spans="1:5" ht="16" thickBot="1" x14ac:dyDescent="0.25">
      <c r="A72" s="11" t="s">
        <v>982</v>
      </c>
      <c r="B72" s="11" t="s">
        <v>120</v>
      </c>
      <c r="C72" s="11" t="s">
        <v>1007</v>
      </c>
      <c r="D72" t="s">
        <v>1022</v>
      </c>
      <c r="E72" s="20">
        <v>2013</v>
      </c>
    </row>
    <row r="73" spans="1:5" ht="16" thickBot="1" x14ac:dyDescent="0.25">
      <c r="A73" s="11" t="s">
        <v>216</v>
      </c>
      <c r="B73" s="11" t="s">
        <v>191</v>
      </c>
      <c r="C73" s="11" t="s">
        <v>1023</v>
      </c>
      <c r="D73" t="s">
        <v>1022</v>
      </c>
      <c r="E73" s="20">
        <v>2013</v>
      </c>
    </row>
    <row r="74" spans="1:5" ht="16" thickBot="1" x14ac:dyDescent="0.25">
      <c r="A74" s="11" t="s">
        <v>955</v>
      </c>
      <c r="B74" s="11" t="s">
        <v>956</v>
      </c>
      <c r="C74" s="11" t="s">
        <v>1009</v>
      </c>
      <c r="D74" t="s">
        <v>957</v>
      </c>
      <c r="E74" s="20">
        <v>2013</v>
      </c>
    </row>
    <row r="75" spans="1:5" ht="16" thickBot="1" x14ac:dyDescent="0.25">
      <c r="A75" s="11" t="s">
        <v>922</v>
      </c>
      <c r="B75" s="11" t="s">
        <v>109</v>
      </c>
      <c r="C75" s="11" t="s">
        <v>1007</v>
      </c>
      <c r="D75" t="s">
        <v>292</v>
      </c>
      <c r="E75" s="20">
        <v>2013</v>
      </c>
    </row>
    <row r="76" spans="1:5" ht="16" thickBot="1" x14ac:dyDescent="0.25">
      <c r="A76" s="11" t="s">
        <v>982</v>
      </c>
      <c r="B76" s="11" t="s">
        <v>120</v>
      </c>
      <c r="C76" s="11" t="s">
        <v>1007</v>
      </c>
      <c r="D76" t="s">
        <v>844</v>
      </c>
      <c r="E76" s="20">
        <v>2013</v>
      </c>
    </row>
    <row r="77" spans="1:5" ht="31" thickBot="1" x14ac:dyDescent="0.25">
      <c r="A77" s="11" t="s">
        <v>943</v>
      </c>
      <c r="B77" s="11" t="s">
        <v>944</v>
      </c>
      <c r="C77" s="11" t="s">
        <v>1009</v>
      </c>
      <c r="D77" t="s">
        <v>945</v>
      </c>
      <c r="E77" s="20">
        <v>2013</v>
      </c>
    </row>
    <row r="78" spans="1:5" ht="16" thickBot="1" x14ac:dyDescent="0.25">
      <c r="A78" s="11" t="s">
        <v>955</v>
      </c>
      <c r="B78" s="11" t="s">
        <v>956</v>
      </c>
      <c r="C78" s="11" t="s">
        <v>1009</v>
      </c>
      <c r="D78" t="s">
        <v>665</v>
      </c>
      <c r="E78" s="20">
        <v>2013</v>
      </c>
    </row>
    <row r="79" spans="1:5" ht="16" thickBot="1" x14ac:dyDescent="0.25">
      <c r="A79" s="11" t="s">
        <v>907</v>
      </c>
      <c r="B79" s="11" t="s">
        <v>1024</v>
      </c>
      <c r="C79" s="11" t="s">
        <v>1007</v>
      </c>
      <c r="D79" t="s">
        <v>687</v>
      </c>
      <c r="E79" s="20">
        <v>2013</v>
      </c>
    </row>
    <row r="80" spans="1:5" ht="16" thickBot="1" x14ac:dyDescent="0.25">
      <c r="A80" s="11" t="s">
        <v>970</v>
      </c>
      <c r="B80" s="11" t="s">
        <v>117</v>
      </c>
      <c r="C80" s="11" t="s">
        <v>1007</v>
      </c>
      <c r="D80" t="s">
        <v>687</v>
      </c>
      <c r="E80" s="20">
        <v>2013</v>
      </c>
    </row>
    <row r="81" spans="1:5" ht="16" thickBot="1" x14ac:dyDescent="0.25">
      <c r="A81" s="11" t="s">
        <v>888</v>
      </c>
      <c r="B81" s="11" t="s">
        <v>98</v>
      </c>
      <c r="C81" s="11" t="s">
        <v>1007</v>
      </c>
      <c r="D81" t="s">
        <v>894</v>
      </c>
      <c r="E81" s="20">
        <v>2013</v>
      </c>
    </row>
    <row r="82" spans="1:5" ht="16" thickBot="1" x14ac:dyDescent="0.25">
      <c r="A82" s="11" t="s">
        <v>982</v>
      </c>
      <c r="B82" s="11" t="s">
        <v>120</v>
      </c>
      <c r="C82" s="11" t="s">
        <v>1007</v>
      </c>
      <c r="D82" t="s">
        <v>894</v>
      </c>
      <c r="E82" s="20">
        <v>2013</v>
      </c>
    </row>
    <row r="83" spans="1:5" ht="16" thickBot="1" x14ac:dyDescent="0.25">
      <c r="A83" s="11" t="s">
        <v>789</v>
      </c>
      <c r="B83" s="11" t="s">
        <v>790</v>
      </c>
      <c r="C83" s="11" t="s">
        <v>1006</v>
      </c>
      <c r="D83" t="s">
        <v>21</v>
      </c>
      <c r="E83" s="20">
        <v>2014</v>
      </c>
    </row>
    <row r="84" spans="1:5" ht="16" thickBot="1" x14ac:dyDescent="0.25">
      <c r="A84" s="11" t="s">
        <v>789</v>
      </c>
      <c r="B84" s="11" t="s">
        <v>790</v>
      </c>
      <c r="C84" s="11" t="s">
        <v>1006</v>
      </c>
      <c r="D84" t="s">
        <v>1022</v>
      </c>
      <c r="E84" s="20">
        <v>2014</v>
      </c>
    </row>
    <row r="85" spans="1:5" ht="16" thickBot="1" x14ac:dyDescent="0.25">
      <c r="A85" s="11" t="s">
        <v>839</v>
      </c>
      <c r="B85" s="11" t="s">
        <v>212</v>
      </c>
      <c r="C85" s="11" t="s">
        <v>1012</v>
      </c>
      <c r="D85" t="s">
        <v>1022</v>
      </c>
      <c r="E85" s="20">
        <v>2014</v>
      </c>
    </row>
    <row r="86" spans="1:5" ht="16" thickBot="1" x14ac:dyDescent="0.25">
      <c r="A86" s="11" t="s">
        <v>840</v>
      </c>
      <c r="B86" s="11" t="s">
        <v>212</v>
      </c>
      <c r="C86" s="11" t="s">
        <v>1012</v>
      </c>
      <c r="D86" t="s">
        <v>1022</v>
      </c>
      <c r="E86" s="20">
        <v>2014</v>
      </c>
    </row>
    <row r="87" spans="1:5" ht="16" thickBot="1" x14ac:dyDescent="0.25">
      <c r="A87" s="11" t="s">
        <v>982</v>
      </c>
      <c r="B87" s="11" t="s">
        <v>120</v>
      </c>
      <c r="C87" s="11" t="s">
        <v>1007</v>
      </c>
      <c r="D87" t="s">
        <v>843</v>
      </c>
      <c r="E87" s="20">
        <v>2014</v>
      </c>
    </row>
    <row r="88" spans="1:5" ht="16" thickBot="1" x14ac:dyDescent="0.25">
      <c r="A88" s="11" t="s">
        <v>924</v>
      </c>
      <c r="B88" s="11" t="s">
        <v>109</v>
      </c>
      <c r="C88" s="11" t="s">
        <v>1007</v>
      </c>
      <c r="D88" t="s">
        <v>831</v>
      </c>
      <c r="E88" s="20">
        <v>2014</v>
      </c>
    </row>
    <row r="89" spans="1:5" ht="16" thickBot="1" x14ac:dyDescent="0.25">
      <c r="A89" s="11" t="s">
        <v>836</v>
      </c>
      <c r="B89" s="11" t="s">
        <v>212</v>
      </c>
      <c r="C89" s="11" t="s">
        <v>1012</v>
      </c>
      <c r="D89" t="s">
        <v>844</v>
      </c>
      <c r="E89" s="20">
        <v>2014</v>
      </c>
    </row>
    <row r="90" spans="1:5" ht="16" thickBot="1" x14ac:dyDescent="0.25">
      <c r="A90" s="11" t="s">
        <v>814</v>
      </c>
      <c r="B90" s="11" t="s">
        <v>815</v>
      </c>
      <c r="C90" s="11" t="s">
        <v>1017</v>
      </c>
      <c r="D90" t="s">
        <v>498</v>
      </c>
      <c r="E90" s="20">
        <v>2014</v>
      </c>
    </row>
    <row r="91" spans="1:5" ht="16" thickBot="1" x14ac:dyDescent="0.25">
      <c r="A91" s="11" t="s">
        <v>789</v>
      </c>
      <c r="B91" s="11" t="s">
        <v>790</v>
      </c>
      <c r="C91" s="11" t="s">
        <v>1006</v>
      </c>
      <c r="D91" t="s">
        <v>586</v>
      </c>
      <c r="E91" s="20">
        <v>2014</v>
      </c>
    </row>
    <row r="92" spans="1:5" ht="16" thickBot="1" x14ac:dyDescent="0.25">
      <c r="A92" s="11" t="s">
        <v>841</v>
      </c>
      <c r="B92" s="11" t="s">
        <v>212</v>
      </c>
      <c r="C92" s="11" t="s">
        <v>1012</v>
      </c>
      <c r="D92" t="s">
        <v>623</v>
      </c>
      <c r="E92" s="20">
        <v>2014</v>
      </c>
    </row>
    <row r="93" spans="1:5" ht="16" thickBot="1" x14ac:dyDescent="0.25">
      <c r="A93" s="11" t="s">
        <v>820</v>
      </c>
      <c r="B93" s="11" t="s">
        <v>818</v>
      </c>
      <c r="C93" s="11" t="s">
        <v>1007</v>
      </c>
      <c r="D93" t="s">
        <v>821</v>
      </c>
      <c r="E93" s="20">
        <v>2014</v>
      </c>
    </row>
    <row r="94" spans="1:5" ht="16" thickBot="1" x14ac:dyDescent="0.25">
      <c r="A94" s="11" t="s">
        <v>925</v>
      </c>
      <c r="B94" s="11" t="s">
        <v>109</v>
      </c>
      <c r="C94" s="11" t="s">
        <v>1007</v>
      </c>
      <c r="D94" t="s">
        <v>687</v>
      </c>
      <c r="E94" s="20">
        <v>2014</v>
      </c>
    </row>
    <row r="95" spans="1:5" ht="16" thickBot="1" x14ac:dyDescent="0.25">
      <c r="A95" s="11" t="s">
        <v>789</v>
      </c>
      <c r="B95" s="11" t="s">
        <v>790</v>
      </c>
      <c r="C95" s="11" t="s">
        <v>1006</v>
      </c>
      <c r="D95" t="s">
        <v>708</v>
      </c>
      <c r="E95" s="20">
        <v>2014</v>
      </c>
    </row>
    <row r="96" spans="1:5" ht="16" thickBot="1" x14ac:dyDescent="0.25">
      <c r="A96" s="11" t="s">
        <v>825</v>
      </c>
      <c r="B96" s="11" t="s">
        <v>826</v>
      </c>
      <c r="C96" s="11" t="s">
        <v>1006</v>
      </c>
      <c r="D96" t="s">
        <v>728</v>
      </c>
      <c r="E96" s="20">
        <v>2014</v>
      </c>
    </row>
    <row r="97" spans="1:5" ht="16" thickBot="1" x14ac:dyDescent="0.25">
      <c r="A97" s="11" t="s">
        <v>840</v>
      </c>
      <c r="B97" s="11" t="s">
        <v>212</v>
      </c>
      <c r="C97" s="11" t="s">
        <v>1012</v>
      </c>
      <c r="D97" t="s">
        <v>21</v>
      </c>
      <c r="E97" s="20">
        <v>2015</v>
      </c>
    </row>
    <row r="98" spans="1:5" ht="31" thickBot="1" x14ac:dyDescent="0.25">
      <c r="A98" s="11" t="s">
        <v>793</v>
      </c>
      <c r="B98" s="11" t="s">
        <v>790</v>
      </c>
      <c r="C98" s="11" t="s">
        <v>1006</v>
      </c>
      <c r="D98" t="s">
        <v>21</v>
      </c>
      <c r="E98" s="20">
        <v>2015</v>
      </c>
    </row>
    <row r="99" spans="1:5" ht="16" thickBot="1" x14ac:dyDescent="0.25">
      <c r="A99" s="11" t="s">
        <v>795</v>
      </c>
      <c r="B99" s="11" t="s">
        <v>790</v>
      </c>
      <c r="C99" s="11" t="s">
        <v>1006</v>
      </c>
      <c r="D99" t="s">
        <v>21</v>
      </c>
      <c r="E99" s="20">
        <v>2015</v>
      </c>
    </row>
    <row r="100" spans="1:5" ht="16" thickBot="1" x14ac:dyDescent="0.25">
      <c r="A100" s="11" t="s">
        <v>888</v>
      </c>
      <c r="B100" s="11" t="s">
        <v>98</v>
      </c>
      <c r="C100" s="11" t="s">
        <v>1007</v>
      </c>
      <c r="D100" t="s">
        <v>1022</v>
      </c>
      <c r="E100" s="20">
        <v>2015</v>
      </c>
    </row>
    <row r="101" spans="1:5" ht="16" thickBot="1" x14ac:dyDescent="0.25">
      <c r="A101" s="11" t="s">
        <v>830</v>
      </c>
      <c r="B101" s="11" t="s">
        <v>76</v>
      </c>
      <c r="C101" s="11" t="s">
        <v>1021</v>
      </c>
      <c r="D101" t="s">
        <v>1022</v>
      </c>
      <c r="E101" s="20">
        <v>2015</v>
      </c>
    </row>
    <row r="102" spans="1:5" ht="16" thickBot="1" x14ac:dyDescent="0.25">
      <c r="A102" s="11" t="s">
        <v>830</v>
      </c>
      <c r="B102" s="11" t="s">
        <v>76</v>
      </c>
      <c r="C102" s="11" t="s">
        <v>1021</v>
      </c>
      <c r="D102" t="s">
        <v>31</v>
      </c>
      <c r="E102" s="20">
        <v>2015</v>
      </c>
    </row>
    <row r="103" spans="1:5" ht="16" thickBot="1" x14ac:dyDescent="0.25">
      <c r="A103" s="11" t="s">
        <v>830</v>
      </c>
      <c r="B103" s="11" t="s">
        <v>76</v>
      </c>
      <c r="C103" s="11" t="s">
        <v>1021</v>
      </c>
      <c r="D103" t="s">
        <v>1014</v>
      </c>
      <c r="E103" s="20">
        <v>2015</v>
      </c>
    </row>
    <row r="104" spans="1:5" ht="16" thickBot="1" x14ac:dyDescent="0.25">
      <c r="A104" s="11" t="s">
        <v>830</v>
      </c>
      <c r="B104" s="11" t="s">
        <v>76</v>
      </c>
      <c r="C104" s="11" t="s">
        <v>1021</v>
      </c>
      <c r="D104" t="s">
        <v>463</v>
      </c>
      <c r="E104" s="20">
        <v>2015</v>
      </c>
    </row>
    <row r="105" spans="1:5" ht="16" thickBot="1" x14ac:dyDescent="0.25">
      <c r="A105" s="11" t="s">
        <v>835</v>
      </c>
      <c r="B105" s="11" t="s">
        <v>1025</v>
      </c>
      <c r="C105" s="11" t="s">
        <v>1007</v>
      </c>
      <c r="D105" t="s">
        <v>527</v>
      </c>
      <c r="E105" s="20">
        <v>2015</v>
      </c>
    </row>
    <row r="106" spans="1:5" ht="16" thickBot="1" x14ac:dyDescent="0.25">
      <c r="A106" s="11" t="s">
        <v>830</v>
      </c>
      <c r="B106" s="11" t="s">
        <v>76</v>
      </c>
      <c r="C106" s="11" t="s">
        <v>1021</v>
      </c>
      <c r="D106" t="s">
        <v>534</v>
      </c>
      <c r="E106" s="20">
        <v>2015</v>
      </c>
    </row>
    <row r="107" spans="1:5" ht="16" thickBot="1" x14ac:dyDescent="0.25">
      <c r="A107" s="11" t="s">
        <v>1001</v>
      </c>
      <c r="B107" s="11" t="s">
        <v>234</v>
      </c>
      <c r="C107" s="11" t="s">
        <v>1005</v>
      </c>
      <c r="D107" t="s">
        <v>534</v>
      </c>
      <c r="E107" s="20">
        <v>2015</v>
      </c>
    </row>
    <row r="108" spans="1:5" ht="31" thickBot="1" x14ac:dyDescent="0.25">
      <c r="A108" s="11" t="s">
        <v>569</v>
      </c>
      <c r="B108" s="11" t="s">
        <v>851</v>
      </c>
      <c r="C108" s="11" t="s">
        <v>1026</v>
      </c>
      <c r="D108" t="s">
        <v>571</v>
      </c>
      <c r="E108" s="20">
        <v>2015</v>
      </c>
    </row>
    <row r="109" spans="1:5" ht="16" thickBot="1" x14ac:dyDescent="0.25">
      <c r="A109" s="11" t="s">
        <v>849</v>
      </c>
      <c r="B109" s="11" t="s">
        <v>850</v>
      </c>
      <c r="C109" s="11" t="s">
        <v>1016</v>
      </c>
      <c r="D109" t="s">
        <v>577</v>
      </c>
      <c r="E109" s="20">
        <v>2015</v>
      </c>
    </row>
    <row r="110" spans="1:5" ht="16" thickBot="1" x14ac:dyDescent="0.25">
      <c r="A110" s="11" t="s">
        <v>924</v>
      </c>
      <c r="B110" s="11" t="s">
        <v>109</v>
      </c>
      <c r="C110" s="11" t="s">
        <v>1007</v>
      </c>
      <c r="D110" t="s">
        <v>586</v>
      </c>
      <c r="E110" s="20">
        <v>2015</v>
      </c>
    </row>
    <row r="111" spans="1:5" ht="16" thickBot="1" x14ac:dyDescent="0.25">
      <c r="A111" s="11" t="s">
        <v>982</v>
      </c>
      <c r="B111" s="11" t="s">
        <v>120</v>
      </c>
      <c r="C111" s="11" t="s">
        <v>1007</v>
      </c>
      <c r="D111" t="s">
        <v>586</v>
      </c>
      <c r="E111" s="20">
        <v>2015</v>
      </c>
    </row>
    <row r="112" spans="1:5" ht="16" thickBot="1" x14ac:dyDescent="0.25">
      <c r="A112" s="11" t="s">
        <v>924</v>
      </c>
      <c r="B112" s="11" t="s">
        <v>109</v>
      </c>
      <c r="C112" s="11" t="s">
        <v>1007</v>
      </c>
      <c r="D112" t="s">
        <v>615</v>
      </c>
      <c r="E112" s="20">
        <v>2015</v>
      </c>
    </row>
    <row r="113" spans="1:5" ht="16" thickBot="1" x14ac:dyDescent="0.25">
      <c r="A113" s="11" t="s">
        <v>924</v>
      </c>
      <c r="B113" s="11" t="s">
        <v>109</v>
      </c>
      <c r="C113" s="11" t="s">
        <v>1007</v>
      </c>
      <c r="D113" t="s">
        <v>891</v>
      </c>
      <c r="E113" s="20">
        <v>2015</v>
      </c>
    </row>
    <row r="114" spans="1:5" ht="31" thickBot="1" x14ac:dyDescent="0.25">
      <c r="A114" s="11" t="s">
        <v>875</v>
      </c>
      <c r="B114" s="11" t="s">
        <v>876</v>
      </c>
      <c r="C114" s="11" t="s">
        <v>1006</v>
      </c>
      <c r="D114" t="s">
        <v>877</v>
      </c>
      <c r="E114" s="20">
        <v>2015</v>
      </c>
    </row>
    <row r="115" spans="1:5" ht="31" thickBot="1" x14ac:dyDescent="0.25">
      <c r="A115" s="11" t="s">
        <v>869</v>
      </c>
      <c r="B115" s="11" t="s">
        <v>1027</v>
      </c>
      <c r="C115" s="11" t="s">
        <v>1028</v>
      </c>
      <c r="D115" t="s">
        <v>671</v>
      </c>
      <c r="E115" s="20">
        <v>2015</v>
      </c>
    </row>
    <row r="116" spans="1:5" ht="16" thickBot="1" x14ac:dyDescent="0.25">
      <c r="A116" s="11" t="s">
        <v>820</v>
      </c>
      <c r="B116" s="11" t="s">
        <v>818</v>
      </c>
      <c r="C116" s="11" t="s">
        <v>1007</v>
      </c>
      <c r="D116" t="s">
        <v>687</v>
      </c>
      <c r="E116" s="20">
        <v>2015</v>
      </c>
    </row>
    <row r="117" spans="1:5" ht="16" thickBot="1" x14ac:dyDescent="0.25">
      <c r="A117" s="11" t="s">
        <v>923</v>
      </c>
      <c r="B117" s="11" t="s">
        <v>109</v>
      </c>
      <c r="C117" s="11" t="s">
        <v>1007</v>
      </c>
      <c r="D117" t="s">
        <v>687</v>
      </c>
      <c r="E117" s="20">
        <v>2015</v>
      </c>
    </row>
    <row r="118" spans="1:5" ht="16" thickBot="1" x14ac:dyDescent="0.25">
      <c r="A118" s="11" t="s">
        <v>791</v>
      </c>
      <c r="B118" s="11" t="s">
        <v>790</v>
      </c>
      <c r="C118" s="11" t="s">
        <v>1006</v>
      </c>
      <c r="D118" t="s">
        <v>708</v>
      </c>
      <c r="E118" s="20">
        <v>2015</v>
      </c>
    </row>
    <row r="119" spans="1:5" ht="31" thickBot="1" x14ac:dyDescent="0.25">
      <c r="A119" s="11" t="s">
        <v>904</v>
      </c>
      <c r="B119" s="11" t="s">
        <v>905</v>
      </c>
      <c r="C119" s="11" t="s">
        <v>1029</v>
      </c>
      <c r="D119" t="s">
        <v>708</v>
      </c>
      <c r="E119" s="20">
        <v>2015</v>
      </c>
    </row>
    <row r="120" spans="1:5" ht="16" thickBot="1" x14ac:dyDescent="0.25">
      <c r="A120" s="11" t="s">
        <v>969</v>
      </c>
      <c r="B120" s="11" t="s">
        <v>117</v>
      </c>
      <c r="C120" s="11" t="s">
        <v>1007</v>
      </c>
      <c r="D120" t="s">
        <v>708</v>
      </c>
      <c r="E120" s="20">
        <v>2015</v>
      </c>
    </row>
    <row r="121" spans="1:5" ht="16" thickBot="1" x14ac:dyDescent="0.25">
      <c r="A121" s="11" t="s">
        <v>925</v>
      </c>
      <c r="B121" s="11" t="s">
        <v>109</v>
      </c>
      <c r="C121" s="11" t="s">
        <v>1007</v>
      </c>
      <c r="D121" t="s">
        <v>708</v>
      </c>
      <c r="E121" s="20">
        <v>2015</v>
      </c>
    </row>
    <row r="122" spans="1:5" ht="16" thickBot="1" x14ac:dyDescent="0.25">
      <c r="A122" s="11" t="s">
        <v>970</v>
      </c>
      <c r="B122" s="11" t="s">
        <v>117</v>
      </c>
      <c r="C122" s="11" t="s">
        <v>1007</v>
      </c>
      <c r="D122" t="s">
        <v>708</v>
      </c>
      <c r="E122" s="20">
        <v>2015</v>
      </c>
    </row>
    <row r="123" spans="1:5" ht="16" thickBot="1" x14ac:dyDescent="0.25">
      <c r="A123" s="11" t="s">
        <v>938</v>
      </c>
      <c r="B123" s="11" t="s">
        <v>939</v>
      </c>
      <c r="C123" s="11" t="s">
        <v>1006</v>
      </c>
      <c r="D123" t="s">
        <v>716</v>
      </c>
      <c r="E123" s="20">
        <v>2015</v>
      </c>
    </row>
    <row r="124" spans="1:5" ht="16" thickBot="1" x14ac:dyDescent="0.25">
      <c r="A124" s="11" t="s">
        <v>789</v>
      </c>
      <c r="B124" s="11" t="s">
        <v>790</v>
      </c>
      <c r="C124" s="11" t="s">
        <v>1006</v>
      </c>
      <c r="D124" t="s">
        <v>728</v>
      </c>
      <c r="E124" s="20">
        <v>2015</v>
      </c>
    </row>
    <row r="125" spans="1:5" ht="16" thickBot="1" x14ac:dyDescent="0.25">
      <c r="A125" s="11" t="s">
        <v>888</v>
      </c>
      <c r="B125" s="11" t="s">
        <v>98</v>
      </c>
      <c r="C125" s="11" t="s">
        <v>1007</v>
      </c>
      <c r="D125" t="s">
        <v>728</v>
      </c>
      <c r="E125" s="20">
        <v>2015</v>
      </c>
    </row>
    <row r="126" spans="1:5" ht="16" thickBot="1" x14ac:dyDescent="0.25">
      <c r="A126" s="11" t="s">
        <v>810</v>
      </c>
      <c r="B126" s="11" t="s">
        <v>811</v>
      </c>
      <c r="C126" s="11" t="s">
        <v>1028</v>
      </c>
      <c r="D126" t="s">
        <v>812</v>
      </c>
      <c r="E126" s="20">
        <v>2015</v>
      </c>
    </row>
    <row r="127" spans="1:5" ht="16" thickBot="1" x14ac:dyDescent="0.25">
      <c r="A127" s="11" t="s">
        <v>827</v>
      </c>
      <c r="B127" s="11" t="s">
        <v>76</v>
      </c>
      <c r="C127" s="11" t="s">
        <v>1021</v>
      </c>
      <c r="D127" t="s">
        <v>21</v>
      </c>
      <c r="E127" s="20">
        <v>2016</v>
      </c>
    </row>
    <row r="128" spans="1:5" ht="16" thickBot="1" x14ac:dyDescent="0.25">
      <c r="A128" s="11" t="s">
        <v>946</v>
      </c>
      <c r="B128" s="11" t="s">
        <v>947</v>
      </c>
      <c r="C128" s="11" t="s">
        <v>1028</v>
      </c>
      <c r="D128" t="s">
        <v>21</v>
      </c>
      <c r="E128" s="20">
        <v>2016</v>
      </c>
    </row>
    <row r="129" spans="1:7" ht="16" thickBot="1" x14ac:dyDescent="0.25">
      <c r="A129" s="11" t="s">
        <v>839</v>
      </c>
      <c r="B129" s="11" t="s">
        <v>212</v>
      </c>
      <c r="C129" s="11" t="s">
        <v>1012</v>
      </c>
      <c r="D129" t="s">
        <v>21</v>
      </c>
      <c r="E129" s="20">
        <v>2016</v>
      </c>
    </row>
    <row r="130" spans="1:7" ht="16" thickBot="1" x14ac:dyDescent="0.25">
      <c r="A130" s="11" t="s">
        <v>841</v>
      </c>
      <c r="B130" s="11" t="s">
        <v>212</v>
      </c>
      <c r="C130" s="11" t="s">
        <v>1012</v>
      </c>
      <c r="D130" t="s">
        <v>1022</v>
      </c>
      <c r="E130" s="20">
        <v>2016</v>
      </c>
    </row>
    <row r="131" spans="1:7" ht="16" thickBot="1" x14ac:dyDescent="0.25">
      <c r="A131" s="11" t="s">
        <v>889</v>
      </c>
      <c r="B131" s="11" t="s">
        <v>98</v>
      </c>
      <c r="C131" s="11" t="s">
        <v>1007</v>
      </c>
      <c r="D131" t="s">
        <v>1022</v>
      </c>
      <c r="E131" s="20">
        <v>2016</v>
      </c>
    </row>
    <row r="132" spans="1:7" s="17" customFormat="1" ht="31" thickBot="1" x14ac:dyDescent="0.25">
      <c r="A132" s="11" t="s">
        <v>964</v>
      </c>
      <c r="B132" s="11" t="s">
        <v>965</v>
      </c>
      <c r="C132" s="11" t="s">
        <v>1006</v>
      </c>
      <c r="D132" t="s">
        <v>1022</v>
      </c>
      <c r="E132" s="20">
        <v>2016</v>
      </c>
      <c r="G132"/>
    </row>
    <row r="133" spans="1:7" s="15" customFormat="1" ht="16" thickBot="1" x14ac:dyDescent="0.25">
      <c r="A133" s="11" t="s">
        <v>926</v>
      </c>
      <c r="B133" s="11" t="s">
        <v>109</v>
      </c>
      <c r="C133" s="11" t="s">
        <v>1007</v>
      </c>
      <c r="D133" t="s">
        <v>16</v>
      </c>
      <c r="E133" s="20">
        <v>2016</v>
      </c>
      <c r="G133"/>
    </row>
    <row r="134" spans="1:7" ht="16" thickBot="1" x14ac:dyDescent="0.25">
      <c r="A134" s="11" t="s">
        <v>836</v>
      </c>
      <c r="B134" s="11" t="s">
        <v>212</v>
      </c>
      <c r="C134" s="11" t="s">
        <v>1012</v>
      </c>
      <c r="D134" t="s">
        <v>347</v>
      </c>
      <c r="E134" s="20">
        <v>2016</v>
      </c>
    </row>
    <row r="135" spans="1:7" ht="16" thickBot="1" x14ac:dyDescent="0.25">
      <c r="A135" s="11" t="s">
        <v>836</v>
      </c>
      <c r="B135" s="11" t="s">
        <v>212</v>
      </c>
      <c r="C135" s="11" t="s">
        <v>1012</v>
      </c>
      <c r="D135" t="s">
        <v>843</v>
      </c>
      <c r="E135" s="20">
        <v>2016</v>
      </c>
    </row>
    <row r="136" spans="1:7" ht="16" thickBot="1" x14ac:dyDescent="0.25">
      <c r="A136" s="11" t="s">
        <v>924</v>
      </c>
      <c r="B136" s="11" t="s">
        <v>109</v>
      </c>
      <c r="C136" s="11" t="s">
        <v>1007</v>
      </c>
      <c r="D136" t="s">
        <v>31</v>
      </c>
      <c r="E136" s="20">
        <v>2016</v>
      </c>
    </row>
    <row r="137" spans="1:7" ht="16" thickBot="1" x14ac:dyDescent="0.25">
      <c r="A137" s="11" t="s">
        <v>830</v>
      </c>
      <c r="B137" s="11" t="s">
        <v>76</v>
      </c>
      <c r="C137" s="11" t="s">
        <v>1021</v>
      </c>
      <c r="D137" t="s">
        <v>831</v>
      </c>
      <c r="E137" s="20">
        <v>2016</v>
      </c>
    </row>
    <row r="138" spans="1:7" ht="16" thickBot="1" x14ac:dyDescent="0.25">
      <c r="A138" s="11" t="s">
        <v>970</v>
      </c>
      <c r="B138" s="11" t="s">
        <v>117</v>
      </c>
      <c r="C138" s="11" t="s">
        <v>1007</v>
      </c>
      <c r="D138" t="s">
        <v>1011</v>
      </c>
      <c r="E138" s="20">
        <v>2016</v>
      </c>
    </row>
    <row r="139" spans="1:7" ht="16" thickBot="1" x14ac:dyDescent="0.25">
      <c r="A139" s="11" t="s">
        <v>926</v>
      </c>
      <c r="B139" s="11" t="s">
        <v>109</v>
      </c>
      <c r="C139" s="11" t="s">
        <v>1007</v>
      </c>
      <c r="D139" t="s">
        <v>534</v>
      </c>
      <c r="E139" s="20">
        <v>2016</v>
      </c>
    </row>
    <row r="140" spans="1:7" ht="16" thickBot="1" x14ac:dyDescent="0.25">
      <c r="A140" s="11" t="s">
        <v>828</v>
      </c>
      <c r="B140" s="11" t="s">
        <v>76</v>
      </c>
      <c r="C140" s="11" t="s">
        <v>1021</v>
      </c>
      <c r="D140" t="s">
        <v>534</v>
      </c>
      <c r="E140" s="20">
        <v>2016</v>
      </c>
    </row>
    <row r="141" spans="1:7" ht="16" thickBot="1" x14ac:dyDescent="0.25">
      <c r="A141" s="11" t="s">
        <v>789</v>
      </c>
      <c r="B141" s="11" t="s">
        <v>790</v>
      </c>
      <c r="C141" s="11" t="s">
        <v>1006</v>
      </c>
      <c r="D141" t="s">
        <v>583</v>
      </c>
      <c r="E141" s="20">
        <v>2016</v>
      </c>
    </row>
    <row r="142" spans="1:7" ht="16" thickBot="1" x14ac:dyDescent="0.25">
      <c r="A142" s="11" t="s">
        <v>925</v>
      </c>
      <c r="B142" s="11" t="s">
        <v>109</v>
      </c>
      <c r="C142" s="11" t="s">
        <v>1007</v>
      </c>
      <c r="D142" t="s">
        <v>586</v>
      </c>
      <c r="E142" s="20">
        <v>2016</v>
      </c>
    </row>
    <row r="143" spans="1:7" ht="16" thickBot="1" x14ac:dyDescent="0.25">
      <c r="A143" s="11" t="s">
        <v>924</v>
      </c>
      <c r="B143" s="11" t="s">
        <v>109</v>
      </c>
      <c r="C143" s="11" t="s">
        <v>1007</v>
      </c>
      <c r="D143" t="s">
        <v>927</v>
      </c>
      <c r="E143" s="20">
        <v>2016</v>
      </c>
    </row>
    <row r="144" spans="1:7" ht="16" thickBot="1" x14ac:dyDescent="0.25">
      <c r="A144" s="11" t="s">
        <v>926</v>
      </c>
      <c r="B144" s="11" t="s">
        <v>109</v>
      </c>
      <c r="C144" s="11" t="s">
        <v>1007</v>
      </c>
      <c r="D144" t="s">
        <v>927</v>
      </c>
      <c r="E144" s="20">
        <v>2016</v>
      </c>
    </row>
    <row r="145" spans="1:5" ht="16" thickBot="1" x14ac:dyDescent="0.25">
      <c r="A145" s="11" t="s">
        <v>970</v>
      </c>
      <c r="B145" s="11" t="s">
        <v>117</v>
      </c>
      <c r="C145" s="11" t="s">
        <v>1007</v>
      </c>
      <c r="D145" t="s">
        <v>615</v>
      </c>
      <c r="E145" s="20">
        <v>2016</v>
      </c>
    </row>
    <row r="146" spans="1:5" ht="16" thickBot="1" x14ac:dyDescent="0.25">
      <c r="A146" s="11" t="s">
        <v>830</v>
      </c>
      <c r="B146" s="11" t="s">
        <v>76</v>
      </c>
      <c r="C146" s="11" t="s">
        <v>1021</v>
      </c>
      <c r="D146" t="s">
        <v>615</v>
      </c>
      <c r="E146" s="20">
        <v>2016</v>
      </c>
    </row>
    <row r="147" spans="1:5" ht="16" thickBot="1" x14ac:dyDescent="0.25">
      <c r="A147" s="11" t="s">
        <v>889</v>
      </c>
      <c r="B147" s="11" t="s">
        <v>98</v>
      </c>
      <c r="C147" s="11" t="s">
        <v>1007</v>
      </c>
      <c r="D147" t="s">
        <v>891</v>
      </c>
      <c r="E147" s="20">
        <v>2016</v>
      </c>
    </row>
    <row r="148" spans="1:5" ht="16" thickBot="1" x14ac:dyDescent="0.25">
      <c r="A148" s="11" t="s">
        <v>924</v>
      </c>
      <c r="B148" s="11" t="s">
        <v>109</v>
      </c>
      <c r="C148" s="11" t="s">
        <v>1007</v>
      </c>
      <c r="D148" t="s">
        <v>635</v>
      </c>
      <c r="E148" s="20">
        <v>2016</v>
      </c>
    </row>
    <row r="149" spans="1:5" ht="16" thickBot="1" x14ac:dyDescent="0.25">
      <c r="A149" s="11" t="s">
        <v>924</v>
      </c>
      <c r="B149" s="11" t="s">
        <v>109</v>
      </c>
      <c r="C149" s="11" t="s">
        <v>1007</v>
      </c>
      <c r="D149" t="s">
        <v>802</v>
      </c>
      <c r="E149" s="20">
        <v>2016</v>
      </c>
    </row>
    <row r="150" spans="1:5" ht="16" thickBot="1" x14ac:dyDescent="0.25">
      <c r="A150" s="11" t="s">
        <v>893</v>
      </c>
      <c r="B150" s="11" t="s">
        <v>98</v>
      </c>
      <c r="C150" s="11" t="s">
        <v>1007</v>
      </c>
      <c r="D150" t="s">
        <v>687</v>
      </c>
      <c r="E150" s="20">
        <v>2016</v>
      </c>
    </row>
    <row r="151" spans="1:5" ht="16" thickBot="1" x14ac:dyDescent="0.25">
      <c r="A151" s="11" t="s">
        <v>771</v>
      </c>
      <c r="B151" s="11" t="s">
        <v>772</v>
      </c>
      <c r="C151" s="11" t="s">
        <v>1005</v>
      </c>
      <c r="D151" t="s">
        <v>773</v>
      </c>
      <c r="E151" s="20">
        <v>2016</v>
      </c>
    </row>
    <row r="152" spans="1:5" ht="16" thickBot="1" x14ac:dyDescent="0.25">
      <c r="A152" s="11" t="s">
        <v>830</v>
      </c>
      <c r="B152" s="11" t="s">
        <v>76</v>
      </c>
      <c r="C152" s="11" t="s">
        <v>1021</v>
      </c>
      <c r="D152" t="s">
        <v>708</v>
      </c>
      <c r="E152" s="20">
        <v>2016</v>
      </c>
    </row>
    <row r="153" spans="1:5" ht="16" thickBot="1" x14ac:dyDescent="0.25">
      <c r="A153" s="11" t="s">
        <v>924</v>
      </c>
      <c r="B153" s="11" t="s">
        <v>109</v>
      </c>
      <c r="C153" s="11" t="s">
        <v>1007</v>
      </c>
      <c r="D153" t="s">
        <v>929</v>
      </c>
      <c r="E153" s="20">
        <v>2016</v>
      </c>
    </row>
    <row r="154" spans="1:5" ht="16" thickBot="1" x14ac:dyDescent="0.25">
      <c r="A154" s="11" t="s">
        <v>789</v>
      </c>
      <c r="B154" s="11" t="s">
        <v>790</v>
      </c>
      <c r="C154" s="11" t="s">
        <v>1006</v>
      </c>
      <c r="D154" t="s">
        <v>804</v>
      </c>
      <c r="E154" s="20">
        <v>2016</v>
      </c>
    </row>
    <row r="155" spans="1:5" ht="16" thickBot="1" x14ac:dyDescent="0.25">
      <c r="A155" s="11" t="s">
        <v>830</v>
      </c>
      <c r="B155" s="11" t="s">
        <v>76</v>
      </c>
      <c r="C155" s="11" t="s">
        <v>1021</v>
      </c>
      <c r="D155" t="s">
        <v>716</v>
      </c>
      <c r="E155" s="20">
        <v>2016</v>
      </c>
    </row>
    <row r="156" spans="1:5" ht="16" thickBot="1" x14ac:dyDescent="0.25">
      <c r="A156" s="11" t="s">
        <v>814</v>
      </c>
      <c r="B156" s="11" t="s">
        <v>815</v>
      </c>
      <c r="C156" s="11" t="s">
        <v>1017</v>
      </c>
      <c r="D156" t="s">
        <v>816</v>
      </c>
      <c r="E156" s="20">
        <v>2016</v>
      </c>
    </row>
    <row r="157" spans="1:5" ht="16" thickBot="1" x14ac:dyDescent="0.25">
      <c r="A157" s="11" t="s">
        <v>814</v>
      </c>
      <c r="B157" s="11" t="s">
        <v>815</v>
      </c>
      <c r="C157" s="11" t="s">
        <v>1017</v>
      </c>
      <c r="D157" t="s">
        <v>805</v>
      </c>
      <c r="E157" s="20">
        <v>2016</v>
      </c>
    </row>
    <row r="158" spans="1:5" ht="16" thickBot="1" x14ac:dyDescent="0.25">
      <c r="A158" s="11" t="s">
        <v>814</v>
      </c>
      <c r="B158" s="11" t="s">
        <v>815</v>
      </c>
      <c r="C158" s="11" t="s">
        <v>1017</v>
      </c>
      <c r="D158" t="s">
        <v>728</v>
      </c>
      <c r="E158" s="20">
        <v>2016</v>
      </c>
    </row>
    <row r="159" spans="1:5" ht="16" thickBot="1" x14ac:dyDescent="0.25">
      <c r="A159" s="11" t="s">
        <v>791</v>
      </c>
      <c r="B159" s="11" t="s">
        <v>790</v>
      </c>
      <c r="C159" s="11" t="s">
        <v>1006</v>
      </c>
      <c r="D159" t="s">
        <v>728</v>
      </c>
      <c r="E159" s="20">
        <v>2016</v>
      </c>
    </row>
    <row r="160" spans="1:5" ht="16" thickBot="1" x14ac:dyDescent="0.25">
      <c r="A160" s="11" t="s">
        <v>895</v>
      </c>
      <c r="B160" s="11" t="s">
        <v>896</v>
      </c>
      <c r="C160" s="11" t="s">
        <v>1017</v>
      </c>
      <c r="D160" t="s">
        <v>728</v>
      </c>
      <c r="E160" s="20">
        <v>2016</v>
      </c>
    </row>
    <row r="161" spans="1:5" ht="16" thickBot="1" x14ac:dyDescent="0.25">
      <c r="A161" s="11" t="s">
        <v>57</v>
      </c>
      <c r="B161" s="11" t="s">
        <v>58</v>
      </c>
      <c r="C161" s="11" t="s">
        <v>1017</v>
      </c>
      <c r="D161" t="s">
        <v>21</v>
      </c>
      <c r="E161" s="20">
        <v>2017</v>
      </c>
    </row>
    <row r="162" spans="1:5" ht="16" thickBot="1" x14ac:dyDescent="0.25">
      <c r="A162" s="11" t="s">
        <v>923</v>
      </c>
      <c r="B162" s="11" t="s">
        <v>109</v>
      </c>
      <c r="C162" s="11" t="s">
        <v>1007</v>
      </c>
      <c r="D162" t="s">
        <v>21</v>
      </c>
      <c r="E162" s="20">
        <v>2017</v>
      </c>
    </row>
    <row r="163" spans="1:5" ht="16" thickBot="1" x14ac:dyDescent="0.25">
      <c r="A163" s="11" t="s">
        <v>895</v>
      </c>
      <c r="B163" s="11" t="s">
        <v>896</v>
      </c>
      <c r="C163" s="11" t="s">
        <v>1017</v>
      </c>
      <c r="D163" t="s">
        <v>21</v>
      </c>
      <c r="E163" s="20">
        <v>2017</v>
      </c>
    </row>
    <row r="164" spans="1:5" ht="16" thickBot="1" x14ac:dyDescent="0.25">
      <c r="A164" s="11" t="s">
        <v>784</v>
      </c>
      <c r="B164" s="11" t="s">
        <v>785</v>
      </c>
      <c r="C164" s="11" t="s">
        <v>1017</v>
      </c>
      <c r="D164" t="s">
        <v>21</v>
      </c>
      <c r="E164" s="20">
        <v>2017</v>
      </c>
    </row>
    <row r="165" spans="1:5" ht="16" thickBot="1" x14ac:dyDescent="0.25">
      <c r="A165" s="11" t="s">
        <v>1001</v>
      </c>
      <c r="B165" s="11" t="s">
        <v>234</v>
      </c>
      <c r="C165" s="11" t="s">
        <v>1005</v>
      </c>
      <c r="D165" t="s">
        <v>1022</v>
      </c>
      <c r="E165" s="20">
        <v>2017</v>
      </c>
    </row>
    <row r="166" spans="1:5" ht="16" thickBot="1" x14ac:dyDescent="0.25">
      <c r="A166" s="11" t="s">
        <v>955</v>
      </c>
      <c r="B166" s="11" t="s">
        <v>956</v>
      </c>
      <c r="C166" s="11" t="s">
        <v>1009</v>
      </c>
      <c r="D166" t="s">
        <v>1022</v>
      </c>
      <c r="E166" s="20">
        <v>2017</v>
      </c>
    </row>
    <row r="167" spans="1:5" ht="16" thickBot="1" x14ac:dyDescent="0.25">
      <c r="A167" s="11" t="s">
        <v>791</v>
      </c>
      <c r="B167" s="11" t="s">
        <v>790</v>
      </c>
      <c r="C167" s="11" t="s">
        <v>1006</v>
      </c>
      <c r="D167" t="s">
        <v>1022</v>
      </c>
      <c r="E167" s="20">
        <v>2017</v>
      </c>
    </row>
    <row r="168" spans="1:5" ht="16" thickBot="1" x14ac:dyDescent="0.25">
      <c r="A168" s="11" t="s">
        <v>916</v>
      </c>
      <c r="B168" s="11" t="s">
        <v>1030</v>
      </c>
      <c r="C168" s="11" t="s">
        <v>1005</v>
      </c>
      <c r="D168" t="s">
        <v>1022</v>
      </c>
      <c r="E168" s="20">
        <v>2017</v>
      </c>
    </row>
    <row r="169" spans="1:5" ht="31" thickBot="1" x14ac:dyDescent="0.25">
      <c r="A169" s="11" t="s">
        <v>855</v>
      </c>
      <c r="B169" s="11" t="s">
        <v>1031</v>
      </c>
      <c r="C169" s="11" t="s">
        <v>1006</v>
      </c>
      <c r="D169" t="s">
        <v>857</v>
      </c>
      <c r="E169" s="20">
        <v>2017</v>
      </c>
    </row>
    <row r="170" spans="1:5" ht="31" thickBot="1" x14ac:dyDescent="0.25">
      <c r="A170" s="11" t="s">
        <v>251</v>
      </c>
      <c r="B170" s="11" t="s">
        <v>252</v>
      </c>
      <c r="C170" s="11" t="s">
        <v>1006</v>
      </c>
      <c r="D170" t="s">
        <v>253</v>
      </c>
      <c r="E170" s="20">
        <v>2017</v>
      </c>
    </row>
    <row r="171" spans="1:5" ht="16" thickBot="1" x14ac:dyDescent="0.25">
      <c r="A171" s="11" t="s">
        <v>892</v>
      </c>
      <c r="B171" s="11" t="s">
        <v>397</v>
      </c>
      <c r="C171" s="11" t="s">
        <v>1007</v>
      </c>
      <c r="D171" t="s">
        <v>951</v>
      </c>
      <c r="E171" s="20">
        <v>2017</v>
      </c>
    </row>
    <row r="172" spans="1:5" ht="16" thickBot="1" x14ac:dyDescent="0.25">
      <c r="A172" s="11" t="s">
        <v>982</v>
      </c>
      <c r="B172" s="11" t="s">
        <v>120</v>
      </c>
      <c r="C172" s="11" t="s">
        <v>1007</v>
      </c>
      <c r="D172" t="s">
        <v>427</v>
      </c>
      <c r="E172" s="20">
        <v>2017</v>
      </c>
    </row>
    <row r="173" spans="1:5" ht="16" thickBot="1" x14ac:dyDescent="0.25">
      <c r="A173" s="11" t="s">
        <v>895</v>
      </c>
      <c r="B173" s="11" t="s">
        <v>896</v>
      </c>
      <c r="C173" s="11" t="s">
        <v>1017</v>
      </c>
      <c r="D173" t="s">
        <v>898</v>
      </c>
      <c r="E173" s="20">
        <v>2017</v>
      </c>
    </row>
    <row r="174" spans="1:5" ht="16" thickBot="1" x14ac:dyDescent="0.25">
      <c r="A174" s="11" t="s">
        <v>924</v>
      </c>
      <c r="B174" s="11" t="s">
        <v>109</v>
      </c>
      <c r="C174" s="11" t="s">
        <v>1007</v>
      </c>
      <c r="D174" t="s">
        <v>471</v>
      </c>
      <c r="E174" s="20">
        <v>2017</v>
      </c>
    </row>
    <row r="175" spans="1:5" ht="16" thickBot="1" x14ac:dyDescent="0.25">
      <c r="A175" s="11" t="s">
        <v>892</v>
      </c>
      <c r="B175" s="11" t="s">
        <v>397</v>
      </c>
      <c r="C175" s="11" t="s">
        <v>1007</v>
      </c>
      <c r="D175" t="s">
        <v>954</v>
      </c>
      <c r="E175" s="20">
        <v>2017</v>
      </c>
    </row>
    <row r="176" spans="1:5" ht="16" thickBot="1" x14ac:dyDescent="0.25">
      <c r="A176" s="11" t="s">
        <v>982</v>
      </c>
      <c r="B176" s="11" t="s">
        <v>120</v>
      </c>
      <c r="C176" s="11" t="s">
        <v>1007</v>
      </c>
      <c r="D176" t="s">
        <v>985</v>
      </c>
      <c r="E176" s="20">
        <v>2017</v>
      </c>
    </row>
    <row r="177" spans="1:5" ht="16" thickBot="1" x14ac:dyDescent="0.25">
      <c r="A177" s="11" t="s">
        <v>923</v>
      </c>
      <c r="B177" s="11" t="s">
        <v>109</v>
      </c>
      <c r="C177" s="11" t="s">
        <v>1007</v>
      </c>
      <c r="D177" t="s">
        <v>534</v>
      </c>
      <c r="E177" s="20">
        <v>2017</v>
      </c>
    </row>
    <row r="178" spans="1:5" ht="16" thickBot="1" x14ac:dyDescent="0.25">
      <c r="A178" s="11" t="s">
        <v>970</v>
      </c>
      <c r="B178" s="11" t="s">
        <v>117</v>
      </c>
      <c r="C178" s="11" t="s">
        <v>1007</v>
      </c>
      <c r="D178" t="s">
        <v>534</v>
      </c>
      <c r="E178" s="20">
        <v>2017</v>
      </c>
    </row>
    <row r="179" spans="1:5" ht="16" thickBot="1" x14ac:dyDescent="0.25">
      <c r="A179" s="11" t="s">
        <v>924</v>
      </c>
      <c r="B179" s="11" t="s">
        <v>109</v>
      </c>
      <c r="C179" s="11" t="s">
        <v>1007</v>
      </c>
      <c r="D179" t="s">
        <v>583</v>
      </c>
      <c r="E179" s="20">
        <v>2017</v>
      </c>
    </row>
    <row r="180" spans="1:5" ht="16" thickBot="1" x14ac:dyDescent="0.25">
      <c r="A180" s="11" t="s">
        <v>923</v>
      </c>
      <c r="B180" s="11" t="s">
        <v>109</v>
      </c>
      <c r="C180" s="11" t="s">
        <v>1007</v>
      </c>
      <c r="D180" t="s">
        <v>586</v>
      </c>
      <c r="E180" s="20">
        <v>2017</v>
      </c>
    </row>
    <row r="181" spans="1:5" ht="16" thickBot="1" x14ac:dyDescent="0.25">
      <c r="A181" s="11" t="s">
        <v>922</v>
      </c>
      <c r="B181" s="11" t="s">
        <v>109</v>
      </c>
      <c r="C181" s="11" t="s">
        <v>1007</v>
      </c>
      <c r="D181" t="s">
        <v>586</v>
      </c>
      <c r="E181" s="20">
        <v>2017</v>
      </c>
    </row>
    <row r="182" spans="1:5" ht="16" thickBot="1" x14ac:dyDescent="0.25">
      <c r="A182" s="11" t="s">
        <v>926</v>
      </c>
      <c r="B182" s="11" t="s">
        <v>109</v>
      </c>
      <c r="C182" s="11" t="s">
        <v>1007</v>
      </c>
      <c r="D182" t="s">
        <v>586</v>
      </c>
      <c r="E182" s="20">
        <v>2017</v>
      </c>
    </row>
    <row r="183" spans="1:5" ht="16" thickBot="1" x14ac:dyDescent="0.25">
      <c r="A183" s="11" t="s">
        <v>950</v>
      </c>
      <c r="B183" s="11" t="s">
        <v>397</v>
      </c>
      <c r="C183" s="11" t="s">
        <v>1007</v>
      </c>
      <c r="D183" t="s">
        <v>935</v>
      </c>
      <c r="E183" s="20">
        <v>2017</v>
      </c>
    </row>
    <row r="184" spans="1:5" ht="16" thickBot="1" x14ac:dyDescent="0.25">
      <c r="A184" s="11" t="s">
        <v>970</v>
      </c>
      <c r="B184" s="11" t="s">
        <v>117</v>
      </c>
      <c r="C184" s="11" t="s">
        <v>1007</v>
      </c>
      <c r="D184" t="s">
        <v>972</v>
      </c>
      <c r="E184" s="20">
        <v>2017</v>
      </c>
    </row>
    <row r="185" spans="1:5" ht="16" thickBot="1" x14ac:dyDescent="0.25">
      <c r="A185" s="11" t="s">
        <v>982</v>
      </c>
      <c r="B185" s="11" t="s">
        <v>120</v>
      </c>
      <c r="C185" s="11" t="s">
        <v>1007</v>
      </c>
      <c r="D185" t="s">
        <v>927</v>
      </c>
      <c r="E185" s="20">
        <v>2017</v>
      </c>
    </row>
    <row r="186" spans="1:5" ht="16" thickBot="1" x14ac:dyDescent="0.25">
      <c r="A186" s="11" t="s">
        <v>789</v>
      </c>
      <c r="B186" s="11" t="s">
        <v>790</v>
      </c>
      <c r="C186" s="11" t="s">
        <v>1006</v>
      </c>
      <c r="D186" t="s">
        <v>799</v>
      </c>
      <c r="E186" s="20">
        <v>2017</v>
      </c>
    </row>
    <row r="187" spans="1:5" ht="16" thickBot="1" x14ac:dyDescent="0.25">
      <c r="A187" s="11" t="s">
        <v>982</v>
      </c>
      <c r="B187" s="11" t="s">
        <v>120</v>
      </c>
      <c r="C187" s="11" t="s">
        <v>1007</v>
      </c>
      <c r="D187" t="s">
        <v>799</v>
      </c>
      <c r="E187" s="20">
        <v>2017</v>
      </c>
    </row>
    <row r="188" spans="1:5" ht="16" thickBot="1" x14ac:dyDescent="0.25">
      <c r="A188" s="11" t="s">
        <v>982</v>
      </c>
      <c r="B188" s="11" t="s">
        <v>120</v>
      </c>
      <c r="C188" s="11" t="s">
        <v>1007</v>
      </c>
      <c r="D188" t="s">
        <v>635</v>
      </c>
      <c r="E188" s="20">
        <v>2017</v>
      </c>
    </row>
    <row r="189" spans="1:5" ht="16" thickBot="1" x14ac:dyDescent="0.25">
      <c r="A189" s="11" t="s">
        <v>926</v>
      </c>
      <c r="B189" s="11" t="s">
        <v>109</v>
      </c>
      <c r="C189" s="11" t="s">
        <v>1007</v>
      </c>
      <c r="D189" t="s">
        <v>635</v>
      </c>
      <c r="E189" s="20">
        <v>2017</v>
      </c>
    </row>
    <row r="190" spans="1:5" ht="16" thickBot="1" x14ac:dyDescent="0.25">
      <c r="A190" s="11" t="s">
        <v>923</v>
      </c>
      <c r="B190" s="11" t="s">
        <v>109</v>
      </c>
      <c r="C190" s="11" t="s">
        <v>1007</v>
      </c>
      <c r="D190" t="s">
        <v>800</v>
      </c>
      <c r="E190" s="20">
        <v>2017</v>
      </c>
    </row>
    <row r="191" spans="1:5" ht="16" thickBot="1" x14ac:dyDescent="0.25">
      <c r="A191" s="11" t="s">
        <v>924</v>
      </c>
      <c r="B191" s="11" t="s">
        <v>109</v>
      </c>
      <c r="C191" s="11" t="s">
        <v>1007</v>
      </c>
      <c r="D191" t="s">
        <v>800</v>
      </c>
      <c r="E191" s="20">
        <v>2017</v>
      </c>
    </row>
    <row r="192" spans="1:5" ht="16" thickBot="1" x14ac:dyDescent="0.25">
      <c r="A192" s="11" t="s">
        <v>970</v>
      </c>
      <c r="B192" s="11" t="s">
        <v>117</v>
      </c>
      <c r="C192" s="11" t="s">
        <v>1007</v>
      </c>
      <c r="D192" t="s">
        <v>802</v>
      </c>
      <c r="E192" s="20">
        <v>2017</v>
      </c>
    </row>
    <row r="193" spans="1:5" ht="16" thickBot="1" x14ac:dyDescent="0.25">
      <c r="A193" s="11" t="s">
        <v>830</v>
      </c>
      <c r="B193" s="11" t="s">
        <v>76</v>
      </c>
      <c r="C193" s="11" t="s">
        <v>1021</v>
      </c>
      <c r="D193" t="s">
        <v>802</v>
      </c>
      <c r="E193" s="20">
        <v>2017</v>
      </c>
    </row>
    <row r="194" spans="1:5" ht="16" thickBot="1" x14ac:dyDescent="0.25">
      <c r="A194" s="11" t="s">
        <v>987</v>
      </c>
      <c r="B194" s="11" t="s">
        <v>1032</v>
      </c>
      <c r="C194" s="11" t="s">
        <v>1033</v>
      </c>
      <c r="D194" t="s">
        <v>671</v>
      </c>
      <c r="E194" s="20">
        <v>2017</v>
      </c>
    </row>
    <row r="195" spans="1:5" ht="16" thickBot="1" x14ac:dyDescent="0.25">
      <c r="A195" s="11" t="s">
        <v>982</v>
      </c>
      <c r="B195" s="11" t="s">
        <v>120</v>
      </c>
      <c r="C195" s="11" t="s">
        <v>1007</v>
      </c>
      <c r="D195" t="s">
        <v>1034</v>
      </c>
      <c r="E195" s="20">
        <v>2017</v>
      </c>
    </row>
    <row r="196" spans="1:5" ht="16" thickBot="1" x14ac:dyDescent="0.25">
      <c r="A196" s="11" t="s">
        <v>982</v>
      </c>
      <c r="B196" s="11" t="s">
        <v>120</v>
      </c>
      <c r="C196" s="11" t="s">
        <v>1007</v>
      </c>
      <c r="D196" t="s">
        <v>728</v>
      </c>
      <c r="E196" s="20">
        <v>2017</v>
      </c>
    </row>
    <row r="197" spans="1:5" ht="16" thickBot="1" x14ac:dyDescent="0.25">
      <c r="A197" s="11" t="s">
        <v>889</v>
      </c>
      <c r="B197" s="11" t="s">
        <v>98</v>
      </c>
      <c r="C197" s="11" t="s">
        <v>1007</v>
      </c>
      <c r="D197" t="s">
        <v>728</v>
      </c>
      <c r="E197" s="20">
        <v>2017</v>
      </c>
    </row>
    <row r="198" spans="1:5" ht="16" thickBot="1" x14ac:dyDescent="0.25">
      <c r="A198" s="11" t="s">
        <v>57</v>
      </c>
      <c r="B198" s="11" t="s">
        <v>58</v>
      </c>
      <c r="C198" s="11" t="s">
        <v>1017</v>
      </c>
      <c r="D198" t="s">
        <v>728</v>
      </c>
      <c r="E198" s="20">
        <v>2017</v>
      </c>
    </row>
    <row r="199" spans="1:5" ht="16" thickBot="1" x14ac:dyDescent="0.25">
      <c r="A199" s="11" t="s">
        <v>899</v>
      </c>
      <c r="B199" s="11" t="s">
        <v>1035</v>
      </c>
      <c r="C199" s="11" t="s">
        <v>1036</v>
      </c>
      <c r="D199" t="s">
        <v>21</v>
      </c>
      <c r="E199" s="20">
        <v>2018</v>
      </c>
    </row>
    <row r="200" spans="1:5" ht="16" thickBot="1" x14ac:dyDescent="0.25">
      <c r="A200" s="11" t="s">
        <v>962</v>
      </c>
      <c r="B200" s="11" t="s">
        <v>963</v>
      </c>
      <c r="C200" s="11" t="s">
        <v>1006</v>
      </c>
      <c r="D200" t="s">
        <v>21</v>
      </c>
      <c r="E200" s="20">
        <v>2018</v>
      </c>
    </row>
    <row r="201" spans="1:5" ht="16" thickBot="1" x14ac:dyDescent="0.25">
      <c r="A201" s="11" t="s">
        <v>787</v>
      </c>
      <c r="B201" s="11" t="s">
        <v>63</v>
      </c>
      <c r="C201" s="11" t="s">
        <v>1037</v>
      </c>
      <c r="D201" t="s">
        <v>21</v>
      </c>
      <c r="E201" s="20">
        <v>2018</v>
      </c>
    </row>
    <row r="202" spans="1:5" ht="31" thickBot="1" x14ac:dyDescent="0.25">
      <c r="A202" s="11" t="s">
        <v>776</v>
      </c>
      <c r="B202" s="11" t="s">
        <v>777</v>
      </c>
      <c r="C202" s="11" t="s">
        <v>1038</v>
      </c>
      <c r="D202" t="s">
        <v>21</v>
      </c>
      <c r="E202" s="20">
        <v>2018</v>
      </c>
    </row>
    <row r="203" spans="1:5" ht="31" thickBot="1" x14ac:dyDescent="0.25">
      <c r="A203" s="11" t="s">
        <v>964</v>
      </c>
      <c r="B203" s="11" t="s">
        <v>965</v>
      </c>
      <c r="C203" s="11" t="s">
        <v>1006</v>
      </c>
      <c r="D203" t="s">
        <v>21</v>
      </c>
      <c r="E203" s="20">
        <v>2018</v>
      </c>
    </row>
    <row r="204" spans="1:5" ht="16" thickBot="1" x14ac:dyDescent="0.25">
      <c r="A204" s="11" t="s">
        <v>897</v>
      </c>
      <c r="B204" s="11" t="s">
        <v>896</v>
      </c>
      <c r="C204" s="11" t="s">
        <v>1017</v>
      </c>
      <c r="D204" t="s">
        <v>21</v>
      </c>
      <c r="E204" s="20">
        <v>2018</v>
      </c>
    </row>
    <row r="205" spans="1:5" ht="16" thickBot="1" x14ac:dyDescent="0.25">
      <c r="A205" s="11" t="s">
        <v>780</v>
      </c>
      <c r="B205" s="11" t="s">
        <v>781</v>
      </c>
      <c r="C205" s="11" t="s">
        <v>1017</v>
      </c>
      <c r="D205" t="s">
        <v>782</v>
      </c>
      <c r="E205" s="20">
        <v>2018</v>
      </c>
    </row>
    <row r="206" spans="1:5" ht="16" thickBot="1" x14ac:dyDescent="0.25">
      <c r="A206" s="11" t="s">
        <v>889</v>
      </c>
      <c r="B206" s="11" t="s">
        <v>98</v>
      </c>
      <c r="C206" s="11" t="s">
        <v>1007</v>
      </c>
      <c r="D206" t="s">
        <v>31</v>
      </c>
      <c r="E206" s="20">
        <v>2018</v>
      </c>
    </row>
    <row r="207" spans="1:5" ht="16" thickBot="1" x14ac:dyDescent="0.25">
      <c r="A207" s="11" t="s">
        <v>840</v>
      </c>
      <c r="B207" s="11" t="s">
        <v>212</v>
      </c>
      <c r="C207" s="11" t="s">
        <v>1012</v>
      </c>
      <c r="D207" t="s">
        <v>427</v>
      </c>
      <c r="E207" s="20">
        <v>2018</v>
      </c>
    </row>
    <row r="208" spans="1:5" ht="16" thickBot="1" x14ac:dyDescent="0.25">
      <c r="A208" s="11" t="s">
        <v>982</v>
      </c>
      <c r="B208" s="11" t="s">
        <v>120</v>
      </c>
      <c r="C208" s="11" t="s">
        <v>1007</v>
      </c>
      <c r="D208" t="s">
        <v>984</v>
      </c>
      <c r="E208" s="20">
        <v>2018</v>
      </c>
    </row>
    <row r="209" spans="1:5" ht="31" thickBot="1" x14ac:dyDescent="0.25">
      <c r="A209" s="11" t="s">
        <v>964</v>
      </c>
      <c r="B209" s="11" t="s">
        <v>965</v>
      </c>
      <c r="C209" s="11" t="s">
        <v>1006</v>
      </c>
      <c r="D209" t="s">
        <v>1018</v>
      </c>
      <c r="E209" s="20">
        <v>2018</v>
      </c>
    </row>
    <row r="210" spans="1:5" ht="16" thickBot="1" x14ac:dyDescent="0.25">
      <c r="A210" s="11" t="s">
        <v>969</v>
      </c>
      <c r="B210" s="11" t="s">
        <v>117</v>
      </c>
      <c r="C210" s="11" t="s">
        <v>1007</v>
      </c>
      <c r="D210" t="s">
        <v>534</v>
      </c>
      <c r="E210" s="20">
        <v>2018</v>
      </c>
    </row>
    <row r="211" spans="1:5" ht="16" thickBot="1" x14ac:dyDescent="0.25">
      <c r="A211" s="11" t="s">
        <v>969</v>
      </c>
      <c r="B211" s="11" t="s">
        <v>117</v>
      </c>
      <c r="C211" s="11" t="s">
        <v>1007</v>
      </c>
      <c r="D211" t="s">
        <v>971</v>
      </c>
      <c r="E211" s="20">
        <v>2018</v>
      </c>
    </row>
    <row r="212" spans="1:5" ht="16" thickBot="1" x14ac:dyDescent="0.25">
      <c r="A212" s="11" t="s">
        <v>996</v>
      </c>
      <c r="B212" s="11" t="s">
        <v>997</v>
      </c>
      <c r="C212" s="11" t="s">
        <v>1039</v>
      </c>
      <c r="D212" t="s">
        <v>571</v>
      </c>
      <c r="E212" s="20">
        <v>2018</v>
      </c>
    </row>
    <row r="213" spans="1:5" ht="16" thickBot="1" x14ac:dyDescent="0.25">
      <c r="A213" s="11" t="s">
        <v>955</v>
      </c>
      <c r="B213" s="11" t="s">
        <v>956</v>
      </c>
      <c r="C213" s="11" t="s">
        <v>1009</v>
      </c>
      <c r="D213" t="s">
        <v>958</v>
      </c>
      <c r="E213" s="20">
        <v>2018</v>
      </c>
    </row>
    <row r="214" spans="1:5" ht="16" thickBot="1" x14ac:dyDescent="0.25">
      <c r="A214" s="11" t="s">
        <v>989</v>
      </c>
      <c r="B214" s="11" t="s">
        <v>990</v>
      </c>
      <c r="C214" s="11" t="s">
        <v>1040</v>
      </c>
      <c r="D214" t="s">
        <v>991</v>
      </c>
      <c r="E214" s="20">
        <v>2018</v>
      </c>
    </row>
    <row r="215" spans="1:5" ht="16" thickBot="1" x14ac:dyDescent="0.25">
      <c r="A215" s="11" t="s">
        <v>982</v>
      </c>
      <c r="B215" s="11" t="s">
        <v>120</v>
      </c>
      <c r="C215" s="11" t="s">
        <v>1007</v>
      </c>
      <c r="D215" t="s">
        <v>583</v>
      </c>
      <c r="E215" s="20">
        <v>2018</v>
      </c>
    </row>
    <row r="216" spans="1:5" ht="16" thickBot="1" x14ac:dyDescent="0.25">
      <c r="A216" s="11" t="s">
        <v>933</v>
      </c>
      <c r="B216" s="11" t="s">
        <v>934</v>
      </c>
      <c r="C216" s="11" t="s">
        <v>1007</v>
      </c>
      <c r="D216" t="s">
        <v>935</v>
      </c>
      <c r="E216" s="20">
        <v>2018</v>
      </c>
    </row>
    <row r="217" spans="1:5" ht="16" thickBot="1" x14ac:dyDescent="0.25">
      <c r="A217" s="11" t="s">
        <v>930</v>
      </c>
      <c r="B217" s="11" t="s">
        <v>931</v>
      </c>
      <c r="C217" s="11" t="s">
        <v>1006</v>
      </c>
      <c r="D217" t="s">
        <v>932</v>
      </c>
      <c r="E217" s="20">
        <v>2018</v>
      </c>
    </row>
    <row r="218" spans="1:5" ht="16" thickBot="1" x14ac:dyDescent="0.25">
      <c r="A218" s="11" t="s">
        <v>989</v>
      </c>
      <c r="B218" s="11" t="s">
        <v>990</v>
      </c>
      <c r="C218" s="11" t="s">
        <v>1040</v>
      </c>
      <c r="D218" t="s">
        <v>635</v>
      </c>
      <c r="E218" s="20">
        <v>2018</v>
      </c>
    </row>
    <row r="219" spans="1:5" ht="16" thickBot="1" x14ac:dyDescent="0.25">
      <c r="A219" s="11" t="s">
        <v>789</v>
      </c>
      <c r="B219" s="11" t="s">
        <v>790</v>
      </c>
      <c r="C219" s="11" t="s">
        <v>1006</v>
      </c>
      <c r="D219" t="s">
        <v>802</v>
      </c>
      <c r="E219" s="20">
        <v>2018</v>
      </c>
    </row>
    <row r="220" spans="1:5" ht="16" thickBot="1" x14ac:dyDescent="0.25">
      <c r="A220" s="11" t="s">
        <v>969</v>
      </c>
      <c r="B220" s="11" t="s">
        <v>117</v>
      </c>
      <c r="C220" s="11" t="s">
        <v>1007</v>
      </c>
      <c r="D220" t="s">
        <v>802</v>
      </c>
      <c r="E220" s="20">
        <v>2018</v>
      </c>
    </row>
    <row r="221" spans="1:5" ht="16" thickBot="1" x14ac:dyDescent="0.25">
      <c r="A221" s="11" t="s">
        <v>892</v>
      </c>
      <c r="B221" s="11" t="s">
        <v>98</v>
      </c>
      <c r="C221" s="11" t="s">
        <v>1007</v>
      </c>
      <c r="D221" t="s">
        <v>802</v>
      </c>
      <c r="E221" s="20">
        <v>2018</v>
      </c>
    </row>
    <row r="222" spans="1:5" ht="16" thickBot="1" x14ac:dyDescent="0.25">
      <c r="A222" s="11" t="s">
        <v>853</v>
      </c>
      <c r="B222" s="11" t="s">
        <v>707</v>
      </c>
      <c r="C222" s="11" t="s">
        <v>1041</v>
      </c>
      <c r="D222" t="s">
        <v>708</v>
      </c>
      <c r="E222" s="20">
        <v>2018</v>
      </c>
    </row>
    <row r="223" spans="1:5" ht="16" thickBot="1" x14ac:dyDescent="0.25">
      <c r="A223" s="11" t="s">
        <v>912</v>
      </c>
      <c r="B223" s="11" t="s">
        <v>913</v>
      </c>
      <c r="C223" s="11" t="s">
        <v>1041</v>
      </c>
      <c r="D223" t="s">
        <v>708</v>
      </c>
      <c r="E223" s="20">
        <v>2018</v>
      </c>
    </row>
    <row r="224" spans="1:5" ht="16" thickBot="1" x14ac:dyDescent="0.25">
      <c r="A224" s="11" t="s">
        <v>889</v>
      </c>
      <c r="B224" s="11" t="s">
        <v>98</v>
      </c>
      <c r="C224" s="11" t="s">
        <v>1007</v>
      </c>
      <c r="D224" t="s">
        <v>804</v>
      </c>
      <c r="E224" s="20">
        <v>2018</v>
      </c>
    </row>
    <row r="225" spans="1:5" ht="31" thickBot="1" x14ac:dyDescent="0.25">
      <c r="A225" s="11" t="s">
        <v>994</v>
      </c>
      <c r="B225" s="11" t="s">
        <v>995</v>
      </c>
      <c r="C225" s="11" t="s">
        <v>1006</v>
      </c>
      <c r="D225" t="s">
        <v>716</v>
      </c>
      <c r="E225" s="20">
        <v>2018</v>
      </c>
    </row>
    <row r="226" spans="1:5" ht="16" thickBot="1" x14ac:dyDescent="0.25">
      <c r="A226" s="11" t="s">
        <v>889</v>
      </c>
      <c r="B226" s="11" t="s">
        <v>98</v>
      </c>
      <c r="C226" s="11" t="s">
        <v>1007</v>
      </c>
      <c r="D226" t="s">
        <v>722</v>
      </c>
      <c r="E226" s="20">
        <v>2018</v>
      </c>
    </row>
    <row r="227" spans="1:5" ht="16" thickBot="1" x14ac:dyDescent="0.25">
      <c r="A227" s="11" t="s">
        <v>789</v>
      </c>
      <c r="B227" s="11" t="s">
        <v>790</v>
      </c>
      <c r="C227" s="11" t="s">
        <v>1006</v>
      </c>
      <c r="D227" t="s">
        <v>805</v>
      </c>
      <c r="E227" s="20">
        <v>2018</v>
      </c>
    </row>
    <row r="228" spans="1:5" ht="16" thickBot="1" x14ac:dyDescent="0.25">
      <c r="A228" s="11" t="s">
        <v>982</v>
      </c>
      <c r="B228" s="11" t="s">
        <v>120</v>
      </c>
      <c r="C228" s="11" t="s">
        <v>1007</v>
      </c>
      <c r="D228" t="s">
        <v>986</v>
      </c>
      <c r="E228" s="20">
        <v>2018</v>
      </c>
    </row>
    <row r="229" spans="1:5" ht="16" thickBot="1" x14ac:dyDescent="0.25">
      <c r="A229" s="11" t="s">
        <v>955</v>
      </c>
      <c r="B229" s="11" t="s">
        <v>956</v>
      </c>
      <c r="C229" s="11" t="s">
        <v>1009</v>
      </c>
      <c r="D229" t="s">
        <v>960</v>
      </c>
      <c r="E229" s="20">
        <v>2018</v>
      </c>
    </row>
    <row r="230" spans="1:5" ht="16" thickBot="1" x14ac:dyDescent="0.25">
      <c r="A230" s="11" t="s">
        <v>969</v>
      </c>
      <c r="B230" s="11" t="s">
        <v>117</v>
      </c>
      <c r="C230" s="11" t="s">
        <v>1007</v>
      </c>
      <c r="D230" t="s">
        <v>21</v>
      </c>
      <c r="E230" s="20">
        <v>2019</v>
      </c>
    </row>
    <row r="231" spans="1:5" ht="16" thickBot="1" x14ac:dyDescent="0.25">
      <c r="A231" s="11" t="s">
        <v>924</v>
      </c>
      <c r="B231" s="11" t="s">
        <v>109</v>
      </c>
      <c r="C231" s="11" t="s">
        <v>1007</v>
      </c>
      <c r="D231" t="s">
        <v>799</v>
      </c>
      <c r="E231" s="20">
        <v>2019</v>
      </c>
    </row>
    <row r="232" spans="1:5" ht="16" thickBot="1" x14ac:dyDescent="0.25">
      <c r="A232" s="12" t="s">
        <v>982</v>
      </c>
      <c r="B232" s="12" t="s">
        <v>120</v>
      </c>
      <c r="C232" s="12" t="s">
        <v>1007</v>
      </c>
      <c r="D232" t="s">
        <v>802</v>
      </c>
      <c r="E232" s="21">
        <v>2019</v>
      </c>
    </row>
    <row r="233" spans="1:5" ht="16" thickBot="1" x14ac:dyDescent="0.25">
      <c r="A233" s="4"/>
      <c r="B233" s="4"/>
    </row>
    <row r="234" spans="1:5" ht="16" thickBot="1" x14ac:dyDescent="0.25">
      <c r="A234" s="5"/>
      <c r="B234" s="5"/>
      <c r="C234" s="5"/>
    </row>
    <row r="235" spans="1:5" ht="16" thickBot="1" x14ac:dyDescent="0.25">
      <c r="A235" s="5"/>
      <c r="B235" s="5"/>
      <c r="C235" s="5"/>
    </row>
    <row r="236" spans="1:5" ht="16" thickBot="1" x14ac:dyDescent="0.25">
      <c r="A236" s="5"/>
      <c r="B236" s="5"/>
      <c r="C236" s="6"/>
    </row>
    <row r="237" spans="1:5" ht="16" thickBot="1" x14ac:dyDescent="0.25">
      <c r="A237" s="4"/>
      <c r="B237" s="4"/>
      <c r="C237" s="4"/>
    </row>
    <row r="238" spans="1:5" ht="16" thickBot="1" x14ac:dyDescent="0.25">
      <c r="A238" s="4"/>
      <c r="B238" s="4"/>
      <c r="C238" s="4"/>
    </row>
    <row r="239" spans="1:5" ht="16" thickBot="1" x14ac:dyDescent="0.25">
      <c r="A239" s="4"/>
      <c r="B239" s="4"/>
      <c r="C239" s="4"/>
    </row>
    <row r="240" spans="1:5" ht="16" thickBot="1" x14ac:dyDescent="0.25">
      <c r="A240" s="4"/>
      <c r="B240" s="4"/>
    </row>
    <row r="241" spans="1:3" ht="16" thickBot="1" x14ac:dyDescent="0.25">
      <c r="A241" s="5"/>
      <c r="B241" s="5"/>
      <c r="C241" s="5"/>
    </row>
    <row r="242" spans="1:3" ht="16" thickBot="1" x14ac:dyDescent="0.25">
      <c r="A242" s="5"/>
      <c r="B242" s="5"/>
      <c r="C242" s="5"/>
    </row>
    <row r="243" spans="1:3" ht="16" thickBot="1" x14ac:dyDescent="0.25">
      <c r="A243" s="5"/>
      <c r="B243" s="5"/>
      <c r="C243" s="6"/>
    </row>
    <row r="244" spans="1:3" ht="16" thickBot="1" x14ac:dyDescent="0.25">
      <c r="A244" s="5"/>
      <c r="B244" s="5"/>
    </row>
    <row r="245" spans="1:3" ht="16" thickBot="1" x14ac:dyDescent="0.25">
      <c r="A245" s="5"/>
      <c r="B245" s="5"/>
    </row>
    <row r="246" spans="1:3" ht="16" thickBot="1" x14ac:dyDescent="0.25">
      <c r="A246" s="5"/>
      <c r="B246" s="5"/>
    </row>
    <row r="247" spans="1:3" ht="16" thickBot="1" x14ac:dyDescent="0.25">
      <c r="A247" s="5"/>
      <c r="B247" s="5"/>
    </row>
    <row r="248" spans="1:3" ht="16" thickBot="1" x14ac:dyDescent="0.25">
      <c r="A248" s="5"/>
      <c r="B248" s="5"/>
    </row>
    <row r="249" spans="1:3" ht="16" thickBot="1" x14ac:dyDescent="0.25">
      <c r="A249" s="5"/>
      <c r="B249" s="5"/>
    </row>
    <row r="250" spans="1:3" ht="16" thickBot="1" x14ac:dyDescent="0.25">
      <c r="A250" s="4"/>
      <c r="B250" s="4"/>
      <c r="C250" s="4"/>
    </row>
    <row r="251" spans="1:3" ht="16" thickBot="1" x14ac:dyDescent="0.25">
      <c r="A251" s="4"/>
      <c r="B251" s="4"/>
      <c r="C251" s="4"/>
    </row>
    <row r="252" spans="1:3" ht="16" thickBot="1" x14ac:dyDescent="0.25">
      <c r="A252" s="4"/>
      <c r="B252" s="4"/>
      <c r="C252" s="7"/>
    </row>
    <row r="253" spans="1:3" ht="16" thickBot="1" x14ac:dyDescent="0.25">
      <c r="A253" s="5"/>
      <c r="B253" s="5"/>
      <c r="C253" s="5"/>
    </row>
    <row r="254" spans="1:3" ht="16" thickBot="1" x14ac:dyDescent="0.25">
      <c r="A254" s="5"/>
      <c r="B254" s="5"/>
      <c r="C254" s="5"/>
    </row>
    <row r="255" spans="1:3" ht="16" thickBot="1" x14ac:dyDescent="0.25">
      <c r="A255" s="5"/>
      <c r="B255" s="5"/>
      <c r="C255" s="5"/>
    </row>
    <row r="256" spans="1:3" ht="16" thickBot="1" x14ac:dyDescent="0.25">
      <c r="A256" s="5"/>
      <c r="B256" s="5"/>
    </row>
    <row r="257" spans="1:3" ht="16" thickBot="1" x14ac:dyDescent="0.25">
      <c r="A257" s="5"/>
      <c r="B257" s="5"/>
    </row>
    <row r="258" spans="1:3" ht="16" thickBot="1" x14ac:dyDescent="0.25">
      <c r="A258" s="4"/>
      <c r="B258" s="4"/>
      <c r="C258" s="4"/>
    </row>
    <row r="259" spans="1:3" ht="16" thickBot="1" x14ac:dyDescent="0.25">
      <c r="A259" s="4"/>
      <c r="B259" s="4"/>
      <c r="C259" s="4"/>
    </row>
    <row r="260" spans="1:3" ht="16" thickBot="1" x14ac:dyDescent="0.25">
      <c r="A260" s="4"/>
      <c r="B260" s="4"/>
      <c r="C260" s="7"/>
    </row>
    <row r="261" spans="1:3" ht="16" thickBot="1" x14ac:dyDescent="0.25">
      <c r="A261" s="5"/>
      <c r="B261" s="5"/>
      <c r="C261" s="5"/>
    </row>
    <row r="262" spans="1:3" ht="16" thickBot="1" x14ac:dyDescent="0.25">
      <c r="A262" s="5"/>
      <c r="B262" s="5"/>
      <c r="C262" s="5"/>
    </row>
    <row r="263" spans="1:3" ht="16" thickBot="1" x14ac:dyDescent="0.25">
      <c r="A263" s="5"/>
      <c r="B263" s="5"/>
      <c r="C263" s="5"/>
    </row>
    <row r="264" spans="1:3" ht="16" thickBot="1" x14ac:dyDescent="0.25">
      <c r="A264" s="4"/>
      <c r="B264" s="4"/>
      <c r="C264" s="4"/>
    </row>
    <row r="265" spans="1:3" ht="16" thickBot="1" x14ac:dyDescent="0.25">
      <c r="A265" s="4"/>
      <c r="B265" s="4"/>
      <c r="C265" s="4"/>
    </row>
    <row r="266" spans="1:3" ht="16" thickBot="1" x14ac:dyDescent="0.25">
      <c r="A266" s="4"/>
      <c r="B266" s="4"/>
      <c r="C266" s="7"/>
    </row>
    <row r="267" spans="1:3" ht="16" thickBot="1" x14ac:dyDescent="0.25">
      <c r="A267" s="4"/>
      <c r="B267" s="4"/>
    </row>
    <row r="268" spans="1:3" ht="16" thickBot="1" x14ac:dyDescent="0.25">
      <c r="A268" s="4"/>
      <c r="B268" s="4"/>
    </row>
    <row r="269" spans="1:3" ht="16" thickBot="1" x14ac:dyDescent="0.25">
      <c r="A269" s="4"/>
      <c r="B269" s="4"/>
    </row>
    <row r="270" spans="1:3" ht="16" thickBot="1" x14ac:dyDescent="0.25">
      <c r="A270" s="4"/>
      <c r="B270" s="4"/>
    </row>
    <row r="271" spans="1:3" ht="16" thickBot="1" x14ac:dyDescent="0.25">
      <c r="A271" s="4"/>
      <c r="B271" s="4"/>
    </row>
    <row r="272" spans="1:3" ht="16" thickBot="1" x14ac:dyDescent="0.25">
      <c r="A272" s="4"/>
      <c r="B272" s="4"/>
    </row>
    <row r="273" spans="1:3" ht="16" thickBot="1" x14ac:dyDescent="0.25">
      <c r="A273" s="4"/>
      <c r="B273" s="4"/>
    </row>
    <row r="274" spans="1:3" ht="16" thickBot="1" x14ac:dyDescent="0.25">
      <c r="A274" s="4"/>
      <c r="B274" s="4"/>
    </row>
    <row r="275" spans="1:3" ht="16" thickBot="1" x14ac:dyDescent="0.25">
      <c r="A275" s="4"/>
      <c r="B275" s="4"/>
    </row>
    <row r="276" spans="1:3" ht="16" thickBot="1" x14ac:dyDescent="0.25">
      <c r="A276" s="4"/>
      <c r="B276" s="4"/>
      <c r="C276" s="10"/>
    </row>
    <row r="277" spans="1:3" ht="16" thickBot="1" x14ac:dyDescent="0.25">
      <c r="A277" s="5"/>
      <c r="B277" s="5"/>
      <c r="C277" s="5"/>
    </row>
    <row r="278" spans="1:3" ht="16" thickBot="1" x14ac:dyDescent="0.25">
      <c r="A278" s="5"/>
      <c r="B278" s="5"/>
      <c r="C278" s="5"/>
    </row>
    <row r="279" spans="1:3" ht="16" thickBot="1" x14ac:dyDescent="0.25">
      <c r="A279" s="5"/>
      <c r="B279" s="5"/>
      <c r="C279" s="8"/>
    </row>
    <row r="280" spans="1:3" ht="16" thickBot="1" x14ac:dyDescent="0.25">
      <c r="A280" s="5"/>
      <c r="B280" s="5"/>
    </row>
    <row r="281" spans="1:3" ht="16" thickBot="1" x14ac:dyDescent="0.25">
      <c r="A281" s="4"/>
      <c r="B281" s="4"/>
      <c r="C281" s="4"/>
    </row>
    <row r="282" spans="1:3" ht="16" thickBot="1" x14ac:dyDescent="0.25">
      <c r="A282" s="4"/>
      <c r="B282" s="4"/>
      <c r="C282" s="4"/>
    </row>
    <row r="283" spans="1:3" ht="16" thickBot="1" x14ac:dyDescent="0.25">
      <c r="A283" s="4"/>
      <c r="B283" s="4"/>
      <c r="C283" s="7"/>
    </row>
    <row r="284" spans="1:3" ht="16" thickBot="1" x14ac:dyDescent="0.25">
      <c r="A284" s="4"/>
      <c r="B284" s="4"/>
    </row>
    <row r="285" spans="1:3" ht="16" thickBot="1" x14ac:dyDescent="0.25">
      <c r="A285" s="5"/>
      <c r="B285" s="5"/>
      <c r="C285" s="5"/>
    </row>
    <row r="286" spans="1:3" ht="16" thickBot="1" x14ac:dyDescent="0.25">
      <c r="A286" s="5"/>
      <c r="B286" s="5"/>
      <c r="C286" s="5"/>
    </row>
    <row r="287" spans="1:3" ht="16" thickBot="1" x14ac:dyDescent="0.25">
      <c r="A287" s="5"/>
      <c r="B287" s="5"/>
      <c r="C287" s="6"/>
    </row>
    <row r="288" spans="1:3" ht="16" thickBot="1" x14ac:dyDescent="0.25">
      <c r="A288" s="5"/>
      <c r="B288" s="5"/>
    </row>
    <row r="289" spans="1:3" ht="16" thickBot="1" x14ac:dyDescent="0.25">
      <c r="A289" s="5"/>
      <c r="B289" s="5"/>
    </row>
    <row r="290" spans="1:3" ht="16" thickBot="1" x14ac:dyDescent="0.25">
      <c r="A290" s="4"/>
      <c r="B290" s="4"/>
      <c r="C290" s="4"/>
    </row>
    <row r="291" spans="1:3" ht="16" thickBot="1" x14ac:dyDescent="0.25">
      <c r="A291" s="4"/>
      <c r="B291" s="4"/>
      <c r="C291" s="4"/>
    </row>
    <row r="292" spans="1:3" ht="16" thickBot="1" x14ac:dyDescent="0.25">
      <c r="A292" s="4"/>
      <c r="B292" s="4"/>
      <c r="C292" s="7"/>
    </row>
    <row r="293" spans="1:3" ht="16" thickBot="1" x14ac:dyDescent="0.25">
      <c r="A293" s="9"/>
      <c r="B293" s="9"/>
      <c r="C293" s="9"/>
    </row>
    <row r="294" spans="1:3" ht="16" thickBot="1" x14ac:dyDescent="0.25">
      <c r="A294" s="9"/>
      <c r="B294" s="9"/>
      <c r="C294" s="9"/>
    </row>
    <row r="295" spans="1:3" ht="16" thickBot="1" x14ac:dyDescent="0.25">
      <c r="A295" s="9"/>
      <c r="B295" s="9"/>
      <c r="C295" s="9"/>
    </row>
    <row r="296" spans="1:3" ht="16" thickBot="1" x14ac:dyDescent="0.25">
      <c r="A296" s="4"/>
      <c r="B296" s="4"/>
      <c r="C296" s="4"/>
    </row>
    <row r="297" spans="1:3" ht="16" thickBot="1" x14ac:dyDescent="0.25">
      <c r="A297" s="4"/>
      <c r="B297" s="4"/>
      <c r="C297" s="4"/>
    </row>
    <row r="298" spans="1:3" ht="16" thickBot="1" x14ac:dyDescent="0.25">
      <c r="A298" s="4"/>
      <c r="B298" s="4"/>
      <c r="C298" s="4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30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30.1640625" customWidth="1"/>
    <col min="2" max="2" width="15.5" customWidth="1"/>
    <col min="3" max="3" width="20.33203125" customWidth="1"/>
    <col min="4" max="4" width="16.33203125" customWidth="1"/>
    <col min="5" max="5" width="9.1640625" customWidth="1"/>
  </cols>
  <sheetData>
    <row r="1" spans="1:5" x14ac:dyDescent="0.2">
      <c r="A1" t="s">
        <v>37</v>
      </c>
      <c r="B1" t="s">
        <v>38</v>
      </c>
      <c r="C1" t="s">
        <v>43</v>
      </c>
      <c r="D1" t="s">
        <v>42</v>
      </c>
      <c r="E1" t="s">
        <v>1042</v>
      </c>
    </row>
    <row r="2" spans="1:5" x14ac:dyDescent="0.2">
      <c r="A2" t="s">
        <v>562</v>
      </c>
      <c r="B2" t="s">
        <v>143</v>
      </c>
      <c r="C2" t="s">
        <v>152</v>
      </c>
      <c r="D2" t="s">
        <v>95</v>
      </c>
      <c r="E2">
        <v>1</v>
      </c>
    </row>
    <row r="3" spans="1:5" x14ac:dyDescent="0.2">
      <c r="A3" t="s">
        <v>159</v>
      </c>
      <c r="B3" t="s">
        <v>160</v>
      </c>
      <c r="C3" t="s">
        <v>71</v>
      </c>
      <c r="D3" t="s">
        <v>70</v>
      </c>
      <c r="E3">
        <v>2</v>
      </c>
    </row>
    <row r="4" spans="1:5" x14ac:dyDescent="0.2">
      <c r="A4" t="s">
        <v>317</v>
      </c>
      <c r="B4" t="s">
        <v>127</v>
      </c>
      <c r="C4" t="s">
        <v>71</v>
      </c>
      <c r="D4" t="s">
        <v>70</v>
      </c>
      <c r="E4">
        <v>1</v>
      </c>
    </row>
    <row r="5" spans="1:5" x14ac:dyDescent="0.2">
      <c r="A5" t="s">
        <v>491</v>
      </c>
      <c r="B5" t="s">
        <v>492</v>
      </c>
      <c r="C5" t="s">
        <v>53</v>
      </c>
      <c r="D5" t="s">
        <v>52</v>
      </c>
      <c r="E5">
        <v>1</v>
      </c>
    </row>
    <row r="6" spans="1:5" x14ac:dyDescent="0.2">
      <c r="A6" t="s">
        <v>308</v>
      </c>
      <c r="B6" t="s">
        <v>309</v>
      </c>
      <c r="C6" t="s">
        <v>53</v>
      </c>
      <c r="D6" t="s">
        <v>158</v>
      </c>
      <c r="E6">
        <v>1</v>
      </c>
    </row>
    <row r="7" spans="1:5" x14ac:dyDescent="0.2">
      <c r="A7" t="s">
        <v>398</v>
      </c>
      <c r="B7" t="s">
        <v>397</v>
      </c>
      <c r="C7" t="s">
        <v>53</v>
      </c>
      <c r="D7" t="s">
        <v>52</v>
      </c>
      <c r="E7">
        <v>2</v>
      </c>
    </row>
    <row r="8" spans="1:5" x14ac:dyDescent="0.2">
      <c r="A8" t="s">
        <v>1043</v>
      </c>
      <c r="B8" t="s">
        <v>115</v>
      </c>
      <c r="C8" t="s">
        <v>71</v>
      </c>
      <c r="D8" t="s">
        <v>70</v>
      </c>
      <c r="E8">
        <v>0</v>
      </c>
    </row>
    <row r="9" spans="1:5" x14ac:dyDescent="0.2">
      <c r="A9" t="s">
        <v>563</v>
      </c>
      <c r="B9" t="s">
        <v>143</v>
      </c>
      <c r="C9" t="s">
        <v>152</v>
      </c>
      <c r="D9" t="s">
        <v>70</v>
      </c>
      <c r="E9">
        <v>1</v>
      </c>
    </row>
    <row r="10" spans="1:5" x14ac:dyDescent="0.2">
      <c r="A10" t="s">
        <v>481</v>
      </c>
      <c r="B10" t="s">
        <v>143</v>
      </c>
      <c r="C10" t="s">
        <v>152</v>
      </c>
      <c r="D10" t="s">
        <v>88</v>
      </c>
      <c r="E10">
        <v>1</v>
      </c>
    </row>
    <row r="11" spans="1:5" x14ac:dyDescent="0.2">
      <c r="A11" t="s">
        <v>1044</v>
      </c>
      <c r="B11" t="s">
        <v>1045</v>
      </c>
      <c r="C11" t="s">
        <v>71</v>
      </c>
      <c r="D11" t="s">
        <v>88</v>
      </c>
      <c r="E11">
        <v>0</v>
      </c>
    </row>
    <row r="12" spans="1:5" x14ac:dyDescent="0.2">
      <c r="A12" t="s">
        <v>356</v>
      </c>
      <c r="B12" t="s">
        <v>143</v>
      </c>
      <c r="C12" t="s">
        <v>152</v>
      </c>
      <c r="D12" t="s">
        <v>70</v>
      </c>
      <c r="E12">
        <v>2</v>
      </c>
    </row>
    <row r="13" spans="1:5" x14ac:dyDescent="0.2">
      <c r="A13" t="s">
        <v>385</v>
      </c>
      <c r="B13" t="s">
        <v>386</v>
      </c>
      <c r="C13" t="s">
        <v>71</v>
      </c>
      <c r="D13" t="s">
        <v>70</v>
      </c>
      <c r="E13">
        <v>1</v>
      </c>
    </row>
    <row r="14" spans="1:5" x14ac:dyDescent="0.2">
      <c r="A14" t="s">
        <v>489</v>
      </c>
      <c r="B14" t="s">
        <v>231</v>
      </c>
      <c r="C14" t="s">
        <v>71</v>
      </c>
      <c r="D14" t="s">
        <v>70</v>
      </c>
      <c r="E14">
        <v>2</v>
      </c>
    </row>
    <row r="15" spans="1:5" x14ac:dyDescent="0.2">
      <c r="A15" t="s">
        <v>105</v>
      </c>
      <c r="B15" t="s">
        <v>106</v>
      </c>
      <c r="C15" t="s">
        <v>71</v>
      </c>
      <c r="D15" t="s">
        <v>88</v>
      </c>
      <c r="E15">
        <v>7</v>
      </c>
    </row>
    <row r="16" spans="1:5" x14ac:dyDescent="0.2">
      <c r="A16" t="s">
        <v>1046</v>
      </c>
      <c r="B16" t="s">
        <v>1047</v>
      </c>
      <c r="C16" t="s">
        <v>71</v>
      </c>
      <c r="D16" t="s">
        <v>70</v>
      </c>
      <c r="E16">
        <v>0</v>
      </c>
    </row>
    <row r="17" spans="1:5" x14ac:dyDescent="0.2">
      <c r="A17" t="s">
        <v>751</v>
      </c>
      <c r="B17" t="s">
        <v>326</v>
      </c>
      <c r="C17" t="s">
        <v>71</v>
      </c>
      <c r="D17" t="s">
        <v>70</v>
      </c>
      <c r="E17">
        <v>1</v>
      </c>
    </row>
    <row r="18" spans="1:5" x14ac:dyDescent="0.2">
      <c r="A18" t="s">
        <v>581</v>
      </c>
      <c r="B18" t="s">
        <v>579</v>
      </c>
      <c r="C18" t="s">
        <v>71</v>
      </c>
      <c r="D18" t="s">
        <v>95</v>
      </c>
      <c r="E18">
        <v>2</v>
      </c>
    </row>
    <row r="19" spans="1:5" x14ac:dyDescent="0.2">
      <c r="A19" t="s">
        <v>139</v>
      </c>
      <c r="B19" t="s">
        <v>136</v>
      </c>
      <c r="C19" t="s">
        <v>71</v>
      </c>
      <c r="D19" t="s">
        <v>70</v>
      </c>
      <c r="E19">
        <v>7</v>
      </c>
    </row>
    <row r="20" spans="1:5" x14ac:dyDescent="0.2">
      <c r="A20" t="s">
        <v>662</v>
      </c>
      <c r="B20" t="s">
        <v>382</v>
      </c>
      <c r="C20" t="s">
        <v>71</v>
      </c>
      <c r="D20" t="s">
        <v>70</v>
      </c>
      <c r="E20">
        <v>4</v>
      </c>
    </row>
    <row r="21" spans="1:5" x14ac:dyDescent="0.2">
      <c r="A21" t="s">
        <v>140</v>
      </c>
      <c r="B21" t="s">
        <v>136</v>
      </c>
      <c r="C21" t="s">
        <v>71</v>
      </c>
      <c r="D21" t="s">
        <v>70</v>
      </c>
      <c r="E21">
        <v>1</v>
      </c>
    </row>
    <row r="22" spans="1:5" x14ac:dyDescent="0.2">
      <c r="A22" t="s">
        <v>1048</v>
      </c>
      <c r="B22" t="s">
        <v>374</v>
      </c>
      <c r="C22" t="s">
        <v>71</v>
      </c>
      <c r="D22" t="s">
        <v>70</v>
      </c>
      <c r="E22">
        <v>0</v>
      </c>
    </row>
    <row r="23" spans="1:5" x14ac:dyDescent="0.2">
      <c r="A23" t="s">
        <v>299</v>
      </c>
      <c r="B23" t="s">
        <v>143</v>
      </c>
      <c r="C23" t="s">
        <v>71</v>
      </c>
      <c r="D23" t="s">
        <v>70</v>
      </c>
      <c r="E23">
        <v>2</v>
      </c>
    </row>
    <row r="24" spans="1:5" x14ac:dyDescent="0.2">
      <c r="A24" t="s">
        <v>339</v>
      </c>
      <c r="B24" t="s">
        <v>94</v>
      </c>
      <c r="C24" t="s">
        <v>71</v>
      </c>
      <c r="D24" t="s">
        <v>70</v>
      </c>
      <c r="E24">
        <v>6</v>
      </c>
    </row>
    <row r="25" spans="1:5" x14ac:dyDescent="0.2">
      <c r="A25" t="s">
        <v>340</v>
      </c>
      <c r="B25" t="s">
        <v>341</v>
      </c>
      <c r="C25" t="s">
        <v>71</v>
      </c>
      <c r="D25" t="s">
        <v>70</v>
      </c>
      <c r="E25">
        <v>3</v>
      </c>
    </row>
    <row r="26" spans="1:5" x14ac:dyDescent="0.2">
      <c r="A26" t="s">
        <v>72</v>
      </c>
      <c r="B26" t="s">
        <v>68</v>
      </c>
      <c r="C26" t="s">
        <v>71</v>
      </c>
      <c r="D26" t="s">
        <v>70</v>
      </c>
      <c r="E26">
        <v>15</v>
      </c>
    </row>
    <row r="27" spans="1:5" x14ac:dyDescent="0.2">
      <c r="A27" t="s">
        <v>417</v>
      </c>
      <c r="B27" t="s">
        <v>115</v>
      </c>
      <c r="C27" t="s">
        <v>71</v>
      </c>
      <c r="D27" t="s">
        <v>70</v>
      </c>
      <c r="E27">
        <v>4</v>
      </c>
    </row>
    <row r="28" spans="1:5" x14ac:dyDescent="0.2">
      <c r="A28" t="s">
        <v>99</v>
      </c>
      <c r="B28" t="s">
        <v>100</v>
      </c>
      <c r="C28" t="s">
        <v>71</v>
      </c>
      <c r="D28" t="s">
        <v>70</v>
      </c>
      <c r="E28">
        <v>2</v>
      </c>
    </row>
    <row r="29" spans="1:5" x14ac:dyDescent="0.2">
      <c r="A29" t="s">
        <v>752</v>
      </c>
      <c r="B29" t="s">
        <v>326</v>
      </c>
      <c r="C29" t="s">
        <v>71</v>
      </c>
      <c r="D29" t="s">
        <v>70</v>
      </c>
      <c r="E29">
        <v>1</v>
      </c>
    </row>
    <row r="30" spans="1:5" x14ac:dyDescent="0.2">
      <c r="A30" t="s">
        <v>325</v>
      </c>
      <c r="B30" t="s">
        <v>326</v>
      </c>
      <c r="C30" t="s">
        <v>71</v>
      </c>
      <c r="D30" t="s">
        <v>88</v>
      </c>
      <c r="E30">
        <v>2</v>
      </c>
    </row>
    <row r="31" spans="1:5" x14ac:dyDescent="0.2">
      <c r="A31" t="s">
        <v>357</v>
      </c>
      <c r="B31" t="s">
        <v>212</v>
      </c>
      <c r="C31" t="s">
        <v>152</v>
      </c>
      <c r="D31" t="s">
        <v>70</v>
      </c>
      <c r="E31">
        <v>2</v>
      </c>
    </row>
    <row r="32" spans="1:5" x14ac:dyDescent="0.2">
      <c r="A32" t="s">
        <v>453</v>
      </c>
      <c r="B32" t="s">
        <v>454</v>
      </c>
      <c r="C32" t="s">
        <v>71</v>
      </c>
      <c r="D32" t="s">
        <v>70</v>
      </c>
      <c r="E32">
        <v>3</v>
      </c>
    </row>
    <row r="33" spans="1:5" x14ac:dyDescent="0.2">
      <c r="A33" t="s">
        <v>683</v>
      </c>
      <c r="B33" t="s">
        <v>684</v>
      </c>
      <c r="C33" t="s">
        <v>71</v>
      </c>
      <c r="D33" t="s">
        <v>70</v>
      </c>
      <c r="E33">
        <v>1</v>
      </c>
    </row>
    <row r="34" spans="1:5" x14ac:dyDescent="0.2">
      <c r="A34" t="s">
        <v>420</v>
      </c>
      <c r="B34" t="s">
        <v>392</v>
      </c>
      <c r="C34" t="s">
        <v>71</v>
      </c>
      <c r="D34" t="s">
        <v>88</v>
      </c>
      <c r="E34">
        <v>1</v>
      </c>
    </row>
    <row r="35" spans="1:5" x14ac:dyDescent="0.2">
      <c r="A35" t="s">
        <v>257</v>
      </c>
      <c r="B35" t="s">
        <v>258</v>
      </c>
      <c r="C35" t="s">
        <v>152</v>
      </c>
      <c r="D35" t="s">
        <v>70</v>
      </c>
      <c r="E35">
        <v>4</v>
      </c>
    </row>
    <row r="36" spans="1:5" x14ac:dyDescent="0.2">
      <c r="A36" t="s">
        <v>327</v>
      </c>
      <c r="B36" t="s">
        <v>328</v>
      </c>
      <c r="C36" t="s">
        <v>71</v>
      </c>
      <c r="D36" t="s">
        <v>95</v>
      </c>
      <c r="E36">
        <v>13</v>
      </c>
    </row>
    <row r="37" spans="1:5" x14ac:dyDescent="0.2">
      <c r="A37" t="s">
        <v>535</v>
      </c>
      <c r="B37" t="s">
        <v>328</v>
      </c>
      <c r="C37" t="s">
        <v>71</v>
      </c>
      <c r="D37" t="s">
        <v>70</v>
      </c>
      <c r="E37">
        <v>2</v>
      </c>
    </row>
    <row r="38" spans="1:5" x14ac:dyDescent="0.2">
      <c r="A38" t="s">
        <v>27</v>
      </c>
      <c r="B38" t="s">
        <v>652</v>
      </c>
      <c r="C38" t="s">
        <v>71</v>
      </c>
      <c r="D38" t="s">
        <v>180</v>
      </c>
      <c r="E38">
        <v>1</v>
      </c>
    </row>
    <row r="39" spans="1:5" x14ac:dyDescent="0.2">
      <c r="A39" t="s">
        <v>369</v>
      </c>
      <c r="B39" t="s">
        <v>366</v>
      </c>
      <c r="C39" t="s">
        <v>71</v>
      </c>
      <c r="D39" t="s">
        <v>70</v>
      </c>
      <c r="E39">
        <v>2</v>
      </c>
    </row>
    <row r="40" spans="1:5" x14ac:dyDescent="0.2">
      <c r="A40" t="s">
        <v>354</v>
      </c>
      <c r="B40" t="s">
        <v>350</v>
      </c>
      <c r="C40" t="s">
        <v>71</v>
      </c>
      <c r="D40" t="s">
        <v>95</v>
      </c>
      <c r="E40">
        <v>2</v>
      </c>
    </row>
    <row r="41" spans="1:5" x14ac:dyDescent="0.2">
      <c r="A41" t="s">
        <v>322</v>
      </c>
      <c r="B41" t="s">
        <v>323</v>
      </c>
      <c r="C41" t="s">
        <v>71</v>
      </c>
      <c r="D41" t="s">
        <v>70</v>
      </c>
      <c r="E41">
        <v>1</v>
      </c>
    </row>
    <row r="42" spans="1:5" x14ac:dyDescent="0.2">
      <c r="A42" t="s">
        <v>170</v>
      </c>
      <c r="B42" t="s">
        <v>171</v>
      </c>
      <c r="C42" t="s">
        <v>71</v>
      </c>
      <c r="D42" t="s">
        <v>70</v>
      </c>
      <c r="E42">
        <v>9</v>
      </c>
    </row>
    <row r="43" spans="1:5" x14ac:dyDescent="0.2">
      <c r="A43" t="s">
        <v>565</v>
      </c>
      <c r="B43" t="s">
        <v>143</v>
      </c>
      <c r="C43" t="s">
        <v>152</v>
      </c>
      <c r="D43" t="s">
        <v>70</v>
      </c>
      <c r="E43">
        <v>1</v>
      </c>
    </row>
    <row r="44" spans="1:5" x14ac:dyDescent="0.2">
      <c r="A44" t="s">
        <v>686</v>
      </c>
      <c r="B44" t="s">
        <v>117</v>
      </c>
      <c r="C44" t="s">
        <v>53</v>
      </c>
      <c r="D44" t="s">
        <v>59</v>
      </c>
      <c r="E44">
        <v>1</v>
      </c>
    </row>
    <row r="45" spans="1:5" x14ac:dyDescent="0.2">
      <c r="A45" t="s">
        <v>490</v>
      </c>
      <c r="B45" t="s">
        <v>115</v>
      </c>
      <c r="C45" t="s">
        <v>71</v>
      </c>
      <c r="D45" t="s">
        <v>70</v>
      </c>
      <c r="E45">
        <v>1</v>
      </c>
    </row>
    <row r="46" spans="1:5" x14ac:dyDescent="0.2">
      <c r="A46" t="s">
        <v>81</v>
      </c>
      <c r="B46" t="s">
        <v>76</v>
      </c>
      <c r="C46" t="s">
        <v>53</v>
      </c>
      <c r="D46" t="s">
        <v>82</v>
      </c>
      <c r="E46">
        <v>1</v>
      </c>
    </row>
    <row r="47" spans="1:5" x14ac:dyDescent="0.2">
      <c r="A47" t="s">
        <v>174</v>
      </c>
      <c r="B47" t="s">
        <v>173</v>
      </c>
      <c r="C47" t="s">
        <v>71</v>
      </c>
      <c r="D47" t="s">
        <v>95</v>
      </c>
      <c r="E47">
        <v>1</v>
      </c>
    </row>
    <row r="48" spans="1:5" x14ac:dyDescent="0.2">
      <c r="A48" t="s">
        <v>112</v>
      </c>
      <c r="B48" t="s">
        <v>113</v>
      </c>
      <c r="C48" t="s">
        <v>71</v>
      </c>
      <c r="D48" t="s">
        <v>70</v>
      </c>
      <c r="E48">
        <v>1</v>
      </c>
    </row>
    <row r="49" spans="1:5" x14ac:dyDescent="0.2">
      <c r="A49" t="s">
        <v>111</v>
      </c>
      <c r="B49" t="s">
        <v>109</v>
      </c>
      <c r="C49" t="s">
        <v>53</v>
      </c>
      <c r="D49" t="s">
        <v>52</v>
      </c>
      <c r="E49">
        <v>1</v>
      </c>
    </row>
    <row r="50" spans="1:5" x14ac:dyDescent="0.2">
      <c r="A50" t="s">
        <v>130</v>
      </c>
      <c r="B50" t="s">
        <v>129</v>
      </c>
      <c r="C50" t="s">
        <v>53</v>
      </c>
      <c r="D50" t="s">
        <v>82</v>
      </c>
      <c r="E50">
        <v>5</v>
      </c>
    </row>
    <row r="51" spans="1:5" x14ac:dyDescent="0.2">
      <c r="A51" t="s">
        <v>239</v>
      </c>
      <c r="B51" t="s">
        <v>240</v>
      </c>
      <c r="C51" t="s">
        <v>71</v>
      </c>
      <c r="D51" t="s">
        <v>95</v>
      </c>
      <c r="E51">
        <v>2</v>
      </c>
    </row>
    <row r="52" spans="1:5" x14ac:dyDescent="0.2">
      <c r="A52" t="s">
        <v>391</v>
      </c>
      <c r="B52" t="s">
        <v>392</v>
      </c>
      <c r="C52" t="s">
        <v>71</v>
      </c>
      <c r="D52" t="s">
        <v>88</v>
      </c>
      <c r="E52">
        <v>6</v>
      </c>
    </row>
    <row r="53" spans="1:5" x14ac:dyDescent="0.2">
      <c r="A53" t="s">
        <v>165</v>
      </c>
      <c r="B53" t="s">
        <v>166</v>
      </c>
      <c r="C53" t="s">
        <v>71</v>
      </c>
      <c r="D53" t="s">
        <v>88</v>
      </c>
      <c r="E53">
        <v>3</v>
      </c>
    </row>
    <row r="54" spans="1:5" x14ac:dyDescent="0.2">
      <c r="A54" t="s">
        <v>167</v>
      </c>
      <c r="B54" t="s">
        <v>166</v>
      </c>
      <c r="C54" t="s">
        <v>71</v>
      </c>
      <c r="D54" t="s">
        <v>70</v>
      </c>
      <c r="E54">
        <v>1</v>
      </c>
    </row>
    <row r="55" spans="1:5" x14ac:dyDescent="0.2">
      <c r="A55" t="s">
        <v>103</v>
      </c>
      <c r="B55" t="s">
        <v>104</v>
      </c>
      <c r="C55" t="s">
        <v>53</v>
      </c>
      <c r="D55" t="s">
        <v>52</v>
      </c>
      <c r="E55">
        <v>1</v>
      </c>
    </row>
    <row r="56" spans="1:5" x14ac:dyDescent="0.2">
      <c r="A56" t="s">
        <v>523</v>
      </c>
      <c r="B56" t="s">
        <v>524</v>
      </c>
      <c r="C56" t="s">
        <v>71</v>
      </c>
      <c r="D56" t="s">
        <v>70</v>
      </c>
      <c r="E56">
        <v>1</v>
      </c>
    </row>
    <row r="57" spans="1:5" x14ac:dyDescent="0.2">
      <c r="A57" t="s">
        <v>330</v>
      </c>
      <c r="B57" t="s">
        <v>256</v>
      </c>
      <c r="C57" t="s">
        <v>71</v>
      </c>
      <c r="D57" t="s">
        <v>70</v>
      </c>
      <c r="E57">
        <v>2</v>
      </c>
    </row>
    <row r="58" spans="1:5" x14ac:dyDescent="0.2">
      <c r="A58" t="s">
        <v>93</v>
      </c>
      <c r="B58" t="s">
        <v>94</v>
      </c>
      <c r="C58" t="s">
        <v>71</v>
      </c>
      <c r="D58" t="s">
        <v>95</v>
      </c>
      <c r="E58">
        <v>3</v>
      </c>
    </row>
    <row r="59" spans="1:5" x14ac:dyDescent="0.2">
      <c r="A59" t="s">
        <v>422</v>
      </c>
      <c r="B59" t="s">
        <v>423</v>
      </c>
      <c r="C59" t="s">
        <v>71</v>
      </c>
      <c r="D59" t="s">
        <v>70</v>
      </c>
      <c r="E59">
        <v>2</v>
      </c>
    </row>
    <row r="60" spans="1:5" x14ac:dyDescent="0.2">
      <c r="A60" t="s">
        <v>396</v>
      </c>
      <c r="B60" t="s">
        <v>397</v>
      </c>
      <c r="C60" t="s">
        <v>53</v>
      </c>
      <c r="D60" t="s">
        <v>52</v>
      </c>
      <c r="E60">
        <v>1</v>
      </c>
    </row>
    <row r="61" spans="1:5" x14ac:dyDescent="0.2">
      <c r="A61" t="s">
        <v>300</v>
      </c>
      <c r="B61" t="s">
        <v>143</v>
      </c>
      <c r="C61" t="s">
        <v>71</v>
      </c>
      <c r="D61" t="s">
        <v>70</v>
      </c>
      <c r="E61">
        <v>1</v>
      </c>
    </row>
    <row r="62" spans="1:5" x14ac:dyDescent="0.2">
      <c r="A62" t="s">
        <v>408</v>
      </c>
      <c r="B62" t="s">
        <v>409</v>
      </c>
      <c r="C62" t="s">
        <v>71</v>
      </c>
      <c r="D62" t="s">
        <v>70</v>
      </c>
      <c r="E62">
        <v>5</v>
      </c>
    </row>
    <row r="63" spans="1:5" x14ac:dyDescent="0.2">
      <c r="A63" t="s">
        <v>319</v>
      </c>
      <c r="B63" t="s">
        <v>68</v>
      </c>
      <c r="C63" t="s">
        <v>71</v>
      </c>
      <c r="D63" t="s">
        <v>70</v>
      </c>
      <c r="E63">
        <v>5</v>
      </c>
    </row>
    <row r="64" spans="1:5" x14ac:dyDescent="0.2">
      <c r="A64" t="s">
        <v>605</v>
      </c>
      <c r="B64" t="s">
        <v>158</v>
      </c>
      <c r="C64" t="s">
        <v>71</v>
      </c>
      <c r="D64" t="s">
        <v>70</v>
      </c>
      <c r="E64">
        <v>1</v>
      </c>
    </row>
    <row r="65" spans="1:5" x14ac:dyDescent="0.2">
      <c r="A65" t="s">
        <v>337</v>
      </c>
      <c r="B65" t="s">
        <v>338</v>
      </c>
      <c r="C65" t="s">
        <v>71</v>
      </c>
      <c r="D65" t="s">
        <v>95</v>
      </c>
      <c r="E65">
        <v>4</v>
      </c>
    </row>
    <row r="66" spans="1:5" x14ac:dyDescent="0.2">
      <c r="A66" t="s">
        <v>483</v>
      </c>
      <c r="B66" t="s">
        <v>143</v>
      </c>
      <c r="C66" t="s">
        <v>152</v>
      </c>
      <c r="D66" t="s">
        <v>70</v>
      </c>
      <c r="E66">
        <v>1</v>
      </c>
    </row>
    <row r="67" spans="1:5" x14ac:dyDescent="0.2">
      <c r="A67" t="s">
        <v>62</v>
      </c>
      <c r="B67" t="s">
        <v>63</v>
      </c>
      <c r="C67" t="s">
        <v>53</v>
      </c>
      <c r="D67" t="s">
        <v>52</v>
      </c>
      <c r="E67">
        <v>1</v>
      </c>
    </row>
    <row r="68" spans="1:5" x14ac:dyDescent="0.2">
      <c r="A68" t="s">
        <v>630</v>
      </c>
      <c r="B68" t="s">
        <v>113</v>
      </c>
      <c r="C68" t="s">
        <v>71</v>
      </c>
      <c r="D68" t="s">
        <v>95</v>
      </c>
      <c r="E68">
        <v>1</v>
      </c>
    </row>
    <row r="69" spans="1:5" x14ac:dyDescent="0.2">
      <c r="A69" t="s">
        <v>33</v>
      </c>
      <c r="B69" t="s">
        <v>197</v>
      </c>
      <c r="C69" t="s">
        <v>71</v>
      </c>
      <c r="D69" t="s">
        <v>70</v>
      </c>
      <c r="E69">
        <v>0</v>
      </c>
    </row>
    <row r="70" spans="1:5" x14ac:dyDescent="0.2">
      <c r="A70" t="s">
        <v>89</v>
      </c>
      <c r="B70" t="s">
        <v>86</v>
      </c>
      <c r="C70" t="s">
        <v>71</v>
      </c>
      <c r="D70" t="s">
        <v>70</v>
      </c>
      <c r="E70">
        <v>1</v>
      </c>
    </row>
    <row r="71" spans="1:5" x14ac:dyDescent="0.2">
      <c r="A71" t="s">
        <v>674</v>
      </c>
      <c r="B71" t="s">
        <v>673</v>
      </c>
      <c r="C71" t="s">
        <v>152</v>
      </c>
      <c r="D71" t="s">
        <v>88</v>
      </c>
      <c r="E71">
        <v>1</v>
      </c>
    </row>
    <row r="72" spans="1:5" x14ac:dyDescent="0.2">
      <c r="A72" t="s">
        <v>279</v>
      </c>
      <c r="B72" t="s">
        <v>274</v>
      </c>
      <c r="C72" t="s">
        <v>71</v>
      </c>
      <c r="D72" t="s">
        <v>70</v>
      </c>
      <c r="E72">
        <v>2</v>
      </c>
    </row>
    <row r="73" spans="1:5" x14ac:dyDescent="0.2">
      <c r="A73" t="s">
        <v>124</v>
      </c>
      <c r="B73" t="s">
        <v>125</v>
      </c>
      <c r="C73" t="s">
        <v>53</v>
      </c>
      <c r="D73" t="s">
        <v>52</v>
      </c>
      <c r="E73">
        <v>1</v>
      </c>
    </row>
    <row r="74" spans="1:5" x14ac:dyDescent="0.2">
      <c r="A74" t="s">
        <v>449</v>
      </c>
      <c r="B74" t="s">
        <v>258</v>
      </c>
      <c r="C74" t="s">
        <v>152</v>
      </c>
      <c r="D74" t="s">
        <v>70</v>
      </c>
      <c r="E74">
        <v>8</v>
      </c>
    </row>
    <row r="75" spans="1:5" x14ac:dyDescent="0.2">
      <c r="A75" t="s">
        <v>515</v>
      </c>
      <c r="B75" t="s">
        <v>258</v>
      </c>
      <c r="C75" t="s">
        <v>152</v>
      </c>
      <c r="D75" t="s">
        <v>180</v>
      </c>
      <c r="E75">
        <v>3</v>
      </c>
    </row>
    <row r="76" spans="1:5" x14ac:dyDescent="0.2">
      <c r="A76" t="s">
        <v>306</v>
      </c>
      <c r="B76" t="s">
        <v>171</v>
      </c>
      <c r="C76" t="s">
        <v>53</v>
      </c>
      <c r="D76" t="s">
        <v>307</v>
      </c>
      <c r="E76">
        <v>2</v>
      </c>
    </row>
    <row r="77" spans="1:5" x14ac:dyDescent="0.2">
      <c r="A77" t="s">
        <v>412</v>
      </c>
      <c r="B77" t="s">
        <v>413</v>
      </c>
      <c r="C77" t="s">
        <v>71</v>
      </c>
      <c r="D77" t="s">
        <v>70</v>
      </c>
      <c r="E77">
        <v>1</v>
      </c>
    </row>
    <row r="78" spans="1:5" x14ac:dyDescent="0.2">
      <c r="A78" t="s">
        <v>172</v>
      </c>
      <c r="B78" t="s">
        <v>173</v>
      </c>
      <c r="C78" t="s">
        <v>71</v>
      </c>
      <c r="D78" t="s">
        <v>70</v>
      </c>
      <c r="E78">
        <v>1</v>
      </c>
    </row>
    <row r="79" spans="1:5" x14ac:dyDescent="0.2">
      <c r="A79" t="s">
        <v>183</v>
      </c>
      <c r="B79" t="s">
        <v>184</v>
      </c>
      <c r="C79" t="s">
        <v>71</v>
      </c>
      <c r="D79" t="s">
        <v>88</v>
      </c>
      <c r="E79">
        <v>2</v>
      </c>
    </row>
    <row r="80" spans="1:5" x14ac:dyDescent="0.2">
      <c r="A80" t="s">
        <v>353</v>
      </c>
      <c r="B80" t="s">
        <v>350</v>
      </c>
      <c r="C80" t="s">
        <v>71</v>
      </c>
      <c r="D80" t="s">
        <v>95</v>
      </c>
      <c r="E80">
        <v>1</v>
      </c>
    </row>
    <row r="81" spans="1:5" x14ac:dyDescent="0.2">
      <c r="A81" t="s">
        <v>477</v>
      </c>
      <c r="B81" t="s">
        <v>328</v>
      </c>
      <c r="C81" t="s">
        <v>71</v>
      </c>
      <c r="D81" t="s">
        <v>70</v>
      </c>
      <c r="E81">
        <v>4</v>
      </c>
    </row>
    <row r="82" spans="1:5" x14ac:dyDescent="0.2">
      <c r="A82" t="s">
        <v>494</v>
      </c>
      <c r="B82" t="s">
        <v>252</v>
      </c>
      <c r="C82" t="s">
        <v>53</v>
      </c>
      <c r="D82" t="s">
        <v>66</v>
      </c>
      <c r="E82">
        <v>1</v>
      </c>
    </row>
    <row r="83" spans="1:5" x14ac:dyDescent="0.2">
      <c r="A83" t="s">
        <v>1049</v>
      </c>
      <c r="B83" t="s">
        <v>231</v>
      </c>
      <c r="C83" t="s">
        <v>71</v>
      </c>
      <c r="D83" t="s">
        <v>70</v>
      </c>
      <c r="E83">
        <v>0</v>
      </c>
    </row>
    <row r="84" spans="1:5" x14ac:dyDescent="0.2">
      <c r="A84" t="s">
        <v>163</v>
      </c>
      <c r="B84" t="s">
        <v>164</v>
      </c>
      <c r="C84" t="s">
        <v>71</v>
      </c>
      <c r="D84" t="s">
        <v>70</v>
      </c>
      <c r="E84">
        <v>3</v>
      </c>
    </row>
    <row r="85" spans="1:5" x14ac:dyDescent="0.2">
      <c r="A85" t="s">
        <v>368</v>
      </c>
      <c r="B85" t="s">
        <v>366</v>
      </c>
      <c r="C85" t="s">
        <v>71</v>
      </c>
      <c r="D85" t="s">
        <v>70</v>
      </c>
      <c r="E85">
        <v>2</v>
      </c>
    </row>
    <row r="86" spans="1:5" x14ac:dyDescent="0.2">
      <c r="A86" t="s">
        <v>619</v>
      </c>
      <c r="B86" t="s">
        <v>620</v>
      </c>
      <c r="C86" t="s">
        <v>71</v>
      </c>
      <c r="D86" t="s">
        <v>70</v>
      </c>
      <c r="E86">
        <v>1</v>
      </c>
    </row>
    <row r="87" spans="1:5" x14ac:dyDescent="0.2">
      <c r="A87" t="s">
        <v>310</v>
      </c>
      <c r="B87" t="s">
        <v>309</v>
      </c>
      <c r="C87" t="s">
        <v>53</v>
      </c>
      <c r="D87" t="s">
        <v>158</v>
      </c>
      <c r="E87">
        <v>3</v>
      </c>
    </row>
    <row r="88" spans="1:5" x14ac:dyDescent="0.2">
      <c r="A88" t="s">
        <v>362</v>
      </c>
      <c r="B88" t="s">
        <v>363</v>
      </c>
      <c r="C88" t="s">
        <v>71</v>
      </c>
      <c r="D88" t="s">
        <v>70</v>
      </c>
      <c r="E88">
        <v>2</v>
      </c>
    </row>
    <row r="89" spans="1:5" x14ac:dyDescent="0.2">
      <c r="A89" t="s">
        <v>590</v>
      </c>
      <c r="B89" t="s">
        <v>589</v>
      </c>
      <c r="C89" t="s">
        <v>71</v>
      </c>
      <c r="D89" t="s">
        <v>70</v>
      </c>
      <c r="E89">
        <v>1</v>
      </c>
    </row>
    <row r="90" spans="1:5" x14ac:dyDescent="0.2">
      <c r="A90" t="s">
        <v>175</v>
      </c>
      <c r="B90" t="s">
        <v>176</v>
      </c>
      <c r="C90" t="s">
        <v>71</v>
      </c>
      <c r="D90" t="s">
        <v>70</v>
      </c>
      <c r="E90">
        <v>1</v>
      </c>
    </row>
    <row r="91" spans="1:5" x14ac:dyDescent="0.2">
      <c r="A91" t="s">
        <v>168</v>
      </c>
      <c r="B91" t="s">
        <v>169</v>
      </c>
      <c r="C91" t="s">
        <v>71</v>
      </c>
      <c r="D91" t="s">
        <v>70</v>
      </c>
      <c r="E91">
        <v>1</v>
      </c>
    </row>
    <row r="92" spans="1:5" x14ac:dyDescent="0.2">
      <c r="A92" t="s">
        <v>387</v>
      </c>
      <c r="B92" t="s">
        <v>388</v>
      </c>
      <c r="C92" t="s">
        <v>71</v>
      </c>
      <c r="D92" t="s">
        <v>70</v>
      </c>
      <c r="E92">
        <v>1</v>
      </c>
    </row>
    <row r="93" spans="1:5" x14ac:dyDescent="0.2">
      <c r="A93" t="s">
        <v>458</v>
      </c>
      <c r="B93" t="s">
        <v>459</v>
      </c>
      <c r="C93" t="s">
        <v>71</v>
      </c>
      <c r="D93" t="s">
        <v>70</v>
      </c>
      <c r="E93">
        <v>1</v>
      </c>
    </row>
    <row r="94" spans="1:5" x14ac:dyDescent="0.2">
      <c r="A94" t="s">
        <v>210</v>
      </c>
      <c r="B94" t="s">
        <v>63</v>
      </c>
      <c r="C94" t="s">
        <v>53</v>
      </c>
      <c r="D94" t="s">
        <v>52</v>
      </c>
      <c r="E94">
        <v>1</v>
      </c>
    </row>
    <row r="95" spans="1:5" x14ac:dyDescent="0.2">
      <c r="A95" t="s">
        <v>110</v>
      </c>
      <c r="B95" t="s">
        <v>109</v>
      </c>
      <c r="C95" t="s">
        <v>53</v>
      </c>
      <c r="D95" t="s">
        <v>52</v>
      </c>
      <c r="E95">
        <v>5</v>
      </c>
    </row>
    <row r="96" spans="1:5" x14ac:dyDescent="0.2">
      <c r="A96" t="s">
        <v>97</v>
      </c>
      <c r="B96" t="s">
        <v>98</v>
      </c>
      <c r="C96" t="s">
        <v>53</v>
      </c>
      <c r="D96" t="s">
        <v>52</v>
      </c>
      <c r="E96">
        <v>4</v>
      </c>
    </row>
    <row r="97" spans="1:5" x14ac:dyDescent="0.2">
      <c r="A97" t="s">
        <v>349</v>
      </c>
      <c r="B97" t="s">
        <v>350</v>
      </c>
      <c r="C97" t="s">
        <v>71</v>
      </c>
      <c r="D97" t="s">
        <v>70</v>
      </c>
      <c r="E97">
        <v>1</v>
      </c>
    </row>
    <row r="98" spans="1:5" x14ac:dyDescent="0.2">
      <c r="A98" t="s">
        <v>472</v>
      </c>
      <c r="B98" t="s">
        <v>473</v>
      </c>
      <c r="C98" t="s">
        <v>71</v>
      </c>
      <c r="D98" t="s">
        <v>70</v>
      </c>
      <c r="E98">
        <v>1</v>
      </c>
    </row>
    <row r="99" spans="1:5" x14ac:dyDescent="0.2">
      <c r="A99" t="s">
        <v>430</v>
      </c>
      <c r="B99" t="s">
        <v>431</v>
      </c>
      <c r="C99" t="s">
        <v>71</v>
      </c>
      <c r="D99" t="s">
        <v>70</v>
      </c>
      <c r="E99">
        <v>2</v>
      </c>
    </row>
    <row r="100" spans="1:5" x14ac:dyDescent="0.2">
      <c r="A100" t="s">
        <v>364</v>
      </c>
      <c r="B100" t="s">
        <v>363</v>
      </c>
      <c r="C100" t="s">
        <v>71</v>
      </c>
      <c r="D100" t="s">
        <v>95</v>
      </c>
      <c r="E100">
        <v>1</v>
      </c>
    </row>
    <row r="101" spans="1:5" x14ac:dyDescent="0.2">
      <c r="A101" t="s">
        <v>480</v>
      </c>
      <c r="B101" t="s">
        <v>143</v>
      </c>
      <c r="C101" t="s">
        <v>152</v>
      </c>
      <c r="D101" t="s">
        <v>88</v>
      </c>
      <c r="E101">
        <v>2</v>
      </c>
    </row>
    <row r="102" spans="1:5" x14ac:dyDescent="0.2">
      <c r="A102" t="s">
        <v>560</v>
      </c>
      <c r="B102" t="s">
        <v>143</v>
      </c>
      <c r="C102" t="s">
        <v>152</v>
      </c>
      <c r="D102" t="s">
        <v>180</v>
      </c>
      <c r="E102">
        <v>1</v>
      </c>
    </row>
    <row r="103" spans="1:5" x14ac:dyDescent="0.2">
      <c r="A103" t="s">
        <v>348</v>
      </c>
      <c r="B103" t="s">
        <v>68</v>
      </c>
      <c r="C103" t="s">
        <v>71</v>
      </c>
      <c r="D103" t="s">
        <v>95</v>
      </c>
      <c r="E103">
        <v>4</v>
      </c>
    </row>
    <row r="104" spans="1:5" x14ac:dyDescent="0.2">
      <c r="A104" t="s">
        <v>67</v>
      </c>
      <c r="B104" t="s">
        <v>68</v>
      </c>
      <c r="C104" t="s">
        <v>71</v>
      </c>
      <c r="D104" t="s">
        <v>70</v>
      </c>
      <c r="E104">
        <v>12</v>
      </c>
    </row>
    <row r="105" spans="1:5" x14ac:dyDescent="0.2">
      <c r="A105" t="s">
        <v>203</v>
      </c>
      <c r="B105" t="s">
        <v>204</v>
      </c>
      <c r="C105" t="s">
        <v>71</v>
      </c>
      <c r="D105" t="s">
        <v>70</v>
      </c>
      <c r="E105">
        <v>1</v>
      </c>
    </row>
    <row r="106" spans="1:5" x14ac:dyDescent="0.2">
      <c r="A106" t="s">
        <v>375</v>
      </c>
      <c r="B106" t="s">
        <v>376</v>
      </c>
      <c r="C106" t="s">
        <v>71</v>
      </c>
      <c r="D106" t="s">
        <v>70</v>
      </c>
      <c r="E106">
        <v>2</v>
      </c>
    </row>
    <row r="107" spans="1:5" x14ac:dyDescent="0.2">
      <c r="A107" t="s">
        <v>255</v>
      </c>
      <c r="B107" t="s">
        <v>256</v>
      </c>
      <c r="C107" t="s">
        <v>71</v>
      </c>
      <c r="D107" t="s">
        <v>70</v>
      </c>
      <c r="E107">
        <v>8</v>
      </c>
    </row>
    <row r="108" spans="1:5" x14ac:dyDescent="0.2">
      <c r="A108" t="s">
        <v>765</v>
      </c>
      <c r="B108" t="s">
        <v>219</v>
      </c>
      <c r="C108" t="s">
        <v>71</v>
      </c>
      <c r="D108" t="s">
        <v>70</v>
      </c>
      <c r="E108">
        <v>1</v>
      </c>
    </row>
    <row r="109" spans="1:5" x14ac:dyDescent="0.2">
      <c r="A109" t="s">
        <v>126</v>
      </c>
      <c r="B109" t="s">
        <v>127</v>
      </c>
      <c r="C109" t="s">
        <v>71</v>
      </c>
      <c r="D109" t="s">
        <v>70</v>
      </c>
      <c r="E109">
        <v>3</v>
      </c>
    </row>
    <row r="110" spans="1:5" x14ac:dyDescent="0.2">
      <c r="A110" t="s">
        <v>121</v>
      </c>
      <c r="B110" t="s">
        <v>120</v>
      </c>
      <c r="C110" t="s">
        <v>53</v>
      </c>
      <c r="D110" t="s">
        <v>52</v>
      </c>
      <c r="E110">
        <v>2</v>
      </c>
    </row>
    <row r="111" spans="1:5" x14ac:dyDescent="0.2">
      <c r="A111" t="s">
        <v>576</v>
      </c>
      <c r="B111" t="s">
        <v>212</v>
      </c>
      <c r="C111" t="s">
        <v>71</v>
      </c>
      <c r="D111" t="s">
        <v>70</v>
      </c>
      <c r="E111">
        <v>3</v>
      </c>
    </row>
    <row r="112" spans="1:5" x14ac:dyDescent="0.2">
      <c r="A112" t="s">
        <v>475</v>
      </c>
      <c r="B112" t="s">
        <v>212</v>
      </c>
      <c r="C112" t="s">
        <v>71</v>
      </c>
      <c r="D112" t="s">
        <v>70</v>
      </c>
      <c r="E112">
        <v>1</v>
      </c>
    </row>
    <row r="113" spans="1:5" x14ac:dyDescent="0.2">
      <c r="A113" t="s">
        <v>333</v>
      </c>
      <c r="B113" t="s">
        <v>234</v>
      </c>
      <c r="C113" t="s">
        <v>71</v>
      </c>
      <c r="D113" t="s">
        <v>70</v>
      </c>
      <c r="E113">
        <v>1</v>
      </c>
    </row>
    <row r="114" spans="1:5" x14ac:dyDescent="0.2">
      <c r="A114" t="s">
        <v>432</v>
      </c>
      <c r="B114" t="s">
        <v>433</v>
      </c>
      <c r="C114" t="s">
        <v>71</v>
      </c>
      <c r="D114" t="s">
        <v>70</v>
      </c>
      <c r="E114">
        <v>4</v>
      </c>
    </row>
    <row r="115" spans="1:5" x14ac:dyDescent="0.2">
      <c r="A115" t="s">
        <v>329</v>
      </c>
      <c r="B115" t="s">
        <v>256</v>
      </c>
      <c r="C115" t="s">
        <v>71</v>
      </c>
      <c r="D115" t="s">
        <v>70</v>
      </c>
      <c r="E115">
        <v>4</v>
      </c>
    </row>
    <row r="116" spans="1:5" x14ac:dyDescent="0.2">
      <c r="A116" t="s">
        <v>181</v>
      </c>
      <c r="B116" t="s">
        <v>182</v>
      </c>
      <c r="C116" t="s">
        <v>71</v>
      </c>
      <c r="D116" t="s">
        <v>70</v>
      </c>
      <c r="E116">
        <v>1</v>
      </c>
    </row>
    <row r="117" spans="1:5" x14ac:dyDescent="0.2">
      <c r="A117" t="s">
        <v>249</v>
      </c>
      <c r="B117" t="s">
        <v>250</v>
      </c>
      <c r="C117" t="s">
        <v>71</v>
      </c>
      <c r="D117" t="s">
        <v>70</v>
      </c>
      <c r="E117">
        <v>3</v>
      </c>
    </row>
    <row r="118" spans="1:5" x14ac:dyDescent="0.2">
      <c r="A118" t="s">
        <v>370</v>
      </c>
      <c r="B118" t="s">
        <v>366</v>
      </c>
      <c r="C118" t="s">
        <v>71</v>
      </c>
      <c r="D118" t="s">
        <v>70</v>
      </c>
      <c r="E118">
        <v>1</v>
      </c>
    </row>
    <row r="119" spans="1:5" x14ac:dyDescent="0.2">
      <c r="A119" t="s">
        <v>267</v>
      </c>
      <c r="B119" t="s">
        <v>268</v>
      </c>
      <c r="C119" t="s">
        <v>71</v>
      </c>
      <c r="D119" t="s">
        <v>70</v>
      </c>
      <c r="E119">
        <v>1</v>
      </c>
    </row>
    <row r="120" spans="1:5" x14ac:dyDescent="0.2">
      <c r="A120" t="s">
        <v>377</v>
      </c>
      <c r="B120" t="s">
        <v>136</v>
      </c>
      <c r="C120" t="s">
        <v>71</v>
      </c>
      <c r="D120" t="s">
        <v>95</v>
      </c>
      <c r="E120">
        <v>6</v>
      </c>
    </row>
    <row r="121" spans="1:5" x14ac:dyDescent="0.2">
      <c r="A121" t="s">
        <v>588</v>
      </c>
      <c r="B121" t="s">
        <v>589</v>
      </c>
      <c r="C121" t="s">
        <v>71</v>
      </c>
      <c r="D121" t="s">
        <v>70</v>
      </c>
      <c r="E121">
        <v>1</v>
      </c>
    </row>
    <row r="122" spans="1:5" x14ac:dyDescent="0.2">
      <c r="A122" t="s">
        <v>141</v>
      </c>
      <c r="B122" t="s">
        <v>136</v>
      </c>
      <c r="C122" t="s">
        <v>71</v>
      </c>
      <c r="D122" t="s">
        <v>70</v>
      </c>
      <c r="E122">
        <v>3</v>
      </c>
    </row>
    <row r="123" spans="1:5" x14ac:dyDescent="0.2">
      <c r="A123" t="s">
        <v>30</v>
      </c>
      <c r="B123" t="s">
        <v>392</v>
      </c>
      <c r="C123" t="s">
        <v>71</v>
      </c>
      <c r="D123" t="s">
        <v>88</v>
      </c>
      <c r="E123">
        <v>2</v>
      </c>
    </row>
    <row r="124" spans="1:5" x14ac:dyDescent="0.2">
      <c r="A124" t="s">
        <v>297</v>
      </c>
      <c r="B124" t="s">
        <v>143</v>
      </c>
      <c r="C124" t="s">
        <v>71</v>
      </c>
      <c r="D124" t="s">
        <v>88</v>
      </c>
      <c r="E124">
        <v>1</v>
      </c>
    </row>
    <row r="125" spans="1:5" x14ac:dyDescent="0.2">
      <c r="A125" t="s">
        <v>272</v>
      </c>
      <c r="B125" t="s">
        <v>271</v>
      </c>
      <c r="C125" t="s">
        <v>71</v>
      </c>
      <c r="D125" t="s">
        <v>70</v>
      </c>
      <c r="E125">
        <v>1</v>
      </c>
    </row>
    <row r="126" spans="1:5" x14ac:dyDescent="0.2">
      <c r="A126" t="s">
        <v>367</v>
      </c>
      <c r="B126" t="s">
        <v>366</v>
      </c>
      <c r="C126" t="s">
        <v>71</v>
      </c>
      <c r="D126" t="s">
        <v>70</v>
      </c>
      <c r="E126">
        <v>1</v>
      </c>
    </row>
    <row r="127" spans="1:5" x14ac:dyDescent="0.2">
      <c r="A127" t="s">
        <v>201</v>
      </c>
      <c r="B127" t="s">
        <v>94</v>
      </c>
      <c r="C127" t="s">
        <v>71</v>
      </c>
      <c r="D127" t="s">
        <v>70</v>
      </c>
      <c r="E127">
        <v>19</v>
      </c>
    </row>
    <row r="128" spans="1:5" x14ac:dyDescent="0.2">
      <c r="A128" t="s">
        <v>580</v>
      </c>
      <c r="B128" t="s">
        <v>579</v>
      </c>
      <c r="C128" t="s">
        <v>71</v>
      </c>
      <c r="D128" t="s">
        <v>70</v>
      </c>
      <c r="E128">
        <v>1</v>
      </c>
    </row>
    <row r="129" spans="1:5" x14ac:dyDescent="0.2">
      <c r="A129" t="s">
        <v>574</v>
      </c>
      <c r="B129" t="s">
        <v>169</v>
      </c>
      <c r="C129" t="s">
        <v>71</v>
      </c>
      <c r="D129" t="s">
        <v>70</v>
      </c>
      <c r="E129">
        <v>1</v>
      </c>
    </row>
    <row r="130" spans="1:5" x14ac:dyDescent="0.2">
      <c r="A130" t="s">
        <v>320</v>
      </c>
      <c r="B130" t="s">
        <v>68</v>
      </c>
      <c r="C130" t="s">
        <v>71</v>
      </c>
      <c r="D130" t="s">
        <v>95</v>
      </c>
      <c r="E130">
        <v>10</v>
      </c>
    </row>
    <row r="131" spans="1:5" x14ac:dyDescent="0.2">
      <c r="A131" t="s">
        <v>289</v>
      </c>
      <c r="B131" t="s">
        <v>94</v>
      </c>
      <c r="C131" t="s">
        <v>71</v>
      </c>
      <c r="D131" t="s">
        <v>70</v>
      </c>
      <c r="E131">
        <v>5</v>
      </c>
    </row>
    <row r="132" spans="1:5" x14ac:dyDescent="0.2">
      <c r="A132" t="s">
        <v>525</v>
      </c>
      <c r="B132" t="s">
        <v>166</v>
      </c>
      <c r="C132" t="s">
        <v>71</v>
      </c>
      <c r="D132" t="s">
        <v>70</v>
      </c>
      <c r="E132">
        <v>1</v>
      </c>
    </row>
    <row r="133" spans="1:5" x14ac:dyDescent="0.2">
      <c r="A133" t="s">
        <v>655</v>
      </c>
      <c r="B133" t="s">
        <v>425</v>
      </c>
      <c r="C133" t="s">
        <v>71</v>
      </c>
      <c r="D133" t="s">
        <v>70</v>
      </c>
      <c r="E133">
        <v>2</v>
      </c>
    </row>
    <row r="134" spans="1:5" x14ac:dyDescent="0.2">
      <c r="A134" t="s">
        <v>80</v>
      </c>
      <c r="B134" t="s">
        <v>76</v>
      </c>
      <c r="C134" t="s">
        <v>53</v>
      </c>
      <c r="D134" t="s">
        <v>52</v>
      </c>
      <c r="E134">
        <v>1</v>
      </c>
    </row>
    <row r="135" spans="1:5" x14ac:dyDescent="0.2">
      <c r="A135" t="s">
        <v>324</v>
      </c>
      <c r="B135" t="s">
        <v>323</v>
      </c>
      <c r="C135" t="s">
        <v>71</v>
      </c>
      <c r="D135" t="s">
        <v>70</v>
      </c>
      <c r="E135">
        <v>1</v>
      </c>
    </row>
    <row r="136" spans="1:5" x14ac:dyDescent="0.2">
      <c r="A136" t="s">
        <v>1050</v>
      </c>
      <c r="B136" t="s">
        <v>392</v>
      </c>
      <c r="C136" t="s">
        <v>71</v>
      </c>
      <c r="D136" t="s">
        <v>95</v>
      </c>
      <c r="E136">
        <v>0</v>
      </c>
    </row>
    <row r="137" spans="1:5" x14ac:dyDescent="0.2">
      <c r="A137" t="s">
        <v>142</v>
      </c>
      <c r="B137" t="s">
        <v>143</v>
      </c>
      <c r="C137" t="s">
        <v>71</v>
      </c>
      <c r="D137" t="s">
        <v>70</v>
      </c>
      <c r="E137">
        <v>16</v>
      </c>
    </row>
    <row r="138" spans="1:5" x14ac:dyDescent="0.2">
      <c r="A138" t="s">
        <v>18</v>
      </c>
      <c r="B138" t="s">
        <v>305</v>
      </c>
      <c r="C138" t="s">
        <v>53</v>
      </c>
      <c r="D138" t="s">
        <v>52</v>
      </c>
      <c r="E138">
        <v>3</v>
      </c>
    </row>
    <row r="139" spans="1:5" x14ac:dyDescent="0.2">
      <c r="A139" t="s">
        <v>179</v>
      </c>
      <c r="B139" t="s">
        <v>176</v>
      </c>
      <c r="C139" t="s">
        <v>152</v>
      </c>
      <c r="D139" t="s">
        <v>180</v>
      </c>
      <c r="E139">
        <v>2</v>
      </c>
    </row>
    <row r="140" spans="1:5" x14ac:dyDescent="0.2">
      <c r="A140" t="s">
        <v>747</v>
      </c>
      <c r="B140" t="s">
        <v>374</v>
      </c>
      <c r="C140" t="s">
        <v>71</v>
      </c>
      <c r="D140" t="s">
        <v>158</v>
      </c>
      <c r="E140">
        <v>1</v>
      </c>
    </row>
    <row r="141" spans="1:5" x14ac:dyDescent="0.2">
      <c r="A141" t="s">
        <v>383</v>
      </c>
      <c r="B141" t="s">
        <v>384</v>
      </c>
      <c r="C141" t="s">
        <v>71</v>
      </c>
      <c r="D141" t="s">
        <v>70</v>
      </c>
      <c r="E141">
        <v>1</v>
      </c>
    </row>
    <row r="142" spans="1:5" x14ac:dyDescent="0.2">
      <c r="A142" t="s">
        <v>666</v>
      </c>
      <c r="B142" t="s">
        <v>338</v>
      </c>
      <c r="C142" t="s">
        <v>71</v>
      </c>
      <c r="D142" t="s">
        <v>70</v>
      </c>
      <c r="E142">
        <v>1</v>
      </c>
    </row>
    <row r="143" spans="1:5" x14ac:dyDescent="0.2">
      <c r="A143" t="s">
        <v>371</v>
      </c>
      <c r="B143" t="s">
        <v>372</v>
      </c>
      <c r="C143" t="s">
        <v>71</v>
      </c>
      <c r="D143" t="s">
        <v>70</v>
      </c>
      <c r="E143">
        <v>1</v>
      </c>
    </row>
    <row r="144" spans="1:5" x14ac:dyDescent="0.2">
      <c r="A144" t="s">
        <v>694</v>
      </c>
      <c r="B144" t="s">
        <v>695</v>
      </c>
      <c r="C144" t="s">
        <v>71</v>
      </c>
      <c r="D144" t="s">
        <v>88</v>
      </c>
      <c r="E144">
        <v>1</v>
      </c>
    </row>
    <row r="145" spans="1:5" x14ac:dyDescent="0.2">
      <c r="A145" t="s">
        <v>520</v>
      </c>
      <c r="B145" t="s">
        <v>521</v>
      </c>
      <c r="C145" t="s">
        <v>71</v>
      </c>
      <c r="D145" t="s">
        <v>70</v>
      </c>
      <c r="E145">
        <v>2</v>
      </c>
    </row>
    <row r="146" spans="1:5" x14ac:dyDescent="0.2">
      <c r="A146" t="s">
        <v>553</v>
      </c>
      <c r="B146" t="s">
        <v>554</v>
      </c>
      <c r="C146" t="s">
        <v>71</v>
      </c>
      <c r="D146" t="s">
        <v>95</v>
      </c>
      <c r="E146">
        <v>3</v>
      </c>
    </row>
    <row r="147" spans="1:5" x14ac:dyDescent="0.2">
      <c r="A147" t="s">
        <v>355</v>
      </c>
      <c r="B147" t="s">
        <v>350</v>
      </c>
      <c r="C147" t="s">
        <v>71</v>
      </c>
      <c r="D147" t="s">
        <v>95</v>
      </c>
      <c r="E147">
        <v>1</v>
      </c>
    </row>
    <row r="148" spans="1:5" x14ac:dyDescent="0.2">
      <c r="A148" t="s">
        <v>187</v>
      </c>
      <c r="B148" t="s">
        <v>186</v>
      </c>
      <c r="C148" t="s">
        <v>71</v>
      </c>
      <c r="D148" t="s">
        <v>95</v>
      </c>
      <c r="E148">
        <v>3</v>
      </c>
    </row>
    <row r="149" spans="1:5" x14ac:dyDescent="0.2">
      <c r="A149" t="s">
        <v>185</v>
      </c>
      <c r="B149" t="s">
        <v>186</v>
      </c>
      <c r="C149" t="s">
        <v>71</v>
      </c>
      <c r="D149" t="s">
        <v>70</v>
      </c>
      <c r="E149">
        <v>2</v>
      </c>
    </row>
    <row r="150" spans="1:5" x14ac:dyDescent="0.2">
      <c r="A150" t="s">
        <v>313</v>
      </c>
      <c r="B150" t="s">
        <v>314</v>
      </c>
      <c r="C150" t="s">
        <v>71</v>
      </c>
      <c r="D150" t="s">
        <v>70</v>
      </c>
      <c r="E150">
        <v>1</v>
      </c>
    </row>
    <row r="151" spans="1:5" x14ac:dyDescent="0.2">
      <c r="A151" t="s">
        <v>281</v>
      </c>
      <c r="B151" t="s">
        <v>282</v>
      </c>
      <c r="C151" t="s">
        <v>71</v>
      </c>
      <c r="D151" t="s">
        <v>70</v>
      </c>
      <c r="E151">
        <v>6</v>
      </c>
    </row>
    <row r="152" spans="1:5" x14ac:dyDescent="0.2">
      <c r="A152" t="s">
        <v>380</v>
      </c>
      <c r="B152" t="s">
        <v>379</v>
      </c>
      <c r="C152" t="s">
        <v>71</v>
      </c>
      <c r="D152" t="s">
        <v>70</v>
      </c>
      <c r="E152">
        <v>3</v>
      </c>
    </row>
    <row r="153" spans="1:5" x14ac:dyDescent="0.2">
      <c r="A153" t="s">
        <v>64</v>
      </c>
      <c r="B153" t="s">
        <v>65</v>
      </c>
      <c r="C153" t="s">
        <v>53</v>
      </c>
      <c r="D153" t="s">
        <v>52</v>
      </c>
      <c r="E153">
        <v>2</v>
      </c>
    </row>
    <row r="154" spans="1:5" x14ac:dyDescent="0.2">
      <c r="A154" t="s">
        <v>1051</v>
      </c>
      <c r="B154" t="s">
        <v>1045</v>
      </c>
      <c r="C154" t="s">
        <v>71</v>
      </c>
      <c r="D154" t="s">
        <v>88</v>
      </c>
      <c r="E154">
        <v>0</v>
      </c>
    </row>
    <row r="155" spans="1:5" x14ac:dyDescent="0.2">
      <c r="A155" t="s">
        <v>572</v>
      </c>
      <c r="B155" t="s">
        <v>573</v>
      </c>
      <c r="C155" t="s">
        <v>71</v>
      </c>
      <c r="D155" t="s">
        <v>70</v>
      </c>
      <c r="E155">
        <v>1</v>
      </c>
    </row>
    <row r="156" spans="1:5" x14ac:dyDescent="0.2">
      <c r="A156" t="s">
        <v>389</v>
      </c>
      <c r="B156" t="s">
        <v>388</v>
      </c>
      <c r="C156" t="s">
        <v>71</v>
      </c>
      <c r="D156" t="s">
        <v>70</v>
      </c>
      <c r="E156">
        <v>1</v>
      </c>
    </row>
    <row r="157" spans="1:5" x14ac:dyDescent="0.2">
      <c r="A157" t="s">
        <v>639</v>
      </c>
      <c r="B157" t="s">
        <v>640</v>
      </c>
      <c r="C157" t="s">
        <v>71</v>
      </c>
      <c r="D157" t="s">
        <v>158</v>
      </c>
      <c r="E157">
        <v>1</v>
      </c>
    </row>
    <row r="158" spans="1:5" x14ac:dyDescent="0.2">
      <c r="A158" t="s">
        <v>531</v>
      </c>
      <c r="B158" t="s">
        <v>160</v>
      </c>
      <c r="C158" t="s">
        <v>71</v>
      </c>
      <c r="D158" t="s">
        <v>70</v>
      </c>
      <c r="E158">
        <v>1</v>
      </c>
    </row>
    <row r="159" spans="1:5" x14ac:dyDescent="0.2">
      <c r="A159" t="s">
        <v>460</v>
      </c>
      <c r="B159" t="s">
        <v>143</v>
      </c>
      <c r="C159" t="s">
        <v>152</v>
      </c>
      <c r="D159" t="s">
        <v>70</v>
      </c>
      <c r="E159">
        <v>1</v>
      </c>
    </row>
    <row r="160" spans="1:5" x14ac:dyDescent="0.2">
      <c r="A160" t="s">
        <v>756</v>
      </c>
      <c r="B160" t="s">
        <v>106</v>
      </c>
      <c r="C160" t="s">
        <v>71</v>
      </c>
      <c r="D160" t="s">
        <v>70</v>
      </c>
      <c r="E160">
        <v>1</v>
      </c>
    </row>
    <row r="161" spans="1:5" x14ac:dyDescent="0.2">
      <c r="A161" t="s">
        <v>679</v>
      </c>
      <c r="B161" t="s">
        <v>258</v>
      </c>
      <c r="C161" t="s">
        <v>152</v>
      </c>
      <c r="D161" t="s">
        <v>88</v>
      </c>
      <c r="E161">
        <v>1</v>
      </c>
    </row>
    <row r="162" spans="1:5" x14ac:dyDescent="0.2">
      <c r="A162" t="s">
        <v>245</v>
      </c>
      <c r="B162" t="s">
        <v>143</v>
      </c>
      <c r="C162" t="s">
        <v>152</v>
      </c>
      <c r="D162" t="s">
        <v>70</v>
      </c>
      <c r="E162">
        <v>7</v>
      </c>
    </row>
    <row r="163" spans="1:5" x14ac:dyDescent="0.2">
      <c r="A163" t="s">
        <v>556</v>
      </c>
      <c r="B163" t="s">
        <v>502</v>
      </c>
      <c r="C163" t="s">
        <v>71</v>
      </c>
      <c r="D163" t="s">
        <v>70</v>
      </c>
      <c r="E163">
        <v>2</v>
      </c>
    </row>
    <row r="164" spans="1:5" x14ac:dyDescent="0.2">
      <c r="A164" t="s">
        <v>114</v>
      </c>
      <c r="B164" t="s">
        <v>115</v>
      </c>
      <c r="C164" t="s">
        <v>71</v>
      </c>
      <c r="D164" t="s">
        <v>95</v>
      </c>
      <c r="E164">
        <v>15</v>
      </c>
    </row>
    <row r="165" spans="1:5" x14ac:dyDescent="0.2">
      <c r="A165" t="s">
        <v>213</v>
      </c>
      <c r="B165" t="s">
        <v>212</v>
      </c>
      <c r="C165" t="s">
        <v>71</v>
      </c>
      <c r="D165" t="s">
        <v>70</v>
      </c>
      <c r="E165">
        <v>5</v>
      </c>
    </row>
    <row r="166" spans="1:5" x14ac:dyDescent="0.2">
      <c r="A166" t="s">
        <v>79</v>
      </c>
      <c r="B166" t="s">
        <v>76</v>
      </c>
      <c r="C166" t="s">
        <v>53</v>
      </c>
      <c r="D166" t="s">
        <v>52</v>
      </c>
      <c r="E166">
        <v>1</v>
      </c>
    </row>
    <row r="167" spans="1:5" x14ac:dyDescent="0.2">
      <c r="A167" t="s">
        <v>78</v>
      </c>
      <c r="B167" t="s">
        <v>76</v>
      </c>
      <c r="C167" t="s">
        <v>53</v>
      </c>
      <c r="D167" t="s">
        <v>52</v>
      </c>
      <c r="E167">
        <v>1</v>
      </c>
    </row>
    <row r="168" spans="1:5" x14ac:dyDescent="0.2">
      <c r="A168" t="s">
        <v>227</v>
      </c>
      <c r="B168" t="s">
        <v>94</v>
      </c>
      <c r="C168" t="s">
        <v>71</v>
      </c>
      <c r="D168" t="s">
        <v>95</v>
      </c>
      <c r="E168">
        <v>16</v>
      </c>
    </row>
    <row r="169" spans="1:5" x14ac:dyDescent="0.2">
      <c r="A169" t="s">
        <v>564</v>
      </c>
      <c r="B169" t="s">
        <v>143</v>
      </c>
      <c r="C169" t="s">
        <v>152</v>
      </c>
      <c r="D169" t="s">
        <v>70</v>
      </c>
      <c r="E169">
        <v>1</v>
      </c>
    </row>
    <row r="170" spans="1:5" x14ac:dyDescent="0.2">
      <c r="A170" t="s">
        <v>443</v>
      </c>
      <c r="B170" t="s">
        <v>444</v>
      </c>
      <c r="C170" t="s">
        <v>71</v>
      </c>
      <c r="D170" t="s">
        <v>95</v>
      </c>
      <c r="E170">
        <v>1</v>
      </c>
    </row>
    <row r="171" spans="1:5" x14ac:dyDescent="0.2">
      <c r="A171" t="s">
        <v>360</v>
      </c>
      <c r="B171" t="s">
        <v>359</v>
      </c>
      <c r="C171" t="s">
        <v>71</v>
      </c>
      <c r="D171" t="s">
        <v>88</v>
      </c>
      <c r="E171">
        <v>1</v>
      </c>
    </row>
    <row r="172" spans="1:5" x14ac:dyDescent="0.2">
      <c r="A172" t="s">
        <v>116</v>
      </c>
      <c r="B172" t="s">
        <v>117</v>
      </c>
      <c r="C172" t="s">
        <v>53</v>
      </c>
      <c r="D172" t="s">
        <v>52</v>
      </c>
      <c r="E172">
        <v>3</v>
      </c>
    </row>
    <row r="173" spans="1:5" x14ac:dyDescent="0.2">
      <c r="A173" t="s">
        <v>566</v>
      </c>
      <c r="B173" t="s">
        <v>143</v>
      </c>
      <c r="C173" t="s">
        <v>152</v>
      </c>
      <c r="D173" t="s">
        <v>95</v>
      </c>
      <c r="E173">
        <v>1</v>
      </c>
    </row>
    <row r="174" spans="1:5" x14ac:dyDescent="0.2">
      <c r="A174" t="s">
        <v>361</v>
      </c>
      <c r="B174" t="s">
        <v>359</v>
      </c>
      <c r="C174" t="s">
        <v>71</v>
      </c>
      <c r="D174" t="s">
        <v>70</v>
      </c>
      <c r="E174">
        <v>1</v>
      </c>
    </row>
    <row r="175" spans="1:5" x14ac:dyDescent="0.2">
      <c r="A175" t="s">
        <v>230</v>
      </c>
      <c r="B175" t="s">
        <v>231</v>
      </c>
      <c r="C175" t="s">
        <v>71</v>
      </c>
      <c r="D175" t="s">
        <v>70</v>
      </c>
      <c r="E175">
        <v>8</v>
      </c>
    </row>
    <row r="176" spans="1:5" x14ac:dyDescent="0.2">
      <c r="A176" t="s">
        <v>1052</v>
      </c>
      <c r="B176" t="s">
        <v>94</v>
      </c>
      <c r="C176" t="s">
        <v>71</v>
      </c>
      <c r="D176" t="s">
        <v>70</v>
      </c>
      <c r="E176">
        <v>0</v>
      </c>
    </row>
    <row r="177" spans="1:5" x14ac:dyDescent="0.2">
      <c r="A177" t="s">
        <v>508</v>
      </c>
      <c r="B177" t="s">
        <v>509</v>
      </c>
      <c r="C177" t="s">
        <v>71</v>
      </c>
      <c r="D177" t="s">
        <v>70</v>
      </c>
      <c r="E177">
        <v>1</v>
      </c>
    </row>
    <row r="178" spans="1:5" x14ac:dyDescent="0.2">
      <c r="A178" t="s">
        <v>419</v>
      </c>
      <c r="B178" t="s">
        <v>115</v>
      </c>
      <c r="C178" t="s">
        <v>71</v>
      </c>
      <c r="D178" t="s">
        <v>70</v>
      </c>
      <c r="E178">
        <v>5</v>
      </c>
    </row>
    <row r="179" spans="1:5" x14ac:dyDescent="0.2">
      <c r="A179" t="s">
        <v>295</v>
      </c>
      <c r="B179" t="s">
        <v>143</v>
      </c>
      <c r="C179" t="s">
        <v>71</v>
      </c>
      <c r="D179" t="s">
        <v>180</v>
      </c>
      <c r="E179">
        <v>1</v>
      </c>
    </row>
    <row r="180" spans="1:5" x14ac:dyDescent="0.2">
      <c r="A180" t="s">
        <v>632</v>
      </c>
      <c r="B180" t="s">
        <v>633</v>
      </c>
      <c r="C180" t="s">
        <v>71</v>
      </c>
      <c r="D180" t="s">
        <v>95</v>
      </c>
      <c r="E180">
        <v>1</v>
      </c>
    </row>
    <row r="181" spans="1:5" x14ac:dyDescent="0.2">
      <c r="A181" t="s">
        <v>334</v>
      </c>
      <c r="B181" t="s">
        <v>234</v>
      </c>
      <c r="C181" t="s">
        <v>71</v>
      </c>
      <c r="D181" t="s">
        <v>70</v>
      </c>
      <c r="E181">
        <v>1</v>
      </c>
    </row>
    <row r="182" spans="1:5" x14ac:dyDescent="0.2">
      <c r="A182" t="s">
        <v>612</v>
      </c>
      <c r="B182" t="s">
        <v>613</v>
      </c>
      <c r="C182" t="s">
        <v>71</v>
      </c>
      <c r="D182" t="s">
        <v>70</v>
      </c>
      <c r="E182">
        <v>1</v>
      </c>
    </row>
    <row r="183" spans="1:5" x14ac:dyDescent="0.2">
      <c r="A183" t="s">
        <v>501</v>
      </c>
      <c r="B183" t="s">
        <v>502</v>
      </c>
      <c r="C183" t="s">
        <v>71</v>
      </c>
      <c r="D183" t="s">
        <v>70</v>
      </c>
      <c r="E183">
        <v>7</v>
      </c>
    </row>
    <row r="184" spans="1:5" x14ac:dyDescent="0.2">
      <c r="A184" t="s">
        <v>723</v>
      </c>
      <c r="B184" t="s">
        <v>502</v>
      </c>
      <c r="C184" t="s">
        <v>71</v>
      </c>
      <c r="D184" t="s">
        <v>88</v>
      </c>
      <c r="E184">
        <v>1</v>
      </c>
    </row>
    <row r="185" spans="1:5" x14ac:dyDescent="0.2">
      <c r="A185" t="s">
        <v>57</v>
      </c>
      <c r="B185" t="s">
        <v>58</v>
      </c>
      <c r="C185" t="s">
        <v>53</v>
      </c>
      <c r="D185" t="s">
        <v>66</v>
      </c>
      <c r="E185">
        <v>2</v>
      </c>
    </row>
    <row r="186" spans="1:5" x14ac:dyDescent="0.2">
      <c r="A186" t="s">
        <v>60</v>
      </c>
      <c r="B186" t="s">
        <v>58</v>
      </c>
      <c r="C186" t="s">
        <v>53</v>
      </c>
      <c r="D186" t="s">
        <v>52</v>
      </c>
      <c r="E186">
        <v>2</v>
      </c>
    </row>
    <row r="187" spans="1:5" x14ac:dyDescent="0.2">
      <c r="A187" t="s">
        <v>218</v>
      </c>
      <c r="B187" t="s">
        <v>219</v>
      </c>
      <c r="C187" t="s">
        <v>71</v>
      </c>
      <c r="D187" t="s">
        <v>70</v>
      </c>
      <c r="E187">
        <v>6</v>
      </c>
    </row>
    <row r="188" spans="1:5" x14ac:dyDescent="0.2">
      <c r="A188" t="s">
        <v>421</v>
      </c>
      <c r="B188" t="s">
        <v>392</v>
      </c>
      <c r="C188" t="s">
        <v>71</v>
      </c>
      <c r="D188" t="s">
        <v>70</v>
      </c>
      <c r="E188">
        <v>7</v>
      </c>
    </row>
    <row r="189" spans="1:5" x14ac:dyDescent="0.2">
      <c r="A189" t="s">
        <v>188</v>
      </c>
      <c r="B189" t="s">
        <v>189</v>
      </c>
      <c r="C189" t="s">
        <v>71</v>
      </c>
      <c r="D189" t="s">
        <v>70</v>
      </c>
      <c r="E189">
        <v>1</v>
      </c>
    </row>
    <row r="190" spans="1:5" x14ac:dyDescent="0.2">
      <c r="A190" t="s">
        <v>294</v>
      </c>
      <c r="B190" t="s">
        <v>182</v>
      </c>
      <c r="C190" t="s">
        <v>71</v>
      </c>
      <c r="D190" t="s">
        <v>70</v>
      </c>
      <c r="E190">
        <v>1</v>
      </c>
    </row>
    <row r="191" spans="1:5" x14ac:dyDescent="0.2">
      <c r="A191" t="s">
        <v>434</v>
      </c>
      <c r="B191" t="s">
        <v>115</v>
      </c>
      <c r="C191" t="s">
        <v>71</v>
      </c>
      <c r="D191" t="s">
        <v>70</v>
      </c>
      <c r="E191">
        <v>1</v>
      </c>
    </row>
    <row r="192" spans="1:5" x14ac:dyDescent="0.2">
      <c r="A192" t="s">
        <v>92</v>
      </c>
      <c r="B192" t="s">
        <v>86</v>
      </c>
      <c r="C192" t="s">
        <v>71</v>
      </c>
      <c r="D192" t="s">
        <v>70</v>
      </c>
      <c r="E192">
        <v>1</v>
      </c>
    </row>
    <row r="193" spans="1:5" x14ac:dyDescent="0.2">
      <c r="A193" t="s">
        <v>220</v>
      </c>
      <c r="B193" t="s">
        <v>98</v>
      </c>
      <c r="C193" t="s">
        <v>53</v>
      </c>
      <c r="D193" t="s">
        <v>82</v>
      </c>
      <c r="E193">
        <v>2</v>
      </c>
    </row>
    <row r="194" spans="1:5" x14ac:dyDescent="0.2">
      <c r="A194" t="s">
        <v>559</v>
      </c>
      <c r="B194" t="s">
        <v>143</v>
      </c>
      <c r="C194" t="s">
        <v>152</v>
      </c>
      <c r="D194" t="s">
        <v>70</v>
      </c>
      <c r="E194">
        <v>1</v>
      </c>
    </row>
    <row r="195" spans="1:5" x14ac:dyDescent="0.2">
      <c r="A195" t="s">
        <v>278</v>
      </c>
      <c r="B195" t="s">
        <v>274</v>
      </c>
      <c r="C195" t="s">
        <v>71</v>
      </c>
      <c r="D195" t="s">
        <v>70</v>
      </c>
      <c r="E195">
        <v>1</v>
      </c>
    </row>
    <row r="196" spans="1:5" x14ac:dyDescent="0.2">
      <c r="A196" t="s">
        <v>697</v>
      </c>
      <c r="B196" t="s">
        <v>698</v>
      </c>
      <c r="C196" t="s">
        <v>71</v>
      </c>
      <c r="D196" t="s">
        <v>70</v>
      </c>
      <c r="E196">
        <v>1</v>
      </c>
    </row>
    <row r="197" spans="1:5" x14ac:dyDescent="0.2">
      <c r="A197" t="s">
        <v>273</v>
      </c>
      <c r="B197" t="s">
        <v>274</v>
      </c>
      <c r="C197" t="s">
        <v>71</v>
      </c>
      <c r="D197" t="s">
        <v>70</v>
      </c>
      <c r="E197">
        <v>1</v>
      </c>
    </row>
    <row r="198" spans="1:5" x14ac:dyDescent="0.2">
      <c r="A198" t="s">
        <v>96</v>
      </c>
      <c r="B198" t="s">
        <v>94</v>
      </c>
      <c r="C198" t="s">
        <v>71</v>
      </c>
      <c r="D198" t="s">
        <v>158</v>
      </c>
      <c r="E198">
        <v>18</v>
      </c>
    </row>
    <row r="199" spans="1:5" x14ac:dyDescent="0.2">
      <c r="A199" t="s">
        <v>342</v>
      </c>
      <c r="B199" t="s">
        <v>343</v>
      </c>
      <c r="C199" t="s">
        <v>71</v>
      </c>
      <c r="D199" t="s">
        <v>70</v>
      </c>
      <c r="E199">
        <v>1</v>
      </c>
    </row>
    <row r="200" spans="1:5" x14ac:dyDescent="0.2">
      <c r="A200" t="s">
        <v>61</v>
      </c>
      <c r="B200" t="s">
        <v>58</v>
      </c>
      <c r="C200" t="s">
        <v>53</v>
      </c>
      <c r="D200" t="s">
        <v>52</v>
      </c>
      <c r="E200">
        <v>1</v>
      </c>
    </row>
    <row r="201" spans="1:5" x14ac:dyDescent="0.2">
      <c r="A201" t="s">
        <v>153</v>
      </c>
      <c r="B201" t="s">
        <v>150</v>
      </c>
      <c r="C201" t="s">
        <v>152</v>
      </c>
      <c r="D201" t="s">
        <v>70</v>
      </c>
      <c r="E201">
        <v>5</v>
      </c>
    </row>
    <row r="202" spans="1:5" x14ac:dyDescent="0.2">
      <c r="A202" t="s">
        <v>729</v>
      </c>
      <c r="B202" t="s">
        <v>730</v>
      </c>
      <c r="C202" t="s">
        <v>53</v>
      </c>
      <c r="D202" t="s">
        <v>52</v>
      </c>
      <c r="E202">
        <v>1</v>
      </c>
    </row>
    <row r="203" spans="1:5" x14ac:dyDescent="0.2">
      <c r="A203" t="s">
        <v>435</v>
      </c>
      <c r="B203" t="s">
        <v>115</v>
      </c>
      <c r="C203" t="s">
        <v>71</v>
      </c>
      <c r="D203" t="s">
        <v>70</v>
      </c>
      <c r="E203">
        <v>1</v>
      </c>
    </row>
    <row r="204" spans="1:5" x14ac:dyDescent="0.2">
      <c r="A204" t="s">
        <v>651</v>
      </c>
      <c r="B204" t="s">
        <v>191</v>
      </c>
      <c r="C204" t="s">
        <v>71</v>
      </c>
      <c r="D204" t="s">
        <v>70</v>
      </c>
      <c r="E204">
        <v>1</v>
      </c>
    </row>
    <row r="205" spans="1:5" x14ac:dyDescent="0.2">
      <c r="A205" t="s">
        <v>49</v>
      </c>
      <c r="B205" t="s">
        <v>50</v>
      </c>
      <c r="C205" t="s">
        <v>53</v>
      </c>
      <c r="D205" t="s">
        <v>52</v>
      </c>
      <c r="E205">
        <v>1</v>
      </c>
    </row>
    <row r="206" spans="1:5" x14ac:dyDescent="0.2">
      <c r="A206" t="s">
        <v>378</v>
      </c>
      <c r="B206" t="s">
        <v>379</v>
      </c>
      <c r="C206" t="s">
        <v>71</v>
      </c>
      <c r="D206" t="s">
        <v>70</v>
      </c>
      <c r="E206">
        <v>1</v>
      </c>
    </row>
    <row r="207" spans="1:5" x14ac:dyDescent="0.2">
      <c r="A207" t="s">
        <v>251</v>
      </c>
      <c r="B207" t="s">
        <v>252</v>
      </c>
      <c r="C207" t="s">
        <v>53</v>
      </c>
      <c r="D207" t="s">
        <v>66</v>
      </c>
      <c r="E207">
        <v>2</v>
      </c>
    </row>
    <row r="208" spans="1:5" x14ac:dyDescent="0.2">
      <c r="A208" t="s">
        <v>748</v>
      </c>
      <c r="B208" t="s">
        <v>117</v>
      </c>
      <c r="C208" t="s">
        <v>152</v>
      </c>
      <c r="D208" t="s">
        <v>180</v>
      </c>
      <c r="E208">
        <v>1</v>
      </c>
    </row>
    <row r="209" spans="1:5" x14ac:dyDescent="0.2">
      <c r="A209" t="s">
        <v>146</v>
      </c>
      <c r="B209" t="s">
        <v>143</v>
      </c>
      <c r="C209" t="s">
        <v>71</v>
      </c>
      <c r="D209" t="s">
        <v>70</v>
      </c>
      <c r="E209">
        <v>1</v>
      </c>
    </row>
    <row r="210" spans="1:5" x14ac:dyDescent="0.2">
      <c r="A210" t="s">
        <v>1053</v>
      </c>
      <c r="B210" t="s">
        <v>143</v>
      </c>
      <c r="C210" t="s">
        <v>71</v>
      </c>
      <c r="D210" t="s">
        <v>70</v>
      </c>
      <c r="E210">
        <v>0</v>
      </c>
    </row>
    <row r="211" spans="1:5" x14ac:dyDescent="0.2">
      <c r="A211" t="s">
        <v>446</v>
      </c>
      <c r="B211" t="s">
        <v>447</v>
      </c>
      <c r="C211" t="s">
        <v>71</v>
      </c>
      <c r="D211" t="s">
        <v>70</v>
      </c>
      <c r="E211">
        <v>3</v>
      </c>
    </row>
    <row r="212" spans="1:5" x14ac:dyDescent="0.2">
      <c r="A212" t="s">
        <v>638</v>
      </c>
      <c r="B212" t="s">
        <v>447</v>
      </c>
      <c r="C212" t="s">
        <v>71</v>
      </c>
      <c r="D212" t="s">
        <v>70</v>
      </c>
      <c r="E212">
        <v>1</v>
      </c>
    </row>
    <row r="213" spans="1:5" x14ac:dyDescent="0.2">
      <c r="A213" t="s">
        <v>578</v>
      </c>
      <c r="B213" t="s">
        <v>579</v>
      </c>
      <c r="C213" t="s">
        <v>71</v>
      </c>
      <c r="D213" t="s">
        <v>70</v>
      </c>
      <c r="E213">
        <v>1</v>
      </c>
    </row>
    <row r="214" spans="1:5" x14ac:dyDescent="0.2">
      <c r="A214" t="s">
        <v>381</v>
      </c>
      <c r="B214" t="s">
        <v>382</v>
      </c>
      <c r="C214" t="s">
        <v>71</v>
      </c>
      <c r="D214" t="s">
        <v>95</v>
      </c>
      <c r="E214">
        <v>3</v>
      </c>
    </row>
    <row r="215" spans="1:5" x14ac:dyDescent="0.2">
      <c r="A215" t="s">
        <v>265</v>
      </c>
      <c r="B215" t="s">
        <v>266</v>
      </c>
      <c r="C215" t="s">
        <v>71</v>
      </c>
      <c r="D215" t="s">
        <v>158</v>
      </c>
      <c r="E215">
        <v>3</v>
      </c>
    </row>
    <row r="216" spans="1:5" x14ac:dyDescent="0.2">
      <c r="A216" t="s">
        <v>303</v>
      </c>
      <c r="B216" t="s">
        <v>143</v>
      </c>
      <c r="C216" t="s">
        <v>71</v>
      </c>
      <c r="D216" t="s">
        <v>70</v>
      </c>
      <c r="E216">
        <v>2</v>
      </c>
    </row>
    <row r="217" spans="1:5" x14ac:dyDescent="0.2">
      <c r="A217" t="s">
        <v>233</v>
      </c>
      <c r="B217" t="s">
        <v>234</v>
      </c>
      <c r="C217" t="s">
        <v>71</v>
      </c>
      <c r="D217" t="s">
        <v>158</v>
      </c>
      <c r="E217">
        <v>3</v>
      </c>
    </row>
    <row r="218" spans="1:5" x14ac:dyDescent="0.2">
      <c r="A218" t="s">
        <v>631</v>
      </c>
      <c r="B218" t="s">
        <v>123</v>
      </c>
      <c r="C218" t="s">
        <v>71</v>
      </c>
      <c r="D218" t="s">
        <v>70</v>
      </c>
      <c r="E218">
        <v>1</v>
      </c>
    </row>
    <row r="219" spans="1:5" x14ac:dyDescent="0.2">
      <c r="A219" t="s">
        <v>23</v>
      </c>
      <c r="B219" t="s">
        <v>76</v>
      </c>
      <c r="C219" t="s">
        <v>53</v>
      </c>
      <c r="D219" t="s">
        <v>77</v>
      </c>
      <c r="E219">
        <v>1</v>
      </c>
    </row>
    <row r="220" spans="1:5" x14ac:dyDescent="0.2">
      <c r="A220" t="s">
        <v>414</v>
      </c>
      <c r="B220" t="s">
        <v>282</v>
      </c>
      <c r="C220" t="s">
        <v>71</v>
      </c>
      <c r="D220" t="s">
        <v>88</v>
      </c>
      <c r="E220">
        <v>3</v>
      </c>
    </row>
    <row r="221" spans="1:5" x14ac:dyDescent="0.2">
      <c r="A221" t="s">
        <v>194</v>
      </c>
      <c r="B221" t="s">
        <v>191</v>
      </c>
      <c r="C221" t="s">
        <v>152</v>
      </c>
      <c r="D221" t="s">
        <v>70</v>
      </c>
      <c r="E221">
        <v>12</v>
      </c>
    </row>
    <row r="222" spans="1:5" x14ac:dyDescent="0.2">
      <c r="A222" t="s">
        <v>706</v>
      </c>
      <c r="B222" t="s">
        <v>707</v>
      </c>
      <c r="C222" t="s">
        <v>53</v>
      </c>
      <c r="D222" t="s">
        <v>52</v>
      </c>
      <c r="E222">
        <v>1</v>
      </c>
    </row>
    <row r="223" spans="1:5" x14ac:dyDescent="0.2">
      <c r="A223" t="s">
        <v>275</v>
      </c>
      <c r="B223" t="s">
        <v>274</v>
      </c>
      <c r="C223" t="s">
        <v>71</v>
      </c>
      <c r="D223" t="s">
        <v>70</v>
      </c>
      <c r="E223">
        <v>2</v>
      </c>
    </row>
    <row r="224" spans="1:5" x14ac:dyDescent="0.2">
      <c r="A224" t="s">
        <v>543</v>
      </c>
      <c r="B224" t="s">
        <v>544</v>
      </c>
      <c r="C224" t="s">
        <v>71</v>
      </c>
      <c r="D224" t="s">
        <v>95</v>
      </c>
      <c r="E224">
        <v>2</v>
      </c>
    </row>
    <row r="225" spans="1:5" x14ac:dyDescent="0.2">
      <c r="A225" t="s">
        <v>178</v>
      </c>
      <c r="B225" t="s">
        <v>176</v>
      </c>
      <c r="C225" t="s">
        <v>71</v>
      </c>
      <c r="D225" t="s">
        <v>70</v>
      </c>
      <c r="E225">
        <v>2</v>
      </c>
    </row>
    <row r="226" spans="1:5" x14ac:dyDescent="0.2">
      <c r="A226" t="s">
        <v>418</v>
      </c>
      <c r="B226" t="s">
        <v>115</v>
      </c>
      <c r="C226" t="s">
        <v>71</v>
      </c>
      <c r="D226" t="s">
        <v>70</v>
      </c>
      <c r="E226">
        <v>8</v>
      </c>
    </row>
    <row r="227" spans="1:5" x14ac:dyDescent="0.2">
      <c r="A227" t="s">
        <v>415</v>
      </c>
      <c r="B227" t="s">
        <v>282</v>
      </c>
      <c r="C227" t="s">
        <v>71</v>
      </c>
      <c r="D227" t="s">
        <v>95</v>
      </c>
      <c r="E227">
        <v>2</v>
      </c>
    </row>
    <row r="228" spans="1:5" x14ac:dyDescent="0.2">
      <c r="A228" t="s">
        <v>215</v>
      </c>
      <c r="B228" t="s">
        <v>191</v>
      </c>
      <c r="C228" t="s">
        <v>152</v>
      </c>
      <c r="D228" t="s">
        <v>151</v>
      </c>
      <c r="E228">
        <v>1</v>
      </c>
    </row>
    <row r="229" spans="1:5" x14ac:dyDescent="0.2">
      <c r="A229" t="s">
        <v>118</v>
      </c>
      <c r="B229" t="s">
        <v>117</v>
      </c>
      <c r="C229" t="s">
        <v>53</v>
      </c>
      <c r="D229" t="s">
        <v>52</v>
      </c>
      <c r="E229">
        <v>3</v>
      </c>
    </row>
    <row r="230" spans="1:5" x14ac:dyDescent="0.2">
      <c r="A230" t="s">
        <v>331</v>
      </c>
      <c r="B230" t="s">
        <v>332</v>
      </c>
      <c r="C230" t="s">
        <v>71</v>
      </c>
      <c r="D230" t="s">
        <v>70</v>
      </c>
      <c r="E230">
        <v>1</v>
      </c>
    </row>
    <row r="231" spans="1:5" x14ac:dyDescent="0.2">
      <c r="A231" t="s">
        <v>211</v>
      </c>
      <c r="B231" t="s">
        <v>212</v>
      </c>
      <c r="C231" t="s">
        <v>53</v>
      </c>
      <c r="D231" t="s">
        <v>52</v>
      </c>
      <c r="E231">
        <v>1</v>
      </c>
    </row>
    <row r="232" spans="1:5" x14ac:dyDescent="0.2">
      <c r="A232" t="s">
        <v>276</v>
      </c>
      <c r="B232" t="s">
        <v>274</v>
      </c>
      <c r="C232" t="s">
        <v>71</v>
      </c>
      <c r="D232" t="s">
        <v>95</v>
      </c>
      <c r="E232">
        <v>1</v>
      </c>
    </row>
    <row r="233" spans="1:5" x14ac:dyDescent="0.2">
      <c r="A233" t="s">
        <v>606</v>
      </c>
      <c r="B233" t="s">
        <v>158</v>
      </c>
      <c r="C233" t="s">
        <v>71</v>
      </c>
      <c r="D233" t="s">
        <v>70</v>
      </c>
      <c r="E233">
        <v>1</v>
      </c>
    </row>
    <row r="234" spans="1:5" x14ac:dyDescent="0.2">
      <c r="A234" t="s">
        <v>85</v>
      </c>
      <c r="B234" t="s">
        <v>86</v>
      </c>
      <c r="C234" t="s">
        <v>71</v>
      </c>
      <c r="D234" t="s">
        <v>70</v>
      </c>
      <c r="E234">
        <v>2</v>
      </c>
    </row>
    <row r="235" spans="1:5" x14ac:dyDescent="0.2">
      <c r="A235" t="s">
        <v>91</v>
      </c>
      <c r="B235" t="s">
        <v>86</v>
      </c>
      <c r="C235" t="s">
        <v>71</v>
      </c>
      <c r="D235" t="s">
        <v>88</v>
      </c>
      <c r="E235">
        <v>1</v>
      </c>
    </row>
    <row r="236" spans="1:5" x14ac:dyDescent="0.2">
      <c r="A236" t="s">
        <v>399</v>
      </c>
      <c r="B236" t="s">
        <v>338</v>
      </c>
      <c r="C236" t="s">
        <v>71</v>
      </c>
      <c r="D236" t="s">
        <v>88</v>
      </c>
      <c r="E236">
        <v>5</v>
      </c>
    </row>
    <row r="237" spans="1:5" x14ac:dyDescent="0.2">
      <c r="A237" t="s">
        <v>236</v>
      </c>
      <c r="B237" t="s">
        <v>143</v>
      </c>
      <c r="C237" t="s">
        <v>71</v>
      </c>
      <c r="D237" t="s">
        <v>70</v>
      </c>
      <c r="E237">
        <v>18</v>
      </c>
    </row>
    <row r="238" spans="1:5" x14ac:dyDescent="0.2">
      <c r="A238" t="s">
        <v>402</v>
      </c>
      <c r="B238" t="s">
        <v>403</v>
      </c>
      <c r="C238" t="s">
        <v>71</v>
      </c>
      <c r="D238" t="s">
        <v>70</v>
      </c>
      <c r="E238">
        <v>3</v>
      </c>
    </row>
    <row r="239" spans="1:5" x14ac:dyDescent="0.2">
      <c r="A239" t="s">
        <v>680</v>
      </c>
      <c r="B239" t="s">
        <v>681</v>
      </c>
      <c r="C239" t="s">
        <v>152</v>
      </c>
      <c r="D239" t="s">
        <v>70</v>
      </c>
      <c r="E239">
        <v>1</v>
      </c>
    </row>
    <row r="240" spans="1:5" x14ac:dyDescent="0.2">
      <c r="A240" t="s">
        <v>436</v>
      </c>
      <c r="B240" t="s">
        <v>425</v>
      </c>
      <c r="C240" t="s">
        <v>71</v>
      </c>
      <c r="D240" t="s">
        <v>70</v>
      </c>
      <c r="E240">
        <v>3</v>
      </c>
    </row>
    <row r="241" spans="1:5" x14ac:dyDescent="0.2">
      <c r="A241" t="s">
        <v>759</v>
      </c>
      <c r="B241" t="s">
        <v>760</v>
      </c>
      <c r="C241" t="s">
        <v>71</v>
      </c>
      <c r="D241" t="s">
        <v>70</v>
      </c>
      <c r="E241">
        <v>1</v>
      </c>
    </row>
    <row r="242" spans="1:5" x14ac:dyDescent="0.2">
      <c r="A242" t="s">
        <v>545</v>
      </c>
      <c r="B242" t="s">
        <v>509</v>
      </c>
      <c r="C242" t="s">
        <v>71</v>
      </c>
      <c r="D242" t="s">
        <v>95</v>
      </c>
      <c r="E242">
        <v>2</v>
      </c>
    </row>
    <row r="243" spans="1:5" x14ac:dyDescent="0.2">
      <c r="A243" t="s">
        <v>221</v>
      </c>
      <c r="B243" t="s">
        <v>115</v>
      </c>
      <c r="C243" t="s">
        <v>71</v>
      </c>
      <c r="D243" t="s">
        <v>88</v>
      </c>
      <c r="E243">
        <v>6</v>
      </c>
    </row>
    <row r="244" spans="1:5" x14ac:dyDescent="0.2">
      <c r="A244" t="s">
        <v>284</v>
      </c>
      <c r="B244" t="s">
        <v>285</v>
      </c>
      <c r="C244" t="s">
        <v>71</v>
      </c>
      <c r="D244" t="s">
        <v>70</v>
      </c>
      <c r="E244">
        <v>4</v>
      </c>
    </row>
    <row r="245" spans="1:5" x14ac:dyDescent="0.2">
      <c r="A245" t="s">
        <v>406</v>
      </c>
      <c r="B245" t="s">
        <v>405</v>
      </c>
      <c r="C245" t="s">
        <v>71</v>
      </c>
      <c r="D245" t="s">
        <v>70</v>
      </c>
      <c r="E245">
        <v>7</v>
      </c>
    </row>
    <row r="246" spans="1:5" x14ac:dyDescent="0.2">
      <c r="A246" t="s">
        <v>404</v>
      </c>
      <c r="B246" t="s">
        <v>405</v>
      </c>
      <c r="C246" t="s">
        <v>71</v>
      </c>
      <c r="D246" t="s">
        <v>70</v>
      </c>
      <c r="E246">
        <v>1</v>
      </c>
    </row>
    <row r="247" spans="1:5" x14ac:dyDescent="0.2">
      <c r="A247" t="s">
        <v>1054</v>
      </c>
      <c r="B247" t="s">
        <v>143</v>
      </c>
      <c r="C247" t="s">
        <v>71</v>
      </c>
      <c r="D247" t="s">
        <v>70</v>
      </c>
      <c r="E247">
        <v>0</v>
      </c>
    </row>
    <row r="248" spans="1:5" x14ac:dyDescent="0.2">
      <c r="A248" t="s">
        <v>287</v>
      </c>
      <c r="B248" t="s">
        <v>288</v>
      </c>
      <c r="C248" t="s">
        <v>71</v>
      </c>
      <c r="D248" t="s">
        <v>70</v>
      </c>
      <c r="E248">
        <v>2</v>
      </c>
    </row>
    <row r="249" spans="1:5" x14ac:dyDescent="0.2">
      <c r="A249" t="s">
        <v>733</v>
      </c>
      <c r="B249" t="s">
        <v>734</v>
      </c>
      <c r="C249" t="s">
        <v>71</v>
      </c>
      <c r="D249" t="s">
        <v>70</v>
      </c>
      <c r="E249">
        <v>1</v>
      </c>
    </row>
    <row r="250" spans="1:5" x14ac:dyDescent="0.2">
      <c r="A250" t="s">
        <v>316</v>
      </c>
      <c r="B250" t="s">
        <v>127</v>
      </c>
      <c r="C250" t="s">
        <v>152</v>
      </c>
      <c r="D250" t="s">
        <v>70</v>
      </c>
      <c r="E250">
        <v>1</v>
      </c>
    </row>
    <row r="251" spans="1:5" x14ac:dyDescent="0.2">
      <c r="A251" t="s">
        <v>550</v>
      </c>
      <c r="B251" t="s">
        <v>551</v>
      </c>
      <c r="C251" t="s">
        <v>71</v>
      </c>
      <c r="D251" t="s">
        <v>70</v>
      </c>
      <c r="E251">
        <v>1</v>
      </c>
    </row>
    <row r="252" spans="1:5" x14ac:dyDescent="0.2">
      <c r="A252" t="s">
        <v>206</v>
      </c>
      <c r="B252" t="s">
        <v>204</v>
      </c>
      <c r="C252" t="s">
        <v>71</v>
      </c>
      <c r="D252" t="s">
        <v>70</v>
      </c>
      <c r="E252">
        <v>1</v>
      </c>
    </row>
    <row r="253" spans="1:5" x14ac:dyDescent="0.2">
      <c r="A253" t="s">
        <v>416</v>
      </c>
      <c r="B253" t="s">
        <v>282</v>
      </c>
      <c r="C253" t="s">
        <v>71</v>
      </c>
      <c r="D253" t="s">
        <v>70</v>
      </c>
      <c r="E253">
        <v>7</v>
      </c>
    </row>
    <row r="254" spans="1:5" x14ac:dyDescent="0.2">
      <c r="A254" t="s">
        <v>667</v>
      </c>
      <c r="B254" t="s">
        <v>312</v>
      </c>
      <c r="C254" t="s">
        <v>71</v>
      </c>
      <c r="D254" t="s">
        <v>70</v>
      </c>
      <c r="E254">
        <v>1</v>
      </c>
    </row>
    <row r="255" spans="1:5" x14ac:dyDescent="0.2">
      <c r="A255" t="s">
        <v>546</v>
      </c>
      <c r="B255" t="s">
        <v>547</v>
      </c>
      <c r="C255" t="s">
        <v>71</v>
      </c>
      <c r="D255" t="s">
        <v>70</v>
      </c>
      <c r="E255">
        <v>1</v>
      </c>
    </row>
    <row r="256" spans="1:5" x14ac:dyDescent="0.2">
      <c r="A256" t="s">
        <v>424</v>
      </c>
      <c r="B256" t="s">
        <v>425</v>
      </c>
      <c r="C256" t="s">
        <v>71</v>
      </c>
      <c r="D256" t="s">
        <v>70</v>
      </c>
      <c r="E256">
        <v>2</v>
      </c>
    </row>
    <row r="257" spans="1:5" x14ac:dyDescent="0.2">
      <c r="A257" t="s">
        <v>401</v>
      </c>
      <c r="B257" t="s">
        <v>208</v>
      </c>
      <c r="C257" t="s">
        <v>71</v>
      </c>
      <c r="D257" t="s">
        <v>88</v>
      </c>
      <c r="E257">
        <v>1</v>
      </c>
    </row>
    <row r="258" spans="1:5" x14ac:dyDescent="0.2">
      <c r="A258" t="s">
        <v>653</v>
      </c>
      <c r="B258" t="s">
        <v>654</v>
      </c>
      <c r="C258" t="s">
        <v>71</v>
      </c>
      <c r="D258" t="s">
        <v>95</v>
      </c>
      <c r="E258">
        <v>2</v>
      </c>
    </row>
    <row r="259" spans="1:5" x14ac:dyDescent="0.2">
      <c r="A259" t="s">
        <v>505</v>
      </c>
      <c r="B259" t="s">
        <v>115</v>
      </c>
      <c r="C259" t="s">
        <v>71</v>
      </c>
      <c r="D259" t="s">
        <v>70</v>
      </c>
      <c r="E259">
        <v>1</v>
      </c>
    </row>
    <row r="260" spans="1:5" x14ac:dyDescent="0.2">
      <c r="A260" t="s">
        <v>650</v>
      </c>
      <c r="B260" t="s">
        <v>191</v>
      </c>
      <c r="C260" t="s">
        <v>71</v>
      </c>
      <c r="D260" t="s">
        <v>70</v>
      </c>
      <c r="E260">
        <v>1</v>
      </c>
    </row>
    <row r="261" spans="1:5" x14ac:dyDescent="0.2">
      <c r="A261" t="s">
        <v>196</v>
      </c>
      <c r="B261" t="s">
        <v>197</v>
      </c>
      <c r="C261" t="s">
        <v>71</v>
      </c>
      <c r="D261" t="s">
        <v>70</v>
      </c>
      <c r="E261">
        <v>16</v>
      </c>
    </row>
    <row r="262" spans="1:5" x14ac:dyDescent="0.2">
      <c r="A262" t="s">
        <v>548</v>
      </c>
      <c r="B262" t="s">
        <v>94</v>
      </c>
      <c r="C262" t="s">
        <v>71</v>
      </c>
      <c r="D262" t="s">
        <v>70</v>
      </c>
      <c r="E262">
        <v>3</v>
      </c>
    </row>
    <row r="263" spans="1:5" x14ac:dyDescent="0.2">
      <c r="A263" t="s">
        <v>536</v>
      </c>
      <c r="B263" t="s">
        <v>191</v>
      </c>
      <c r="C263" t="s">
        <v>152</v>
      </c>
      <c r="D263" t="s">
        <v>88</v>
      </c>
      <c r="E263">
        <v>2</v>
      </c>
    </row>
    <row r="264" spans="1:5" x14ac:dyDescent="0.2">
      <c r="A264" t="s">
        <v>190</v>
      </c>
      <c r="B264" t="s">
        <v>191</v>
      </c>
      <c r="C264" t="s">
        <v>152</v>
      </c>
      <c r="D264" t="s">
        <v>70</v>
      </c>
      <c r="E264">
        <v>11</v>
      </c>
    </row>
    <row r="265" spans="1:5" x14ac:dyDescent="0.2">
      <c r="A265" t="s">
        <v>410</v>
      </c>
      <c r="B265" t="s">
        <v>409</v>
      </c>
      <c r="C265" t="s">
        <v>71</v>
      </c>
      <c r="D265" t="s">
        <v>70</v>
      </c>
      <c r="E265">
        <v>5</v>
      </c>
    </row>
    <row r="266" spans="1:5" x14ac:dyDescent="0.2">
      <c r="A266" t="s">
        <v>539</v>
      </c>
      <c r="B266" t="s">
        <v>540</v>
      </c>
      <c r="C266" t="s">
        <v>71</v>
      </c>
      <c r="D266" t="s">
        <v>70</v>
      </c>
      <c r="E266">
        <v>1</v>
      </c>
    </row>
    <row r="267" spans="1:5" x14ac:dyDescent="0.2">
      <c r="A267" t="s">
        <v>742</v>
      </c>
      <c r="B267" t="s">
        <v>743</v>
      </c>
      <c r="C267" t="s">
        <v>71</v>
      </c>
      <c r="D267" t="s">
        <v>70</v>
      </c>
      <c r="E267">
        <v>1</v>
      </c>
    </row>
    <row r="268" spans="1:5" x14ac:dyDescent="0.2">
      <c r="A268" t="s">
        <v>352</v>
      </c>
      <c r="B268" t="s">
        <v>350</v>
      </c>
      <c r="C268" t="s">
        <v>71</v>
      </c>
      <c r="D268" t="s">
        <v>95</v>
      </c>
      <c r="E268">
        <v>4</v>
      </c>
    </row>
    <row r="269" spans="1:5" x14ac:dyDescent="0.2">
      <c r="A269" t="s">
        <v>241</v>
      </c>
      <c r="B269" t="s">
        <v>242</v>
      </c>
      <c r="C269" t="s">
        <v>71</v>
      </c>
      <c r="D269" t="s">
        <v>88</v>
      </c>
      <c r="E269">
        <v>3</v>
      </c>
    </row>
    <row r="270" spans="1:5" x14ac:dyDescent="0.2">
      <c r="A270" t="s">
        <v>426</v>
      </c>
      <c r="B270" t="s">
        <v>132</v>
      </c>
      <c r="C270" t="s">
        <v>71</v>
      </c>
      <c r="D270" t="s">
        <v>70</v>
      </c>
      <c r="E270">
        <v>5</v>
      </c>
    </row>
    <row r="271" spans="1:5" x14ac:dyDescent="0.2">
      <c r="A271" t="s">
        <v>83</v>
      </c>
      <c r="B271" t="s">
        <v>84</v>
      </c>
      <c r="C271" t="s">
        <v>53</v>
      </c>
      <c r="D271" t="s">
        <v>59</v>
      </c>
      <c r="E271">
        <v>1</v>
      </c>
    </row>
    <row r="272" spans="1:5" x14ac:dyDescent="0.2">
      <c r="A272" t="s">
        <v>557</v>
      </c>
      <c r="B272" t="s">
        <v>143</v>
      </c>
      <c r="C272" t="s">
        <v>152</v>
      </c>
      <c r="D272" t="s">
        <v>180</v>
      </c>
      <c r="E272">
        <v>1</v>
      </c>
    </row>
    <row r="273" spans="1:5" x14ac:dyDescent="0.2">
      <c r="A273" t="s">
        <v>739</v>
      </c>
      <c r="B273" t="s">
        <v>740</v>
      </c>
      <c r="C273" t="s">
        <v>71</v>
      </c>
      <c r="D273" t="s">
        <v>88</v>
      </c>
      <c r="E273">
        <v>1</v>
      </c>
    </row>
    <row r="274" spans="1:5" x14ac:dyDescent="0.2">
      <c r="A274" t="s">
        <v>395</v>
      </c>
      <c r="B274" t="s">
        <v>160</v>
      </c>
      <c r="C274" t="s">
        <v>152</v>
      </c>
      <c r="D274" t="s">
        <v>180</v>
      </c>
      <c r="E274">
        <v>4</v>
      </c>
    </row>
    <row r="275" spans="1:5" x14ac:dyDescent="0.2">
      <c r="A275" t="s">
        <v>528</v>
      </c>
      <c r="B275" t="s">
        <v>160</v>
      </c>
      <c r="C275" t="s">
        <v>152</v>
      </c>
      <c r="D275" t="s">
        <v>70</v>
      </c>
      <c r="E275">
        <v>1</v>
      </c>
    </row>
    <row r="276" spans="1:5" x14ac:dyDescent="0.2">
      <c r="A276" t="s">
        <v>394</v>
      </c>
      <c r="B276" t="s">
        <v>160</v>
      </c>
      <c r="C276" t="s">
        <v>152</v>
      </c>
      <c r="D276" t="s">
        <v>180</v>
      </c>
      <c r="E276">
        <v>3</v>
      </c>
    </row>
    <row r="277" spans="1:5" x14ac:dyDescent="0.2">
      <c r="A277" t="s">
        <v>228</v>
      </c>
      <c r="B277" t="s">
        <v>229</v>
      </c>
      <c r="C277" t="s">
        <v>71</v>
      </c>
      <c r="D277" t="s">
        <v>70</v>
      </c>
      <c r="E277">
        <v>2</v>
      </c>
    </row>
    <row r="278" spans="1:5" x14ac:dyDescent="0.2">
      <c r="A278" t="s">
        <v>177</v>
      </c>
      <c r="B278" t="s">
        <v>176</v>
      </c>
      <c r="C278" t="s">
        <v>71</v>
      </c>
      <c r="D278" t="s">
        <v>70</v>
      </c>
      <c r="E278">
        <v>1</v>
      </c>
    </row>
    <row r="279" spans="1:5" x14ac:dyDescent="0.2">
      <c r="A279" t="s">
        <v>513</v>
      </c>
      <c r="B279" t="s">
        <v>143</v>
      </c>
      <c r="C279" t="s">
        <v>152</v>
      </c>
      <c r="D279" t="s">
        <v>70</v>
      </c>
      <c r="E279">
        <v>5</v>
      </c>
    </row>
    <row r="280" spans="1:5" x14ac:dyDescent="0.2">
      <c r="A280" t="s">
        <v>157</v>
      </c>
      <c r="B280" t="s">
        <v>155</v>
      </c>
      <c r="C280" t="s">
        <v>152</v>
      </c>
      <c r="D280" t="s">
        <v>70</v>
      </c>
      <c r="E280">
        <v>3</v>
      </c>
    </row>
    <row r="281" spans="1:5" x14ac:dyDescent="0.2">
      <c r="A281" t="s">
        <v>351</v>
      </c>
      <c r="B281" t="s">
        <v>350</v>
      </c>
      <c r="C281" t="s">
        <v>71</v>
      </c>
      <c r="D281" t="s">
        <v>70</v>
      </c>
      <c r="E281">
        <v>1</v>
      </c>
    </row>
    <row r="282" spans="1:5" x14ac:dyDescent="0.2">
      <c r="A282" t="s">
        <v>135</v>
      </c>
      <c r="B282" t="s">
        <v>136</v>
      </c>
      <c r="C282" t="s">
        <v>71</v>
      </c>
      <c r="D282" t="s">
        <v>70</v>
      </c>
      <c r="E282">
        <v>10</v>
      </c>
    </row>
    <row r="283" spans="1:5" x14ac:dyDescent="0.2">
      <c r="A283" t="s">
        <v>676</v>
      </c>
      <c r="B283" t="s">
        <v>673</v>
      </c>
      <c r="C283" t="s">
        <v>152</v>
      </c>
      <c r="D283" t="s">
        <v>70</v>
      </c>
      <c r="E283">
        <v>1</v>
      </c>
    </row>
    <row r="284" spans="1:5" x14ac:dyDescent="0.2">
      <c r="A284" t="s">
        <v>365</v>
      </c>
      <c r="B284" t="s">
        <v>366</v>
      </c>
      <c r="C284" t="s">
        <v>71</v>
      </c>
      <c r="D284" t="s">
        <v>70</v>
      </c>
      <c r="E284">
        <v>3</v>
      </c>
    </row>
    <row r="285" spans="1:5" x14ac:dyDescent="0.2">
      <c r="A285" t="s">
        <v>122</v>
      </c>
      <c r="B285" t="s">
        <v>123</v>
      </c>
      <c r="C285" t="s">
        <v>53</v>
      </c>
      <c r="D285" t="s">
        <v>82</v>
      </c>
      <c r="E285">
        <v>1</v>
      </c>
    </row>
    <row r="286" spans="1:5" x14ac:dyDescent="0.2">
      <c r="A286" t="s">
        <v>101</v>
      </c>
      <c r="B286" t="s">
        <v>102</v>
      </c>
      <c r="C286" t="s">
        <v>53</v>
      </c>
      <c r="D286" t="s">
        <v>59</v>
      </c>
      <c r="E286">
        <v>1</v>
      </c>
    </row>
    <row r="287" spans="1:5" x14ac:dyDescent="0.2">
      <c r="A287" t="s">
        <v>263</v>
      </c>
      <c r="B287" t="s">
        <v>264</v>
      </c>
      <c r="C287" t="s">
        <v>71</v>
      </c>
      <c r="D287" t="s">
        <v>70</v>
      </c>
      <c r="E287">
        <v>2</v>
      </c>
    </row>
    <row r="288" spans="1:5" x14ac:dyDescent="0.2">
      <c r="A288" t="s">
        <v>478</v>
      </c>
      <c r="B288" t="s">
        <v>143</v>
      </c>
      <c r="C288" t="s">
        <v>152</v>
      </c>
      <c r="D288" t="s">
        <v>70</v>
      </c>
      <c r="E288">
        <v>2</v>
      </c>
    </row>
    <row r="289" spans="1:5" x14ac:dyDescent="0.2">
      <c r="A289" t="s">
        <v>87</v>
      </c>
      <c r="B289" t="s">
        <v>86</v>
      </c>
      <c r="C289" t="s">
        <v>71</v>
      </c>
      <c r="D289" t="s">
        <v>88</v>
      </c>
      <c r="E289">
        <v>1</v>
      </c>
    </row>
    <row r="290" spans="1:5" x14ac:dyDescent="0.2">
      <c r="A290" t="s">
        <v>672</v>
      </c>
      <c r="B290" t="s">
        <v>673</v>
      </c>
      <c r="C290" t="s">
        <v>71</v>
      </c>
      <c r="D290" t="s">
        <v>70</v>
      </c>
      <c r="E290">
        <v>1</v>
      </c>
    </row>
    <row r="291" spans="1:5" x14ac:dyDescent="0.2">
      <c r="A291" t="s">
        <v>582</v>
      </c>
      <c r="B291" t="s">
        <v>579</v>
      </c>
      <c r="C291" t="s">
        <v>71</v>
      </c>
      <c r="D291" t="s">
        <v>70</v>
      </c>
      <c r="E291">
        <v>1</v>
      </c>
    </row>
    <row r="292" spans="1:5" x14ac:dyDescent="0.2">
      <c r="A292" t="s">
        <v>411</v>
      </c>
      <c r="B292" t="s">
        <v>409</v>
      </c>
      <c r="C292" t="s">
        <v>71</v>
      </c>
      <c r="D292" t="s">
        <v>95</v>
      </c>
      <c r="E292">
        <v>11</v>
      </c>
    </row>
    <row r="293" spans="1:5" x14ac:dyDescent="0.2">
      <c r="A293" t="s">
        <v>216</v>
      </c>
      <c r="B293" t="s">
        <v>191</v>
      </c>
      <c r="C293" t="s">
        <v>152</v>
      </c>
      <c r="D293" t="s">
        <v>66</v>
      </c>
      <c r="E293">
        <v>1</v>
      </c>
    </row>
    <row r="294" spans="1:5" x14ac:dyDescent="0.2">
      <c r="A294" t="s">
        <v>224</v>
      </c>
      <c r="B294" t="s">
        <v>225</v>
      </c>
      <c r="C294" t="s">
        <v>71</v>
      </c>
      <c r="D294" t="s">
        <v>70</v>
      </c>
      <c r="E294">
        <v>1</v>
      </c>
    </row>
    <row r="295" spans="1:5" x14ac:dyDescent="0.2">
      <c r="A295" t="s">
        <v>277</v>
      </c>
      <c r="B295" t="s">
        <v>274</v>
      </c>
      <c r="C295" t="s">
        <v>71</v>
      </c>
      <c r="D295" t="s">
        <v>70</v>
      </c>
      <c r="E295">
        <v>1</v>
      </c>
    </row>
    <row r="296" spans="1:5" x14ac:dyDescent="0.2">
      <c r="A296" t="s">
        <v>131</v>
      </c>
      <c r="B296" t="s">
        <v>132</v>
      </c>
      <c r="C296" t="s">
        <v>71</v>
      </c>
      <c r="D296" t="s">
        <v>95</v>
      </c>
      <c r="E296">
        <v>7</v>
      </c>
    </row>
    <row r="297" spans="1:5" x14ac:dyDescent="0.2">
      <c r="A297" t="s">
        <v>675</v>
      </c>
      <c r="B297" t="s">
        <v>673</v>
      </c>
      <c r="C297" t="s">
        <v>152</v>
      </c>
      <c r="D297" t="s">
        <v>70</v>
      </c>
      <c r="E297">
        <v>1</v>
      </c>
    </row>
    <row r="298" spans="1:5" x14ac:dyDescent="0.2">
      <c r="A298" t="s">
        <v>311</v>
      </c>
      <c r="B298" t="s">
        <v>312</v>
      </c>
      <c r="C298" t="s">
        <v>71</v>
      </c>
      <c r="D298" t="s">
        <v>70</v>
      </c>
      <c r="E298">
        <v>3</v>
      </c>
    </row>
    <row r="299" spans="1:5" x14ac:dyDescent="0.2">
      <c r="A299" t="s">
        <v>214</v>
      </c>
      <c r="B299" t="s">
        <v>212</v>
      </c>
      <c r="C299" t="s">
        <v>71</v>
      </c>
      <c r="D299" t="s">
        <v>70</v>
      </c>
      <c r="E299">
        <v>2</v>
      </c>
    </row>
    <row r="300" spans="1:5" x14ac:dyDescent="0.2">
      <c r="A300" t="s">
        <v>373</v>
      </c>
      <c r="B300" t="s">
        <v>374</v>
      </c>
      <c r="C300" t="s">
        <v>71</v>
      </c>
      <c r="D300" t="s">
        <v>70</v>
      </c>
      <c r="E300">
        <v>2</v>
      </c>
    </row>
    <row r="301" spans="1:5" x14ac:dyDescent="0.2">
      <c r="A301" t="s">
        <v>358</v>
      </c>
      <c r="B301" t="s">
        <v>359</v>
      </c>
      <c r="C301" t="s">
        <v>71</v>
      </c>
      <c r="D301" t="s">
        <v>70</v>
      </c>
      <c r="E301">
        <v>1</v>
      </c>
    </row>
    <row r="302" spans="1:5" x14ac:dyDescent="0.2">
      <c r="A302" t="s">
        <v>270</v>
      </c>
      <c r="B302" t="s">
        <v>271</v>
      </c>
      <c r="C302" t="s">
        <v>71</v>
      </c>
      <c r="D302" t="s">
        <v>70</v>
      </c>
      <c r="E302">
        <v>1</v>
      </c>
    </row>
    <row r="303" spans="1:5" x14ac:dyDescent="0.2">
      <c r="A303" t="s">
        <v>499</v>
      </c>
      <c r="B303" t="s">
        <v>500</v>
      </c>
      <c r="C303" t="s">
        <v>71</v>
      </c>
      <c r="D303" t="s">
        <v>70</v>
      </c>
      <c r="E303">
        <v>2</v>
      </c>
    </row>
    <row r="304" spans="1:5" x14ac:dyDescent="0.2">
      <c r="A304" t="s">
        <v>280</v>
      </c>
      <c r="B304" t="s">
        <v>274</v>
      </c>
      <c r="C304" t="s">
        <v>71</v>
      </c>
      <c r="D304" t="s">
        <v>70</v>
      </c>
      <c r="E304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263"/>
  <sheetViews>
    <sheetView workbookViewId="0">
      <selection activeCell="C263" sqref="C263"/>
    </sheetView>
  </sheetViews>
  <sheetFormatPr baseColWidth="10" defaultColWidth="8.83203125" defaultRowHeight="15" x14ac:dyDescent="0.2"/>
  <cols>
    <col min="1" max="1" width="34.33203125" customWidth="1"/>
    <col min="2" max="2" width="9.1640625" customWidth="1"/>
    <col min="3" max="3" width="12.5" customWidth="1"/>
    <col min="4" max="4" width="10.5" style="2" bestFit="1" customWidth="1"/>
  </cols>
  <sheetData>
    <row r="1" spans="1:4" x14ac:dyDescent="0.2">
      <c r="A1" t="s">
        <v>39</v>
      </c>
      <c r="B1" t="s">
        <v>1055</v>
      </c>
      <c r="C1" s="2" t="s">
        <v>1056</v>
      </c>
      <c r="D1" t="s">
        <v>1057</v>
      </c>
    </row>
    <row r="2" spans="1:4" hidden="1" x14ac:dyDescent="0.2">
      <c r="A2" s="14" t="s">
        <v>21</v>
      </c>
      <c r="B2" t="s">
        <v>801</v>
      </c>
      <c r="C2" s="2">
        <v>34005</v>
      </c>
      <c r="D2">
        <v>185</v>
      </c>
    </row>
    <row r="3" spans="1:4" hidden="1" x14ac:dyDescent="0.2">
      <c r="A3" s="14" t="s">
        <v>133</v>
      </c>
      <c r="B3" t="s">
        <v>801</v>
      </c>
      <c r="C3" s="2" t="s">
        <v>158</v>
      </c>
      <c r="D3"/>
    </row>
    <row r="4" spans="1:4" hidden="1" x14ac:dyDescent="0.2">
      <c r="A4" s="14" t="s">
        <v>137</v>
      </c>
      <c r="B4" t="s">
        <v>801</v>
      </c>
      <c r="C4" s="2">
        <v>26057</v>
      </c>
      <c r="D4"/>
    </row>
    <row r="5" spans="1:4" hidden="1" x14ac:dyDescent="0.2">
      <c r="A5" s="14" t="s">
        <v>144</v>
      </c>
      <c r="B5" t="s">
        <v>801</v>
      </c>
      <c r="C5" s="2">
        <v>34513</v>
      </c>
      <c r="D5">
        <v>170</v>
      </c>
    </row>
    <row r="6" spans="1:4" hidden="1" x14ac:dyDescent="0.2">
      <c r="A6" s="14" t="s">
        <v>156</v>
      </c>
      <c r="B6" t="s">
        <v>801</v>
      </c>
      <c r="C6" s="2">
        <v>33530</v>
      </c>
      <c r="D6">
        <v>169</v>
      </c>
    </row>
    <row r="7" spans="1:4" hidden="1" x14ac:dyDescent="0.2">
      <c r="A7" s="14" t="s">
        <v>192</v>
      </c>
      <c r="B7" t="s">
        <v>801</v>
      </c>
      <c r="C7" s="2">
        <v>31833</v>
      </c>
      <c r="D7"/>
    </row>
    <row r="8" spans="1:4" hidden="1" x14ac:dyDescent="0.2">
      <c r="A8" s="14" t="s">
        <v>198</v>
      </c>
      <c r="B8" t="s">
        <v>801</v>
      </c>
      <c r="C8" s="2">
        <v>34760</v>
      </c>
      <c r="D8">
        <v>173</v>
      </c>
    </row>
    <row r="9" spans="1:4" hidden="1" x14ac:dyDescent="0.2">
      <c r="A9" s="14" t="s">
        <v>205</v>
      </c>
      <c r="B9" t="s">
        <v>801</v>
      </c>
      <c r="C9" s="2">
        <v>34295</v>
      </c>
      <c r="D9"/>
    </row>
    <row r="10" spans="1:4" hidden="1" x14ac:dyDescent="0.2">
      <c r="A10" s="14" t="s">
        <v>209</v>
      </c>
      <c r="B10" t="s">
        <v>801</v>
      </c>
      <c r="C10" s="2">
        <v>34193</v>
      </c>
      <c r="D10">
        <v>173</v>
      </c>
    </row>
    <row r="11" spans="1:4" hidden="1" x14ac:dyDescent="0.2">
      <c r="A11" s="14" t="s">
        <v>223</v>
      </c>
      <c r="B11" t="s">
        <v>801</v>
      </c>
      <c r="C11" s="2">
        <v>32360</v>
      </c>
      <c r="D11">
        <v>178</v>
      </c>
    </row>
    <row r="12" spans="1:4" hidden="1" x14ac:dyDescent="0.2">
      <c r="A12" s="14" t="s">
        <v>232</v>
      </c>
      <c r="B12" t="s">
        <v>801</v>
      </c>
      <c r="C12" s="2">
        <v>34288</v>
      </c>
      <c r="D12">
        <v>180</v>
      </c>
    </row>
    <row r="13" spans="1:4" hidden="1" x14ac:dyDescent="0.2">
      <c r="A13" s="14" t="s">
        <v>1058</v>
      </c>
      <c r="B13" t="s">
        <v>801</v>
      </c>
      <c r="C13" s="2">
        <v>32396</v>
      </c>
      <c r="D13"/>
    </row>
    <row r="14" spans="1:4" x14ac:dyDescent="0.2">
      <c r="A14" s="14" t="s">
        <v>235</v>
      </c>
      <c r="B14" t="s">
        <v>779</v>
      </c>
      <c r="C14" s="2">
        <v>31439</v>
      </c>
      <c r="D14">
        <v>154</v>
      </c>
    </row>
    <row r="15" spans="1:4" hidden="1" x14ac:dyDescent="0.2">
      <c r="A15" s="14" t="s">
        <v>237</v>
      </c>
      <c r="B15" t="s">
        <v>801</v>
      </c>
      <c r="C15" s="2">
        <v>33592</v>
      </c>
      <c r="D15">
        <v>175</v>
      </c>
    </row>
    <row r="16" spans="1:4" hidden="1" x14ac:dyDescent="0.2">
      <c r="A16" s="14" t="s">
        <v>243</v>
      </c>
      <c r="B16" t="s">
        <v>801</v>
      </c>
      <c r="C16" s="2">
        <v>31610</v>
      </c>
      <c r="D16">
        <v>164</v>
      </c>
    </row>
    <row r="17" spans="1:4" hidden="1" x14ac:dyDescent="0.2">
      <c r="A17" s="14" t="s">
        <v>244</v>
      </c>
      <c r="B17" t="s">
        <v>801</v>
      </c>
      <c r="C17" s="2">
        <v>31275</v>
      </c>
      <c r="D17">
        <v>178</v>
      </c>
    </row>
    <row r="18" spans="1:4" hidden="1" x14ac:dyDescent="0.2">
      <c r="A18" s="14" t="s">
        <v>246</v>
      </c>
      <c r="B18" t="s">
        <v>801</v>
      </c>
      <c r="C18" s="2">
        <v>25996</v>
      </c>
      <c r="D18">
        <v>164</v>
      </c>
    </row>
    <row r="19" spans="1:4" x14ac:dyDescent="0.2">
      <c r="A19" s="14" t="s">
        <v>248</v>
      </c>
      <c r="B19" t="s">
        <v>779</v>
      </c>
      <c r="C19" s="2">
        <v>36984</v>
      </c>
      <c r="D19">
        <v>155</v>
      </c>
    </row>
    <row r="20" spans="1:4" hidden="1" x14ac:dyDescent="0.2">
      <c r="A20" s="14" t="s">
        <v>253</v>
      </c>
      <c r="B20" t="s">
        <v>801</v>
      </c>
      <c r="C20" s="2" t="s">
        <v>158</v>
      </c>
      <c r="D20"/>
    </row>
    <row r="21" spans="1:4" hidden="1" x14ac:dyDescent="0.2">
      <c r="A21" s="14" t="s">
        <v>254</v>
      </c>
      <c r="B21" t="s">
        <v>801</v>
      </c>
      <c r="C21" s="2">
        <v>36053</v>
      </c>
      <c r="D21">
        <v>182</v>
      </c>
    </row>
    <row r="22" spans="1:4" hidden="1" x14ac:dyDescent="0.2">
      <c r="A22" s="14" t="s">
        <v>259</v>
      </c>
      <c r="B22" t="s">
        <v>801</v>
      </c>
      <c r="C22" s="2">
        <v>33034</v>
      </c>
      <c r="D22">
        <v>170</v>
      </c>
    </row>
    <row r="23" spans="1:4" hidden="1" x14ac:dyDescent="0.2">
      <c r="A23" s="14" t="s">
        <v>260</v>
      </c>
      <c r="B23" t="s">
        <v>801</v>
      </c>
      <c r="C23" s="2">
        <v>30676</v>
      </c>
      <c r="D23"/>
    </row>
    <row r="24" spans="1:4" hidden="1" x14ac:dyDescent="0.2">
      <c r="A24" s="14" t="s">
        <v>261</v>
      </c>
      <c r="B24" t="s">
        <v>801</v>
      </c>
      <c r="C24" s="2">
        <v>27102</v>
      </c>
      <c r="D24">
        <v>178</v>
      </c>
    </row>
    <row r="25" spans="1:4" hidden="1" x14ac:dyDescent="0.2">
      <c r="A25" s="14" t="s">
        <v>262</v>
      </c>
      <c r="B25" t="s">
        <v>801</v>
      </c>
      <c r="C25" s="2">
        <v>28756</v>
      </c>
      <c r="D25">
        <v>176</v>
      </c>
    </row>
    <row r="26" spans="1:4" hidden="1" x14ac:dyDescent="0.2">
      <c r="A26" s="14" t="s">
        <v>269</v>
      </c>
      <c r="B26" t="s">
        <v>801</v>
      </c>
      <c r="C26" s="2">
        <v>27650</v>
      </c>
      <c r="D26">
        <v>172</v>
      </c>
    </row>
    <row r="27" spans="1:4" hidden="1" x14ac:dyDescent="0.2">
      <c r="A27" s="14" t="s">
        <v>283</v>
      </c>
      <c r="B27" t="s">
        <v>801</v>
      </c>
      <c r="C27" s="2" t="s">
        <v>158</v>
      </c>
      <c r="D27"/>
    </row>
    <row r="28" spans="1:4" hidden="1" x14ac:dyDescent="0.2">
      <c r="A28" s="14" t="s">
        <v>286</v>
      </c>
      <c r="B28" t="s">
        <v>801</v>
      </c>
      <c r="C28" s="2">
        <v>32299</v>
      </c>
      <c r="D28">
        <v>170</v>
      </c>
    </row>
    <row r="29" spans="1:4" hidden="1" x14ac:dyDescent="0.2">
      <c r="A29" s="14" t="s">
        <v>292</v>
      </c>
      <c r="B29" t="s">
        <v>801</v>
      </c>
      <c r="C29" s="2">
        <v>30911</v>
      </c>
      <c r="D29">
        <v>171</v>
      </c>
    </row>
    <row r="30" spans="1:4" hidden="1" x14ac:dyDescent="0.2">
      <c r="A30" s="14" t="s">
        <v>293</v>
      </c>
      <c r="B30" t="s">
        <v>801</v>
      </c>
      <c r="C30" s="2" t="s">
        <v>158</v>
      </c>
      <c r="D30"/>
    </row>
    <row r="31" spans="1:4" hidden="1" x14ac:dyDescent="0.2">
      <c r="A31" s="14" t="s">
        <v>296</v>
      </c>
      <c r="B31" t="s">
        <v>801</v>
      </c>
      <c r="C31" s="2" t="s">
        <v>158</v>
      </c>
      <c r="D31"/>
    </row>
    <row r="32" spans="1:4" hidden="1" x14ac:dyDescent="0.2">
      <c r="A32" s="14" t="s">
        <v>16</v>
      </c>
      <c r="B32" t="s">
        <v>801</v>
      </c>
      <c r="C32" s="2">
        <v>29699</v>
      </c>
      <c r="D32">
        <v>184</v>
      </c>
    </row>
    <row r="33" spans="1:4" hidden="1" x14ac:dyDescent="0.2">
      <c r="A33" s="14" t="s">
        <v>315</v>
      </c>
      <c r="B33" t="s">
        <v>801</v>
      </c>
      <c r="C33" s="2">
        <v>27307</v>
      </c>
      <c r="D33">
        <v>177</v>
      </c>
    </row>
    <row r="34" spans="1:4" hidden="1" x14ac:dyDescent="0.2">
      <c r="A34" s="14" t="s">
        <v>318</v>
      </c>
      <c r="B34" t="s">
        <v>801</v>
      </c>
      <c r="C34" s="2">
        <v>34467</v>
      </c>
      <c r="D34">
        <v>170</v>
      </c>
    </row>
    <row r="35" spans="1:4" hidden="1" x14ac:dyDescent="0.2">
      <c r="A35" s="14" t="s">
        <v>1059</v>
      </c>
      <c r="B35" t="s">
        <v>801</v>
      </c>
      <c r="C35" s="2" t="s">
        <v>158</v>
      </c>
      <c r="D35"/>
    </row>
    <row r="36" spans="1:4" hidden="1" x14ac:dyDescent="0.2">
      <c r="A36" s="14" t="s">
        <v>335</v>
      </c>
      <c r="B36" t="s">
        <v>801</v>
      </c>
      <c r="C36" s="2">
        <v>28352</v>
      </c>
      <c r="D36">
        <v>177</v>
      </c>
    </row>
    <row r="37" spans="1:4" hidden="1" x14ac:dyDescent="0.2">
      <c r="A37" s="14" t="s">
        <v>336</v>
      </c>
      <c r="B37" t="s">
        <v>801</v>
      </c>
      <c r="C37" s="2">
        <v>31082</v>
      </c>
      <c r="D37">
        <v>178</v>
      </c>
    </row>
    <row r="38" spans="1:4" hidden="1" x14ac:dyDescent="0.2">
      <c r="A38" s="14" t="s">
        <v>346</v>
      </c>
      <c r="B38" t="s">
        <v>801</v>
      </c>
      <c r="C38" s="2">
        <v>34071</v>
      </c>
      <c r="D38">
        <v>170</v>
      </c>
    </row>
    <row r="39" spans="1:4" hidden="1" x14ac:dyDescent="0.2">
      <c r="A39" s="14" t="s">
        <v>347</v>
      </c>
      <c r="B39" t="s">
        <v>801</v>
      </c>
      <c r="C39" s="2">
        <v>27995</v>
      </c>
      <c r="D39">
        <v>165</v>
      </c>
    </row>
    <row r="40" spans="1:4" hidden="1" x14ac:dyDescent="0.2">
      <c r="A40" s="14" t="s">
        <v>390</v>
      </c>
      <c r="B40" t="s">
        <v>801</v>
      </c>
      <c r="C40" s="2">
        <v>34326</v>
      </c>
      <c r="D40">
        <v>162</v>
      </c>
    </row>
    <row r="41" spans="1:4" hidden="1" x14ac:dyDescent="0.2">
      <c r="A41" s="14" t="s">
        <v>393</v>
      </c>
      <c r="B41" t="s">
        <v>801</v>
      </c>
      <c r="C41" s="2">
        <v>27590</v>
      </c>
      <c r="D41">
        <v>173</v>
      </c>
    </row>
    <row r="42" spans="1:4" hidden="1" x14ac:dyDescent="0.2">
      <c r="A42" s="14" t="s">
        <v>400</v>
      </c>
      <c r="B42" t="s">
        <v>801</v>
      </c>
      <c r="C42" s="2">
        <v>32522</v>
      </c>
      <c r="D42"/>
    </row>
    <row r="43" spans="1:4" hidden="1" x14ac:dyDescent="0.2">
      <c r="A43" s="14" t="s">
        <v>31</v>
      </c>
      <c r="B43" t="s">
        <v>801</v>
      </c>
      <c r="C43" s="2">
        <v>32721</v>
      </c>
      <c r="D43">
        <v>170</v>
      </c>
    </row>
    <row r="44" spans="1:4" hidden="1" x14ac:dyDescent="0.2">
      <c r="A44" s="14" t="s">
        <v>427</v>
      </c>
      <c r="B44" t="s">
        <v>801</v>
      </c>
      <c r="C44" s="2">
        <v>34847</v>
      </c>
      <c r="D44">
        <v>181</v>
      </c>
    </row>
    <row r="45" spans="1:4" hidden="1" x14ac:dyDescent="0.2">
      <c r="A45" s="14" t="s">
        <v>428</v>
      </c>
      <c r="B45" t="s">
        <v>801</v>
      </c>
      <c r="C45" s="2">
        <v>34076</v>
      </c>
      <c r="D45"/>
    </row>
    <row r="46" spans="1:4" hidden="1" x14ac:dyDescent="0.2">
      <c r="A46" s="14" t="s">
        <v>429</v>
      </c>
      <c r="B46" t="s">
        <v>801</v>
      </c>
      <c r="C46" s="2">
        <v>29900</v>
      </c>
      <c r="D46">
        <v>178</v>
      </c>
    </row>
    <row r="47" spans="1:4" hidden="1" x14ac:dyDescent="0.2">
      <c r="A47" s="14" t="s">
        <v>439</v>
      </c>
      <c r="B47" t="s">
        <v>801</v>
      </c>
      <c r="C47" s="2">
        <v>34036</v>
      </c>
      <c r="D47">
        <v>177</v>
      </c>
    </row>
    <row r="48" spans="1:4" hidden="1" x14ac:dyDescent="0.2">
      <c r="A48" s="14" t="s">
        <v>442</v>
      </c>
      <c r="B48" t="s">
        <v>801</v>
      </c>
      <c r="C48" s="2">
        <v>28688</v>
      </c>
      <c r="D48">
        <v>172</v>
      </c>
    </row>
    <row r="49" spans="1:4" hidden="1" x14ac:dyDescent="0.2">
      <c r="A49" s="14" t="s">
        <v>445</v>
      </c>
      <c r="B49" t="s">
        <v>801</v>
      </c>
      <c r="C49" s="2">
        <v>30498</v>
      </c>
      <c r="D49">
        <v>168</v>
      </c>
    </row>
    <row r="50" spans="1:4" hidden="1" x14ac:dyDescent="0.2">
      <c r="A50" s="14" t="s">
        <v>448</v>
      </c>
      <c r="B50" t="s">
        <v>801</v>
      </c>
      <c r="C50" s="2">
        <v>29002</v>
      </c>
      <c r="D50">
        <v>187</v>
      </c>
    </row>
    <row r="51" spans="1:4" hidden="1" x14ac:dyDescent="0.2">
      <c r="A51" s="14" t="s">
        <v>450</v>
      </c>
      <c r="B51" t="s">
        <v>801</v>
      </c>
      <c r="C51" s="2">
        <v>35526</v>
      </c>
      <c r="D51"/>
    </row>
    <row r="52" spans="1:4" hidden="1" x14ac:dyDescent="0.2">
      <c r="A52" s="14" t="s">
        <v>451</v>
      </c>
      <c r="B52" t="s">
        <v>801</v>
      </c>
      <c r="C52" s="2">
        <v>31272</v>
      </c>
      <c r="D52">
        <v>174</v>
      </c>
    </row>
    <row r="53" spans="1:4" hidden="1" x14ac:dyDescent="0.2">
      <c r="A53" s="14" t="s">
        <v>452</v>
      </c>
      <c r="B53" t="s">
        <v>801</v>
      </c>
      <c r="C53" s="2">
        <v>31907</v>
      </c>
      <c r="D53">
        <v>178</v>
      </c>
    </row>
    <row r="54" spans="1:4" hidden="1" x14ac:dyDescent="0.2">
      <c r="A54" s="14" t="s">
        <v>457</v>
      </c>
      <c r="B54" t="s">
        <v>801</v>
      </c>
      <c r="C54" s="2">
        <v>35020</v>
      </c>
      <c r="D54"/>
    </row>
    <row r="55" spans="1:4" hidden="1" x14ac:dyDescent="0.2">
      <c r="A55" s="14" t="s">
        <v>461</v>
      </c>
      <c r="B55" t="s">
        <v>801</v>
      </c>
      <c r="C55" s="2" t="s">
        <v>158</v>
      </c>
      <c r="D55"/>
    </row>
    <row r="56" spans="1:4" hidden="1" x14ac:dyDescent="0.2">
      <c r="A56" s="14" t="s">
        <v>462</v>
      </c>
      <c r="B56" t="s">
        <v>801</v>
      </c>
      <c r="C56" s="2" t="s">
        <v>158</v>
      </c>
      <c r="D56"/>
    </row>
    <row r="57" spans="1:4" hidden="1" x14ac:dyDescent="0.2">
      <c r="A57" s="14" t="s">
        <v>463</v>
      </c>
      <c r="B57" t="s">
        <v>801</v>
      </c>
      <c r="C57" s="2">
        <v>31562</v>
      </c>
      <c r="D57">
        <v>178</v>
      </c>
    </row>
    <row r="58" spans="1:4" hidden="1" x14ac:dyDescent="0.2">
      <c r="A58" s="14" t="s">
        <v>464</v>
      </c>
      <c r="B58" t="s">
        <v>801</v>
      </c>
      <c r="C58" s="2">
        <v>33403</v>
      </c>
      <c r="D58"/>
    </row>
    <row r="59" spans="1:4" hidden="1" x14ac:dyDescent="0.2">
      <c r="A59" s="14" t="s">
        <v>467</v>
      </c>
      <c r="B59" t="s">
        <v>801</v>
      </c>
      <c r="C59" s="2">
        <v>33179</v>
      </c>
      <c r="D59">
        <v>173</v>
      </c>
    </row>
    <row r="60" spans="1:4" hidden="1" x14ac:dyDescent="0.2">
      <c r="A60" s="14" t="s">
        <v>468</v>
      </c>
      <c r="B60" t="s">
        <v>801</v>
      </c>
      <c r="C60" s="2">
        <v>28918</v>
      </c>
      <c r="D60">
        <v>170</v>
      </c>
    </row>
    <row r="61" spans="1:4" hidden="1" x14ac:dyDescent="0.2">
      <c r="A61" s="14" t="s">
        <v>469</v>
      </c>
      <c r="B61" t="s">
        <v>801</v>
      </c>
      <c r="C61" s="2">
        <v>34575</v>
      </c>
      <c r="D61"/>
    </row>
    <row r="62" spans="1:4" hidden="1" x14ac:dyDescent="0.2">
      <c r="A62" s="14" t="s">
        <v>470</v>
      </c>
      <c r="B62" t="s">
        <v>801</v>
      </c>
      <c r="C62" s="2">
        <v>33722</v>
      </c>
      <c r="D62">
        <v>183</v>
      </c>
    </row>
    <row r="63" spans="1:4" hidden="1" x14ac:dyDescent="0.2">
      <c r="A63" s="14" t="s">
        <v>471</v>
      </c>
      <c r="B63" t="s">
        <v>801</v>
      </c>
      <c r="C63" s="2">
        <v>33355</v>
      </c>
      <c r="D63">
        <v>172</v>
      </c>
    </row>
    <row r="64" spans="1:4" hidden="1" x14ac:dyDescent="0.2">
      <c r="A64" s="14" t="s">
        <v>474</v>
      </c>
      <c r="B64" t="s">
        <v>801</v>
      </c>
      <c r="C64" s="2">
        <v>33453</v>
      </c>
      <c r="D64"/>
    </row>
    <row r="65" spans="1:4" hidden="1" x14ac:dyDescent="0.2">
      <c r="A65" s="14" t="s">
        <v>476</v>
      </c>
      <c r="B65" t="s">
        <v>801</v>
      </c>
      <c r="C65" s="2" t="s">
        <v>158</v>
      </c>
      <c r="D65"/>
    </row>
    <row r="66" spans="1:4" hidden="1" x14ac:dyDescent="0.2">
      <c r="A66" s="14" t="s">
        <v>479</v>
      </c>
      <c r="B66" t="s">
        <v>801</v>
      </c>
      <c r="C66" s="2">
        <v>25452</v>
      </c>
      <c r="D66">
        <v>169</v>
      </c>
    </row>
    <row r="67" spans="1:4" hidden="1" x14ac:dyDescent="0.2">
      <c r="A67" s="14" t="s">
        <v>484</v>
      </c>
      <c r="B67" t="s">
        <v>801</v>
      </c>
      <c r="C67" s="2" t="s">
        <v>158</v>
      </c>
      <c r="D67"/>
    </row>
    <row r="68" spans="1:4" hidden="1" x14ac:dyDescent="0.2">
      <c r="A68" s="14" t="s">
        <v>487</v>
      </c>
      <c r="B68" t="s">
        <v>801</v>
      </c>
      <c r="C68" s="2" t="s">
        <v>158</v>
      </c>
      <c r="D68"/>
    </row>
    <row r="69" spans="1:4" hidden="1" x14ac:dyDescent="0.2">
      <c r="A69" s="14" t="s">
        <v>488</v>
      </c>
      <c r="B69" t="s">
        <v>801</v>
      </c>
      <c r="C69" s="2">
        <v>25709</v>
      </c>
      <c r="D69">
        <v>180</v>
      </c>
    </row>
    <row r="70" spans="1:4" hidden="1" x14ac:dyDescent="0.2">
      <c r="A70" s="14" t="s">
        <v>493</v>
      </c>
      <c r="B70" t="s">
        <v>801</v>
      </c>
      <c r="C70" s="2">
        <v>25592</v>
      </c>
      <c r="D70">
        <v>175</v>
      </c>
    </row>
    <row r="71" spans="1:4" hidden="1" x14ac:dyDescent="0.2">
      <c r="A71" s="14" t="s">
        <v>497</v>
      </c>
      <c r="B71" t="s">
        <v>801</v>
      </c>
      <c r="C71" s="2">
        <v>28905</v>
      </c>
      <c r="D71">
        <v>178</v>
      </c>
    </row>
    <row r="72" spans="1:4" hidden="1" x14ac:dyDescent="0.2">
      <c r="A72" s="14" t="s">
        <v>498</v>
      </c>
      <c r="B72" t="s">
        <v>801</v>
      </c>
      <c r="C72" s="2">
        <v>32040</v>
      </c>
      <c r="D72">
        <v>170</v>
      </c>
    </row>
    <row r="73" spans="1:4" hidden="1" x14ac:dyDescent="0.2">
      <c r="A73" s="14" t="s">
        <v>503</v>
      </c>
      <c r="B73" t="s">
        <v>801</v>
      </c>
      <c r="C73" s="2">
        <v>35561</v>
      </c>
      <c r="D73">
        <v>180</v>
      </c>
    </row>
    <row r="74" spans="1:4" hidden="1" x14ac:dyDescent="0.2">
      <c r="A74" s="14" t="s">
        <v>507</v>
      </c>
      <c r="B74" t="s">
        <v>801</v>
      </c>
      <c r="C74" s="2">
        <v>34279</v>
      </c>
      <c r="D74"/>
    </row>
    <row r="75" spans="1:4" hidden="1" x14ac:dyDescent="0.2">
      <c r="A75" s="14" t="s">
        <v>511</v>
      </c>
      <c r="B75" t="s">
        <v>801</v>
      </c>
      <c r="C75" s="2">
        <v>31756</v>
      </c>
      <c r="D75">
        <v>178</v>
      </c>
    </row>
    <row r="76" spans="1:4" hidden="1" x14ac:dyDescent="0.2">
      <c r="A76" s="14" t="s">
        <v>514</v>
      </c>
      <c r="B76" t="s">
        <v>801</v>
      </c>
      <c r="C76" s="2">
        <v>32409</v>
      </c>
      <c r="D76">
        <v>180</v>
      </c>
    </row>
    <row r="77" spans="1:4" hidden="1" x14ac:dyDescent="0.2">
      <c r="A77" s="14" t="s">
        <v>516</v>
      </c>
      <c r="B77" t="s">
        <v>801</v>
      </c>
      <c r="C77" s="2" t="s">
        <v>158</v>
      </c>
      <c r="D77"/>
    </row>
    <row r="78" spans="1:4" hidden="1" x14ac:dyDescent="0.2">
      <c r="A78" s="14" t="s">
        <v>517</v>
      </c>
      <c r="B78" t="s">
        <v>801</v>
      </c>
      <c r="C78" s="2">
        <v>28544</v>
      </c>
      <c r="D78">
        <v>177</v>
      </c>
    </row>
    <row r="79" spans="1:4" hidden="1" x14ac:dyDescent="0.2">
      <c r="A79" s="14" t="s">
        <v>518</v>
      </c>
      <c r="B79" t="s">
        <v>801</v>
      </c>
      <c r="C79" s="2">
        <v>33068</v>
      </c>
      <c r="D79">
        <v>173</v>
      </c>
    </row>
    <row r="80" spans="1:4" hidden="1" x14ac:dyDescent="0.2">
      <c r="A80" s="14" t="s">
        <v>519</v>
      </c>
      <c r="B80" t="s">
        <v>801</v>
      </c>
      <c r="C80" s="2" t="s">
        <v>158</v>
      </c>
      <c r="D80"/>
    </row>
    <row r="81" spans="1:4" hidden="1" x14ac:dyDescent="0.2">
      <c r="A81" s="14" t="s">
        <v>522</v>
      </c>
      <c r="B81" t="s">
        <v>801</v>
      </c>
      <c r="C81" s="2">
        <v>30810</v>
      </c>
      <c r="D81">
        <v>170</v>
      </c>
    </row>
    <row r="82" spans="1:4" hidden="1" x14ac:dyDescent="0.2">
      <c r="A82" s="14" t="s">
        <v>526</v>
      </c>
      <c r="B82" t="s">
        <v>801</v>
      </c>
      <c r="C82" s="2">
        <v>28247</v>
      </c>
      <c r="D82"/>
    </row>
    <row r="83" spans="1:4" hidden="1" x14ac:dyDescent="0.2">
      <c r="A83" s="14" t="s">
        <v>527</v>
      </c>
      <c r="B83" t="s">
        <v>801</v>
      </c>
      <c r="C83" s="2">
        <v>28161</v>
      </c>
      <c r="D83"/>
    </row>
    <row r="84" spans="1:4" hidden="1" x14ac:dyDescent="0.2">
      <c r="A84" s="14" t="s">
        <v>529</v>
      </c>
      <c r="B84" t="s">
        <v>801</v>
      </c>
      <c r="C84" s="2" t="s">
        <v>158</v>
      </c>
      <c r="D84"/>
    </row>
    <row r="85" spans="1:4" hidden="1" x14ac:dyDescent="0.2">
      <c r="A85" s="14" t="s">
        <v>530</v>
      </c>
      <c r="B85" t="s">
        <v>801</v>
      </c>
      <c r="C85" s="2" t="s">
        <v>158</v>
      </c>
      <c r="D85"/>
    </row>
    <row r="86" spans="1:4" hidden="1" x14ac:dyDescent="0.2">
      <c r="A86" s="14" t="s">
        <v>532</v>
      </c>
      <c r="B86" t="s">
        <v>801</v>
      </c>
      <c r="C86" s="2" t="s">
        <v>158</v>
      </c>
      <c r="D86"/>
    </row>
    <row r="87" spans="1:4" hidden="1" x14ac:dyDescent="0.2">
      <c r="A87" s="14" t="s">
        <v>534</v>
      </c>
      <c r="B87" t="s">
        <v>801</v>
      </c>
      <c r="C87" s="2">
        <v>33238</v>
      </c>
      <c r="D87">
        <v>175</v>
      </c>
    </row>
    <row r="88" spans="1:4" hidden="1" x14ac:dyDescent="0.2">
      <c r="A88" s="14" t="s">
        <v>537</v>
      </c>
      <c r="B88" t="s">
        <v>801</v>
      </c>
      <c r="C88" s="2">
        <v>31102</v>
      </c>
      <c r="D88">
        <v>174</v>
      </c>
    </row>
    <row r="89" spans="1:4" hidden="1" x14ac:dyDescent="0.2">
      <c r="A89" s="14" t="s">
        <v>945</v>
      </c>
      <c r="B89" t="s">
        <v>801</v>
      </c>
      <c r="C89" s="2" t="s">
        <v>158</v>
      </c>
      <c r="D89"/>
    </row>
    <row r="90" spans="1:4" hidden="1" x14ac:dyDescent="0.2">
      <c r="A90" s="14" t="s">
        <v>538</v>
      </c>
      <c r="B90" t="s">
        <v>801</v>
      </c>
      <c r="C90" s="2" t="s">
        <v>158</v>
      </c>
      <c r="D90"/>
    </row>
    <row r="91" spans="1:4" hidden="1" x14ac:dyDescent="0.2">
      <c r="A91" s="14" t="s">
        <v>541</v>
      </c>
      <c r="B91" t="s">
        <v>801</v>
      </c>
      <c r="C91" s="2">
        <v>35352</v>
      </c>
      <c r="D91"/>
    </row>
    <row r="92" spans="1:4" hidden="1" x14ac:dyDescent="0.2">
      <c r="A92" s="14" t="s">
        <v>542</v>
      </c>
      <c r="B92" t="s">
        <v>801</v>
      </c>
      <c r="C92" s="2">
        <v>32088</v>
      </c>
      <c r="D92">
        <v>183</v>
      </c>
    </row>
    <row r="93" spans="1:4" hidden="1" x14ac:dyDescent="0.2">
      <c r="A93" s="14" t="s">
        <v>555</v>
      </c>
      <c r="B93" t="s">
        <v>801</v>
      </c>
      <c r="C93" s="2">
        <v>33643</v>
      </c>
      <c r="D93">
        <v>188</v>
      </c>
    </row>
    <row r="94" spans="1:4" hidden="1" x14ac:dyDescent="0.2">
      <c r="A94" s="14" t="s">
        <v>558</v>
      </c>
      <c r="B94" t="s">
        <v>801</v>
      </c>
      <c r="C94" s="2">
        <v>20946</v>
      </c>
      <c r="D94">
        <v>162</v>
      </c>
    </row>
    <row r="95" spans="1:4" hidden="1" x14ac:dyDescent="0.2">
      <c r="A95" s="14" t="s">
        <v>568</v>
      </c>
      <c r="B95" t="s">
        <v>801</v>
      </c>
      <c r="C95" s="2">
        <v>33434</v>
      </c>
      <c r="D95">
        <v>168</v>
      </c>
    </row>
    <row r="96" spans="1:4" hidden="1" x14ac:dyDescent="0.2">
      <c r="A96" s="14" t="s">
        <v>571</v>
      </c>
      <c r="B96" t="s">
        <v>801</v>
      </c>
      <c r="C96" s="2">
        <v>33219</v>
      </c>
      <c r="D96">
        <v>180</v>
      </c>
    </row>
    <row r="97" spans="1:4" hidden="1" x14ac:dyDescent="0.2">
      <c r="A97" s="14" t="s">
        <v>575</v>
      </c>
      <c r="B97" t="s">
        <v>801</v>
      </c>
      <c r="C97" s="2">
        <v>33536</v>
      </c>
      <c r="D97">
        <v>181</v>
      </c>
    </row>
    <row r="98" spans="1:4" hidden="1" x14ac:dyDescent="0.2">
      <c r="A98" s="14" t="s">
        <v>577</v>
      </c>
      <c r="B98" t="s">
        <v>801</v>
      </c>
      <c r="C98" s="2" t="s">
        <v>158</v>
      </c>
      <c r="D98">
        <v>172</v>
      </c>
    </row>
    <row r="99" spans="1:4" hidden="1" x14ac:dyDescent="0.2">
      <c r="A99" s="14" t="s">
        <v>583</v>
      </c>
      <c r="B99" t="s">
        <v>801</v>
      </c>
      <c r="C99" s="2">
        <v>32579</v>
      </c>
      <c r="D99">
        <v>170</v>
      </c>
    </row>
    <row r="100" spans="1:4" hidden="1" x14ac:dyDescent="0.2">
      <c r="A100" s="14" t="s">
        <v>584</v>
      </c>
      <c r="B100" t="s">
        <v>801</v>
      </c>
      <c r="C100" s="2" t="s">
        <v>158</v>
      </c>
      <c r="D100"/>
    </row>
    <row r="101" spans="1:4" hidden="1" x14ac:dyDescent="0.2">
      <c r="A101" s="14" t="s">
        <v>585</v>
      </c>
      <c r="B101" t="s">
        <v>801</v>
      </c>
      <c r="C101" s="2">
        <v>35297</v>
      </c>
      <c r="D101"/>
    </row>
    <row r="102" spans="1:4" hidden="1" x14ac:dyDescent="0.2">
      <c r="A102" s="14" t="s">
        <v>586</v>
      </c>
      <c r="B102" t="s">
        <v>801</v>
      </c>
      <c r="C102" s="2">
        <v>31286</v>
      </c>
      <c r="D102">
        <v>167</v>
      </c>
    </row>
    <row r="103" spans="1:4" hidden="1" x14ac:dyDescent="0.2">
      <c r="A103" s="14" t="s">
        <v>587</v>
      </c>
      <c r="B103" t="s">
        <v>801</v>
      </c>
      <c r="C103" s="2">
        <v>35102</v>
      </c>
      <c r="D103">
        <v>176</v>
      </c>
    </row>
    <row r="104" spans="1:4" hidden="1" x14ac:dyDescent="0.2">
      <c r="A104" s="14" t="s">
        <v>591</v>
      </c>
      <c r="B104" t="s">
        <v>801</v>
      </c>
      <c r="C104" s="2">
        <v>31203</v>
      </c>
      <c r="D104"/>
    </row>
    <row r="105" spans="1:4" hidden="1" x14ac:dyDescent="0.2">
      <c r="A105" s="14" t="s">
        <v>592</v>
      </c>
      <c r="B105" t="s">
        <v>801</v>
      </c>
      <c r="C105" s="2">
        <v>36434</v>
      </c>
      <c r="D105">
        <v>169</v>
      </c>
    </row>
    <row r="106" spans="1:4" x14ac:dyDescent="0.2">
      <c r="A106" s="14" t="s">
        <v>593</v>
      </c>
      <c r="B106" t="s">
        <v>779</v>
      </c>
      <c r="C106" s="2">
        <v>26317</v>
      </c>
      <c r="D106">
        <v>174</v>
      </c>
    </row>
    <row r="107" spans="1:4" hidden="1" x14ac:dyDescent="0.2">
      <c r="A107" s="14" t="s">
        <v>594</v>
      </c>
      <c r="B107" t="s">
        <v>801</v>
      </c>
      <c r="C107" s="2" t="s">
        <v>158</v>
      </c>
      <c r="D107"/>
    </row>
    <row r="108" spans="1:4" hidden="1" x14ac:dyDescent="0.2">
      <c r="A108" s="14" t="s">
        <v>595</v>
      </c>
      <c r="B108" t="s">
        <v>801</v>
      </c>
      <c r="C108" s="2">
        <v>32959</v>
      </c>
      <c r="D108"/>
    </row>
    <row r="109" spans="1:4" x14ac:dyDescent="0.2">
      <c r="A109" s="14" t="s">
        <v>596</v>
      </c>
      <c r="B109" t="s">
        <v>779</v>
      </c>
      <c r="C109" s="2" t="s">
        <v>158</v>
      </c>
      <c r="D109">
        <v>160</v>
      </c>
    </row>
    <row r="110" spans="1:4" hidden="1" x14ac:dyDescent="0.2">
      <c r="A110" s="14" t="s">
        <v>597</v>
      </c>
      <c r="B110" t="s">
        <v>801</v>
      </c>
      <c r="C110" s="2">
        <v>31243</v>
      </c>
      <c r="D110">
        <v>171</v>
      </c>
    </row>
    <row r="111" spans="1:4" hidden="1" x14ac:dyDescent="0.2">
      <c r="A111" s="14" t="s">
        <v>598</v>
      </c>
      <c r="B111" t="s">
        <v>801</v>
      </c>
      <c r="C111" s="2">
        <v>33499</v>
      </c>
      <c r="D111">
        <v>173</v>
      </c>
    </row>
    <row r="112" spans="1:4" hidden="1" x14ac:dyDescent="0.2">
      <c r="A112" s="14" t="s">
        <v>599</v>
      </c>
      <c r="B112" t="s">
        <v>801</v>
      </c>
      <c r="C112" s="2">
        <v>32094</v>
      </c>
      <c r="D112">
        <v>172</v>
      </c>
    </row>
    <row r="113" spans="1:4" hidden="1" x14ac:dyDescent="0.2">
      <c r="A113" s="14" t="s">
        <v>600</v>
      </c>
      <c r="B113" t="s">
        <v>801</v>
      </c>
      <c r="C113" s="2">
        <v>34123</v>
      </c>
      <c r="D113">
        <v>182</v>
      </c>
    </row>
    <row r="114" spans="1:4" hidden="1" x14ac:dyDescent="0.2">
      <c r="A114" s="14" t="s">
        <v>601</v>
      </c>
      <c r="B114" t="s">
        <v>801</v>
      </c>
      <c r="C114" s="2">
        <v>30234</v>
      </c>
      <c r="D114">
        <v>189</v>
      </c>
    </row>
    <row r="115" spans="1:4" hidden="1" x14ac:dyDescent="0.2">
      <c r="A115" s="14" t="s">
        <v>602</v>
      </c>
      <c r="B115" t="s">
        <v>801</v>
      </c>
      <c r="C115" s="2">
        <v>30529</v>
      </c>
      <c r="D115">
        <v>175</v>
      </c>
    </row>
    <row r="116" spans="1:4" hidden="1" x14ac:dyDescent="0.2">
      <c r="A116" s="14" t="s">
        <v>603</v>
      </c>
      <c r="B116" t="s">
        <v>801</v>
      </c>
      <c r="C116" s="2">
        <v>35823</v>
      </c>
      <c r="D116">
        <v>167</v>
      </c>
    </row>
    <row r="117" spans="1:4" hidden="1" x14ac:dyDescent="0.2">
      <c r="A117" s="14" t="s">
        <v>604</v>
      </c>
      <c r="B117" t="s">
        <v>801</v>
      </c>
      <c r="C117" s="2">
        <v>27160</v>
      </c>
      <c r="D117">
        <v>183</v>
      </c>
    </row>
    <row r="118" spans="1:4" hidden="1" x14ac:dyDescent="0.2">
      <c r="A118" s="14" t="s">
        <v>607</v>
      </c>
      <c r="B118" t="s">
        <v>801</v>
      </c>
      <c r="C118" s="2">
        <v>34666</v>
      </c>
      <c r="D118">
        <v>184</v>
      </c>
    </row>
    <row r="119" spans="1:4" hidden="1" x14ac:dyDescent="0.2">
      <c r="A119" s="14" t="s">
        <v>608</v>
      </c>
      <c r="B119" t="s">
        <v>801</v>
      </c>
      <c r="C119" s="2">
        <v>32777</v>
      </c>
      <c r="D119">
        <v>183</v>
      </c>
    </row>
    <row r="120" spans="1:4" hidden="1" x14ac:dyDescent="0.2">
      <c r="A120" s="14" t="s">
        <v>609</v>
      </c>
      <c r="B120" t="s">
        <v>801</v>
      </c>
      <c r="C120" s="2">
        <v>33078</v>
      </c>
      <c r="D120">
        <v>183</v>
      </c>
    </row>
    <row r="121" spans="1:4" hidden="1" x14ac:dyDescent="0.2">
      <c r="A121" s="14" t="s">
        <v>610</v>
      </c>
      <c r="B121" t="s">
        <v>801</v>
      </c>
      <c r="C121" s="2" t="s">
        <v>158</v>
      </c>
      <c r="D121"/>
    </row>
    <row r="122" spans="1:4" hidden="1" x14ac:dyDescent="0.2">
      <c r="A122" s="14" t="s">
        <v>611</v>
      </c>
      <c r="B122" t="s">
        <v>801</v>
      </c>
      <c r="C122" s="2">
        <v>35482</v>
      </c>
      <c r="D122">
        <v>175</v>
      </c>
    </row>
    <row r="123" spans="1:4" hidden="1" x14ac:dyDescent="0.2">
      <c r="A123" s="14" t="s">
        <v>614</v>
      </c>
      <c r="B123" t="s">
        <v>801</v>
      </c>
      <c r="C123" s="2">
        <v>30652</v>
      </c>
      <c r="D123">
        <v>176</v>
      </c>
    </row>
    <row r="124" spans="1:4" hidden="1" x14ac:dyDescent="0.2">
      <c r="A124" s="14" t="s">
        <v>615</v>
      </c>
      <c r="B124" t="s">
        <v>801</v>
      </c>
      <c r="C124" s="2">
        <v>32404</v>
      </c>
      <c r="D124">
        <v>174</v>
      </c>
    </row>
    <row r="125" spans="1:4" hidden="1" x14ac:dyDescent="0.2">
      <c r="A125" s="14" t="s">
        <v>616</v>
      </c>
      <c r="B125" t="s">
        <v>801</v>
      </c>
      <c r="C125" s="2">
        <v>34652</v>
      </c>
      <c r="D125">
        <v>164</v>
      </c>
    </row>
    <row r="126" spans="1:4" hidden="1" x14ac:dyDescent="0.2">
      <c r="A126" s="14" t="s">
        <v>617</v>
      </c>
      <c r="B126" t="s">
        <v>801</v>
      </c>
      <c r="C126" s="2" t="s">
        <v>158</v>
      </c>
      <c r="D126"/>
    </row>
    <row r="127" spans="1:4" hidden="1" x14ac:dyDescent="0.2">
      <c r="A127" s="14" t="s">
        <v>618</v>
      </c>
      <c r="B127" t="s">
        <v>801</v>
      </c>
      <c r="C127" s="2" t="s">
        <v>158</v>
      </c>
      <c r="D127"/>
    </row>
    <row r="128" spans="1:4" hidden="1" x14ac:dyDescent="0.2">
      <c r="A128" s="14" t="s">
        <v>621</v>
      </c>
      <c r="B128" t="s">
        <v>801</v>
      </c>
      <c r="C128" s="2" t="s">
        <v>158</v>
      </c>
      <c r="D128"/>
    </row>
    <row r="129" spans="1:4" hidden="1" x14ac:dyDescent="0.2">
      <c r="A129" s="14" t="s">
        <v>623</v>
      </c>
      <c r="B129" t="s">
        <v>801</v>
      </c>
      <c r="C129" s="2">
        <v>28899</v>
      </c>
      <c r="D129"/>
    </row>
    <row r="130" spans="1:4" hidden="1" x14ac:dyDescent="0.2">
      <c r="A130" s="14" t="s">
        <v>624</v>
      </c>
      <c r="B130" t="s">
        <v>801</v>
      </c>
      <c r="C130" s="2">
        <v>31975</v>
      </c>
      <c r="D130">
        <v>177</v>
      </c>
    </row>
    <row r="131" spans="1:4" hidden="1" x14ac:dyDescent="0.2">
      <c r="A131" s="14" t="s">
        <v>625</v>
      </c>
      <c r="B131" t="s">
        <v>801</v>
      </c>
      <c r="C131" s="2" t="s">
        <v>158</v>
      </c>
      <c r="D131"/>
    </row>
    <row r="132" spans="1:4" hidden="1" x14ac:dyDescent="0.2">
      <c r="A132" s="14" t="s">
        <v>626</v>
      </c>
      <c r="B132" t="s">
        <v>801</v>
      </c>
      <c r="C132" s="2">
        <v>28459</v>
      </c>
      <c r="D132">
        <v>180</v>
      </c>
    </row>
    <row r="133" spans="1:4" hidden="1" x14ac:dyDescent="0.2">
      <c r="A133" s="14" t="s">
        <v>627</v>
      </c>
      <c r="B133" t="s">
        <v>801</v>
      </c>
      <c r="C133" s="2">
        <v>29952</v>
      </c>
      <c r="D133">
        <v>176</v>
      </c>
    </row>
    <row r="134" spans="1:4" hidden="1" x14ac:dyDescent="0.2">
      <c r="A134" s="14" t="s">
        <v>628</v>
      </c>
      <c r="B134" t="s">
        <v>801</v>
      </c>
      <c r="C134" s="2">
        <v>28549</v>
      </c>
      <c r="D134">
        <v>186</v>
      </c>
    </row>
    <row r="135" spans="1:4" hidden="1" x14ac:dyDescent="0.2">
      <c r="A135" s="14" t="s">
        <v>629</v>
      </c>
      <c r="B135" t="s">
        <v>801</v>
      </c>
      <c r="C135" s="2">
        <v>32940</v>
      </c>
      <c r="D135">
        <v>178</v>
      </c>
    </row>
    <row r="136" spans="1:4" hidden="1" x14ac:dyDescent="0.2">
      <c r="A136" s="14" t="s">
        <v>634</v>
      </c>
      <c r="B136" t="s">
        <v>801</v>
      </c>
      <c r="C136" s="2">
        <v>33371</v>
      </c>
      <c r="D136">
        <v>183</v>
      </c>
    </row>
    <row r="137" spans="1:4" hidden="1" x14ac:dyDescent="0.2">
      <c r="A137" s="14" t="s">
        <v>635</v>
      </c>
      <c r="B137" t="s">
        <v>801</v>
      </c>
      <c r="C137" s="2">
        <v>33495</v>
      </c>
      <c r="D137"/>
    </row>
    <row r="138" spans="1:4" hidden="1" x14ac:dyDescent="0.2">
      <c r="A138" s="14" t="s">
        <v>636</v>
      </c>
      <c r="B138" t="s">
        <v>801</v>
      </c>
      <c r="C138" s="2">
        <v>27159</v>
      </c>
      <c r="D138">
        <v>173</v>
      </c>
    </row>
    <row r="139" spans="1:4" x14ac:dyDescent="0.2">
      <c r="A139" s="14" t="s">
        <v>1060</v>
      </c>
      <c r="B139" t="s">
        <v>779</v>
      </c>
      <c r="C139" s="2">
        <v>32697</v>
      </c>
      <c r="D139">
        <v>167</v>
      </c>
    </row>
    <row r="140" spans="1:4" hidden="1" x14ac:dyDescent="0.2">
      <c r="A140" s="14" t="s">
        <v>637</v>
      </c>
      <c r="B140" t="s">
        <v>801</v>
      </c>
      <c r="C140" s="2">
        <v>28911</v>
      </c>
      <c r="D140"/>
    </row>
    <row r="141" spans="1:4" hidden="1" x14ac:dyDescent="0.2">
      <c r="A141" s="14" t="s">
        <v>641</v>
      </c>
      <c r="B141" t="s">
        <v>801</v>
      </c>
      <c r="C141" s="2" t="s">
        <v>158</v>
      </c>
      <c r="D141"/>
    </row>
    <row r="142" spans="1:4" hidden="1" x14ac:dyDescent="0.2">
      <c r="A142" s="14" t="s">
        <v>642</v>
      </c>
      <c r="B142" t="s">
        <v>801</v>
      </c>
      <c r="C142" s="2">
        <v>34680</v>
      </c>
      <c r="D142">
        <v>178</v>
      </c>
    </row>
    <row r="143" spans="1:4" hidden="1" x14ac:dyDescent="0.2">
      <c r="A143" s="14" t="s">
        <v>643</v>
      </c>
      <c r="B143" t="s">
        <v>801</v>
      </c>
      <c r="C143" s="2">
        <v>34519</v>
      </c>
      <c r="D143">
        <v>170</v>
      </c>
    </row>
    <row r="144" spans="1:4" hidden="1" x14ac:dyDescent="0.2">
      <c r="A144" s="14" t="s">
        <v>645</v>
      </c>
      <c r="B144" t="s">
        <v>801</v>
      </c>
      <c r="C144" s="2">
        <v>35064</v>
      </c>
      <c r="D144">
        <v>178</v>
      </c>
    </row>
    <row r="145" spans="1:4" hidden="1" x14ac:dyDescent="0.2">
      <c r="A145" s="14" t="s">
        <v>646</v>
      </c>
      <c r="B145" t="s">
        <v>801</v>
      </c>
      <c r="C145" s="2">
        <v>31763</v>
      </c>
      <c r="D145">
        <v>186</v>
      </c>
    </row>
    <row r="146" spans="1:4" hidden="1" x14ac:dyDescent="0.2">
      <c r="A146" s="14" t="s">
        <v>647</v>
      </c>
      <c r="B146" t="s">
        <v>801</v>
      </c>
      <c r="C146" s="2" t="s">
        <v>158</v>
      </c>
      <c r="D146"/>
    </row>
    <row r="147" spans="1:4" hidden="1" x14ac:dyDescent="0.2">
      <c r="A147" s="14" t="s">
        <v>1061</v>
      </c>
      <c r="B147" t="s">
        <v>801</v>
      </c>
      <c r="C147" s="2">
        <v>36903</v>
      </c>
      <c r="D147">
        <v>172</v>
      </c>
    </row>
    <row r="148" spans="1:4" hidden="1" x14ac:dyDescent="0.2">
      <c r="A148" s="14" t="s">
        <v>648</v>
      </c>
      <c r="B148" t="s">
        <v>801</v>
      </c>
      <c r="C148" s="2">
        <v>36355</v>
      </c>
      <c r="D148">
        <v>182</v>
      </c>
    </row>
    <row r="149" spans="1:4" hidden="1" x14ac:dyDescent="0.2">
      <c r="A149" s="14" t="s">
        <v>649</v>
      </c>
      <c r="B149" t="s">
        <v>801</v>
      </c>
      <c r="C149" s="2" t="s">
        <v>158</v>
      </c>
      <c r="D149"/>
    </row>
    <row r="150" spans="1:4" hidden="1" x14ac:dyDescent="0.2">
      <c r="A150" s="14" t="s">
        <v>28</v>
      </c>
      <c r="B150" t="s">
        <v>801</v>
      </c>
      <c r="C150" s="2">
        <v>31663</v>
      </c>
      <c r="D150">
        <v>173</v>
      </c>
    </row>
    <row r="151" spans="1:4" hidden="1" x14ac:dyDescent="0.2">
      <c r="A151" s="14" t="s">
        <v>656</v>
      </c>
      <c r="B151" t="s">
        <v>801</v>
      </c>
      <c r="C151" s="2">
        <v>34505</v>
      </c>
      <c r="D151"/>
    </row>
    <row r="152" spans="1:4" hidden="1" x14ac:dyDescent="0.2">
      <c r="A152" s="14" t="s">
        <v>657</v>
      </c>
      <c r="B152" t="s">
        <v>801</v>
      </c>
      <c r="C152" s="2">
        <v>34250</v>
      </c>
      <c r="D152">
        <v>184</v>
      </c>
    </row>
    <row r="153" spans="1:4" hidden="1" x14ac:dyDescent="0.2">
      <c r="A153" s="14" t="s">
        <v>658</v>
      </c>
      <c r="B153" t="s">
        <v>801</v>
      </c>
      <c r="C153" s="2">
        <v>34758</v>
      </c>
      <c r="D153"/>
    </row>
    <row r="154" spans="1:4" hidden="1" x14ac:dyDescent="0.2">
      <c r="A154" s="14" t="s">
        <v>659</v>
      </c>
      <c r="B154" t="s">
        <v>801</v>
      </c>
      <c r="C154" s="2">
        <v>35591</v>
      </c>
      <c r="D154">
        <v>173</v>
      </c>
    </row>
    <row r="155" spans="1:4" hidden="1" x14ac:dyDescent="0.2">
      <c r="A155" s="14" t="s">
        <v>660</v>
      </c>
      <c r="B155" t="s">
        <v>801</v>
      </c>
      <c r="C155" s="2">
        <v>33574</v>
      </c>
      <c r="D155"/>
    </row>
    <row r="156" spans="1:4" hidden="1" x14ac:dyDescent="0.2">
      <c r="A156" s="14" t="s">
        <v>661</v>
      </c>
      <c r="B156" t="s">
        <v>801</v>
      </c>
      <c r="C156" s="2">
        <v>35447</v>
      </c>
      <c r="D156">
        <v>159</v>
      </c>
    </row>
    <row r="157" spans="1:4" hidden="1" x14ac:dyDescent="0.2">
      <c r="A157" s="14" t="s">
        <v>663</v>
      </c>
      <c r="B157" t="s">
        <v>801</v>
      </c>
      <c r="C157" s="2" t="s">
        <v>158</v>
      </c>
      <c r="D157"/>
    </row>
    <row r="158" spans="1:4" hidden="1" x14ac:dyDescent="0.2">
      <c r="A158" s="14" t="s">
        <v>664</v>
      </c>
      <c r="B158" t="s">
        <v>801</v>
      </c>
      <c r="C158" s="2">
        <v>33024</v>
      </c>
      <c r="D158">
        <v>177</v>
      </c>
    </row>
    <row r="159" spans="1:4" hidden="1" x14ac:dyDescent="0.2">
      <c r="A159" s="14" t="s">
        <v>665</v>
      </c>
      <c r="B159" t="s">
        <v>801</v>
      </c>
      <c r="C159" s="2">
        <v>32017</v>
      </c>
      <c r="D159">
        <v>177</v>
      </c>
    </row>
    <row r="160" spans="1:4" hidden="1" x14ac:dyDescent="0.2">
      <c r="A160" s="14" t="s">
        <v>668</v>
      </c>
      <c r="B160" t="s">
        <v>801</v>
      </c>
      <c r="C160" s="2">
        <v>33074</v>
      </c>
      <c r="D160">
        <v>171</v>
      </c>
    </row>
    <row r="161" spans="1:4" hidden="1" x14ac:dyDescent="0.2">
      <c r="A161" s="14" t="s">
        <v>1062</v>
      </c>
      <c r="B161" t="s">
        <v>801</v>
      </c>
      <c r="C161" s="2">
        <v>27225</v>
      </c>
      <c r="D161">
        <v>168</v>
      </c>
    </row>
    <row r="162" spans="1:4" hidden="1" x14ac:dyDescent="0.2">
      <c r="A162" s="14" t="s">
        <v>669</v>
      </c>
      <c r="B162" t="s">
        <v>801</v>
      </c>
      <c r="C162" s="2" t="s">
        <v>158</v>
      </c>
      <c r="D162"/>
    </row>
    <row r="163" spans="1:4" hidden="1" x14ac:dyDescent="0.2">
      <c r="A163" s="14" t="s">
        <v>671</v>
      </c>
      <c r="B163" t="s">
        <v>801</v>
      </c>
      <c r="C163" s="2">
        <v>31196</v>
      </c>
      <c r="D163">
        <v>184</v>
      </c>
    </row>
    <row r="164" spans="1:4" hidden="1" x14ac:dyDescent="0.2">
      <c r="A164" s="14" t="s">
        <v>682</v>
      </c>
      <c r="B164" t="s">
        <v>801</v>
      </c>
      <c r="C164" s="2">
        <v>35083</v>
      </c>
      <c r="D164">
        <v>175</v>
      </c>
    </row>
    <row r="165" spans="1:4" hidden="1" x14ac:dyDescent="0.2">
      <c r="A165" s="14" t="s">
        <v>685</v>
      </c>
      <c r="B165" t="s">
        <v>801</v>
      </c>
      <c r="C165" s="2">
        <v>26602</v>
      </c>
      <c r="D165">
        <v>167</v>
      </c>
    </row>
    <row r="166" spans="1:4" hidden="1" x14ac:dyDescent="0.2">
      <c r="A166" s="14" t="s">
        <v>687</v>
      </c>
      <c r="B166" t="s">
        <v>801</v>
      </c>
      <c r="C166" s="2">
        <v>29899</v>
      </c>
      <c r="D166">
        <v>159</v>
      </c>
    </row>
    <row r="167" spans="1:4" hidden="1" x14ac:dyDescent="0.2">
      <c r="A167" s="14" t="s">
        <v>688</v>
      </c>
      <c r="B167" t="s">
        <v>801</v>
      </c>
      <c r="C167" s="2">
        <v>37839</v>
      </c>
      <c r="D167">
        <v>170</v>
      </c>
    </row>
    <row r="168" spans="1:4" hidden="1" x14ac:dyDescent="0.2">
      <c r="A168" s="14" t="s">
        <v>689</v>
      </c>
      <c r="B168" t="s">
        <v>801</v>
      </c>
      <c r="C168" s="2">
        <v>31717</v>
      </c>
      <c r="D168">
        <v>177</v>
      </c>
    </row>
    <row r="169" spans="1:4" hidden="1" x14ac:dyDescent="0.2">
      <c r="A169" s="14" t="s">
        <v>690</v>
      </c>
      <c r="B169" t="s">
        <v>801</v>
      </c>
      <c r="C169" s="2" t="s">
        <v>158</v>
      </c>
      <c r="D169"/>
    </row>
    <row r="170" spans="1:4" hidden="1" x14ac:dyDescent="0.2">
      <c r="A170" s="14" t="s">
        <v>692</v>
      </c>
      <c r="B170" t="s">
        <v>801</v>
      </c>
      <c r="C170" s="2" t="s">
        <v>158</v>
      </c>
      <c r="D170"/>
    </row>
    <row r="171" spans="1:4" hidden="1" x14ac:dyDescent="0.2">
      <c r="A171" s="14" t="s">
        <v>693</v>
      </c>
      <c r="B171" t="s">
        <v>801</v>
      </c>
      <c r="C171" s="2">
        <v>31454</v>
      </c>
      <c r="D171">
        <v>173</v>
      </c>
    </row>
    <row r="172" spans="1:4" hidden="1" x14ac:dyDescent="0.2">
      <c r="A172" s="14" t="s">
        <v>696</v>
      </c>
      <c r="B172" t="s">
        <v>801</v>
      </c>
      <c r="C172" s="2">
        <v>30236</v>
      </c>
      <c r="D172">
        <v>174</v>
      </c>
    </row>
    <row r="173" spans="1:4" hidden="1" x14ac:dyDescent="0.2">
      <c r="A173" s="14" t="s">
        <v>699</v>
      </c>
      <c r="B173" t="s">
        <v>801</v>
      </c>
      <c r="C173" s="2">
        <v>28343</v>
      </c>
      <c r="D173">
        <v>178</v>
      </c>
    </row>
    <row r="174" spans="1:4" hidden="1" x14ac:dyDescent="0.2">
      <c r="A174" s="14" t="s">
        <v>700</v>
      </c>
      <c r="B174" t="s">
        <v>801</v>
      </c>
      <c r="C174" s="2" t="s">
        <v>158</v>
      </c>
      <c r="D174"/>
    </row>
    <row r="175" spans="1:4" hidden="1" x14ac:dyDescent="0.2">
      <c r="A175" s="14" t="s">
        <v>701</v>
      </c>
      <c r="B175" t="s">
        <v>801</v>
      </c>
      <c r="C175" s="2">
        <v>32117</v>
      </c>
      <c r="D175">
        <v>168</v>
      </c>
    </row>
    <row r="176" spans="1:4" hidden="1" x14ac:dyDescent="0.2">
      <c r="A176" s="14" t="s">
        <v>702</v>
      </c>
      <c r="B176" t="s">
        <v>801</v>
      </c>
      <c r="C176" s="2">
        <v>35468</v>
      </c>
      <c r="D176">
        <v>176</v>
      </c>
    </row>
    <row r="177" spans="1:4" hidden="1" x14ac:dyDescent="0.2">
      <c r="A177" s="14" t="s">
        <v>705</v>
      </c>
      <c r="B177" t="s">
        <v>801</v>
      </c>
      <c r="C177" s="2">
        <v>34509</v>
      </c>
      <c r="D177">
        <v>167</v>
      </c>
    </row>
    <row r="178" spans="1:4" hidden="1" x14ac:dyDescent="0.2">
      <c r="A178" s="14" t="s">
        <v>708</v>
      </c>
      <c r="B178" t="s">
        <v>801</v>
      </c>
      <c r="C178" s="2">
        <v>32774</v>
      </c>
      <c r="D178">
        <v>173</v>
      </c>
    </row>
    <row r="179" spans="1:4" hidden="1" x14ac:dyDescent="0.2">
      <c r="A179" s="14" t="s">
        <v>709</v>
      </c>
      <c r="B179" t="s">
        <v>801</v>
      </c>
      <c r="C179" s="2" t="s">
        <v>158</v>
      </c>
      <c r="D179">
        <v>178</v>
      </c>
    </row>
    <row r="180" spans="1:4" hidden="1" x14ac:dyDescent="0.2">
      <c r="A180" s="14" t="s">
        <v>710</v>
      </c>
      <c r="B180" t="s">
        <v>801</v>
      </c>
      <c r="C180" s="2">
        <v>30682</v>
      </c>
      <c r="D180">
        <v>173</v>
      </c>
    </row>
    <row r="181" spans="1:4" hidden="1" x14ac:dyDescent="0.2">
      <c r="A181" s="14" t="s">
        <v>711</v>
      </c>
      <c r="B181" t="s">
        <v>801</v>
      </c>
      <c r="C181" s="2">
        <v>33511</v>
      </c>
      <c r="D181">
        <v>180</v>
      </c>
    </row>
    <row r="182" spans="1:4" hidden="1" x14ac:dyDescent="0.2">
      <c r="A182" s="14" t="s">
        <v>712</v>
      </c>
      <c r="B182" t="s">
        <v>801</v>
      </c>
      <c r="C182" s="2">
        <v>34902</v>
      </c>
      <c r="D182">
        <v>180</v>
      </c>
    </row>
    <row r="183" spans="1:4" hidden="1" x14ac:dyDescent="0.2">
      <c r="A183" s="14" t="s">
        <v>713</v>
      </c>
      <c r="B183" t="s">
        <v>801</v>
      </c>
      <c r="C183" s="2" t="s">
        <v>158</v>
      </c>
      <c r="D183"/>
    </row>
    <row r="184" spans="1:4" hidden="1" x14ac:dyDescent="0.2">
      <c r="A184" s="14" t="s">
        <v>714</v>
      </c>
      <c r="B184" t="s">
        <v>801</v>
      </c>
      <c r="C184" s="2">
        <v>32023</v>
      </c>
      <c r="D184">
        <v>169</v>
      </c>
    </row>
    <row r="185" spans="1:4" hidden="1" x14ac:dyDescent="0.2">
      <c r="A185" s="14" t="s">
        <v>715</v>
      </c>
      <c r="B185" t="s">
        <v>801</v>
      </c>
      <c r="C185" s="2">
        <v>35133</v>
      </c>
      <c r="D185">
        <v>173</v>
      </c>
    </row>
    <row r="186" spans="1:4" hidden="1" x14ac:dyDescent="0.2">
      <c r="A186" s="14" t="s">
        <v>716</v>
      </c>
      <c r="B186" t="s">
        <v>801</v>
      </c>
      <c r="C186" s="2">
        <v>34066</v>
      </c>
      <c r="D186">
        <v>180</v>
      </c>
    </row>
    <row r="187" spans="1:4" hidden="1" x14ac:dyDescent="0.2">
      <c r="A187" s="14" t="s">
        <v>719</v>
      </c>
      <c r="B187" t="s">
        <v>801</v>
      </c>
      <c r="C187" s="2">
        <v>27150</v>
      </c>
      <c r="D187">
        <v>180</v>
      </c>
    </row>
    <row r="188" spans="1:4" hidden="1" x14ac:dyDescent="0.2">
      <c r="A188" s="14" t="s">
        <v>721</v>
      </c>
      <c r="B188" t="s">
        <v>801</v>
      </c>
      <c r="C188" s="2">
        <v>30399</v>
      </c>
      <c r="D188">
        <v>173</v>
      </c>
    </row>
    <row r="189" spans="1:4" hidden="1" x14ac:dyDescent="0.2">
      <c r="A189" s="14" t="s">
        <v>722</v>
      </c>
      <c r="B189" t="s">
        <v>801</v>
      </c>
      <c r="C189" s="2">
        <v>35904</v>
      </c>
      <c r="D189"/>
    </row>
    <row r="190" spans="1:4" hidden="1" x14ac:dyDescent="0.2">
      <c r="A190" s="14" t="s">
        <v>724</v>
      </c>
      <c r="B190" t="s">
        <v>801</v>
      </c>
      <c r="C190" s="2">
        <v>32380</v>
      </c>
      <c r="D190">
        <v>174</v>
      </c>
    </row>
    <row r="191" spans="1:4" hidden="1" x14ac:dyDescent="0.2">
      <c r="A191" s="14" t="s">
        <v>725</v>
      </c>
      <c r="B191" t="s">
        <v>801</v>
      </c>
      <c r="C191" s="2">
        <v>27300</v>
      </c>
      <c r="D191">
        <v>188</v>
      </c>
    </row>
    <row r="192" spans="1:4" hidden="1" x14ac:dyDescent="0.2">
      <c r="A192" s="14" t="s">
        <v>726</v>
      </c>
      <c r="B192" t="s">
        <v>801</v>
      </c>
      <c r="C192" s="2">
        <v>32941</v>
      </c>
      <c r="D192">
        <v>174</v>
      </c>
    </row>
    <row r="193" spans="1:4" hidden="1" x14ac:dyDescent="0.2">
      <c r="A193" s="14" t="s">
        <v>728</v>
      </c>
      <c r="B193" t="s">
        <v>801</v>
      </c>
      <c r="C193" s="2">
        <v>34018</v>
      </c>
      <c r="D193">
        <v>170</v>
      </c>
    </row>
    <row r="194" spans="1:4" hidden="1" x14ac:dyDescent="0.2">
      <c r="A194" s="14" t="s">
        <v>731</v>
      </c>
      <c r="B194" t="s">
        <v>801</v>
      </c>
      <c r="C194" s="2">
        <v>25774</v>
      </c>
      <c r="D194">
        <v>169</v>
      </c>
    </row>
    <row r="195" spans="1:4" hidden="1" x14ac:dyDescent="0.2">
      <c r="A195" s="14" t="s">
        <v>732</v>
      </c>
      <c r="B195" t="s">
        <v>801</v>
      </c>
      <c r="C195" s="2">
        <v>32098</v>
      </c>
      <c r="D195">
        <v>176</v>
      </c>
    </row>
    <row r="196" spans="1:4" hidden="1" x14ac:dyDescent="0.2">
      <c r="A196" s="14" t="s">
        <v>735</v>
      </c>
      <c r="B196" t="s">
        <v>801</v>
      </c>
      <c r="C196" s="2">
        <v>33302</v>
      </c>
      <c r="D196">
        <v>190</v>
      </c>
    </row>
    <row r="197" spans="1:4" hidden="1" x14ac:dyDescent="0.2">
      <c r="A197" s="14" t="s">
        <v>736</v>
      </c>
      <c r="B197" t="s">
        <v>801</v>
      </c>
      <c r="C197" s="2">
        <v>35066</v>
      </c>
      <c r="D197"/>
    </row>
    <row r="198" spans="1:4" hidden="1" x14ac:dyDescent="0.2">
      <c r="A198" s="14" t="s">
        <v>737</v>
      </c>
      <c r="B198" t="s">
        <v>801</v>
      </c>
      <c r="C198" s="2">
        <v>33807</v>
      </c>
      <c r="D198">
        <v>180</v>
      </c>
    </row>
    <row r="199" spans="1:4" hidden="1" x14ac:dyDescent="0.2">
      <c r="A199" s="14" t="s">
        <v>738</v>
      </c>
      <c r="B199" t="s">
        <v>801</v>
      </c>
      <c r="C199" s="2">
        <v>27149</v>
      </c>
      <c r="D199"/>
    </row>
    <row r="200" spans="1:4" hidden="1" x14ac:dyDescent="0.2">
      <c r="A200" s="14" t="s">
        <v>741</v>
      </c>
      <c r="B200" t="s">
        <v>801</v>
      </c>
      <c r="C200" s="2">
        <v>24621</v>
      </c>
      <c r="D200">
        <v>178</v>
      </c>
    </row>
    <row r="201" spans="1:4" hidden="1" x14ac:dyDescent="0.2">
      <c r="A201" s="14" t="s">
        <v>744</v>
      </c>
      <c r="B201" t="s">
        <v>801</v>
      </c>
      <c r="C201" s="2">
        <v>25408</v>
      </c>
      <c r="D201">
        <v>170</v>
      </c>
    </row>
    <row r="202" spans="1:4" hidden="1" x14ac:dyDescent="0.2">
      <c r="A202" s="14" t="s">
        <v>745</v>
      </c>
      <c r="B202" t="s">
        <v>801</v>
      </c>
      <c r="C202" s="2">
        <v>29224</v>
      </c>
      <c r="D202">
        <v>193</v>
      </c>
    </row>
    <row r="203" spans="1:4" hidden="1" x14ac:dyDescent="0.2">
      <c r="A203" s="14" t="s">
        <v>746</v>
      </c>
      <c r="B203" t="s">
        <v>801</v>
      </c>
      <c r="C203" s="2" t="s">
        <v>158</v>
      </c>
      <c r="D203"/>
    </row>
    <row r="204" spans="1:4" hidden="1" x14ac:dyDescent="0.2">
      <c r="A204" s="14" t="s">
        <v>749</v>
      </c>
      <c r="B204" t="s">
        <v>801</v>
      </c>
      <c r="C204" s="2">
        <v>30187</v>
      </c>
      <c r="D204">
        <v>178</v>
      </c>
    </row>
    <row r="205" spans="1:4" hidden="1" x14ac:dyDescent="0.2">
      <c r="A205" s="14" t="s">
        <v>750</v>
      </c>
      <c r="B205" t="s">
        <v>801</v>
      </c>
      <c r="C205" s="2">
        <v>26051</v>
      </c>
      <c r="D205">
        <v>188</v>
      </c>
    </row>
    <row r="206" spans="1:4" hidden="1" x14ac:dyDescent="0.2">
      <c r="A206" s="14" t="s">
        <v>754</v>
      </c>
      <c r="B206" t="s">
        <v>801</v>
      </c>
      <c r="C206" s="2">
        <v>34229</v>
      </c>
      <c r="D206"/>
    </row>
    <row r="207" spans="1:4" hidden="1" x14ac:dyDescent="0.2">
      <c r="A207" s="14" t="s">
        <v>755</v>
      </c>
      <c r="B207" t="s">
        <v>801</v>
      </c>
      <c r="C207" s="2">
        <v>31501</v>
      </c>
      <c r="D207">
        <v>169</v>
      </c>
    </row>
    <row r="208" spans="1:4" hidden="1" x14ac:dyDescent="0.2">
      <c r="A208" s="14" t="s">
        <v>757</v>
      </c>
      <c r="B208" t="s">
        <v>801</v>
      </c>
      <c r="C208" s="2">
        <v>33138</v>
      </c>
      <c r="D208">
        <v>178</v>
      </c>
    </row>
    <row r="209" spans="1:4" hidden="1" x14ac:dyDescent="0.2">
      <c r="A209" s="14" t="s">
        <v>758</v>
      </c>
      <c r="B209" t="s">
        <v>801</v>
      </c>
      <c r="C209" s="2" t="s">
        <v>158</v>
      </c>
      <c r="D209"/>
    </row>
    <row r="210" spans="1:4" hidden="1" x14ac:dyDescent="0.2">
      <c r="A210" s="14" t="s">
        <v>761</v>
      </c>
      <c r="B210" t="s">
        <v>801</v>
      </c>
      <c r="C210" s="2">
        <v>28326</v>
      </c>
      <c r="D210">
        <v>173</v>
      </c>
    </row>
    <row r="211" spans="1:4" hidden="1" x14ac:dyDescent="0.2">
      <c r="A211" s="14" t="s">
        <v>762</v>
      </c>
      <c r="B211" t="s">
        <v>801</v>
      </c>
      <c r="C211" s="2">
        <v>33914</v>
      </c>
      <c r="D211">
        <v>180</v>
      </c>
    </row>
    <row r="212" spans="1:4" hidden="1" x14ac:dyDescent="0.2">
      <c r="A212" s="14" t="s">
        <v>763</v>
      </c>
      <c r="B212" t="s">
        <v>801</v>
      </c>
      <c r="C212" s="2" t="s">
        <v>158</v>
      </c>
      <c r="D212"/>
    </row>
    <row r="213" spans="1:4" hidden="1" x14ac:dyDescent="0.2">
      <c r="A213" s="14" t="s">
        <v>764</v>
      </c>
      <c r="B213" t="s">
        <v>801</v>
      </c>
      <c r="C213" s="2">
        <v>36156</v>
      </c>
      <c r="D213"/>
    </row>
    <row r="214" spans="1:4" hidden="1" x14ac:dyDescent="0.2">
      <c r="A214" s="14" t="s">
        <v>766</v>
      </c>
      <c r="B214" t="s">
        <v>801</v>
      </c>
      <c r="C214" s="2">
        <v>25257</v>
      </c>
      <c r="D214">
        <v>173</v>
      </c>
    </row>
    <row r="215" spans="1:4" hidden="1" x14ac:dyDescent="0.2">
      <c r="A215" s="14" t="s">
        <v>767</v>
      </c>
      <c r="B215" t="s">
        <v>801</v>
      </c>
      <c r="C215" s="2">
        <v>35809</v>
      </c>
      <c r="D215">
        <v>181</v>
      </c>
    </row>
    <row r="216" spans="1:4" x14ac:dyDescent="0.2">
      <c r="A216" s="14" t="s">
        <v>799</v>
      </c>
      <c r="B216" t="s">
        <v>779</v>
      </c>
      <c r="C216" s="2"/>
      <c r="D216"/>
    </row>
    <row r="217" spans="1:4" hidden="1" x14ac:dyDescent="0.2">
      <c r="A217" s="14" t="s">
        <v>782</v>
      </c>
      <c r="B217" t="s">
        <v>801</v>
      </c>
      <c r="C217" s="2"/>
    </row>
    <row r="218" spans="1:4" hidden="1" x14ac:dyDescent="0.2">
      <c r="A218" s="14" t="s">
        <v>977</v>
      </c>
      <c r="B218" t="s">
        <v>801</v>
      </c>
      <c r="C218" s="2"/>
    </row>
    <row r="219" spans="1:4" x14ac:dyDescent="0.2">
      <c r="A219" s="14" t="s">
        <v>857</v>
      </c>
      <c r="B219" t="s">
        <v>779</v>
      </c>
      <c r="C219" s="2"/>
    </row>
    <row r="220" spans="1:4" hidden="1" x14ac:dyDescent="0.2">
      <c r="A220" s="14" t="s">
        <v>983</v>
      </c>
      <c r="B220" t="s">
        <v>801</v>
      </c>
      <c r="C220" s="2"/>
    </row>
    <row r="221" spans="1:4" hidden="1" x14ac:dyDescent="0.2">
      <c r="A221" s="14" t="s">
        <v>957</v>
      </c>
      <c r="B221" t="s">
        <v>801</v>
      </c>
      <c r="C221" s="2"/>
    </row>
    <row r="222" spans="1:4" hidden="1" x14ac:dyDescent="0.2">
      <c r="A222" s="14" t="s">
        <v>1013</v>
      </c>
      <c r="B222" t="s">
        <v>801</v>
      </c>
      <c r="C222" s="2"/>
    </row>
    <row r="223" spans="1:4" hidden="1" x14ac:dyDescent="0.2">
      <c r="A223" s="14" t="s">
        <v>951</v>
      </c>
      <c r="B223" t="s">
        <v>801</v>
      </c>
      <c r="C223" s="2"/>
    </row>
    <row r="224" spans="1:4" hidden="1" x14ac:dyDescent="0.2">
      <c r="A224" s="14" t="s">
        <v>843</v>
      </c>
      <c r="B224" t="s">
        <v>801</v>
      </c>
      <c r="C224" s="2"/>
    </row>
    <row r="225" spans="1:3" hidden="1" x14ac:dyDescent="0.2">
      <c r="A225" s="14" t="s">
        <v>952</v>
      </c>
      <c r="B225" t="s">
        <v>801</v>
      </c>
      <c r="C225" s="2"/>
    </row>
    <row r="226" spans="1:3" hidden="1" x14ac:dyDescent="0.2">
      <c r="A226" s="14" t="s">
        <v>953</v>
      </c>
      <c r="B226" t="s">
        <v>801</v>
      </c>
      <c r="C226" s="2"/>
    </row>
    <row r="227" spans="1:3" hidden="1" x14ac:dyDescent="0.2">
      <c r="A227" s="14" t="s">
        <v>831</v>
      </c>
      <c r="B227" t="s">
        <v>801</v>
      </c>
      <c r="C227" s="2"/>
    </row>
    <row r="228" spans="1:3" hidden="1" x14ac:dyDescent="0.2">
      <c r="A228" s="14" t="s">
        <v>1011</v>
      </c>
      <c r="B228" t="s">
        <v>801</v>
      </c>
      <c r="C228" s="2"/>
    </row>
    <row r="229" spans="1:3" hidden="1" x14ac:dyDescent="0.2">
      <c r="A229" s="14" t="s">
        <v>797</v>
      </c>
      <c r="B229" t="s">
        <v>801</v>
      </c>
      <c r="C229" s="2"/>
    </row>
    <row r="230" spans="1:3" hidden="1" x14ac:dyDescent="0.2">
      <c r="A230" s="14" t="s">
        <v>898</v>
      </c>
      <c r="B230" t="s">
        <v>801</v>
      </c>
      <c r="C230" s="2"/>
    </row>
    <row r="231" spans="1:3" hidden="1" x14ac:dyDescent="0.2">
      <c r="A231" s="14" t="s">
        <v>844</v>
      </c>
      <c r="B231" t="s">
        <v>801</v>
      </c>
      <c r="C231" s="2"/>
    </row>
    <row r="232" spans="1:3" hidden="1" x14ac:dyDescent="0.2">
      <c r="A232" s="14" t="s">
        <v>1015</v>
      </c>
      <c r="B232" t="s">
        <v>801</v>
      </c>
      <c r="C232" s="2"/>
    </row>
    <row r="233" spans="1:3" hidden="1" x14ac:dyDescent="0.2">
      <c r="A233" s="14" t="s">
        <v>984</v>
      </c>
      <c r="B233" t="s">
        <v>801</v>
      </c>
      <c r="C233" s="2"/>
    </row>
    <row r="234" spans="1:3" hidden="1" x14ac:dyDescent="0.2">
      <c r="A234" s="14" t="s">
        <v>883</v>
      </c>
      <c r="B234" t="s">
        <v>801</v>
      </c>
      <c r="C234" s="2"/>
    </row>
    <row r="235" spans="1:3" hidden="1" x14ac:dyDescent="0.2">
      <c r="A235" s="14" t="s">
        <v>954</v>
      </c>
      <c r="B235" t="s">
        <v>801</v>
      </c>
      <c r="C235" s="2"/>
    </row>
    <row r="236" spans="1:3" hidden="1" x14ac:dyDescent="0.2">
      <c r="A236" s="14" t="s">
        <v>985</v>
      </c>
      <c r="B236" t="s">
        <v>801</v>
      </c>
      <c r="C236" s="2"/>
    </row>
    <row r="237" spans="1:3" hidden="1" x14ac:dyDescent="0.2">
      <c r="A237" s="14" t="s">
        <v>971</v>
      </c>
      <c r="B237" t="s">
        <v>801</v>
      </c>
      <c r="C237" s="2"/>
    </row>
    <row r="238" spans="1:3" hidden="1" x14ac:dyDescent="0.2">
      <c r="A238" s="14" t="s">
        <v>958</v>
      </c>
      <c r="B238" t="s">
        <v>801</v>
      </c>
      <c r="C238" s="2"/>
    </row>
    <row r="239" spans="1:3" hidden="1" x14ac:dyDescent="0.2">
      <c r="A239" s="14" t="s">
        <v>991</v>
      </c>
      <c r="B239" t="s">
        <v>801</v>
      </c>
      <c r="C239" s="2"/>
    </row>
    <row r="240" spans="1:3" hidden="1" x14ac:dyDescent="0.2">
      <c r="A240" s="14" t="s">
        <v>935</v>
      </c>
      <c r="B240" t="s">
        <v>801</v>
      </c>
      <c r="C240" s="2"/>
    </row>
    <row r="241" spans="1:3" hidden="1" x14ac:dyDescent="0.2">
      <c r="A241" s="14" t="s">
        <v>972</v>
      </c>
      <c r="B241" t="s">
        <v>801</v>
      </c>
      <c r="C241" s="2"/>
    </row>
    <row r="242" spans="1:3" hidden="1" x14ac:dyDescent="0.2">
      <c r="A242" s="14" t="s">
        <v>927</v>
      </c>
      <c r="B242" t="s">
        <v>801</v>
      </c>
      <c r="C242" s="2"/>
    </row>
    <row r="243" spans="1:3" hidden="1" x14ac:dyDescent="0.2">
      <c r="A243" s="14" t="s">
        <v>932</v>
      </c>
      <c r="B243" t="s">
        <v>801</v>
      </c>
      <c r="C243" s="2"/>
    </row>
    <row r="244" spans="1:3" hidden="1" x14ac:dyDescent="0.2">
      <c r="A244" s="14" t="s">
        <v>819</v>
      </c>
      <c r="B244" t="s">
        <v>801</v>
      </c>
      <c r="C244" s="2"/>
    </row>
    <row r="245" spans="1:3" hidden="1" x14ac:dyDescent="0.2">
      <c r="A245" s="14" t="s">
        <v>891</v>
      </c>
      <c r="B245" t="s">
        <v>801</v>
      </c>
      <c r="C245" s="2"/>
    </row>
    <row r="246" spans="1:3" hidden="1" x14ac:dyDescent="0.2">
      <c r="A246" s="14" t="s">
        <v>877</v>
      </c>
      <c r="B246" t="s">
        <v>801</v>
      </c>
      <c r="C246" s="2"/>
    </row>
    <row r="247" spans="1:3" hidden="1" x14ac:dyDescent="0.2">
      <c r="A247" s="14" t="s">
        <v>959</v>
      </c>
      <c r="B247" t="s">
        <v>801</v>
      </c>
      <c r="C247" s="2"/>
    </row>
    <row r="248" spans="1:3" hidden="1" x14ac:dyDescent="0.2">
      <c r="A248" s="14" t="s">
        <v>821</v>
      </c>
      <c r="B248" t="s">
        <v>801</v>
      </c>
      <c r="C248" s="2"/>
    </row>
    <row r="249" spans="1:3" hidden="1" x14ac:dyDescent="0.2">
      <c r="A249" s="14" t="s">
        <v>800</v>
      </c>
      <c r="B249" t="s">
        <v>801</v>
      </c>
      <c r="C249" s="2"/>
    </row>
    <row r="250" spans="1:3" hidden="1" x14ac:dyDescent="0.2">
      <c r="A250" s="14" t="s">
        <v>802</v>
      </c>
      <c r="B250" t="s">
        <v>801</v>
      </c>
      <c r="C250" s="2"/>
    </row>
    <row r="251" spans="1:3" hidden="1" x14ac:dyDescent="0.2">
      <c r="A251" s="14" t="s">
        <v>773</v>
      </c>
      <c r="B251" t="s">
        <v>801</v>
      </c>
      <c r="C251" s="2"/>
    </row>
    <row r="252" spans="1:3" hidden="1" x14ac:dyDescent="0.2">
      <c r="A252" s="14" t="s">
        <v>929</v>
      </c>
      <c r="B252" t="s">
        <v>801</v>
      </c>
      <c r="C252" s="2"/>
    </row>
    <row r="253" spans="1:3" hidden="1" x14ac:dyDescent="0.2">
      <c r="A253" s="14" t="s">
        <v>894</v>
      </c>
      <c r="B253" t="s">
        <v>801</v>
      </c>
      <c r="C253" s="2"/>
    </row>
    <row r="254" spans="1:3" hidden="1" x14ac:dyDescent="0.2">
      <c r="A254" s="14" t="s">
        <v>804</v>
      </c>
      <c r="B254" t="s">
        <v>801</v>
      </c>
      <c r="C254" s="2"/>
    </row>
    <row r="255" spans="1:3" hidden="1" x14ac:dyDescent="0.2">
      <c r="A255" s="14" t="s">
        <v>816</v>
      </c>
      <c r="B255" t="s">
        <v>801</v>
      </c>
      <c r="C255" s="2"/>
    </row>
    <row r="256" spans="1:3" hidden="1" x14ac:dyDescent="0.2">
      <c r="A256" s="14" t="s">
        <v>805</v>
      </c>
      <c r="B256" t="s">
        <v>801</v>
      </c>
      <c r="C256" s="2"/>
    </row>
    <row r="257" spans="1:3" hidden="1" x14ac:dyDescent="0.2">
      <c r="A257" s="14" t="s">
        <v>812</v>
      </c>
      <c r="B257" t="s">
        <v>801</v>
      </c>
      <c r="C257" s="2"/>
    </row>
    <row r="258" spans="1:3" hidden="1" x14ac:dyDescent="0.2">
      <c r="A258" s="14" t="s">
        <v>806</v>
      </c>
      <c r="B258" t="s">
        <v>801</v>
      </c>
      <c r="C258" s="2"/>
    </row>
    <row r="259" spans="1:3" hidden="1" x14ac:dyDescent="0.2">
      <c r="A259" s="14" t="s">
        <v>986</v>
      </c>
      <c r="B259" t="s">
        <v>801</v>
      </c>
      <c r="C259" s="2"/>
    </row>
    <row r="260" spans="1:3" hidden="1" x14ac:dyDescent="0.2">
      <c r="A260" s="14" t="s">
        <v>920</v>
      </c>
      <c r="B260" t="s">
        <v>801</v>
      </c>
      <c r="C260" s="2"/>
    </row>
    <row r="261" spans="1:3" hidden="1" x14ac:dyDescent="0.2">
      <c r="A261" s="14" t="s">
        <v>960</v>
      </c>
      <c r="B261" t="s">
        <v>801</v>
      </c>
      <c r="C261" s="2"/>
    </row>
    <row r="262" spans="1:3" hidden="1" x14ac:dyDescent="0.2">
      <c r="A262" s="14" t="s">
        <v>961</v>
      </c>
      <c r="B262" t="s">
        <v>801</v>
      </c>
      <c r="C262" s="2"/>
    </row>
    <row r="263" spans="1:3" x14ac:dyDescent="0.2">
      <c r="A263" s="14" t="s">
        <v>834</v>
      </c>
      <c r="B263" t="s">
        <v>779</v>
      </c>
      <c r="C26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Sport FAs</vt:lpstr>
      <vt:lpstr>Boulder FAs</vt:lpstr>
      <vt:lpstr>Ascents</vt:lpstr>
      <vt:lpstr>All_Ascents</vt:lpstr>
      <vt:lpstr>15a Ascents</vt:lpstr>
      <vt:lpstr>Climbs</vt:lpstr>
      <vt:lpstr>Climbers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Maiorella</dc:creator>
  <cp:keywords/>
  <dc:description/>
  <cp:lastModifiedBy>Microsoft Office User</cp:lastModifiedBy>
  <cp:revision/>
  <dcterms:created xsi:type="dcterms:W3CDTF">2019-04-25T17:28:40Z</dcterms:created>
  <dcterms:modified xsi:type="dcterms:W3CDTF">2019-06-04T23:12:59Z</dcterms:modified>
  <cp:category/>
  <cp:contentStatus/>
</cp:coreProperties>
</file>