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ey\Documents\Dropbox\6 2015 MSUM Spring\CSIS 446 - Decision Support Systems\"/>
    </mc:Choice>
  </mc:AlternateContent>
  <bookViews>
    <workbookView xWindow="0" yWindow="0" windowWidth="20490" windowHeight="7905" activeTab="1"/>
  </bookViews>
  <sheets>
    <sheet name="Scenario Summary" sheetId="3" r:id="rId1"/>
    <sheet name="Auto Loan" sheetId="1" r:id="rId2"/>
  </sheets>
  <definedNames>
    <definedName name="Amount_of_loan">'Auto Loan'!$E$6</definedName>
    <definedName name="Annual_Interest_rate">'Auto Loan'!$E$7</definedName>
    <definedName name="Available_income">'Auto Loan'!$B$23</definedName>
    <definedName name="Down_payment">'Auto Loan'!$E$5</definedName>
    <definedName name="Monthly_payment">'Auto Loan'!$E$13</definedName>
    <definedName name="Monthly_rate">'Auto Loan'!$E$8</definedName>
    <definedName name="Purchase_price">'Auto Loan'!$E$4</definedName>
    <definedName name="Total_interest_paid">'Auto Loan'!$E$15</definedName>
    <definedName name="Total_number_of_payments">'Auto Loan'!$E$9</definedName>
    <definedName name="Total_value_repaid">'Auto Loan'!$E$14</definedName>
  </definedNames>
  <calcPr calcId="152511"/>
</workbook>
</file>

<file path=xl/calcChain.xml><?xml version="1.0" encoding="utf-8"?>
<calcChain xmlns="http://schemas.openxmlformats.org/spreadsheetml/2006/main">
  <c r="E6" i="1" l="1"/>
  <c r="E8" i="1" l="1"/>
  <c r="E13" i="1" s="1"/>
  <c r="E14" i="1" s="1"/>
  <c r="E15" i="1" s="1"/>
  <c r="G2" i="1" l="1"/>
  <c r="B13" i="1"/>
  <c r="B14" i="1"/>
  <c r="B21" i="1" l="1"/>
  <c r="B5" i="1"/>
  <c r="B7" i="1" s="1"/>
  <c r="B15" i="1" l="1"/>
  <c r="B23" i="1" s="1"/>
</calcChain>
</file>

<file path=xl/sharedStrings.xml><?xml version="1.0" encoding="utf-8"?>
<sst xmlns="http://schemas.openxmlformats.org/spreadsheetml/2006/main" count="51" uniqueCount="48">
  <si>
    <t>Auto Loan Calculation</t>
  </si>
  <si>
    <t>Two-Variable Data Table: Purchase Price and APR</t>
  </si>
  <si>
    <t>Income</t>
  </si>
  <si>
    <t>Auto Loan Information</t>
  </si>
  <si>
    <t>Annual Income</t>
  </si>
  <si>
    <t>Purchase price</t>
  </si>
  <si>
    <t>Monthly Income</t>
  </si>
  <si>
    <t>Down payment</t>
  </si>
  <si>
    <t>Income tax rate</t>
  </si>
  <si>
    <t>Amount of loan</t>
  </si>
  <si>
    <t>Monthly take home</t>
  </si>
  <si>
    <t>Fixed Expenses</t>
  </si>
  <si>
    <t>Total number of payments</t>
  </si>
  <si>
    <t>Rent</t>
  </si>
  <si>
    <t>Utilities</t>
  </si>
  <si>
    <t>Loan Summary</t>
  </si>
  <si>
    <t>Total</t>
  </si>
  <si>
    <t>Monthly payment</t>
  </si>
  <si>
    <t>Total value repaid</t>
  </si>
  <si>
    <t>Variable Expenses</t>
  </si>
  <si>
    <t>Total interest paid</t>
  </si>
  <si>
    <t>Insurance rate based on total car price</t>
  </si>
  <si>
    <t>Misc</t>
  </si>
  <si>
    <t>Available income</t>
  </si>
  <si>
    <t>.</t>
  </si>
  <si>
    <t>Health Insurance</t>
  </si>
  <si>
    <t>Auto Payment</t>
  </si>
  <si>
    <t>Auto Insurance</t>
  </si>
  <si>
    <t>Food</t>
  </si>
  <si>
    <t>Gas</t>
  </si>
  <si>
    <t>Annual Interest rate</t>
  </si>
  <si>
    <t>Monthly rate</t>
  </si>
  <si>
    <t>Available_income</t>
  </si>
  <si>
    <t>Desired Outcome</t>
  </si>
  <si>
    <t>Created by Casey on 1/17/2015</t>
  </si>
  <si>
    <t>$18,000 and 3.5%</t>
  </si>
  <si>
    <t>$27,000 and 4.5%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</si>
  <si>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</si>
  <si>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</si>
  <si>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</si>
  <si>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</si>
  <si>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</si>
  <si>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</si>
  <si>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</si>
  <si>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Purchase_price</t>
  </si>
  <si>
    <t>Down_payment</t>
  </si>
  <si>
    <t>Annual_Interest_rate</t>
  </si>
  <si>
    <t>Total_number_of_payments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</si>
</sst>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6E99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1" fillId="0" borderId="0" xfId="42"/>
    <xf numFmtId="0" fontId="1" fillId="0" borderId="10" xfId="44" applyBorder="1"/>
    <xf numFmtId="44" fontId="0" fillId="0" borderId="10" xfId="45" applyFont="1" applyBorder="1"/>
    <xf numFmtId="0" fontId="16" fillId="0" borderId="10" xfId="47" applyFont="1" applyBorder="1"/>
    <xf numFmtId="9" fontId="1" fillId="0" borderId="10" xfId="48" applyNumberFormat="1" applyBorder="1"/>
    <xf numFmtId="0" fontId="19" fillId="34" borderId="10" xfId="50" applyFont="1" applyFill="1" applyBorder="1"/>
    <xf numFmtId="44" fontId="20" fillId="35" borderId="10" xfId="51" applyFont="1" applyFill="1" applyBorder="1"/>
    <xf numFmtId="44" fontId="0" fillId="0" borderId="12" xfId="52" applyFont="1" applyBorder="1"/>
    <xf numFmtId="10" fontId="1" fillId="0" borderId="11" xfId="53" applyNumberFormat="1" applyBorder="1"/>
    <xf numFmtId="44" fontId="0" fillId="0" borderId="11" xfId="54" applyFont="1" applyBorder="1"/>
    <xf numFmtId="44" fontId="0" fillId="36" borderId="10" xfId="56" applyFont="1" applyFill="1" applyBorder="1"/>
    <xf numFmtId="0" fontId="0" fillId="0" borderId="10" xfId="44" applyFont="1" applyBorder="1"/>
    <xf numFmtId="44" fontId="0" fillId="0" borderId="14" xfId="54" applyFont="1" applyBorder="1"/>
    <xf numFmtId="44" fontId="0" fillId="0" borderId="10" xfId="54" applyFont="1" applyBorder="1"/>
    <xf numFmtId="44" fontId="0" fillId="0" borderId="10" xfId="52" applyFont="1" applyBorder="1"/>
    <xf numFmtId="0" fontId="1" fillId="0" borderId="0" xfId="44" applyBorder="1"/>
    <xf numFmtId="9" fontId="1" fillId="0" borderId="0" xfId="48" applyNumberFormat="1" applyBorder="1"/>
    <xf numFmtId="44" fontId="1" fillId="0" borderId="10" xfId="44" applyNumberFormat="1" applyBorder="1"/>
    <xf numFmtId="10" fontId="1" fillId="36" borderId="10" xfId="58" applyNumberFormat="1" applyFill="1" applyBorder="1"/>
    <xf numFmtId="44" fontId="0" fillId="36" borderId="10" xfId="45" applyFont="1" applyFill="1" applyBorder="1"/>
    <xf numFmtId="10" fontId="1" fillId="36" borderId="10" xfId="46" applyNumberFormat="1" applyFill="1" applyBorder="1"/>
    <xf numFmtId="0" fontId="1" fillId="36" borderId="10" xfId="44" applyFill="1" applyBorder="1"/>
    <xf numFmtId="44" fontId="0" fillId="37" borderId="10" xfId="56" applyFont="1" applyFill="1" applyBorder="1"/>
    <xf numFmtId="10" fontId="1" fillId="37" borderId="10" xfId="46" applyNumberFormat="1" applyFill="1" applyBorder="1"/>
    <xf numFmtId="44" fontId="0" fillId="37" borderId="10" xfId="45" applyFont="1" applyFill="1" applyBorder="1"/>
    <xf numFmtId="8" fontId="0" fillId="37" borderId="10" xfId="56" applyNumberFormat="1" applyFont="1" applyFill="1" applyBorder="1"/>
    <xf numFmtId="8" fontId="1" fillId="36" borderId="10" xfId="58" applyNumberFormat="1" applyFill="1" applyBorder="1"/>
    <xf numFmtId="0" fontId="19" fillId="34" borderId="10" xfId="49" applyFont="1" applyFill="1" applyBorder="1" applyAlignment="1">
      <alignment horizontal="center"/>
    </xf>
    <xf numFmtId="0" fontId="18" fillId="33" borderId="0" xfId="43" applyFont="1" applyFill="1" applyAlignment="1">
      <alignment horizontal="center"/>
    </xf>
    <xf numFmtId="0" fontId="13" fillId="33" borderId="13" xfId="60" applyFont="1" applyFill="1" applyBorder="1" applyAlignment="1">
      <alignment horizontal="center"/>
    </xf>
    <xf numFmtId="0" fontId="16" fillId="36" borderId="10" xfId="55" applyFont="1" applyFill="1" applyBorder="1" applyAlignment="1">
      <alignment horizontal="center"/>
    </xf>
    <xf numFmtId="0" fontId="0" fillId="0" borderId="0" xfId="0" applyFill="1" applyBorder="1" applyAlignment="1"/>
    <xf numFmtId="44" fontId="0" fillId="0" borderId="0" xfId="0" applyNumberFormat="1" applyFill="1" applyBorder="1" applyAlignment="1"/>
    <xf numFmtId="10" fontId="0" fillId="0" borderId="0" xfId="0" applyNumberFormat="1" applyFill="1" applyBorder="1" applyAlignment="1"/>
    <xf numFmtId="44" fontId="0" fillId="0" borderId="16" xfId="0" applyNumberFormat="1" applyFill="1" applyBorder="1" applyAlignment="1"/>
    <xf numFmtId="0" fontId="21" fillId="38" borderId="13" xfId="0" applyFont="1" applyFill="1" applyBorder="1" applyAlignment="1">
      <alignment horizontal="left"/>
    </xf>
    <xf numFmtId="0" fontId="21" fillId="38" borderId="15" xfId="0" applyFont="1" applyFill="1" applyBorder="1" applyAlignment="1">
      <alignment horizontal="left"/>
    </xf>
    <xf numFmtId="0" fontId="0" fillId="0" borderId="17" xfId="0" applyFill="1" applyBorder="1" applyAlignment="1"/>
    <xf numFmtId="0" fontId="22" fillId="39" borderId="0" xfId="0" applyFont="1" applyFill="1" applyBorder="1" applyAlignment="1">
      <alignment horizontal="left"/>
    </xf>
    <xf numFmtId="0" fontId="23" fillId="39" borderId="17" xfId="0" applyFont="1" applyFill="1" applyBorder="1" applyAlignment="1">
      <alignment horizontal="left"/>
    </xf>
    <xf numFmtId="0" fontId="22" fillId="39" borderId="16" xfId="0" applyFont="1" applyFill="1" applyBorder="1" applyAlignment="1">
      <alignment horizontal="left"/>
    </xf>
    <xf numFmtId="0" fontId="24" fillId="38" borderId="15" xfId="0" applyFont="1" applyFill="1" applyBorder="1" applyAlignment="1">
      <alignment horizontal="right"/>
    </xf>
    <xf numFmtId="0" fontId="24" fillId="38" borderId="13" xfId="0" applyFont="1" applyFill="1" applyBorder="1" applyAlignment="1">
      <alignment horizontal="right"/>
    </xf>
    <xf numFmtId="44" fontId="0" fillId="40" borderId="0" xfId="0" applyNumberFormat="1" applyFill="1" applyBorder="1" applyAlignment="1"/>
    <xf numFmtId="10" fontId="0" fillId="40" borderId="0" xfId="0" applyNumberFormat="1" applyFill="1" applyBorder="1" applyAlignment="1"/>
    <xf numFmtId="0" fontId="0" fillId="40" borderId="0" xfId="0" applyFill="1" applyBorder="1" applyAlignment="1"/>
    <xf numFmtId="0" fontId="25" fillId="0" borderId="0" xfId="0" applyFont="1" applyFill="1" applyBorder="1" applyAlignment="1">
      <alignment vertical="top" wrapText="1"/>
    </xf>
  </cellXfs>
  <cellStyles count="6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j2z7UsOhgN5HhWk0HZwmfWVinKwW7XLyc/t7DShKtg=-~kq3zejCUXr+fbbJTMQ4u+g==" xfId="53"/>
    <cellStyle name="2jhwv4brhgkSRweJsKBb+lx+iuQFNQiuzhsMtWv9e54=-~S5i1PhvqCwfO3T9+BG5T0w==" xfId="59"/>
    <cellStyle name="3XPWVtRfu3qHl87ZMsVmN5L6mvgya5hvWCpciqPFrsM=-~UB1vqpkZgTyFWN4D6GHc1w==" xfId="60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5BzAYCn8/BFP1BSTi8ojQC0XHSjCkxAIpCvDMPHMYJQ=-~8Ds6k4eDB8bpJQ447LnesA==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JxxW4NiwZDJQqLHaujHVCV/o00YDuOaIkKQ/J2+Fs=-~HoOOyyIJXJ1KNTj+1qYQgw==" xfId="52"/>
    <cellStyle name="aRqZKXRB2X+RMlBDGJLKuoGGbUNZbjiku83ievqzcrc=-~2Z5fZcGdZrVqoPmBk4Yjmw==" xfId="44"/>
    <cellStyle name="Bad" xfId="7" builtinId="27" customBuiltin="1"/>
    <cellStyle name="bsHU3pvmMi8fCh9DrVFdcngP2rR9ELZUUkLJUFA5Qkc=-~Z6aL1KaMVYJrcaQifz14qQ==" xfId="57"/>
    <cellStyle name="bXeZKFr6vLlV8GgsopVIl+Q+Zk0E+VBUCCEvyWGnpvw=-~hv7NFdbAFYYjlBPF2L8IdA==" xfId="47"/>
    <cellStyle name="Calculation" xfId="11" builtinId="22" customBuiltin="1"/>
    <cellStyle name="Check Cell" xfId="13" builtinId="23" customBuiltin="1"/>
    <cellStyle name="d/veXZFfrT1dx6kTb0LQvr0ixyQknOqt28F48d4B/T0=-~GcrTN8akoYdTaFXrMa4spQ==" xfId="5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vXC51wemERxFACns7s5AskOAqnL66oycieOLR2dmpE=-~DRgVpCRBLKt69RwOnC+QVg==" xfId="46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3sEGwoctHNRKbxfEzmXSwD8ViofYPOLD43NeU7MEL4=-~gTEbVf7RaIdGFeF+1sULBw==" xfId="55"/>
    <cellStyle name="qGZNkSMYTnZkmTJi3NKr9FdpFXkPFn/95PtTiuEJTJU=-~tB+cs4rpdobe9gmHkZFJOQ==" xfId="43"/>
    <cellStyle name="s/ENE6PXM/XTBebLX4Hl9/VXWgyRxp6G8cj+yzT6g1A=-~98j4OSDFhyTG0g+EUgRh0Q==" xfId="45"/>
    <cellStyle name="TdPtYEVdGjxrTwMxqLr3hzbq+uE02a1f/wNq8SOQcmI=-~D13M4p2bNgzVJN9i16NKQw==" xfId="42"/>
    <cellStyle name="Title" xfId="1" builtinId="15" customBuiltin="1"/>
    <cellStyle name="Total" xfId="17" builtinId="25" customBuiltin="1"/>
    <cellStyle name="vHRpdNV7hJT2KLBw/a7jYLMHVbh4bA+PqWrz4thg9tk=-~VKZAlojUWhOMfFVUFAHWfw==" xfId="49"/>
    <cellStyle name="vVuLhNOTI0xbNDvl8NDxgG77hzC8J2TQ43GdWdNwoKc=-~Haz35M+pCOtz3lU8GnqLig==" xfId="48"/>
    <cellStyle name="W24mRKh1hZY5bCrx/T1H+qs88XtyVPZXzZbkeaRv2KM=-~Zk1zOBS0Ev/kjNGUctiNRg==" xfId="58"/>
    <cellStyle name="Warning Text" xfId="14" builtinId="11" customBuiltin="1"/>
    <cellStyle name="wauWz/zJug84tE9DXOCzvn0sK3O3/Yse0VUVeeCH+/E=-~6aipIPCIXt+AXK2Qj4ET6Q==" xfId="50"/>
    <cellStyle name="WT4wV5XpuDHSMGKMJ2y+EgYqHh1cNj5fznvpiDsr+tE=-~dHoKBDYNpMBX95l1CDSTAg==" xfId="51"/>
  </cellStyles>
  <dxfs count="0"/>
  <tableStyles count="0" defaultTableStyle="TableStyleMedium2" defaultPivotStyle="PivotStyleLight16"/>
  <colors>
    <mruColors>
      <color rgb="FFF6E9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4"/>
  <sheetViews>
    <sheetView showGridLines="0" workbookViewId="0">
      <selection activeCell="F11" sqref="F11"/>
    </sheetView>
  </sheetViews>
  <sheetFormatPr defaultRowHeight="15" outlineLevelRow="1" outlineLevelCol="1" x14ac:dyDescent="0.25"/>
  <cols>
    <col min="3" max="3" width="26.5703125" bestFit="1" customWidth="1"/>
    <col min="4" max="7" width="15.140625" bestFit="1" customWidth="1" outlineLevel="1"/>
  </cols>
  <sheetData>
    <row r="1" spans="2:7" ht="15.75" thickBot="1" x14ac:dyDescent="0.3"/>
    <row r="2" spans="2:7" ht="15.75" x14ac:dyDescent="0.25">
      <c r="B2" s="37" t="s">
        <v>37</v>
      </c>
      <c r="C2" s="37"/>
      <c r="D2" s="42"/>
      <c r="E2" s="42"/>
      <c r="F2" s="42"/>
      <c r="G2" s="42"/>
    </row>
    <row r="3" spans="2:7" ht="15.75" collapsed="1" x14ac:dyDescent="0.25">
      <c r="B3" s="36"/>
      <c r="C3" s="36"/>
      <c r="D3" s="43" t="s">
        <v>39</v>
      </c>
      <c r="E3" s="43" t="s">
        <v>33</v>
      </c>
      <c r="F3" s="43" t="s">
        <v>35</v>
      </c>
      <c r="G3" s="43" t="s">
        <v>36</v>
      </c>
    </row>
    <row r="4" spans="2:7" ht="22.5" hidden="1" outlineLevel="1" x14ac:dyDescent="0.25">
      <c r="B4" s="39"/>
      <c r="C4" s="39"/>
      <c r="D4" s="32"/>
      <c r="E4" s="47" t="s">
        <v>34</v>
      </c>
      <c r="F4" s="47" t="s">
        <v>34</v>
      </c>
      <c r="G4" s="47" t="s">
        <v>34</v>
      </c>
    </row>
    <row r="5" spans="2:7" x14ac:dyDescent="0.25">
      <c r="B5" s="40" t="s">
        <v>38</v>
      </c>
      <c r="C5" s="40"/>
      <c r="D5" s="38"/>
      <c r="E5" s="38"/>
      <c r="F5" s="38"/>
      <c r="G5" s="38"/>
    </row>
    <row r="6" spans="2:7" outlineLevel="1" x14ac:dyDescent="0.25">
      <c r="B6" s="39"/>
      <c r="C6" s="39" t="s">
        <v>44</v>
      </c>
      <c r="D6" s="33">
        <v>27633.591732756999</v>
      </c>
      <c r="E6" s="44">
        <v>27633.591732756999</v>
      </c>
      <c r="F6" s="44">
        <v>18000</v>
      </c>
      <c r="G6" s="44">
        <v>27000</v>
      </c>
    </row>
    <row r="7" spans="2:7" outlineLevel="1" x14ac:dyDescent="0.25">
      <c r="B7" s="39"/>
      <c r="C7" s="39" t="s">
        <v>45</v>
      </c>
      <c r="D7" s="33">
        <v>5000</v>
      </c>
      <c r="E7" s="44">
        <v>5000</v>
      </c>
      <c r="F7" s="44">
        <v>0</v>
      </c>
      <c r="G7" s="44">
        <v>0</v>
      </c>
    </row>
    <row r="8" spans="2:7" outlineLevel="1" x14ac:dyDescent="0.25">
      <c r="B8" s="39"/>
      <c r="C8" s="39" t="s">
        <v>46</v>
      </c>
      <c r="D8" s="34">
        <v>0.04</v>
      </c>
      <c r="E8" s="45">
        <v>0.04</v>
      </c>
      <c r="F8" s="45">
        <v>3.5000000000000003E-2</v>
      </c>
      <c r="G8" s="45">
        <v>4.4999999999999998E-2</v>
      </c>
    </row>
    <row r="9" spans="2:7" outlineLevel="1" x14ac:dyDescent="0.25">
      <c r="B9" s="39"/>
      <c r="C9" s="39" t="s">
        <v>47</v>
      </c>
      <c r="D9" s="32">
        <v>60</v>
      </c>
      <c r="E9" s="46">
        <v>60</v>
      </c>
      <c r="F9" s="32">
        <v>60</v>
      </c>
      <c r="G9" s="32">
        <v>60</v>
      </c>
    </row>
    <row r="10" spans="2:7" x14ac:dyDescent="0.25">
      <c r="B10" s="40" t="s">
        <v>40</v>
      </c>
      <c r="C10" s="40"/>
      <c r="D10" s="38"/>
      <c r="E10" s="38"/>
      <c r="F10" s="38"/>
      <c r="G10" s="38"/>
    </row>
    <row r="11" spans="2:7" ht="15.75" outlineLevel="1" thickBot="1" x14ac:dyDescent="0.3">
      <c r="B11" s="41"/>
      <c r="C11" s="41" t="s">
        <v>32</v>
      </c>
      <c r="D11" s="35">
        <v>500.00000000000102</v>
      </c>
      <c r="E11" s="35">
        <v>500.00000000000102</v>
      </c>
      <c r="F11" s="35">
        <v>637.54859053538496</v>
      </c>
      <c r="G11" s="35">
        <v>416.63848047904997</v>
      </c>
    </row>
    <row r="12" spans="2:7" x14ac:dyDescent="0.25">
      <c r="B12" t="s">
        <v>41</v>
      </c>
    </row>
    <row r="13" spans="2:7" x14ac:dyDescent="0.25">
      <c r="B13" t="s">
        <v>42</v>
      </c>
    </row>
    <row r="14" spans="2:7" x14ac:dyDescent="0.25">
      <c r="B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D18" sqref="D18"/>
    </sheetView>
  </sheetViews>
  <sheetFormatPr defaultRowHeight="15" x14ac:dyDescent="0.25"/>
  <cols>
    <col min="1" max="1" width="28.7109375" customWidth="1"/>
    <col min="2" max="2" width="11.5703125" customWidth="1"/>
    <col min="4" max="4" width="35.28515625" customWidth="1"/>
    <col min="5" max="5" width="12.28515625" bestFit="1" customWidth="1"/>
    <col min="7" max="7" width="14" customWidth="1"/>
    <col min="8" max="8" width="16" bestFit="1" customWidth="1"/>
    <col min="9" max="9" width="11.28515625" bestFit="1" customWidth="1"/>
    <col min="17" max="17" width="13.42578125" bestFit="1" customWidth="1"/>
    <col min="18" max="18" width="14.28515625" bestFit="1" customWidth="1"/>
    <col min="20" max="20" width="13.42578125" customWidth="1"/>
  </cols>
  <sheetData>
    <row r="1" spans="1:14" x14ac:dyDescent="0.25">
      <c r="A1" s="29" t="s">
        <v>0</v>
      </c>
      <c r="B1" s="29"/>
      <c r="C1" s="29"/>
      <c r="D1" s="29"/>
      <c r="E1" s="29"/>
      <c r="G1" s="30" t="s">
        <v>1</v>
      </c>
      <c r="H1" s="30"/>
      <c r="I1" s="30"/>
      <c r="J1" s="30"/>
      <c r="K1" s="30"/>
      <c r="L1" s="30"/>
      <c r="M1" s="30"/>
      <c r="N1" s="30"/>
    </row>
    <row r="2" spans="1:14" x14ac:dyDescent="0.25">
      <c r="G2" s="27">
        <f>Monthly_payment</f>
        <v>416.83204133621342</v>
      </c>
      <c r="H2" s="19">
        <v>0.03</v>
      </c>
      <c r="I2" s="19">
        <v>3.2500000000000001E-2</v>
      </c>
      <c r="J2" s="19">
        <v>3.5000000000000003E-2</v>
      </c>
      <c r="K2" s="19">
        <v>3.7499999999999999E-2</v>
      </c>
      <c r="L2" s="19">
        <v>0.04</v>
      </c>
      <c r="M2" s="19">
        <v>4.2500000000000003E-2</v>
      </c>
      <c r="N2" s="19">
        <v>4.4999999999999998E-2</v>
      </c>
    </row>
    <row r="3" spans="1:14" x14ac:dyDescent="0.25">
      <c r="A3" s="31" t="s">
        <v>2</v>
      </c>
      <c r="B3" s="31"/>
      <c r="D3" s="29" t="s">
        <v>3</v>
      </c>
      <c r="E3" s="29"/>
      <c r="G3" s="11">
        <v>16000</v>
      </c>
      <c r="H3" s="18">
        <f t="dataTable" ref="H3:N31" dt2D="1" dtr="1" r1="E7" r2="E4"/>
        <v>197.65559730469454</v>
      </c>
      <c r="I3" s="18">
        <v>198.88002541659301</v>
      </c>
      <c r="J3" s="18">
        <v>200.10919467282039</v>
      </c>
      <c r="K3" s="18">
        <v>201.34310160668008</v>
      </c>
      <c r="L3" s="18">
        <v>202.5817426079299</v>
      </c>
      <c r="M3" s="18">
        <v>203.82511392324272</v>
      </c>
      <c r="N3" s="18">
        <v>205.07321165668313</v>
      </c>
    </row>
    <row r="4" spans="1:14" x14ac:dyDescent="0.25">
      <c r="A4" s="2" t="s">
        <v>4</v>
      </c>
      <c r="B4" s="3">
        <v>40000</v>
      </c>
      <c r="D4" s="4" t="s">
        <v>5</v>
      </c>
      <c r="E4" s="11">
        <v>27633.591732756999</v>
      </c>
      <c r="G4" s="11">
        <v>16500</v>
      </c>
      <c r="H4" s="18">
        <v>206.63994263672609</v>
      </c>
      <c r="I4" s="18">
        <v>207.92002657189269</v>
      </c>
      <c r="J4" s="18">
        <v>209.2050671579486</v>
      </c>
      <c r="K4" s="18">
        <v>210.49506077062009</v>
      </c>
      <c r="L4" s="18">
        <v>211.79000363556307</v>
      </c>
      <c r="M4" s="18">
        <v>213.08989182884469</v>
      </c>
      <c r="N4" s="18">
        <v>214.39472127744145</v>
      </c>
    </row>
    <row r="5" spans="1:14" x14ac:dyDescent="0.25">
      <c r="A5" s="2" t="s">
        <v>6</v>
      </c>
      <c r="B5" s="3">
        <f>B4/12</f>
        <v>3333.3333333333335</v>
      </c>
      <c r="D5" s="2" t="s">
        <v>7</v>
      </c>
      <c r="E5" s="20">
        <v>5000</v>
      </c>
      <c r="G5" s="11">
        <v>17000</v>
      </c>
      <c r="H5" s="18">
        <v>215.62428796875767</v>
      </c>
      <c r="I5" s="18">
        <v>216.9600277271924</v>
      </c>
      <c r="J5" s="18">
        <v>218.30093964307679</v>
      </c>
      <c r="K5" s="18">
        <v>219.64701993456009</v>
      </c>
      <c r="L5" s="18">
        <v>220.99826466319624</v>
      </c>
      <c r="M5" s="18">
        <v>222.35466973444662</v>
      </c>
      <c r="N5" s="18">
        <v>223.7162308981998</v>
      </c>
    </row>
    <row r="6" spans="1:14" ht="15.75" thickBot="1" x14ac:dyDescent="0.3">
      <c r="A6" s="2" t="s">
        <v>8</v>
      </c>
      <c r="B6" s="9">
        <v>6.25E-2</v>
      </c>
      <c r="D6" s="4" t="s">
        <v>9</v>
      </c>
      <c r="E6" s="23">
        <f>Purchase_price-Down_payment</f>
        <v>22633.591732756999</v>
      </c>
      <c r="G6" s="11">
        <v>17500</v>
      </c>
      <c r="H6" s="18">
        <v>224.60863330078922</v>
      </c>
      <c r="I6" s="18">
        <v>226.00002888249207</v>
      </c>
      <c r="J6" s="18">
        <v>227.396812128205</v>
      </c>
      <c r="K6" s="18">
        <v>228.7989790985001</v>
      </c>
      <c r="L6" s="18">
        <v>230.20652569082941</v>
      </c>
      <c r="M6" s="18">
        <v>231.61944764004855</v>
      </c>
      <c r="N6" s="18">
        <v>233.03774051895812</v>
      </c>
    </row>
    <row r="7" spans="1:14" ht="15.75" thickTop="1" x14ac:dyDescent="0.25">
      <c r="A7" s="4" t="s">
        <v>10</v>
      </c>
      <c r="B7" s="8">
        <f>B5-B5*B6</f>
        <v>3125</v>
      </c>
      <c r="D7" s="12" t="s">
        <v>30</v>
      </c>
      <c r="E7" s="21">
        <v>0.04</v>
      </c>
      <c r="G7" s="11">
        <v>18000</v>
      </c>
      <c r="H7" s="18">
        <v>233.59297863282083</v>
      </c>
      <c r="I7" s="18">
        <v>235.04003003779175</v>
      </c>
      <c r="J7" s="18">
        <v>236.49268461333318</v>
      </c>
      <c r="K7" s="18">
        <v>237.95093826244008</v>
      </c>
      <c r="L7" s="18">
        <v>239.41478671846258</v>
      </c>
      <c r="M7" s="18">
        <v>240.88422554565051</v>
      </c>
      <c r="N7" s="18">
        <v>242.35925013971644</v>
      </c>
    </row>
    <row r="8" spans="1:14" x14ac:dyDescent="0.25">
      <c r="D8" s="12" t="s">
        <v>31</v>
      </c>
      <c r="E8" s="24">
        <f>E7/12</f>
        <v>3.3333333333333335E-3</v>
      </c>
      <c r="G8" s="11">
        <v>18500</v>
      </c>
      <c r="H8" s="18">
        <v>242.57732396485238</v>
      </c>
      <c r="I8" s="18">
        <v>244.08003119309143</v>
      </c>
      <c r="J8" s="18">
        <v>245.58855709846142</v>
      </c>
      <c r="K8" s="18">
        <v>247.10289742638014</v>
      </c>
      <c r="L8" s="18">
        <v>248.62304774609575</v>
      </c>
      <c r="M8" s="18">
        <v>250.14900345125244</v>
      </c>
      <c r="N8" s="18">
        <v>251.68075976047479</v>
      </c>
    </row>
    <row r="9" spans="1:14" x14ac:dyDescent="0.25">
      <c r="A9" s="28" t="s">
        <v>11</v>
      </c>
      <c r="B9" s="28"/>
      <c r="D9" s="2" t="s">
        <v>12</v>
      </c>
      <c r="E9" s="22">
        <v>60</v>
      </c>
      <c r="G9" s="11">
        <v>19000</v>
      </c>
      <c r="H9" s="18">
        <v>251.56166929688393</v>
      </c>
      <c r="I9" s="18">
        <v>253.12003234839113</v>
      </c>
      <c r="J9" s="18">
        <v>254.68442958358958</v>
      </c>
      <c r="K9" s="18">
        <v>256.25485659032012</v>
      </c>
      <c r="L9" s="18">
        <v>257.83130877372895</v>
      </c>
      <c r="M9" s="18">
        <v>259.41378135685437</v>
      </c>
      <c r="N9" s="18">
        <v>261.00226938123308</v>
      </c>
    </row>
    <row r="10" spans="1:14" x14ac:dyDescent="0.25">
      <c r="A10" s="2" t="s">
        <v>13</v>
      </c>
      <c r="B10" s="3">
        <v>1200</v>
      </c>
      <c r="D10" s="2" t="s">
        <v>21</v>
      </c>
      <c r="E10" s="5">
        <v>0.06</v>
      </c>
      <c r="G10" s="11">
        <v>19500</v>
      </c>
      <c r="H10" s="18">
        <v>260.54601462891549</v>
      </c>
      <c r="I10" s="18">
        <v>262.16003350369078</v>
      </c>
      <c r="J10" s="18">
        <v>263.78030206871779</v>
      </c>
      <c r="K10" s="18">
        <v>265.40681575426015</v>
      </c>
      <c r="L10" s="18">
        <v>267.03956980136212</v>
      </c>
      <c r="M10" s="18">
        <v>268.67855926245636</v>
      </c>
      <c r="N10" s="18">
        <v>270.32377900199145</v>
      </c>
    </row>
    <row r="11" spans="1:14" x14ac:dyDescent="0.25">
      <c r="A11" s="2" t="s">
        <v>14</v>
      </c>
      <c r="B11" s="13">
        <v>200</v>
      </c>
      <c r="D11" s="16"/>
      <c r="E11" s="17"/>
      <c r="G11" s="11">
        <v>20000</v>
      </c>
      <c r="H11" s="18">
        <v>269.53035996094707</v>
      </c>
      <c r="I11" s="18">
        <v>271.20003465899049</v>
      </c>
      <c r="J11" s="18">
        <v>272.876174553846</v>
      </c>
      <c r="K11" s="18">
        <v>274.55877491820013</v>
      </c>
      <c r="L11" s="18">
        <v>276.24783082899529</v>
      </c>
      <c r="M11" s="18">
        <v>277.94333716805829</v>
      </c>
      <c r="N11" s="18">
        <v>279.64528862274972</v>
      </c>
    </row>
    <row r="12" spans="1:14" x14ac:dyDescent="0.25">
      <c r="A12" s="12" t="s">
        <v>25</v>
      </c>
      <c r="B12" s="14">
        <v>150</v>
      </c>
      <c r="D12" s="29" t="s">
        <v>15</v>
      </c>
      <c r="E12" s="29"/>
      <c r="G12" s="11">
        <v>20500</v>
      </c>
      <c r="H12" s="18">
        <v>278.51470529297865</v>
      </c>
      <c r="I12" s="18">
        <v>280.2400358142902</v>
      </c>
      <c r="J12" s="18">
        <v>281.97204703897421</v>
      </c>
      <c r="K12" s="18">
        <v>283.71073408214011</v>
      </c>
      <c r="L12" s="18">
        <v>285.45609185662846</v>
      </c>
      <c r="M12" s="18">
        <v>287.20811507366022</v>
      </c>
      <c r="N12" s="18">
        <v>288.96679824350809</v>
      </c>
    </row>
    <row r="13" spans="1:14" x14ac:dyDescent="0.25">
      <c r="A13" s="12" t="s">
        <v>26</v>
      </c>
      <c r="B13" s="14">
        <f>Monthly_payment</f>
        <v>416.83204133621342</v>
      </c>
      <c r="D13" s="4" t="s">
        <v>17</v>
      </c>
      <c r="E13" s="26">
        <f>-PMT(Monthly_rate,E9,Amount_of_loan)</f>
        <v>416.83204133621342</v>
      </c>
      <c r="G13" s="11">
        <v>21000</v>
      </c>
      <c r="H13" s="18">
        <v>287.49905062501023</v>
      </c>
      <c r="I13" s="18">
        <v>289.28003696958984</v>
      </c>
      <c r="J13" s="18">
        <v>291.06791952410236</v>
      </c>
      <c r="K13" s="18">
        <v>292.86269324608014</v>
      </c>
      <c r="L13" s="18">
        <v>294.66435288426163</v>
      </c>
      <c r="M13" s="18">
        <v>296.47289297926216</v>
      </c>
      <c r="N13" s="18">
        <v>298.28830786426636</v>
      </c>
    </row>
    <row r="14" spans="1:14" x14ac:dyDescent="0.25">
      <c r="A14" s="12" t="s">
        <v>27</v>
      </c>
      <c r="B14" s="14">
        <f>E4*E10/12</f>
        <v>138.16795866378499</v>
      </c>
      <c r="D14" s="2" t="s">
        <v>18</v>
      </c>
      <c r="E14" s="25">
        <f>Monthly_payment*E9</f>
        <v>25009.922480172805</v>
      </c>
      <c r="G14" s="11">
        <v>21500</v>
      </c>
      <c r="H14" s="18">
        <v>296.48339595704181</v>
      </c>
      <c r="I14" s="18">
        <v>298.32003812488955</v>
      </c>
      <c r="J14" s="18">
        <v>300.16379200923063</v>
      </c>
      <c r="K14" s="18">
        <v>302.01465241002012</v>
      </c>
      <c r="L14" s="18">
        <v>303.8726139118948</v>
      </c>
      <c r="M14" s="18">
        <v>305.73767088486414</v>
      </c>
      <c r="N14" s="18">
        <v>307.60981748502473</v>
      </c>
    </row>
    <row r="15" spans="1:14" x14ac:dyDescent="0.25">
      <c r="A15" s="4" t="s">
        <v>16</v>
      </c>
      <c r="B15" s="15">
        <f>SUM(B10:B14)</f>
        <v>2104.9999999999986</v>
      </c>
      <c r="D15" s="2" t="s">
        <v>20</v>
      </c>
      <c r="E15" s="25">
        <f>Total_value_repaid-Amount_of_loan</f>
        <v>2376.3307474158064</v>
      </c>
      <c r="G15" s="11">
        <v>22000</v>
      </c>
      <c r="H15" s="18">
        <v>305.46774128907333</v>
      </c>
      <c r="I15" s="18">
        <v>307.3600392801892</v>
      </c>
      <c r="J15" s="18">
        <v>309.25966449435879</v>
      </c>
      <c r="K15" s="18">
        <v>311.16661157396015</v>
      </c>
      <c r="L15" s="18">
        <v>313.08087493952797</v>
      </c>
      <c r="M15" s="18">
        <v>315.00244879046608</v>
      </c>
      <c r="N15" s="18">
        <v>316.93132710578305</v>
      </c>
    </row>
    <row r="16" spans="1:14" x14ac:dyDescent="0.25">
      <c r="G16" s="11">
        <v>22500</v>
      </c>
      <c r="H16" s="18">
        <v>314.45208662110497</v>
      </c>
      <c r="I16" s="18">
        <v>316.4000404354889</v>
      </c>
      <c r="J16" s="18">
        <v>318.355536979487</v>
      </c>
      <c r="K16" s="18">
        <v>320.31857073790013</v>
      </c>
      <c r="L16" s="18">
        <v>322.28913596716114</v>
      </c>
      <c r="M16" s="18">
        <v>324.26722669606801</v>
      </c>
      <c r="N16" s="18">
        <v>326.25283672654137</v>
      </c>
    </row>
    <row r="17" spans="1:14" x14ac:dyDescent="0.25">
      <c r="A17" s="28" t="s">
        <v>19</v>
      </c>
      <c r="B17" s="28"/>
      <c r="G17" s="11">
        <v>23000</v>
      </c>
      <c r="H17" s="18">
        <v>323.43643195313649</v>
      </c>
      <c r="I17" s="18">
        <v>325.44004159078855</v>
      </c>
      <c r="J17" s="18">
        <v>327.45140946461521</v>
      </c>
      <c r="K17" s="18">
        <v>329.47052990184011</v>
      </c>
      <c r="L17" s="18">
        <v>331.49739699479431</v>
      </c>
      <c r="M17" s="18">
        <v>333.53200460166994</v>
      </c>
      <c r="N17" s="18">
        <v>335.5743463472997</v>
      </c>
    </row>
    <row r="18" spans="1:14" x14ac:dyDescent="0.25">
      <c r="A18" s="12" t="s">
        <v>28</v>
      </c>
      <c r="B18" s="3">
        <v>250</v>
      </c>
      <c r="G18" s="11">
        <v>23500</v>
      </c>
      <c r="H18" s="18">
        <v>332.42077728516807</v>
      </c>
      <c r="I18" s="18">
        <v>334.48004274608826</v>
      </c>
      <c r="J18" s="18">
        <v>336.54728194974342</v>
      </c>
      <c r="K18" s="18">
        <v>338.6224890657802</v>
      </c>
      <c r="L18" s="18">
        <v>340.70565802242749</v>
      </c>
      <c r="M18" s="18">
        <v>342.79678250727187</v>
      </c>
      <c r="N18" s="18">
        <v>344.89585596805802</v>
      </c>
    </row>
    <row r="19" spans="1:14" x14ac:dyDescent="0.25">
      <c r="A19" s="12" t="s">
        <v>29</v>
      </c>
      <c r="B19" s="3">
        <v>120</v>
      </c>
      <c r="G19" s="11">
        <v>24000</v>
      </c>
      <c r="H19" s="18">
        <v>341.40512261719959</v>
      </c>
      <c r="I19" s="18">
        <v>343.52004390138791</v>
      </c>
      <c r="J19" s="18">
        <v>345.64315443487158</v>
      </c>
      <c r="K19" s="18">
        <v>347.77444822972018</v>
      </c>
      <c r="L19" s="18">
        <v>349.91391905006066</v>
      </c>
      <c r="M19" s="18">
        <v>352.06156041287386</v>
      </c>
      <c r="N19" s="18">
        <v>354.21736558881634</v>
      </c>
    </row>
    <row r="20" spans="1:14" ht="15.75" thickBot="1" x14ac:dyDescent="0.3">
      <c r="A20" s="2" t="s">
        <v>22</v>
      </c>
      <c r="B20" s="10">
        <v>150</v>
      </c>
      <c r="G20" s="11">
        <v>24500</v>
      </c>
      <c r="H20" s="18">
        <v>350.38946794923118</v>
      </c>
      <c r="I20" s="18">
        <v>352.56004505668761</v>
      </c>
      <c r="J20" s="18">
        <v>354.73902691999979</v>
      </c>
      <c r="K20" s="18">
        <v>356.92640739366016</v>
      </c>
      <c r="L20" s="18">
        <v>359.12218007769383</v>
      </c>
      <c r="M20" s="18">
        <v>361.32633831847573</v>
      </c>
      <c r="N20" s="18">
        <v>363.53887520957466</v>
      </c>
    </row>
    <row r="21" spans="1:14" ht="15.75" thickTop="1" x14ac:dyDescent="0.25">
      <c r="A21" s="4" t="s">
        <v>16</v>
      </c>
      <c r="B21" s="8">
        <f>SUM(B18:B20)</f>
        <v>520</v>
      </c>
      <c r="G21" s="11">
        <v>25000</v>
      </c>
      <c r="H21" s="18">
        <v>359.37381328126276</v>
      </c>
      <c r="I21" s="18">
        <v>361.60004621198726</v>
      </c>
      <c r="J21" s="18">
        <v>363.834899405128</v>
      </c>
      <c r="K21" s="18">
        <v>366.07836655760019</v>
      </c>
      <c r="L21" s="18">
        <v>368.330441105327</v>
      </c>
      <c r="M21" s="18">
        <v>370.59111622407767</v>
      </c>
      <c r="N21" s="18">
        <v>372.86038483033298</v>
      </c>
    </row>
    <row r="22" spans="1:14" x14ac:dyDescent="0.25">
      <c r="G22" s="11">
        <v>25500</v>
      </c>
      <c r="H22" s="18">
        <v>368.35815861329439</v>
      </c>
      <c r="I22" s="18">
        <v>370.64004736728697</v>
      </c>
      <c r="J22" s="18">
        <v>372.93077189025621</v>
      </c>
      <c r="K22" s="18">
        <v>375.23032572154017</v>
      </c>
      <c r="L22" s="18">
        <v>377.53870213296022</v>
      </c>
      <c r="M22" s="18">
        <v>379.8558941296796</v>
      </c>
      <c r="N22" s="18">
        <v>382.18189445109135</v>
      </c>
    </row>
    <row r="23" spans="1:14" x14ac:dyDescent="0.25">
      <c r="A23" s="6" t="s">
        <v>23</v>
      </c>
      <c r="B23" s="7">
        <f>B7-B15-B21</f>
        <v>500.00000000000136</v>
      </c>
      <c r="G23" s="11">
        <v>26000</v>
      </c>
      <c r="H23" s="18">
        <v>377.34250394532586</v>
      </c>
      <c r="I23" s="18">
        <v>379.68004852258667</v>
      </c>
      <c r="J23" s="18">
        <v>382.02664437538436</v>
      </c>
      <c r="K23" s="18">
        <v>384.38228488548015</v>
      </c>
      <c r="L23" s="18">
        <v>386.7469631605934</v>
      </c>
      <c r="M23" s="18">
        <v>389.12067203528159</v>
      </c>
      <c r="N23" s="18">
        <v>391.50340407184962</v>
      </c>
    </row>
    <row r="24" spans="1:14" x14ac:dyDescent="0.25">
      <c r="A24" s="1" t="s">
        <v>24</v>
      </c>
      <c r="G24" s="11">
        <v>26500</v>
      </c>
      <c r="H24" s="18">
        <v>386.3268492773575</v>
      </c>
      <c r="I24" s="18">
        <v>388.72004967788638</v>
      </c>
      <c r="J24" s="18">
        <v>391.12251686051263</v>
      </c>
      <c r="K24" s="18">
        <v>393.53424404942018</v>
      </c>
      <c r="L24" s="18">
        <v>395.95522418822657</v>
      </c>
      <c r="M24" s="18">
        <v>398.38544994088352</v>
      </c>
      <c r="N24" s="18">
        <v>400.82491369260799</v>
      </c>
    </row>
    <row r="25" spans="1:14" x14ac:dyDescent="0.25">
      <c r="G25" s="11">
        <v>27000</v>
      </c>
      <c r="H25" s="18">
        <v>395.31119460938908</v>
      </c>
      <c r="I25" s="18">
        <v>397.76005083318603</v>
      </c>
      <c r="J25" s="18">
        <v>400.21838934564079</v>
      </c>
      <c r="K25" s="18">
        <v>402.68620321336016</v>
      </c>
      <c r="L25" s="18">
        <v>405.16348521585979</v>
      </c>
      <c r="M25" s="18">
        <v>407.65022784648545</v>
      </c>
      <c r="N25" s="18">
        <v>410.14642331336626</v>
      </c>
    </row>
    <row r="26" spans="1:14" x14ac:dyDescent="0.25">
      <c r="G26" s="11">
        <v>27500</v>
      </c>
      <c r="H26" s="18">
        <v>404.29553994142066</v>
      </c>
      <c r="I26" s="18">
        <v>406.80005198848573</v>
      </c>
      <c r="J26" s="18">
        <v>409.31426183076894</v>
      </c>
      <c r="K26" s="18">
        <v>411.83816237730019</v>
      </c>
      <c r="L26" s="18">
        <v>414.37174624349296</v>
      </c>
      <c r="M26" s="18">
        <v>416.91500575208738</v>
      </c>
      <c r="N26" s="18">
        <v>419.46793293412463</v>
      </c>
    </row>
    <row r="27" spans="1:14" x14ac:dyDescent="0.25">
      <c r="G27" s="11">
        <v>28000</v>
      </c>
      <c r="H27" s="18">
        <v>413.27988527345218</v>
      </c>
      <c r="I27" s="18">
        <v>415.84005314378538</v>
      </c>
      <c r="J27" s="18">
        <v>418.41013431589721</v>
      </c>
      <c r="K27" s="18">
        <v>420.99012154124017</v>
      </c>
      <c r="L27" s="18">
        <v>423.58000727112614</v>
      </c>
      <c r="M27" s="18">
        <v>426.17978365768937</v>
      </c>
      <c r="N27" s="18">
        <v>428.7894425548829</v>
      </c>
    </row>
    <row r="28" spans="1:14" x14ac:dyDescent="0.25">
      <c r="G28" s="11">
        <v>28500</v>
      </c>
      <c r="H28" s="18">
        <v>422.26423060548376</v>
      </c>
      <c r="I28" s="18">
        <v>424.88005429908509</v>
      </c>
      <c r="J28" s="18">
        <v>427.50600680102542</v>
      </c>
      <c r="K28" s="18">
        <v>430.14208070518021</v>
      </c>
      <c r="L28" s="18">
        <v>432.78826829875931</v>
      </c>
      <c r="M28" s="18">
        <v>435.4445615632913</v>
      </c>
      <c r="N28" s="18">
        <v>438.11095217564127</v>
      </c>
    </row>
    <row r="29" spans="1:14" x14ac:dyDescent="0.25">
      <c r="G29" s="11">
        <v>29000</v>
      </c>
      <c r="H29" s="18">
        <v>431.24857593751534</v>
      </c>
      <c r="I29" s="18">
        <v>433.92005545438479</v>
      </c>
      <c r="J29" s="18">
        <v>436.60187928615358</v>
      </c>
      <c r="K29" s="18">
        <v>439.29403986912018</v>
      </c>
      <c r="L29" s="18">
        <v>441.99652932639248</v>
      </c>
      <c r="M29" s="18">
        <v>444.70933946889323</v>
      </c>
      <c r="N29" s="18">
        <v>447.43246179639959</v>
      </c>
    </row>
    <row r="30" spans="1:14" x14ac:dyDescent="0.25">
      <c r="G30" s="11">
        <v>29500</v>
      </c>
      <c r="H30" s="18">
        <v>440.23292126954686</v>
      </c>
      <c r="I30" s="18">
        <v>442.96005660968444</v>
      </c>
      <c r="J30" s="18">
        <v>445.69775177128179</v>
      </c>
      <c r="K30" s="18">
        <v>448.44599903306022</v>
      </c>
      <c r="L30" s="18">
        <v>451.20479035402565</v>
      </c>
      <c r="M30" s="18">
        <v>453.97411737449517</v>
      </c>
      <c r="N30" s="18">
        <v>456.75397141715791</v>
      </c>
    </row>
    <row r="31" spans="1:14" x14ac:dyDescent="0.25">
      <c r="G31" s="11">
        <v>30000</v>
      </c>
      <c r="H31" s="18">
        <v>449.21726660157844</v>
      </c>
      <c r="I31" s="18">
        <v>452.00005776498415</v>
      </c>
      <c r="J31" s="18">
        <v>454.79362425641</v>
      </c>
      <c r="K31" s="18">
        <v>457.5979581970002</v>
      </c>
      <c r="L31" s="18">
        <v>460.41305138165882</v>
      </c>
      <c r="M31" s="18">
        <v>463.2388952800971</v>
      </c>
      <c r="N31" s="18">
        <v>466.07548103791623</v>
      </c>
    </row>
  </sheetData>
  <scenarios current="0" show="0" sqref="B23">
    <scenario name="Desired Outcome" locked="1" count="4" user="Casey" comment="Created by Casey on 1/17/2015">
      <inputCells r="E4" val="27633.591732757" numFmtId="44"/>
      <inputCells r="E5" val="5000" numFmtId="44"/>
      <inputCells r="E7" val="0.04" numFmtId="10"/>
      <inputCells r="E9" val="60"/>
    </scenario>
    <scenario name="$18,000 and 3.5%" locked="1" count="3" user="Casey" comment="Created by Casey on 1/17/2015">
      <inputCells r="E4" val="18000" numFmtId="44"/>
      <inputCells r="E5" val="0" numFmtId="44"/>
      <inputCells r="E7" val="0.035" numFmtId="10"/>
    </scenario>
    <scenario name="$27,000 and 4.5%" locked="1" count="3" user="Casey" comment="Created by Casey on 1/17/2015">
      <inputCells r="E4" val="27000" numFmtId="44"/>
      <inputCells r="E5" val="0" numFmtId="44"/>
      <inputCells r="E7" val="0.045" numFmtId="10"/>
    </scenario>
  </scenarios>
  <mergeCells count="7">
    <mergeCell ref="A17:B17"/>
    <mergeCell ref="D3:E3"/>
    <mergeCell ref="D12:E12"/>
    <mergeCell ref="G1:N1"/>
    <mergeCell ref="A1:E1"/>
    <mergeCell ref="A3:B3"/>
    <mergeCell ref="A9:B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gHaoQEZlm69iLrZArYdIJutdJD3fcQ9wS7dkHLZp8j8=-~sGmTOElzBP8Y5J4K4ujb8w==</id>
</project>
</file>

<file path=customXml/itemProps1.xml><?xml version="1.0" encoding="utf-8"?>
<ds:datastoreItem xmlns:ds="http://schemas.openxmlformats.org/officeDocument/2006/customXml" ds:itemID="{6FE0CB2C-992F-477A-A77A-9ABB7A24C41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Scenario Summary</vt:lpstr>
      <vt:lpstr>Auto Loan</vt:lpstr>
      <vt:lpstr>Amount_of_loan</vt:lpstr>
      <vt:lpstr>Annual_Interest_rate</vt:lpstr>
      <vt:lpstr>Available_income</vt:lpstr>
      <vt:lpstr>Down_payment</vt:lpstr>
      <vt:lpstr>Monthly_payment</vt:lpstr>
      <vt:lpstr>Monthly_rate</vt:lpstr>
      <vt:lpstr>Purchase_price</vt:lpstr>
      <vt:lpstr>Total_interest_paid</vt:lpstr>
      <vt:lpstr>Total_number_of_payments</vt:lpstr>
      <vt:lpstr>Total_value_repaid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Haugrud</dc:creator>
  <cp:lastModifiedBy>Casey</cp:lastModifiedBy>
  <dcterms:created xsi:type="dcterms:W3CDTF">2014-09-30T16:26:57Z</dcterms:created>
  <dcterms:modified xsi:type="dcterms:W3CDTF">2015-01-17T20:11:10Z</dcterms:modified>
</cp:coreProperties>
</file>