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600" windowHeight="8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17" i="1"/>
  <c r="D413"/>
  <c r="D407"/>
  <c r="D409" s="1"/>
  <c r="D405"/>
  <c r="D404"/>
  <c r="D392"/>
  <c r="D394" s="1"/>
  <c r="D362"/>
  <c r="D351"/>
  <c r="D352" s="1"/>
  <c r="D278"/>
  <c r="D339" s="1"/>
  <c r="D341" s="1"/>
  <c r="D291"/>
  <c r="D290"/>
  <c r="D301"/>
  <c r="D229"/>
  <c r="D232" s="1"/>
  <c r="D300" s="1"/>
  <c r="D361" s="1"/>
  <c r="D415" s="1"/>
  <c r="D233"/>
  <c r="D303" s="1"/>
  <c r="D364" s="1"/>
  <c r="D418" s="1"/>
  <c r="D228"/>
  <c r="D204"/>
  <c r="D205" s="1"/>
  <c r="D132"/>
  <c r="D136"/>
  <c r="D143" s="1"/>
  <c r="D135"/>
  <c r="D133"/>
  <c r="D140" s="1"/>
  <c r="D121"/>
  <c r="D123" s="1"/>
  <c r="D137" s="1"/>
  <c r="D145" s="1"/>
  <c r="D116"/>
  <c r="D117" s="1"/>
  <c r="D95"/>
  <c r="D102" s="1"/>
  <c r="D192" s="1"/>
  <c r="D96" l="1"/>
  <c r="D190" s="1"/>
  <c r="D299"/>
  <c r="D360" s="1"/>
  <c r="D414" s="1"/>
  <c r="D189"/>
  <c r="D275" s="1"/>
  <c r="D336" s="1"/>
  <c r="D390" s="1"/>
  <c r="D124"/>
  <c r="D125"/>
  <c r="D211" s="1"/>
  <c r="D207"/>
  <c r="D128"/>
  <c r="D214" s="1"/>
  <c r="D194"/>
  <c r="D104"/>
  <c r="D236" s="1"/>
  <c r="D305" s="1"/>
  <c r="D366" s="1"/>
  <c r="D420" s="1"/>
  <c r="D141"/>
  <c r="D144"/>
  <c r="D209" l="1"/>
  <c r="D295" s="1"/>
  <c r="D293"/>
  <c r="D354" s="1"/>
  <c r="D356" s="1"/>
  <c r="D276"/>
  <c r="D337" s="1"/>
  <c r="D280"/>
  <c r="D246"/>
  <c r="D235"/>
  <c r="D234"/>
  <c r="D126"/>
  <c r="D212" s="1"/>
  <c r="D134"/>
  <c r="D138" s="1"/>
  <c r="D210"/>
  <c r="D213" s="1"/>
  <c r="D158"/>
  <c r="D127"/>
  <c r="D157"/>
  <c r="D238" l="1"/>
  <c r="D307" s="1"/>
  <c r="D368" s="1"/>
  <c r="D304"/>
  <c r="D365" s="1"/>
  <c r="D419" s="1"/>
  <c r="D237"/>
  <c r="D306" s="1"/>
  <c r="D367" s="1"/>
  <c r="D421" s="1"/>
  <c r="D247"/>
  <c r="D245"/>
  <c r="D156"/>
  <c r="D142"/>
  <c r="D146" s="1"/>
</calcChain>
</file>

<file path=xl/sharedStrings.xml><?xml version="1.0" encoding="utf-8"?>
<sst xmlns="http://schemas.openxmlformats.org/spreadsheetml/2006/main" count="1785" uniqueCount="286">
  <si>
    <t>添加组织开始</t>
  </si>
  <si>
    <t>*</t>
  </si>
  <si>
    <t>wait</t>
  </si>
  <si>
    <t>mousemove</t>
  </si>
  <si>
    <t>linkText</t>
  </si>
  <si>
    <t>应用设置</t>
  </si>
  <si>
    <t>click</t>
  </si>
  <si>
    <t>组织管理</t>
  </si>
  <si>
    <t>xpath</t>
  </si>
  <si>
    <t>//*[@id="content"]/div[1]/div/img[2]</t>
  </si>
  <si>
    <t>增加组织</t>
  </si>
  <si>
    <t>input</t>
  </si>
  <si>
    <t>//*[@id="first-corp-input"]</t>
  </si>
  <si>
    <t>编码</t>
  </si>
  <si>
    <t>//*[@id="views-container"]/div[1]/div[2]/div/div[4]/div[2]/input</t>
  </si>
  <si>
    <t>名称</t>
  </si>
  <si>
    <t>//*[@id="views-container"]/div[1]/div[2]/div/div[5]/div[2]/input</t>
  </si>
  <si>
    <t>电话</t>
  </si>
  <si>
    <t>//*[@id="views-container"]/div[1]/div[2]/div/div[6]/div[2]/input</t>
  </si>
  <si>
    <t>小李子</t>
  </si>
  <si>
    <t>联系人</t>
  </si>
  <si>
    <t>//*[@id="nsrsbh"]</t>
  </si>
  <si>
    <t>189736478327846</t>
  </si>
  <si>
    <t>纳税人识别号</t>
  </si>
  <si>
    <t>//*[@id="views-container"]/div[1]/div[3]/div[4]/div[2]/input</t>
  </si>
  <si>
    <t>李诗文</t>
  </si>
  <si>
    <t>纳税人名称</t>
  </si>
  <si>
    <t>//*[@id="views-container"]/div[1]/div[3]/div[5]/div[2]/input</t>
  </si>
  <si>
    <t>北京市北京经济技术开发区科创十四街99号</t>
  </si>
  <si>
    <t>地址</t>
  </si>
  <si>
    <t>//*[@id="views-container"]/div[1]/div[3]/div[6]/div[2]/input</t>
  </si>
  <si>
    <t>010-56754031</t>
  </si>
  <si>
    <t>电话号码</t>
  </si>
  <si>
    <t>//*[@id="views-container"]/div[1]/div[3]/div[7]/div[2]/input</t>
  </si>
  <si>
    <t>中国建设银行</t>
  </si>
  <si>
    <t>开户行名称</t>
  </si>
  <si>
    <t>//*[@id="views-container"]/div[1]/div[3]/div[8]/div[2]/input</t>
  </si>
  <si>
    <t>6212261009111300000</t>
  </si>
  <si>
    <t>开户行账号</t>
  </si>
  <si>
    <t>//*[@id="views-container"]/div[1]/div[4]/div[3]/div[1]/label</t>
  </si>
  <si>
    <t>业务信息-开票</t>
  </si>
  <si>
    <t>//*[@id="make-invoice-show"]/div[1]/div[1]/div[2]/input</t>
  </si>
  <si>
    <t>王小二</t>
  </si>
  <si>
    <t>开票人</t>
  </si>
  <si>
    <t>//*[@id="make-invoice-show"]/div[1]/div[2]/div[2]/input</t>
  </si>
  <si>
    <t>赵小二</t>
  </si>
  <si>
    <t>复核人</t>
  </si>
  <si>
    <t>//*[@id="make-invoice-show"]/div[1]/div[3]/div[2]/input</t>
  </si>
  <si>
    <t>钱小二</t>
  </si>
  <si>
    <t>收款人</t>
  </si>
  <si>
    <t>//*[@id="make-invoice-show"]/div[3]/div/div/a</t>
  </si>
  <si>
    <t>添加税控设备</t>
  </si>
  <si>
    <t>//*[@id="first-input"]</t>
  </si>
  <si>
    <t>税控版本编号</t>
  </si>
  <si>
    <t>//*[@id="taxMechModal"]/div/div/div[2]/div[2]/div[2]/input</t>
  </si>
  <si>
    <t>h.x.1</t>
  </si>
  <si>
    <t>税控软件版本</t>
  </si>
  <si>
    <t>//*[@id="taxMechModal"]/div/div/div[2]/div[3]/div[2]/input</t>
  </si>
  <si>
    <t>v.1.1</t>
  </si>
  <si>
    <t>税控接口版本</t>
  </si>
  <si>
    <t>//*[@id="taxMechModal"]/div/div/div[2]/div[4]/div[2]/input</t>
  </si>
  <si>
    <t>发票开具限额</t>
  </si>
  <si>
    <t>select</t>
  </si>
  <si>
    <t>//*[@id="taxMechModal"]/div/div/div[2]/div[5]/div[2]/select</t>
  </si>
  <si>
    <t>启用</t>
  </si>
  <si>
    <t>状态</t>
  </si>
  <si>
    <t>//*[@id="taxMechModal"]/div/div/div[2]/div[6]/div[2]/select</t>
  </si>
  <si>
    <t>增值税电子普通发票</t>
  </si>
  <si>
    <t>发票种类</t>
  </si>
  <si>
    <t>//*[@id="taxMechModal"]//a[text()="保存"]</t>
  </si>
  <si>
    <t>保存</t>
  </si>
  <si>
    <t>//*[@id="views-container"]/div[1]/div[5]/div[1]/div[1]/div/label</t>
  </si>
  <si>
    <t>业务信息-受票</t>
  </si>
  <si>
    <t>//a[text()="保存"]</t>
  </si>
  <si>
    <t>开始检查组织信息</t>
  </si>
  <si>
    <t>checkpoint</t>
  </si>
  <si>
    <t>//*[@id="views-container"]/div[1]/div[2]/div/div[3]/div[2]/span[1]</t>
  </si>
  <si>
    <t>//*[@id="make-invoice-show"]/div[2]/div[2]/table/tbody/tr/td[1]</t>
  </si>
  <si>
    <t>//*[@id="make-invoice-show"]/div[2]/div[2]/table/tbody/tr/td[2]</t>
  </si>
  <si>
    <t>//*[@id="make-invoice-show"]/div[2]/div[2]/table/tbody/tr/td[3]</t>
  </si>
  <si>
    <t>//*[@id="make-invoice-show"]/div[2]/div[2]/table/tbody/tr/td[4]</t>
  </si>
  <si>
    <t>//*[@id="make-invoice-show"]/div[2]/div[2]/table/tbody/tr/td[5]</t>
  </si>
  <si>
    <t>//*[@id="make-invoice-show"]/div[2]/div[2]/table/tbody/tr/td[6]</t>
  </si>
  <si>
    <t>//*[@id="views-container"]/div[1]/div[5]/div[1]/div[2]/div[2]/input</t>
  </si>
  <si>
    <t>用户授权添加组织授权</t>
  </si>
  <si>
    <t>用户管理</t>
  </si>
  <si>
    <t>//*[@id="keyWords"]</t>
  </si>
  <si>
    <t>kl_1010</t>
  </si>
  <si>
    <t>请输入关键字</t>
  </si>
  <si>
    <t>//*[@id="content"]/div[1]/div[1]/div/div[2]/div/span/img</t>
  </si>
  <si>
    <t>搜索图标</t>
  </si>
  <si>
    <t>//*[@id="table"]/table/tbody/tr/td[8]/button[6]</t>
  </si>
  <si>
    <t>//a[text()="全选"]</t>
  </si>
  <si>
    <t>全选</t>
  </si>
  <si>
    <t>//a[text()="授权"]</t>
  </si>
  <si>
    <t>授权</t>
  </si>
  <si>
    <t>开具蓝票</t>
  </si>
  <si>
    <t>企业开票</t>
  </si>
  <si>
    <t>//*[@id="content"]/div/div[1]/div/div[1]/div/select</t>
  </si>
  <si>
    <t>开票组织</t>
  </si>
  <si>
    <t>//*[@id="content"]//p[@title="李诗文"]</t>
  </si>
  <si>
    <t>销售方名称</t>
  </si>
  <si>
    <t>//*[@id="content"]//p[@title="189736478327846"]</t>
  </si>
  <si>
    <t>//*[@id="content"]//p[@title="北京市北京经济技术开发区科创十四街99号 010-56754031"]</t>
  </si>
  <si>
    <t>北京市北京经济技术开发区科创十四街99号 010-56754031</t>
  </si>
  <si>
    <t>地址、电话</t>
  </si>
  <si>
    <t>//*[@id="content"]//p[@title="中国建设银行 6212261009111300000"]</t>
  </si>
  <si>
    <t>中国建设银行 621226100911130000</t>
  </si>
  <si>
    <t>开户行及账号</t>
  </si>
  <si>
    <t>//*[@id="content"]/div/div[3]/div[1]/div[1]/div/input</t>
  </si>
  <si>
    <t>//*[@id="content"]/div/div[3]/div[1]/div[2]/div/input</t>
  </si>
  <si>
    <t>//*[@id="content"]/div/div[3]/div[1]/div[3]/div/p</t>
  </si>
  <si>
    <t>//*[@id="content"]/div/div[1]/div/div[2]/div/input</t>
  </si>
  <si>
    <t>2080434335@qq.com</t>
  </si>
  <si>
    <t>收票邮箱</t>
  </si>
  <si>
    <t>//*[@id="content"]/div/div[2]/div[1]/div[1]/a/img</t>
  </si>
  <si>
    <t>预约信息</t>
  </si>
  <si>
    <t>//*[@id="content"]/div/div[2]/div[1]/div[1]/div/div/input</t>
  </si>
  <si>
    <t>手机号</t>
  </si>
  <si>
    <t>//*[@id="content"]/div/div[2]/div[2]/div[2]/div[1]/div[1]/div/span[1]/input</t>
  </si>
  <si>
    <t>保存测试-上海欧黎工贸有限公司</t>
  </si>
  <si>
    <t>购买方名称</t>
  </si>
  <si>
    <t>//*[@id="content"]/div/div[2]/div[2]/div[2]/div[1]/div[2]/label</t>
  </si>
  <si>
    <t>更多</t>
  </si>
  <si>
    <t>//*[@id="content"]/div/div[2]/div[2]/div[2]/div[2]/div[1]/div/input</t>
  </si>
  <si>
    <t>310228794461940</t>
  </si>
  <si>
    <t>//*[@id="content"]/div/div[2]/div[2]/div[2]/div[2]/div[2]/div/input</t>
  </si>
  <si>
    <t>上海市金山区朱漕路550号A栋113室  021-54371042</t>
  </si>
  <si>
    <t>//*[@id="content"]/div/div[2]/div[2]/div[2]/div[2]/div[3]/div/input</t>
  </si>
  <si>
    <t>工商银行上海市分行东安路支行  1001239109006921063</t>
  </si>
  <si>
    <t>收起</t>
  </si>
  <si>
    <t>//*[@id="content"]/div/div[2]/div[3]/div/table/tbody[1]/tr/td[2]/span/span[1]/input</t>
  </si>
  <si>
    <t>套刀1</t>
  </si>
  <si>
    <t>项目名称</t>
  </si>
  <si>
    <t>//*[@id="content"]/div/div[2]/div[3]/div/table/tbody[1]/tr/td[3]/span/input</t>
  </si>
  <si>
    <t>YY-111</t>
  </si>
  <si>
    <t>规格型号</t>
  </si>
  <si>
    <t>//*[@id="content"]/div/div[2]/div[3]/div/table/tbody[1]/tr/td[4]/span/input</t>
  </si>
  <si>
    <t>套</t>
  </si>
  <si>
    <t>单位</t>
  </si>
  <si>
    <t>//*[@id="content"]/div/div[2]/div[3]/div/table/tbody[1]/tr/td[5]/span/input</t>
  </si>
  <si>
    <t>数量</t>
  </si>
  <si>
    <t>//*[@id="content"]/div/div[2]/div[3]/div/table/tbody[1]/tr/td[6]/span/input</t>
  </si>
  <si>
    <t>单价</t>
  </si>
  <si>
    <t>//*[@id="content"]/div/div[2]/div[3]/div/table/tbody[1]/tr/td[7]/span/input</t>
  </si>
  <si>
    <t>金额</t>
  </si>
  <si>
    <t>//*[@id="content"]/div/div[2]/div[3]/div/table/tbody[1]/tr/td[10]/span/select</t>
  </si>
  <si>
    <t>税率选择</t>
  </si>
  <si>
    <t>//*[@id="content"]/div/div[2]/div[3]/div/table/tbody[1]/tr/td[12]/span/select</t>
  </si>
  <si>
    <t>折扣类型选择</t>
  </si>
  <si>
    <t>//*[@id="content"]/div/div[2]/div[3]/div/table/tbody[1]/tr/td[12]/span/input[1]</t>
  </si>
  <si>
    <t>折扣输入</t>
  </si>
  <si>
    <t>检查金额与税额</t>
  </si>
  <si>
    <t>//*[@id="content"]/div/div[2]/div[3]/div/table/tbody[1]/tr/td[11]/span/p</t>
  </si>
  <si>
    <t>税额</t>
  </si>
  <si>
    <t>//*[@id="content"]/div/div[2]/div[3]/div/table/tbody[1]/tr/td[1]</t>
  </si>
  <si>
    <t>将鼠标移至序号</t>
  </si>
  <si>
    <t>//*[@id="content"]/div/div[2]/div[3]/div/table/tbody[1]/tr/td[1]/span/div[2]/span[1]</t>
  </si>
  <si>
    <t>添加购买项目</t>
  </si>
  <si>
    <t>检查折扣信息</t>
  </si>
  <si>
    <t>//*[@id="content"]/div/div[2]/div[3]/div/table/tbody[1]/tr[2]/td[2]/span/span[1]/input</t>
  </si>
  <si>
    <t>//*[@id="content"]/div/div[2]/div[3]/div/table/tbody[1]/tr[2]/td[7]/span/input</t>
  </si>
  <si>
    <t>折扣金额</t>
  </si>
  <si>
    <t>//*[@id="content"]/div/div[2]/div[3]/div/table/tbody[1]/tr[2]/td[10]/span/select</t>
  </si>
  <si>
    <t>//*[@id="content"]/div/div[2]/div[3]/div/table/tbody[1]/tr[2]/td[11]/span/p</t>
  </si>
  <si>
    <t>折扣税额</t>
  </si>
  <si>
    <t>输入增加购买项目信息</t>
  </si>
  <si>
    <t>//*[@id="content"]/div/div[2]/div[3]/div/table/tbody[1]/tr[3]/td[2]/span/span[1]/input</t>
  </si>
  <si>
    <t>套刀2</t>
  </si>
  <si>
    <t>//*[@id="content"]/div/div[2]/div[3]/div/table/tbody[1]/tr[3]/td[3]/span/input</t>
  </si>
  <si>
    <t>YY-222</t>
  </si>
  <si>
    <t>//*[@id="content"]/div/div[2]/div[3]/div/table/tbody[1]/tr[3]/td[4]/span/input</t>
  </si>
  <si>
    <t>//*[@id="content"]/div/div[2]/div[3]/div/table/tbody[1]/tr[3]/td[5]/span/input</t>
  </si>
  <si>
    <t>//*[@id="content"]/div/div[2]/div[3]/div/table/tbody[1]/tr[3]/td[6]/span/input</t>
  </si>
  <si>
    <t>//*[@id="content"]/div/div[2]/div[3]/div/table/tbody[1]/tr[3]/td[7]/span/input</t>
  </si>
  <si>
    <t>//*[@id="content"]/div/div[2]/div[3]/div/table/tbody[1]/tr[3]/td[10]/span/select</t>
  </si>
  <si>
    <t>//*[@id="content"]/div/div[2]/div[3]/div/table/tbody[1]/tr[3]/td[12]/span/select</t>
  </si>
  <si>
    <t>元</t>
  </si>
  <si>
    <t>第一条金额</t>
  </si>
  <si>
    <t>//*[@id="content"]/div/div[2]/div[3]/div/table/tbody[1]/tr[3]/td[11]/span/p</t>
  </si>
  <si>
    <t>第一条税额</t>
  </si>
  <si>
    <t>//*[@id="content"]/div/div[2]/div[4]/div[2]/div[2]/textarea</t>
  </si>
  <si>
    <t>这是一张上海欧黎工贸有限公司开的电票</t>
  </si>
  <si>
    <t>备注</t>
  </si>
  <si>
    <t>//*[@id="content"]/div/div[2]/div[3]/div/table/tbody[1]/tr[4]/td[2]/span/input</t>
  </si>
  <si>
    <t>//*[@id="content"]/div/div[2]/div[3]/div/table/tbody[1]/tr[4]/td[7]/span/input</t>
  </si>
  <si>
    <t>//*[@id="content"]/div/div[2]/div[3]/div/table/tbody[1]/tr[4]/td[10]/span/select</t>
  </si>
  <si>
    <t>//*[@id="content"]/div/div[2]/div[3]/div/table/tbody[1]/tr[4]/td[11]/span/p</t>
  </si>
  <si>
    <t>//*[@id="content"]/div/div[2]/div[3]/div/table/tbody[2]/tr[1]/td[2]</t>
  </si>
  <si>
    <t>合计金额</t>
  </si>
  <si>
    <t>//*[@id="content"]/div/div[2]/div[3]/div/table/tbody[2]/tr[1]/td[3]</t>
  </si>
  <si>
    <t>合计税额</t>
  </si>
  <si>
    <t>//*[@id="content"]/div/div[2]/div[3]/div/table/tbody[2]/tr[2]/td[2]</t>
  </si>
  <si>
    <t>价税合计（大写）</t>
  </si>
  <si>
    <t>//*[@id="content"]/div/div[2]/div[3]/div/table/tbody[2]/tr[2]/td[4]</t>
  </si>
  <si>
    <t>价税合计（小写）</t>
  </si>
  <si>
    <t>含税不含税检测</t>
  </si>
  <si>
    <t>//*[@id="content"]/div/div[2]/div[3]/div/table/thead/tr/th[6]/div/label/span</t>
  </si>
  <si>
    <t>不含税</t>
  </si>
  <si>
    <t>金额1</t>
  </si>
  <si>
    <t>单价1</t>
  </si>
  <si>
    <t>折扣金额1</t>
  </si>
  <si>
    <t>金额2</t>
  </si>
  <si>
    <t>单价2</t>
  </si>
  <si>
    <t>折扣金额2</t>
  </si>
  <si>
    <t>含税</t>
  </si>
  <si>
    <t>丢弃</t>
  </si>
  <si>
    <t>开票</t>
  </si>
  <si>
    <t>进入未开票进行蓝票保存后的数据检查</t>
  </si>
  <si>
    <t>未开票</t>
  </si>
  <si>
    <t>//*[@id="table"]/table/tbody/tr[1]/td[4]</t>
  </si>
  <si>
    <t>//*[@id="table"]/table/tbody/tr[1]/td[6]</t>
  </si>
  <si>
    <t>//*[@id="table"]/table/tbody/tr[1]/td[7]</t>
  </si>
  <si>
    <t>//*[@id="table"]/table/tbody/tr[1]/td[8]</t>
  </si>
  <si>
    <t>//*[@id="table"]/table/tbody/tr[1]/td[9]</t>
  </si>
  <si>
    <t>待开票</t>
  </si>
  <si>
    <t>//*[@id="table"]/table/tbody/tr[1]/td[10]/button[1]</t>
  </si>
  <si>
    <t>查看图标</t>
  </si>
  <si>
    <t>//*[@id="content"]/div/div[2]/div[3]/div/table/tbody[1]/tr[3]/td[12]/span/input[2]</t>
    <phoneticPr fontId="4" type="noConversion"/>
  </si>
  <si>
    <t>%</t>
    <phoneticPr fontId="4" type="noConversion"/>
  </si>
  <si>
    <t>套刀2</t>
    <phoneticPr fontId="4" type="noConversion"/>
  </si>
  <si>
    <r>
      <t>//*[@id="content"]/div/div[2]/div[3]/div/table/tbody[2]/tr[1]/td[2]</t>
    </r>
    <r>
      <rPr>
        <sz val="11"/>
        <color indexed="8"/>
        <rFont val="宋体"/>
        <family val="3"/>
        <charset val="134"/>
      </rPr>
      <t xml:space="preserve">   </t>
    </r>
    <phoneticPr fontId="4" type="noConversion"/>
  </si>
  <si>
    <r>
      <t>w</t>
    </r>
    <r>
      <rPr>
        <sz val="11"/>
        <color indexed="8"/>
        <rFont val="宋体"/>
        <family val="3"/>
        <charset val="134"/>
      </rPr>
      <t>ait</t>
    </r>
    <phoneticPr fontId="4" type="noConversion"/>
  </si>
  <si>
    <t>*</t>
    <phoneticPr fontId="4" type="noConversion"/>
  </si>
  <si>
    <t>//*[@id="content"]/div/div[2]/div[3]/div/table/tbody[1]/tr[1]/td[9]/span/input</t>
    <phoneticPr fontId="4" type="noConversion"/>
  </si>
  <si>
    <t>//*[@id="content"]/div/div[2]/div[3]/div/table/tbody[1]/tr[1]/td[8]/span/input</t>
    <phoneticPr fontId="4" type="noConversion"/>
  </si>
  <si>
    <t>//*[@id="content"]/div/div[2]/div[3]/div/table/tbody[1]/tr[2]/td[9]/span/input</t>
    <phoneticPr fontId="4" type="noConversion"/>
  </si>
  <si>
    <t>//*[@id="content"]/div/div[2]/div[3]/div/table/tbody[1]/tr[3]/td[9]/span/input</t>
    <phoneticPr fontId="4" type="noConversion"/>
  </si>
  <si>
    <t>//*[@id="content"]/div/div[2]/div[3]/div/table/tbody[1]/tr[3]/td[8]/span/input</t>
    <phoneticPr fontId="4" type="noConversion"/>
  </si>
  <si>
    <t>//*[@id="content"]/div/div[2]/div[3]/div/table/tbody[1]/tr[4]/td[9]/span/input</t>
    <phoneticPr fontId="4" type="noConversion"/>
  </si>
  <si>
    <t>//*[@id="content"]/div/div[2]/div[3]/div/table/tbody[2]/tr[1]/td[2]</t>
    <phoneticPr fontId="4" type="noConversion"/>
  </si>
  <si>
    <t>//*[@id="content"]/div/div[2]/div[3]/div/table/tbody[1]/tr[1]/td[7]/span/input</t>
    <phoneticPr fontId="4" type="noConversion"/>
  </si>
  <si>
    <r>
      <t>//*[@id="content"]/div/div[2]/div[3]/div/table/tbody[1]/tr</t>
    </r>
    <r>
      <rPr>
        <sz val="11"/>
        <color indexed="8"/>
        <rFont val="宋体"/>
        <family val="3"/>
        <charset val="134"/>
      </rPr>
      <t>[1]</t>
    </r>
    <r>
      <rPr>
        <sz val="11"/>
        <color indexed="8"/>
        <rFont val="宋体"/>
        <family val="3"/>
        <charset val="134"/>
      </rPr>
      <t>/td[6]/span/input</t>
    </r>
    <phoneticPr fontId="4" type="noConversion"/>
  </si>
  <si>
    <t>//*[@id="content"]/div/div[2]/div[3]/div/table/tbody[1]/tr[2]/td[7]/span/input</t>
    <phoneticPr fontId="4" type="noConversion"/>
  </si>
  <si>
    <t>进入查看后检查票面数据是否匹配</t>
    <phoneticPr fontId="4" type="noConversion"/>
  </si>
  <si>
    <t>*</t>
    <phoneticPr fontId="4" type="noConversion"/>
  </si>
  <si>
    <t>//*[@id="content"]/div/div[2]/div[3]/div/table/tbody[1]/tr[1]/td[2]/span/span[1]/input</t>
    <phoneticPr fontId="4" type="noConversion"/>
  </si>
  <si>
    <t>//*[@id="content"]/div/div[2]/div[3]/div/table/tbody[1]/tr[1]/td[3]/span/input</t>
    <phoneticPr fontId="4" type="noConversion"/>
  </si>
  <si>
    <t>//*[@id="content"]/div/div[2]/div[3]/div/table/tbody[1]/tr[1]/td[4]/span/input</t>
    <phoneticPr fontId="4" type="noConversion"/>
  </si>
  <si>
    <t>//*[@id="content"]/div/div[2]/div[3]/div/table/tbody[1]/tr[1]/td[5]/span/input</t>
    <phoneticPr fontId="4" type="noConversion"/>
  </si>
  <si>
    <t>//*[@id="content"]/div/div[2]/div[3]/div/table/tbody[1]/tr[1]/td[6]/span/input</t>
    <phoneticPr fontId="4" type="noConversion"/>
  </si>
  <si>
    <t>//*[@id="content"]/div/div[2]/div[3]/div/table/tbody[1]/tr[1]/td[7]/span/input</t>
    <phoneticPr fontId="4" type="noConversion"/>
  </si>
  <si>
    <t>//*[@id="content"]/div/div[2]/div[3]/div/table/tbody[1]/tr[1]/td[10]/span/select</t>
    <phoneticPr fontId="4" type="noConversion"/>
  </si>
  <si>
    <t>//*[@id="content"]/div/div[2]/div[3]/div/table/tbody[1]/tr[1]/td[12]/span/select</t>
    <phoneticPr fontId="4" type="noConversion"/>
  </si>
  <si>
    <t>//*[@id="content"]/div/div[2]/div[3]/div/table/tbody[1]/tr[1]/td[12]/span/input[1]</t>
    <phoneticPr fontId="4" type="noConversion"/>
  </si>
  <si>
    <t>这是一张上海欧黎工贸有限公司开的电票</t>
    <phoneticPr fontId="4" type="noConversion"/>
  </si>
  <si>
    <t>修改信息后保存然后进入未开票检查信息是否正确</t>
    <phoneticPr fontId="4" type="noConversion"/>
  </si>
  <si>
    <r>
      <t>//*[@id="content"]/div/div[2]/div[3]/div/table/tbody[1]/tr</t>
    </r>
    <r>
      <rPr>
        <sz val="11"/>
        <color indexed="8"/>
        <rFont val="宋体"/>
        <family val="3"/>
        <charset val="134"/>
      </rPr>
      <t>[1]</t>
    </r>
    <r>
      <rPr>
        <sz val="11"/>
        <color indexed="8"/>
        <rFont val="宋体"/>
        <family val="3"/>
        <charset val="134"/>
      </rPr>
      <t>/td[1]</t>
    </r>
    <phoneticPr fontId="4" type="noConversion"/>
  </si>
  <si>
    <r>
      <t>//*[@id="content"]/div/div[2]/div[3]/div/table/tbody[1]/tr</t>
    </r>
    <r>
      <rPr>
        <sz val="11"/>
        <color indexed="8"/>
        <rFont val="宋体"/>
        <family val="3"/>
        <charset val="134"/>
      </rPr>
      <t>[1]</t>
    </r>
    <r>
      <rPr>
        <sz val="11"/>
        <color indexed="8"/>
        <rFont val="宋体"/>
        <family val="3"/>
        <charset val="134"/>
      </rPr>
      <t>/td[1]/span/div[2]/span[1]</t>
    </r>
    <phoneticPr fontId="4" type="noConversion"/>
  </si>
  <si>
    <r>
      <t>//*[@id="content"]/div/div[2]/div[3]/div/table/tbody[1]/tr</t>
    </r>
    <r>
      <rPr>
        <sz val="11"/>
        <color indexed="8"/>
        <rFont val="宋体"/>
        <family val="3"/>
        <charset val="134"/>
      </rPr>
      <t>[3]</t>
    </r>
    <r>
      <rPr>
        <sz val="11"/>
        <color indexed="8"/>
        <rFont val="宋体"/>
        <family val="3"/>
        <charset val="134"/>
      </rPr>
      <t>/td[6]/span/input</t>
    </r>
    <phoneticPr fontId="4" type="noConversion"/>
  </si>
  <si>
    <r>
      <t>//*[@id="content"]/div/div[2]/div[3]/div/table/tbody[1]/tr</t>
    </r>
    <r>
      <rPr>
        <sz val="11"/>
        <color indexed="8"/>
        <rFont val="宋体"/>
        <family val="3"/>
        <charset val="134"/>
      </rPr>
      <t>[3]</t>
    </r>
    <r>
      <rPr>
        <sz val="11"/>
        <color indexed="8"/>
        <rFont val="宋体"/>
        <family val="3"/>
        <charset val="134"/>
      </rPr>
      <t>/td[7]/span/input</t>
    </r>
    <phoneticPr fontId="4" type="noConversion"/>
  </si>
  <si>
    <r>
      <t>//*[@id="content"]/div/div[2]/div[3]/div/table/tbody[1]/tr</t>
    </r>
    <r>
      <rPr>
        <sz val="11"/>
        <color indexed="8"/>
        <rFont val="宋体"/>
        <family val="3"/>
        <charset val="134"/>
      </rPr>
      <t>[3]</t>
    </r>
    <r>
      <rPr>
        <sz val="11"/>
        <color indexed="8"/>
        <rFont val="宋体"/>
        <family val="3"/>
        <charset val="134"/>
      </rPr>
      <t>/td[10]/span/select</t>
    </r>
    <phoneticPr fontId="4" type="noConversion"/>
  </si>
  <si>
    <t>套刀3</t>
    <phoneticPr fontId="4" type="noConversion"/>
  </si>
  <si>
    <r>
      <t>YY-</t>
    </r>
    <r>
      <rPr>
        <sz val="11"/>
        <color indexed="8"/>
        <rFont val="宋体"/>
        <family val="3"/>
        <charset val="134"/>
      </rPr>
      <t>333</t>
    </r>
    <phoneticPr fontId="4" type="noConversion"/>
  </si>
  <si>
    <t>//*[@id="content"]/div/div[2]/div[3]/div/table/tbody[1]/tr[5]/td[5]/span/input</t>
    <phoneticPr fontId="4" type="noConversion"/>
  </si>
  <si>
    <t>检查数量</t>
    <phoneticPr fontId="4" type="noConversion"/>
  </si>
  <si>
    <r>
      <t>//*[@id="content"]/div/div[2]/div[3]/div/table/tbody[1]/tr[5]</t>
    </r>
    <r>
      <rPr>
        <sz val="11"/>
        <color indexed="8"/>
        <rFont val="宋体"/>
        <family val="3"/>
        <charset val="134"/>
      </rPr>
      <t>/td[2]/span/span[1]/input</t>
    </r>
    <phoneticPr fontId="4" type="noConversion"/>
  </si>
  <si>
    <r>
      <t>//*[@id="content"]/div/div[2]/div[3]/div/table/tbody[1]/tr[5]</t>
    </r>
    <r>
      <rPr>
        <sz val="11"/>
        <color indexed="8"/>
        <rFont val="宋体"/>
        <family val="3"/>
        <charset val="134"/>
      </rPr>
      <t>/td[3]/span/input</t>
    </r>
    <phoneticPr fontId="4" type="noConversion"/>
  </si>
  <si>
    <r>
      <t>//*[@id="content"]/div/div[2]/div[3]/div/table/tbody[1]/tr[5]</t>
    </r>
    <r>
      <rPr>
        <sz val="11"/>
        <color indexed="8"/>
        <rFont val="宋体"/>
        <family val="3"/>
        <charset val="134"/>
      </rPr>
      <t>/td[4]/span/input</t>
    </r>
    <phoneticPr fontId="4" type="noConversion"/>
  </si>
  <si>
    <r>
      <t>//*[@id="content"]/div/div[2]/div[3]/div/table/tbody[1]/tr[5]</t>
    </r>
    <r>
      <rPr>
        <sz val="11"/>
        <color indexed="8"/>
        <rFont val="宋体"/>
        <family val="3"/>
        <charset val="134"/>
      </rPr>
      <t>/td[6]/span/input</t>
    </r>
    <phoneticPr fontId="4" type="noConversion"/>
  </si>
  <si>
    <r>
      <t>//*[@id="content"]/div/div[2]/div[3]/div/table/tbody[1]/tr[5]</t>
    </r>
    <r>
      <rPr>
        <sz val="11"/>
        <color indexed="8"/>
        <rFont val="宋体"/>
        <family val="3"/>
        <charset val="134"/>
      </rPr>
      <t>/td[7]/span/input</t>
    </r>
    <phoneticPr fontId="4" type="noConversion"/>
  </si>
  <si>
    <r>
      <t>//*[@id="content"]/div/div[2]/div[3]/div/table/tbody[1]/tr[5]</t>
    </r>
    <r>
      <rPr>
        <sz val="11"/>
        <color indexed="8"/>
        <rFont val="宋体"/>
        <family val="3"/>
        <charset val="134"/>
      </rPr>
      <t>/td[10]/span/select</t>
    </r>
    <phoneticPr fontId="4" type="noConversion"/>
  </si>
  <si>
    <r>
      <t>//*[@id="content"]/div/div[2]/div[3]/div/table/tbody[1]/tr[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]/td[11]/span/p</t>
    </r>
    <phoneticPr fontId="4" type="noConversion"/>
  </si>
  <si>
    <t>//*[@id="content"]/div/div[2]/div[3]/div/table/tbody[2]/tr[2]/td[4]</t>
    <phoneticPr fontId="4" type="noConversion"/>
  </si>
  <si>
    <t>//*[@id="content"]/div/div[2]/div[3]/div/table/tbody[2]/tr[2]/td[2]</t>
    <phoneticPr fontId="4" type="noConversion"/>
  </si>
  <si>
    <t>//*[@id="content"]/div/div[2]/div[3]/div/table/tbody[2]/tr[1]/td[3]</t>
    <phoneticPr fontId="4" type="noConversion"/>
  </si>
  <si>
    <t xml:space="preserve">//*[@id="content"]/div/div[2]/div[3]/div/table/tbody[2]/tr[1]/td[2] </t>
    <phoneticPr fontId="4" type="noConversion"/>
  </si>
  <si>
    <t>//*[@id="content"]/div/div[2]/div[3]/div/table/tbody[1]/tr[5]/td[11]/span/p</t>
    <phoneticPr fontId="4" type="noConversion"/>
  </si>
  <si>
    <t>税额</t>
    <phoneticPr fontId="4" type="noConversion"/>
  </si>
  <si>
    <r>
      <t>保存测试2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-上海欧黎工贸有限公司</t>
    </r>
    <phoneticPr fontId="4" type="noConversion"/>
  </si>
  <si>
    <t>//*[@id="content"]/div/div[2]/div[3]/div/table/tbody[1]/tr/td[7]/span/input</t>
    <phoneticPr fontId="4" type="noConversion"/>
  </si>
  <si>
    <t>//*[@id="table"]/table/tbody/tr[1]/td[10]/button[1]</t>
    <phoneticPr fontId="4" type="noConversion"/>
  </si>
  <si>
    <t>点击查看已开票的信息</t>
    <phoneticPr fontId="4" type="noConversion"/>
  </si>
  <si>
    <r>
      <t>s</t>
    </r>
    <r>
      <rPr>
        <sz val="11"/>
        <color indexed="8"/>
        <rFont val="宋体"/>
        <family val="3"/>
        <charset val="134"/>
      </rPr>
      <t>elect</t>
    </r>
    <phoneticPr fontId="4" type="noConversion"/>
  </si>
  <si>
    <r>
      <t>开票测试是否可修改</t>
    </r>
    <r>
      <rPr>
        <sz val="11"/>
        <color indexed="8"/>
        <rFont val="宋体"/>
        <family val="3"/>
        <charset val="134"/>
      </rPr>
      <t>-上海欧黎工贸有限公司</t>
    </r>
    <phoneticPr fontId="4" type="noConversion"/>
  </si>
  <si>
    <t>开票测试是否可修改</t>
  </si>
  <si>
    <t>开票测试是否可修改</t>
    <phoneticPr fontId="4" type="noConversion"/>
  </si>
  <si>
    <t>套刀1开票测试是否可修改</t>
    <phoneticPr fontId="4" type="noConversion"/>
  </si>
  <si>
    <t>YY-111开票测试是否可修改</t>
    <phoneticPr fontId="4" type="noConversion"/>
  </si>
  <si>
    <t>此处检查已开票的所有信息不可修改,命令框中所有都是error</t>
    <phoneticPr fontId="4" type="noConversion"/>
  </si>
  <si>
    <t>*</t>
    <phoneticPr fontId="4" type="noConversion"/>
  </si>
  <si>
    <r>
      <t>测试hx</t>
    </r>
    <r>
      <rPr>
        <sz val="11"/>
        <color indexed="8"/>
        <rFont val="宋体"/>
        <family val="3"/>
        <charset val="134"/>
      </rPr>
      <t>2</t>
    </r>
    <phoneticPr fontId="4" type="noConversion"/>
  </si>
  <si>
    <t>测试hx2</t>
    <phoneticPr fontId="4" type="noConversion"/>
  </si>
  <si>
    <r>
      <t>hx</t>
    </r>
    <r>
      <rPr>
        <sz val="11"/>
        <color indexed="8"/>
        <rFont val="宋体"/>
        <family val="3"/>
        <charset val="134"/>
      </rPr>
      <t>2</t>
    </r>
    <phoneticPr fontId="4" type="noConversion"/>
  </si>
  <si>
    <r>
      <t>qynew-hx</t>
    </r>
    <r>
      <rPr>
        <sz val="11"/>
        <color indexed="8"/>
        <rFont val="宋体"/>
        <family val="3"/>
        <charset val="134"/>
      </rPr>
      <t>2</t>
    </r>
    <phoneticPr fontId="4" type="noConversion"/>
  </si>
  <si>
    <r>
      <t>h</t>
    </r>
    <r>
      <rPr>
        <sz val="11"/>
        <color indexed="8"/>
        <rFont val="宋体"/>
        <family val="3"/>
        <charset val="134"/>
      </rPr>
      <t>x2</t>
    </r>
    <phoneticPr fontId="4" type="noConversion"/>
  </si>
</sst>
</file>

<file path=xl/styles.xml><?xml version="1.0" encoding="utf-8"?>
<styleSheet xmlns="http://schemas.openxmlformats.org/spreadsheetml/2006/main">
  <numFmts count="3">
    <numFmt numFmtId="176" formatCode="\¥#,##0.00;\¥\-#,##0.00"/>
    <numFmt numFmtId="177" formatCode="0.0000000000_ "/>
    <numFmt numFmtId="178" formatCode="0.00_ "/>
  </numFmts>
  <fonts count="6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>
      <alignment vertical="center"/>
    </xf>
    <xf numFmtId="0" fontId="0" fillId="3" borderId="0" xfId="0" applyFill="1" applyAlignment="1">
      <alignment wrapText="1"/>
    </xf>
    <xf numFmtId="0" fontId="0" fillId="5" borderId="0" xfId="0" applyFill="1">
      <alignment vertical="center"/>
    </xf>
    <xf numFmtId="0" fontId="0" fillId="3" borderId="0" xfId="0" applyFill="1" applyAlignment="1"/>
    <xf numFmtId="0" fontId="3" fillId="4" borderId="0" xfId="0" applyFont="1" applyFill="1">
      <alignment vertical="center"/>
    </xf>
    <xf numFmtId="0" fontId="0" fillId="2" borderId="0" xfId="0" applyFill="1" applyAlignment="1">
      <alignment wrapText="1"/>
    </xf>
    <xf numFmtId="0" fontId="0" fillId="7" borderId="0" xfId="0" applyFill="1">
      <alignment vertical="center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2" borderId="0" xfId="0" applyFill="1" applyAlignment="1"/>
    <xf numFmtId="9" fontId="0" fillId="0" borderId="0" xfId="0" applyNumberFormat="1">
      <alignment vertical="center"/>
    </xf>
    <xf numFmtId="0" fontId="0" fillId="4" borderId="0" xfId="0" applyFill="1" applyAlignment="1">
      <alignment wrapText="1"/>
    </xf>
    <xf numFmtId="9" fontId="0" fillId="4" borderId="0" xfId="0" applyNumberFormat="1" applyFill="1">
      <alignment vertical="center"/>
    </xf>
    <xf numFmtId="0" fontId="0" fillId="4" borderId="0" xfId="0" applyFill="1" applyAlignment="1"/>
    <xf numFmtId="2" fontId="0" fillId="0" borderId="0" xfId="0" applyNumberFormat="1">
      <alignment vertical="center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5" fillId="0" borderId="0" xfId="0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Font="1" applyAlignment="1">
      <alignment wrapText="1"/>
    </xf>
    <xf numFmtId="0" fontId="0" fillId="8" borderId="0" xfId="0" applyFill="1">
      <alignment vertical="center"/>
    </xf>
    <xf numFmtId="0" fontId="5" fillId="8" borderId="0" xfId="0" applyFont="1" applyFill="1">
      <alignment vertical="center"/>
    </xf>
    <xf numFmtId="0" fontId="0" fillId="0" borderId="0" xfId="0" applyFont="1" applyAlignment="1"/>
    <xf numFmtId="178" fontId="5" fillId="0" borderId="0" xfId="0" applyNumberFormat="1" applyFont="1">
      <alignment vertical="center"/>
    </xf>
    <xf numFmtId="0" fontId="5" fillId="0" borderId="0" xfId="0" applyFont="1" applyAlignment="1"/>
    <xf numFmtId="0" fontId="0" fillId="8" borderId="0" xfId="0" applyFill="1" applyAlignment="1">
      <alignment wrapText="1"/>
    </xf>
    <xf numFmtId="0" fontId="0" fillId="8" borderId="0" xfId="0" applyFill="1" applyAlignment="1"/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2"/>
  <sheetViews>
    <sheetView tabSelected="1" topLeftCell="A97" workbookViewId="0">
      <selection activeCell="E99" sqref="E99"/>
    </sheetView>
  </sheetViews>
  <sheetFormatPr defaultColWidth="9" defaultRowHeight="13.5"/>
  <cols>
    <col min="1" max="1" width="12.5" customWidth="1"/>
    <col min="3" max="3" width="89.75" customWidth="1"/>
    <col min="4" max="4" width="33" customWidth="1"/>
    <col min="5" max="5" width="46.625" customWidth="1"/>
  </cols>
  <sheetData>
    <row r="1" spans="1:6" s="1" customFormat="1">
      <c r="C1" s="1" t="s">
        <v>0</v>
      </c>
    </row>
    <row r="2" spans="1:6" s="1" customFormat="1">
      <c r="A2" s="1" t="s">
        <v>2</v>
      </c>
      <c r="D2" s="1">
        <v>3000</v>
      </c>
    </row>
    <row r="3" spans="1:6">
      <c r="A3" s="8" t="s">
        <v>3</v>
      </c>
      <c r="B3" t="s">
        <v>4</v>
      </c>
      <c r="C3" s="9" t="s">
        <v>5</v>
      </c>
      <c r="F3" s="9" t="s">
        <v>5</v>
      </c>
    </row>
    <row r="4" spans="1:6">
      <c r="A4" s="8" t="s">
        <v>6</v>
      </c>
      <c r="B4" t="s">
        <v>4</v>
      </c>
      <c r="C4" s="9" t="s">
        <v>7</v>
      </c>
      <c r="F4" s="9" t="s">
        <v>7</v>
      </c>
    </row>
    <row r="5" spans="1:6" ht="14.25" customHeight="1">
      <c r="A5" t="s">
        <v>2</v>
      </c>
      <c r="D5">
        <v>3000</v>
      </c>
    </row>
    <row r="6" spans="1:6">
      <c r="A6" s="8" t="s">
        <v>6</v>
      </c>
      <c r="B6" t="s">
        <v>8</v>
      </c>
      <c r="C6" s="9" t="s">
        <v>9</v>
      </c>
      <c r="F6" s="9" t="s">
        <v>10</v>
      </c>
    </row>
    <row r="7" spans="1:6">
      <c r="A7" s="8" t="s">
        <v>11</v>
      </c>
      <c r="B7" t="s">
        <v>8</v>
      </c>
      <c r="C7" s="9" t="s">
        <v>12</v>
      </c>
      <c r="D7" s="48" t="s">
        <v>283</v>
      </c>
      <c r="F7" s="9" t="s">
        <v>13</v>
      </c>
    </row>
    <row r="8" spans="1:6">
      <c r="A8" s="8" t="s">
        <v>11</v>
      </c>
      <c r="B8" t="s">
        <v>8</v>
      </c>
      <c r="C8" s="9" t="s">
        <v>14</v>
      </c>
      <c r="D8" s="48" t="s">
        <v>281</v>
      </c>
      <c r="F8" s="9" t="s">
        <v>15</v>
      </c>
    </row>
    <row r="9" spans="1:6">
      <c r="A9" s="8" t="s">
        <v>11</v>
      </c>
      <c r="B9" t="s">
        <v>8</v>
      </c>
      <c r="C9" t="s">
        <v>16</v>
      </c>
      <c r="D9" s="10">
        <v>13143533454</v>
      </c>
      <c r="F9" s="9" t="s">
        <v>17</v>
      </c>
    </row>
    <row r="10" spans="1:6">
      <c r="A10" s="8" t="s">
        <v>11</v>
      </c>
      <c r="B10" t="s">
        <v>8</v>
      </c>
      <c r="C10" t="s">
        <v>18</v>
      </c>
      <c r="D10" t="s">
        <v>19</v>
      </c>
      <c r="F10" s="9" t="s">
        <v>20</v>
      </c>
    </row>
    <row r="11" spans="1:6">
      <c r="A11" s="8" t="s">
        <v>11</v>
      </c>
      <c r="B11" t="s">
        <v>8</v>
      </c>
      <c r="C11" t="s">
        <v>21</v>
      </c>
      <c r="D11" s="10" t="s">
        <v>22</v>
      </c>
      <c r="F11" s="9" t="s">
        <v>23</v>
      </c>
    </row>
    <row r="12" spans="1:6">
      <c r="A12" s="8" t="s">
        <v>11</v>
      </c>
      <c r="B12" t="s">
        <v>8</v>
      </c>
      <c r="C12" t="s">
        <v>24</v>
      </c>
      <c r="D12" t="s">
        <v>25</v>
      </c>
      <c r="F12" s="9" t="s">
        <v>26</v>
      </c>
    </row>
    <row r="13" spans="1:6">
      <c r="A13" s="8" t="s">
        <v>11</v>
      </c>
      <c r="B13" t="s">
        <v>8</v>
      </c>
      <c r="C13" t="s">
        <v>27</v>
      </c>
      <c r="D13" t="s">
        <v>28</v>
      </c>
      <c r="F13" s="9" t="s">
        <v>29</v>
      </c>
    </row>
    <row r="14" spans="1:6">
      <c r="A14" s="8" t="s">
        <v>11</v>
      </c>
      <c r="B14" t="s">
        <v>8</v>
      </c>
      <c r="C14" t="s">
        <v>30</v>
      </c>
      <c r="D14" t="s">
        <v>31</v>
      </c>
      <c r="F14" s="9" t="s">
        <v>32</v>
      </c>
    </row>
    <row r="15" spans="1:6">
      <c r="A15" s="8" t="s">
        <v>11</v>
      </c>
      <c r="B15" t="s">
        <v>8</v>
      </c>
      <c r="C15" t="s">
        <v>33</v>
      </c>
      <c r="D15" t="s">
        <v>34</v>
      </c>
      <c r="F15" s="9" t="s">
        <v>35</v>
      </c>
    </row>
    <row r="16" spans="1:6">
      <c r="A16" s="8" t="s">
        <v>11</v>
      </c>
      <c r="B16" t="s">
        <v>8</v>
      </c>
      <c r="C16" t="s">
        <v>36</v>
      </c>
      <c r="D16" s="10" t="s">
        <v>37</v>
      </c>
      <c r="F16" s="9" t="s">
        <v>38</v>
      </c>
    </row>
    <row r="17" spans="1:6" s="2" customFormat="1" ht="12.75" customHeight="1">
      <c r="A17" s="11" t="s">
        <v>6</v>
      </c>
      <c r="B17" s="2" t="s">
        <v>8</v>
      </c>
      <c r="C17" s="2" t="s">
        <v>39</v>
      </c>
      <c r="E17" s="44"/>
      <c r="F17" s="13" t="s">
        <v>40</v>
      </c>
    </row>
    <row r="18" spans="1:6">
      <c r="A18" s="8" t="s">
        <v>11</v>
      </c>
      <c r="B18" t="s">
        <v>8</v>
      </c>
      <c r="C18" t="s">
        <v>41</v>
      </c>
      <c r="D18" t="s">
        <v>42</v>
      </c>
      <c r="F18" s="9" t="s">
        <v>43</v>
      </c>
    </row>
    <row r="19" spans="1:6">
      <c r="A19" s="8" t="s">
        <v>11</v>
      </c>
      <c r="B19" t="s">
        <v>8</v>
      </c>
      <c r="C19" t="s">
        <v>44</v>
      </c>
      <c r="D19" t="s">
        <v>45</v>
      </c>
      <c r="F19" s="9" t="s">
        <v>46</v>
      </c>
    </row>
    <row r="20" spans="1:6">
      <c r="A20" s="8" t="s">
        <v>11</v>
      </c>
      <c r="B20" t="s">
        <v>8</v>
      </c>
      <c r="C20" t="s">
        <v>47</v>
      </c>
      <c r="D20" t="s">
        <v>48</v>
      </c>
      <c r="F20" s="9" t="s">
        <v>49</v>
      </c>
    </row>
    <row r="21" spans="1:6" s="2" customFormat="1">
      <c r="A21" s="11" t="s">
        <v>6</v>
      </c>
      <c r="B21" s="2" t="s">
        <v>8</v>
      </c>
      <c r="C21" s="2" t="s">
        <v>50</v>
      </c>
      <c r="E21" s="12"/>
      <c r="F21" s="13" t="s">
        <v>51</v>
      </c>
    </row>
    <row r="22" spans="1:6">
      <c r="A22" s="8" t="s">
        <v>11</v>
      </c>
      <c r="B22" t="s">
        <v>8</v>
      </c>
      <c r="C22" t="s">
        <v>52</v>
      </c>
      <c r="D22">
        <v>11112222</v>
      </c>
      <c r="F22" s="9" t="s">
        <v>53</v>
      </c>
    </row>
    <row r="23" spans="1:6">
      <c r="A23" s="8" t="s">
        <v>11</v>
      </c>
      <c r="B23" t="s">
        <v>8</v>
      </c>
      <c r="C23" t="s">
        <v>54</v>
      </c>
      <c r="D23" t="s">
        <v>55</v>
      </c>
      <c r="F23" s="9" t="s">
        <v>56</v>
      </c>
    </row>
    <row r="24" spans="1:6">
      <c r="A24" s="8" t="s">
        <v>11</v>
      </c>
      <c r="B24" t="s">
        <v>8</v>
      </c>
      <c r="C24" t="s">
        <v>57</v>
      </c>
      <c r="D24" t="s">
        <v>58</v>
      </c>
      <c r="F24" s="9" t="s">
        <v>59</v>
      </c>
    </row>
    <row r="25" spans="1:6">
      <c r="A25" s="8" t="s">
        <v>11</v>
      </c>
      <c r="B25" t="s">
        <v>8</v>
      </c>
      <c r="C25" t="s">
        <v>60</v>
      </c>
      <c r="D25">
        <v>1</v>
      </c>
      <c r="F25" s="9" t="s">
        <v>61</v>
      </c>
    </row>
    <row r="26" spans="1:6">
      <c r="A26" s="8" t="s">
        <v>62</v>
      </c>
      <c r="B26" t="s">
        <v>8</v>
      </c>
      <c r="C26" t="s">
        <v>63</v>
      </c>
      <c r="D26" t="s">
        <v>64</v>
      </c>
      <c r="F26" s="9" t="s">
        <v>65</v>
      </c>
    </row>
    <row r="27" spans="1:6">
      <c r="A27" s="8" t="s">
        <v>62</v>
      </c>
      <c r="B27" t="s">
        <v>8</v>
      </c>
      <c r="C27" t="s">
        <v>66</v>
      </c>
      <c r="D27" t="s">
        <v>67</v>
      </c>
      <c r="F27" s="9" t="s">
        <v>68</v>
      </c>
    </row>
    <row r="28" spans="1:6">
      <c r="A28" s="8" t="s">
        <v>6</v>
      </c>
      <c r="B28" t="s">
        <v>8</v>
      </c>
      <c r="C28" s="9" t="s">
        <v>69</v>
      </c>
      <c r="F28" s="9" t="s">
        <v>70</v>
      </c>
    </row>
    <row r="29" spans="1:6" s="2" customFormat="1">
      <c r="A29" s="11" t="s">
        <v>6</v>
      </c>
      <c r="B29" s="2" t="s">
        <v>8</v>
      </c>
      <c r="C29" s="2" t="s">
        <v>71</v>
      </c>
      <c r="E29" s="12"/>
      <c r="F29" s="13" t="s">
        <v>72</v>
      </c>
    </row>
    <row r="30" spans="1:6">
      <c r="A30" s="8" t="s">
        <v>6</v>
      </c>
      <c r="B30" t="s">
        <v>8</v>
      </c>
      <c r="C30" s="9" t="s">
        <v>73</v>
      </c>
      <c r="F30" s="9" t="s">
        <v>70</v>
      </c>
    </row>
    <row r="31" spans="1:6" s="3" customFormat="1">
      <c r="C31" s="14" t="s">
        <v>74</v>
      </c>
      <c r="E31" s="45" t="s">
        <v>280</v>
      </c>
    </row>
    <row r="32" spans="1:6">
      <c r="A32" s="8" t="s">
        <v>75</v>
      </c>
      <c r="B32" t="s">
        <v>8</v>
      </c>
      <c r="C32" t="s">
        <v>76</v>
      </c>
    </row>
    <row r="33" spans="1:6">
      <c r="A33" s="8" t="s">
        <v>75</v>
      </c>
      <c r="B33" t="s">
        <v>8</v>
      </c>
      <c r="C33" t="s">
        <v>14</v>
      </c>
      <c r="D33" s="48" t="s">
        <v>285</v>
      </c>
    </row>
    <row r="34" spans="1:6">
      <c r="A34" s="8" t="s">
        <v>75</v>
      </c>
      <c r="B34" t="s">
        <v>8</v>
      </c>
      <c r="C34" s="9" t="s">
        <v>14</v>
      </c>
      <c r="D34" s="48" t="s">
        <v>282</v>
      </c>
    </row>
    <row r="35" spans="1:6">
      <c r="A35" s="8" t="s">
        <v>75</v>
      </c>
      <c r="B35" t="s">
        <v>8</v>
      </c>
      <c r="C35" t="s">
        <v>16</v>
      </c>
      <c r="D35" s="10">
        <v>13143533454</v>
      </c>
    </row>
    <row r="36" spans="1:6">
      <c r="A36" s="8" t="s">
        <v>75</v>
      </c>
      <c r="B36" t="s">
        <v>8</v>
      </c>
      <c r="C36" t="s">
        <v>18</v>
      </c>
      <c r="D36" t="s">
        <v>19</v>
      </c>
    </row>
    <row r="37" spans="1:6">
      <c r="A37" s="8" t="s">
        <v>75</v>
      </c>
      <c r="B37" t="s">
        <v>8</v>
      </c>
      <c r="C37" t="s">
        <v>21</v>
      </c>
      <c r="D37" s="10" t="s">
        <v>22</v>
      </c>
    </row>
    <row r="38" spans="1:6">
      <c r="A38" s="8" t="s">
        <v>75</v>
      </c>
      <c r="B38" t="s">
        <v>8</v>
      </c>
      <c r="C38" t="s">
        <v>24</v>
      </c>
      <c r="D38" t="s">
        <v>25</v>
      </c>
    </row>
    <row r="39" spans="1:6">
      <c r="A39" s="8" t="s">
        <v>75</v>
      </c>
      <c r="B39" t="s">
        <v>8</v>
      </c>
      <c r="C39" t="s">
        <v>27</v>
      </c>
      <c r="D39" t="s">
        <v>28</v>
      </c>
    </row>
    <row r="40" spans="1:6">
      <c r="A40" s="8" t="s">
        <v>75</v>
      </c>
      <c r="B40" t="s">
        <v>8</v>
      </c>
      <c r="C40" t="s">
        <v>30</v>
      </c>
      <c r="D40" t="s">
        <v>31</v>
      </c>
    </row>
    <row r="41" spans="1:6">
      <c r="A41" s="8" t="s">
        <v>75</v>
      </c>
      <c r="B41" t="s">
        <v>8</v>
      </c>
      <c r="C41" t="s">
        <v>33</v>
      </c>
      <c r="D41" t="s">
        <v>34</v>
      </c>
    </row>
    <row r="42" spans="1:6">
      <c r="A42" s="8" t="s">
        <v>75</v>
      </c>
      <c r="B42" t="s">
        <v>8</v>
      </c>
      <c r="C42" t="s">
        <v>36</v>
      </c>
      <c r="D42" s="10" t="s">
        <v>37</v>
      </c>
    </row>
    <row r="43" spans="1:6">
      <c r="A43" s="8" t="s">
        <v>75</v>
      </c>
      <c r="B43" t="s">
        <v>8</v>
      </c>
      <c r="C43" t="s">
        <v>41</v>
      </c>
      <c r="D43" t="s">
        <v>42</v>
      </c>
      <c r="F43" s="9" t="s">
        <v>43</v>
      </c>
    </row>
    <row r="44" spans="1:6">
      <c r="A44" s="8" t="s">
        <v>75</v>
      </c>
      <c r="B44" t="s">
        <v>8</v>
      </c>
      <c r="C44" t="s">
        <v>44</v>
      </c>
      <c r="D44" t="s">
        <v>45</v>
      </c>
      <c r="F44" s="9" t="s">
        <v>46</v>
      </c>
    </row>
    <row r="45" spans="1:6">
      <c r="A45" s="8" t="s">
        <v>75</v>
      </c>
      <c r="B45" t="s">
        <v>8</v>
      </c>
      <c r="C45" t="s">
        <v>47</v>
      </c>
      <c r="D45" t="s">
        <v>48</v>
      </c>
      <c r="F45" s="9" t="s">
        <v>49</v>
      </c>
    </row>
    <row r="46" spans="1:6">
      <c r="A46" s="8" t="s">
        <v>75</v>
      </c>
      <c r="B46" t="s">
        <v>8</v>
      </c>
      <c r="C46" t="s">
        <v>77</v>
      </c>
      <c r="D46">
        <v>11112222</v>
      </c>
    </row>
    <row r="47" spans="1:6">
      <c r="A47" s="8" t="s">
        <v>75</v>
      </c>
      <c r="B47" t="s">
        <v>8</v>
      </c>
      <c r="C47" t="s">
        <v>78</v>
      </c>
      <c r="D47" t="s">
        <v>67</v>
      </c>
    </row>
    <row r="48" spans="1:6">
      <c r="A48" s="8" t="s">
        <v>75</v>
      </c>
      <c r="B48" t="s">
        <v>8</v>
      </c>
      <c r="C48" t="s">
        <v>79</v>
      </c>
      <c r="D48" t="s">
        <v>55</v>
      </c>
    </row>
    <row r="49" spans="1:6">
      <c r="A49" s="8" t="s">
        <v>75</v>
      </c>
      <c r="B49" t="s">
        <v>8</v>
      </c>
      <c r="C49" t="s">
        <v>80</v>
      </c>
      <c r="D49" t="s">
        <v>58</v>
      </c>
    </row>
    <row r="50" spans="1:6">
      <c r="A50" s="8" t="s">
        <v>75</v>
      </c>
      <c r="B50" t="s">
        <v>8</v>
      </c>
      <c r="C50" t="s">
        <v>81</v>
      </c>
      <c r="D50">
        <v>1000</v>
      </c>
    </row>
    <row r="51" spans="1:6">
      <c r="A51" s="8" t="s">
        <v>75</v>
      </c>
      <c r="B51" t="s">
        <v>8</v>
      </c>
      <c r="C51" t="s">
        <v>82</v>
      </c>
      <c r="D51" t="s">
        <v>64</v>
      </c>
    </row>
    <row r="52" spans="1:6">
      <c r="A52" s="8" t="s">
        <v>75</v>
      </c>
      <c r="B52" t="s">
        <v>8</v>
      </c>
      <c r="C52" t="s">
        <v>83</v>
      </c>
      <c r="D52" s="48" t="s">
        <v>284</v>
      </c>
    </row>
    <row r="53" spans="1:6" s="1" customFormat="1">
      <c r="A53" s="15"/>
      <c r="C53" s="1" t="s">
        <v>84</v>
      </c>
      <c r="E53" s="16"/>
    </row>
    <row r="54" spans="1:6" s="1" customFormat="1">
      <c r="A54" s="1" t="s">
        <v>2</v>
      </c>
      <c r="D54" s="1">
        <v>2000</v>
      </c>
      <c r="E54" s="46" t="s">
        <v>280</v>
      </c>
    </row>
    <row r="55" spans="1:6">
      <c r="A55" s="8" t="s">
        <v>3</v>
      </c>
      <c r="B55" t="s">
        <v>4</v>
      </c>
      <c r="C55" s="9" t="s">
        <v>5</v>
      </c>
      <c r="F55" s="9" t="s">
        <v>5</v>
      </c>
    </row>
    <row r="56" spans="1:6">
      <c r="A56" s="8" t="s">
        <v>6</v>
      </c>
      <c r="B56" t="s">
        <v>4</v>
      </c>
      <c r="C56" s="9" t="s">
        <v>85</v>
      </c>
      <c r="F56" s="9" t="s">
        <v>85</v>
      </c>
    </row>
    <row r="57" spans="1:6">
      <c r="A57" s="8" t="s">
        <v>11</v>
      </c>
      <c r="B57" t="s">
        <v>8</v>
      </c>
      <c r="C57" s="9" t="s">
        <v>86</v>
      </c>
      <c r="D57" t="s">
        <v>87</v>
      </c>
      <c r="F57" s="9" t="s">
        <v>88</v>
      </c>
    </row>
    <row r="58" spans="1:6" s="4" customFormat="1">
      <c r="A58" s="17" t="s">
        <v>6</v>
      </c>
      <c r="B58" s="4" t="s">
        <v>8</v>
      </c>
      <c r="C58" s="4" t="s">
        <v>89</v>
      </c>
      <c r="E58"/>
      <c r="F58" s="18" t="s">
        <v>90</v>
      </c>
    </row>
    <row r="59" spans="1:6">
      <c r="A59" s="17" t="s">
        <v>6</v>
      </c>
      <c r="B59" s="4" t="s">
        <v>8</v>
      </c>
      <c r="C59" s="9" t="s">
        <v>91</v>
      </c>
    </row>
    <row r="60" spans="1:6">
      <c r="A60" s="8" t="s">
        <v>6</v>
      </c>
      <c r="B60" t="s">
        <v>8</v>
      </c>
      <c r="C60" s="9" t="s">
        <v>92</v>
      </c>
      <c r="F60" s="9" t="s">
        <v>93</v>
      </c>
    </row>
    <row r="61" spans="1:6" ht="14.25" customHeight="1">
      <c r="A61" s="8" t="s">
        <v>6</v>
      </c>
      <c r="B61" t="s">
        <v>8</v>
      </c>
      <c r="C61" s="9" t="s">
        <v>94</v>
      </c>
      <c r="F61" s="9" t="s">
        <v>95</v>
      </c>
    </row>
    <row r="62" spans="1:6" s="1" customFormat="1" ht="14.25" customHeight="1">
      <c r="A62" s="15"/>
      <c r="C62" s="19" t="s">
        <v>96</v>
      </c>
      <c r="E62" s="47" t="s">
        <v>280</v>
      </c>
      <c r="F62" s="19"/>
    </row>
    <row r="63" spans="1:6">
      <c r="A63" t="s">
        <v>2</v>
      </c>
      <c r="D63">
        <v>5000</v>
      </c>
    </row>
    <row r="64" spans="1:6">
      <c r="A64" s="8" t="s">
        <v>3</v>
      </c>
      <c r="B64" t="s">
        <v>4</v>
      </c>
      <c r="C64" s="9" t="s">
        <v>97</v>
      </c>
      <c r="F64" s="9" t="s">
        <v>97</v>
      </c>
    </row>
    <row r="65" spans="1:6">
      <c r="A65" s="8" t="s">
        <v>6</v>
      </c>
      <c r="B65" t="s">
        <v>4</v>
      </c>
      <c r="C65" s="9" t="s">
        <v>96</v>
      </c>
      <c r="F65" s="9" t="s">
        <v>96</v>
      </c>
    </row>
    <row r="66" spans="1:6">
      <c r="A66" t="s">
        <v>2</v>
      </c>
      <c r="D66">
        <v>3000</v>
      </c>
    </row>
    <row r="67" spans="1:6">
      <c r="A67" s="8" t="s">
        <v>62</v>
      </c>
      <c r="B67" t="s">
        <v>8</v>
      </c>
      <c r="C67" s="9" t="s">
        <v>98</v>
      </c>
      <c r="D67" s="48" t="s">
        <v>282</v>
      </c>
      <c r="F67" s="9" t="s">
        <v>99</v>
      </c>
    </row>
    <row r="68" spans="1:6">
      <c r="A68" s="8" t="s">
        <v>75</v>
      </c>
      <c r="B68" t="s">
        <v>8</v>
      </c>
      <c r="C68" t="s">
        <v>100</v>
      </c>
      <c r="F68" s="9" t="s">
        <v>101</v>
      </c>
    </row>
    <row r="69" spans="1:6">
      <c r="A69" s="8" t="s">
        <v>75</v>
      </c>
      <c r="B69" t="s">
        <v>8</v>
      </c>
      <c r="C69" t="s">
        <v>102</v>
      </c>
      <c r="D69" s="10" t="s">
        <v>22</v>
      </c>
      <c r="F69" s="9" t="s">
        <v>23</v>
      </c>
    </row>
    <row r="70" spans="1:6">
      <c r="A70" s="8" t="s">
        <v>75</v>
      </c>
      <c r="B70" t="s">
        <v>8</v>
      </c>
      <c r="C70" s="9" t="s">
        <v>103</v>
      </c>
      <c r="D70" t="s">
        <v>104</v>
      </c>
      <c r="F70" s="9" t="s">
        <v>105</v>
      </c>
    </row>
    <row r="71" spans="1:6">
      <c r="A71" s="8" t="s">
        <v>75</v>
      </c>
      <c r="B71" t="s">
        <v>8</v>
      </c>
      <c r="C71" t="s">
        <v>106</v>
      </c>
      <c r="D71" s="10" t="s">
        <v>107</v>
      </c>
      <c r="F71" s="9" t="s">
        <v>108</v>
      </c>
    </row>
    <row r="72" spans="1:6">
      <c r="A72" s="8" t="s">
        <v>75</v>
      </c>
      <c r="B72" t="s">
        <v>8</v>
      </c>
      <c r="C72" t="s">
        <v>109</v>
      </c>
      <c r="D72" t="s">
        <v>48</v>
      </c>
      <c r="F72" s="9" t="s">
        <v>49</v>
      </c>
    </row>
    <row r="73" spans="1:6">
      <c r="A73" s="8" t="s">
        <v>75</v>
      </c>
      <c r="B73" t="s">
        <v>8</v>
      </c>
      <c r="C73" t="s">
        <v>110</v>
      </c>
      <c r="D73" t="s">
        <v>45</v>
      </c>
      <c r="F73" s="9" t="s">
        <v>46</v>
      </c>
    </row>
    <row r="74" spans="1:6">
      <c r="A74" s="8" t="s">
        <v>75</v>
      </c>
      <c r="B74" t="s">
        <v>8</v>
      </c>
      <c r="C74" t="s">
        <v>111</v>
      </c>
      <c r="D74" t="s">
        <v>42</v>
      </c>
      <c r="F74" s="9" t="s">
        <v>43</v>
      </c>
    </row>
    <row r="75" spans="1:6">
      <c r="A75" s="8" t="s">
        <v>11</v>
      </c>
      <c r="B75" t="s">
        <v>8</v>
      </c>
      <c r="C75" s="9" t="s">
        <v>112</v>
      </c>
      <c r="D75" t="s">
        <v>113</v>
      </c>
      <c r="F75" s="9" t="s">
        <v>114</v>
      </c>
    </row>
    <row r="76" spans="1:6">
      <c r="A76" s="8" t="s">
        <v>6</v>
      </c>
      <c r="B76" t="s">
        <v>8</v>
      </c>
      <c r="C76" s="9" t="s">
        <v>115</v>
      </c>
      <c r="E76" t="s">
        <v>1</v>
      </c>
      <c r="F76" s="9" t="s">
        <v>116</v>
      </c>
    </row>
    <row r="77" spans="1:6">
      <c r="A77" s="8" t="s">
        <v>11</v>
      </c>
      <c r="B77" t="s">
        <v>8</v>
      </c>
      <c r="C77" s="9" t="s">
        <v>117</v>
      </c>
      <c r="D77">
        <v>15173262789</v>
      </c>
      <c r="E77" t="s">
        <v>1</v>
      </c>
      <c r="F77" s="9" t="s">
        <v>118</v>
      </c>
    </row>
    <row r="78" spans="1:6">
      <c r="A78" s="8" t="s">
        <v>11</v>
      </c>
      <c r="B78" t="s">
        <v>8</v>
      </c>
      <c r="C78" s="9" t="s">
        <v>119</v>
      </c>
      <c r="D78" t="s">
        <v>120</v>
      </c>
      <c r="F78" s="9" t="s">
        <v>121</v>
      </c>
    </row>
    <row r="79" spans="1:6">
      <c r="A79" s="8" t="s">
        <v>6</v>
      </c>
      <c r="B79" t="s">
        <v>8</v>
      </c>
      <c r="C79" s="9" t="s">
        <v>122</v>
      </c>
      <c r="F79" s="9" t="s">
        <v>123</v>
      </c>
    </row>
    <row r="80" spans="1:6">
      <c r="A80" s="8" t="s">
        <v>11</v>
      </c>
      <c r="B80" t="s">
        <v>8</v>
      </c>
      <c r="C80" t="s">
        <v>124</v>
      </c>
      <c r="D80" s="10" t="s">
        <v>125</v>
      </c>
      <c r="F80" s="9" t="s">
        <v>23</v>
      </c>
    </row>
    <row r="81" spans="1:6">
      <c r="A81" s="8" t="s">
        <v>11</v>
      </c>
      <c r="B81" t="s">
        <v>8</v>
      </c>
      <c r="C81" s="9" t="s">
        <v>126</v>
      </c>
      <c r="D81" t="s">
        <v>127</v>
      </c>
      <c r="F81" s="9" t="s">
        <v>105</v>
      </c>
    </row>
    <row r="82" spans="1:6">
      <c r="A82" s="8" t="s">
        <v>11</v>
      </c>
      <c r="B82" t="s">
        <v>8</v>
      </c>
      <c r="C82" t="s">
        <v>128</v>
      </c>
      <c r="D82" t="s">
        <v>129</v>
      </c>
      <c r="F82" s="9" t="s">
        <v>108</v>
      </c>
    </row>
    <row r="83" spans="1:6">
      <c r="A83" s="8" t="s">
        <v>11</v>
      </c>
      <c r="B83" t="s">
        <v>8</v>
      </c>
      <c r="C83" t="s">
        <v>122</v>
      </c>
      <c r="E83" t="s">
        <v>1</v>
      </c>
      <c r="F83" s="9" t="s">
        <v>130</v>
      </c>
    </row>
    <row r="84" spans="1:6">
      <c r="A84" s="8" t="s">
        <v>6</v>
      </c>
      <c r="B84" t="s">
        <v>8</v>
      </c>
      <c r="C84" t="s">
        <v>122</v>
      </c>
      <c r="E84" t="s">
        <v>1</v>
      </c>
      <c r="F84" s="9" t="s">
        <v>123</v>
      </c>
    </row>
    <row r="85" spans="1:6">
      <c r="A85" s="8" t="s">
        <v>11</v>
      </c>
      <c r="B85" t="s">
        <v>8</v>
      </c>
      <c r="C85" t="s">
        <v>131</v>
      </c>
      <c r="D85" t="s">
        <v>132</v>
      </c>
      <c r="F85" s="9" t="s">
        <v>133</v>
      </c>
    </row>
    <row r="86" spans="1:6">
      <c r="A86" s="8" t="s">
        <v>11</v>
      </c>
      <c r="B86" t="s">
        <v>8</v>
      </c>
      <c r="C86" t="s">
        <v>134</v>
      </c>
      <c r="D86" t="s">
        <v>135</v>
      </c>
      <c r="F86" s="9" t="s">
        <v>136</v>
      </c>
    </row>
    <row r="87" spans="1:6">
      <c r="A87" s="8" t="s">
        <v>11</v>
      </c>
      <c r="B87" t="s">
        <v>8</v>
      </c>
      <c r="C87" t="s">
        <v>137</v>
      </c>
      <c r="D87" t="s">
        <v>138</v>
      </c>
      <c r="F87" s="9" t="s">
        <v>139</v>
      </c>
    </row>
    <row r="88" spans="1:6">
      <c r="A88" s="8" t="s">
        <v>11</v>
      </c>
      <c r="B88" t="s">
        <v>8</v>
      </c>
      <c r="C88" t="s">
        <v>140</v>
      </c>
      <c r="D88">
        <v>1</v>
      </c>
      <c r="F88" s="9" t="s">
        <v>141</v>
      </c>
    </row>
    <row r="89" spans="1:6">
      <c r="A89" s="8" t="s">
        <v>11</v>
      </c>
      <c r="B89" t="s">
        <v>8</v>
      </c>
      <c r="C89" t="s">
        <v>142</v>
      </c>
      <c r="D89">
        <v>197.99</v>
      </c>
      <c r="F89" s="9" t="s">
        <v>143</v>
      </c>
    </row>
    <row r="90" spans="1:6">
      <c r="A90" s="8" t="s">
        <v>11</v>
      </c>
      <c r="B90" t="s">
        <v>8</v>
      </c>
      <c r="C90" t="s">
        <v>144</v>
      </c>
      <c r="E90" t="s">
        <v>1</v>
      </c>
      <c r="F90" s="9" t="s">
        <v>145</v>
      </c>
    </row>
    <row r="91" spans="1:6">
      <c r="A91" s="8" t="s">
        <v>62</v>
      </c>
      <c r="B91" t="s">
        <v>8</v>
      </c>
      <c r="C91" t="s">
        <v>146</v>
      </c>
      <c r="D91" s="20">
        <v>0.17</v>
      </c>
      <c r="F91" s="9" t="s">
        <v>147</v>
      </c>
    </row>
    <row r="92" spans="1:6">
      <c r="A92" s="8" t="s">
        <v>62</v>
      </c>
      <c r="B92" t="s">
        <v>8</v>
      </c>
      <c r="C92" t="s">
        <v>148</v>
      </c>
      <c r="D92" t="s">
        <v>219</v>
      </c>
      <c r="F92" s="9" t="s">
        <v>149</v>
      </c>
    </row>
    <row r="93" spans="1:6">
      <c r="A93" s="8" t="s">
        <v>11</v>
      </c>
      <c r="B93" t="s">
        <v>8</v>
      </c>
      <c r="C93" t="s">
        <v>150</v>
      </c>
      <c r="D93">
        <v>12.999000000000001</v>
      </c>
      <c r="F93" s="9" t="s">
        <v>151</v>
      </c>
    </row>
    <row r="94" spans="1:6" s="5" customFormat="1">
      <c r="A94" s="21"/>
      <c r="C94" s="5" t="s">
        <v>152</v>
      </c>
      <c r="D94" s="22" t="s">
        <v>1</v>
      </c>
      <c r="F94" s="23"/>
    </row>
    <row r="95" spans="1:6">
      <c r="A95" s="8" t="s">
        <v>75</v>
      </c>
      <c r="B95" t="s">
        <v>8</v>
      </c>
      <c r="C95" t="s">
        <v>144</v>
      </c>
      <c r="D95">
        <f>ROUND(D88*D89,2)</f>
        <v>197.99</v>
      </c>
      <c r="F95" s="9" t="s">
        <v>145</v>
      </c>
    </row>
    <row r="96" spans="1:6">
      <c r="A96" s="8" t="s">
        <v>75</v>
      </c>
      <c r="B96" t="s">
        <v>8</v>
      </c>
      <c r="C96" t="s">
        <v>153</v>
      </c>
      <c r="D96" s="24">
        <f>ROUND(D95/(1+D91)*D91,2)</f>
        <v>28.77</v>
      </c>
      <c r="F96" s="9" t="s">
        <v>154</v>
      </c>
    </row>
    <row r="97" spans="1:6">
      <c r="A97" s="8" t="s">
        <v>3</v>
      </c>
      <c r="B97" t="s">
        <v>8</v>
      </c>
      <c r="C97" t="s">
        <v>155</v>
      </c>
      <c r="F97" s="9" t="s">
        <v>156</v>
      </c>
    </row>
    <row r="98" spans="1:6">
      <c r="A98" t="s">
        <v>2</v>
      </c>
      <c r="D98">
        <v>2000</v>
      </c>
    </row>
    <row r="99" spans="1:6">
      <c r="A99" s="8" t="s">
        <v>6</v>
      </c>
      <c r="B99" t="s">
        <v>8</v>
      </c>
      <c r="C99" t="s">
        <v>157</v>
      </c>
      <c r="F99" s="9" t="s">
        <v>158</v>
      </c>
    </row>
    <row r="100" spans="1:6" s="6" customFormat="1">
      <c r="A100" s="25"/>
      <c r="C100" s="6" t="s">
        <v>159</v>
      </c>
      <c r="E100" s="6" t="s">
        <v>1</v>
      </c>
      <c r="F100" s="26"/>
    </row>
    <row r="101" spans="1:6">
      <c r="A101" s="8" t="s">
        <v>75</v>
      </c>
      <c r="B101" t="s">
        <v>8</v>
      </c>
      <c r="C101" t="s">
        <v>160</v>
      </c>
      <c r="D101" t="s">
        <v>132</v>
      </c>
      <c r="F101" s="9" t="s">
        <v>133</v>
      </c>
    </row>
    <row r="102" spans="1:6">
      <c r="A102" s="8" t="s">
        <v>75</v>
      </c>
      <c r="B102" t="s">
        <v>8</v>
      </c>
      <c r="C102" t="s">
        <v>161</v>
      </c>
      <c r="D102">
        <f>-ROUND(ROUND(ROUND(ROUND(ROUND(ROUND(D95*D93*0.01,7),6),5),4),3),2)</f>
        <v>-25.74</v>
      </c>
      <c r="F102" s="9" t="s">
        <v>162</v>
      </c>
    </row>
    <row r="103" spans="1:6">
      <c r="A103" s="8" t="s">
        <v>75</v>
      </c>
      <c r="B103" t="s">
        <v>8</v>
      </c>
      <c r="C103" t="s">
        <v>163</v>
      </c>
      <c r="D103" s="20">
        <v>0.17</v>
      </c>
      <c r="F103" s="9" t="s">
        <v>147</v>
      </c>
    </row>
    <row r="104" spans="1:6">
      <c r="A104" s="8" t="s">
        <v>75</v>
      </c>
      <c r="B104" t="s">
        <v>8</v>
      </c>
      <c r="C104" t="s">
        <v>164</v>
      </c>
      <c r="D104">
        <f>ROUND(D102/(1+D103)*D103,2)</f>
        <v>-3.74</v>
      </c>
      <c r="F104" s="9" t="s">
        <v>165</v>
      </c>
    </row>
    <row r="105" spans="1:6">
      <c r="A105" s="8"/>
      <c r="C105" t="s">
        <v>166</v>
      </c>
      <c r="D105" s="20"/>
      <c r="E105" t="s">
        <v>1</v>
      </c>
      <c r="F105" s="9"/>
    </row>
    <row r="106" spans="1:6">
      <c r="A106" s="8" t="s">
        <v>11</v>
      </c>
      <c r="B106" t="s">
        <v>8</v>
      </c>
      <c r="C106" t="s">
        <v>167</v>
      </c>
      <c r="D106" t="s">
        <v>168</v>
      </c>
      <c r="F106" s="9" t="s">
        <v>133</v>
      </c>
    </row>
    <row r="107" spans="1:6">
      <c r="A107" s="8" t="s">
        <v>11</v>
      </c>
      <c r="B107" t="s">
        <v>8</v>
      </c>
      <c r="C107" t="s">
        <v>169</v>
      </c>
      <c r="D107" t="s">
        <v>170</v>
      </c>
      <c r="F107" s="9" t="s">
        <v>136</v>
      </c>
    </row>
    <row r="108" spans="1:6">
      <c r="A108" s="8" t="s">
        <v>11</v>
      </c>
      <c r="B108" t="s">
        <v>8</v>
      </c>
      <c r="C108" t="s">
        <v>171</v>
      </c>
      <c r="D108" t="s">
        <v>138</v>
      </c>
      <c r="F108" s="9" t="s">
        <v>139</v>
      </c>
    </row>
    <row r="109" spans="1:6">
      <c r="A109" s="8" t="s">
        <v>11</v>
      </c>
      <c r="B109" t="s">
        <v>8</v>
      </c>
      <c r="C109" t="s">
        <v>172</v>
      </c>
      <c r="D109">
        <v>2</v>
      </c>
      <c r="F109" s="9" t="s">
        <v>141</v>
      </c>
    </row>
    <row r="110" spans="1:6">
      <c r="A110" s="8" t="s">
        <v>11</v>
      </c>
      <c r="B110" t="s">
        <v>8</v>
      </c>
      <c r="C110" t="s">
        <v>173</v>
      </c>
      <c r="D110">
        <v>98.777000000000001</v>
      </c>
      <c r="F110" s="9" t="s">
        <v>143</v>
      </c>
    </row>
    <row r="111" spans="1:6">
      <c r="A111" s="8" t="s">
        <v>11</v>
      </c>
      <c r="B111" t="s">
        <v>8</v>
      </c>
      <c r="C111" t="s">
        <v>174</v>
      </c>
      <c r="E111" t="s">
        <v>1</v>
      </c>
      <c r="F111" s="9" t="s">
        <v>145</v>
      </c>
    </row>
    <row r="112" spans="1:6">
      <c r="A112" s="8" t="s">
        <v>62</v>
      </c>
      <c r="B112" t="s">
        <v>8</v>
      </c>
      <c r="C112" t="s">
        <v>175</v>
      </c>
      <c r="D112" s="20">
        <v>0.13</v>
      </c>
      <c r="F112" s="9" t="s">
        <v>147</v>
      </c>
    </row>
    <row r="113" spans="1:6">
      <c r="A113" s="8" t="s">
        <v>62</v>
      </c>
      <c r="B113" t="s">
        <v>8</v>
      </c>
      <c r="C113" t="s">
        <v>176</v>
      </c>
      <c r="D113" t="s">
        <v>177</v>
      </c>
      <c r="F113" s="9" t="s">
        <v>149</v>
      </c>
    </row>
    <row r="114" spans="1:6">
      <c r="A114" s="8" t="s">
        <v>11</v>
      </c>
      <c r="B114" t="s">
        <v>8</v>
      </c>
      <c r="C114" t="s">
        <v>218</v>
      </c>
      <c r="D114">
        <v>12.55</v>
      </c>
      <c r="F114" s="9" t="s">
        <v>151</v>
      </c>
    </row>
    <row r="115" spans="1:6" s="5" customFormat="1">
      <c r="A115" s="21"/>
      <c r="C115" s="5" t="s">
        <v>152</v>
      </c>
      <c r="D115" s="22" t="s">
        <v>1</v>
      </c>
      <c r="F115" s="23"/>
    </row>
    <row r="116" spans="1:6">
      <c r="A116" s="8" t="s">
        <v>75</v>
      </c>
      <c r="B116" t="s">
        <v>8</v>
      </c>
      <c r="C116" t="s">
        <v>174</v>
      </c>
      <c r="D116">
        <f>ROUND(D109*D110,2)</f>
        <v>197.55</v>
      </c>
      <c r="F116" s="9" t="s">
        <v>178</v>
      </c>
    </row>
    <row r="117" spans="1:6">
      <c r="A117" s="8" t="s">
        <v>75</v>
      </c>
      <c r="B117" t="s">
        <v>8</v>
      </c>
      <c r="C117" t="s">
        <v>179</v>
      </c>
      <c r="D117" s="24">
        <f>ROUND(D116/(1+D112)*D112,2)</f>
        <v>22.73</v>
      </c>
      <c r="F117" s="9" t="s">
        <v>180</v>
      </c>
    </row>
    <row r="118" spans="1:6">
      <c r="A118" s="8" t="s">
        <v>11</v>
      </c>
      <c r="B118" t="s">
        <v>8</v>
      </c>
      <c r="C118" t="s">
        <v>181</v>
      </c>
      <c r="D118" t="s">
        <v>182</v>
      </c>
      <c r="F118" s="9" t="s">
        <v>183</v>
      </c>
    </row>
    <row r="119" spans="1:6" s="6" customFormat="1">
      <c r="A119" s="25"/>
      <c r="C119" s="6" t="s">
        <v>159</v>
      </c>
      <c r="E119" s="6" t="s">
        <v>1</v>
      </c>
      <c r="F119" s="26"/>
    </row>
    <row r="120" spans="1:6">
      <c r="A120" s="8" t="s">
        <v>75</v>
      </c>
      <c r="B120" t="s">
        <v>8</v>
      </c>
      <c r="C120" t="s">
        <v>184</v>
      </c>
      <c r="D120" t="s">
        <v>220</v>
      </c>
      <c r="F120" s="9" t="s">
        <v>133</v>
      </c>
    </row>
    <row r="121" spans="1:6">
      <c r="A121" s="8" t="s">
        <v>75</v>
      </c>
      <c r="B121" t="s">
        <v>8</v>
      </c>
      <c r="C121" t="s">
        <v>185</v>
      </c>
      <c r="D121">
        <f>-D114</f>
        <v>-12.55</v>
      </c>
      <c r="F121" s="9" t="s">
        <v>143</v>
      </c>
    </row>
    <row r="122" spans="1:6">
      <c r="A122" s="8" t="s">
        <v>75</v>
      </c>
      <c r="B122" t="s">
        <v>8</v>
      </c>
      <c r="C122" t="s">
        <v>186</v>
      </c>
      <c r="D122" s="20">
        <v>0.13</v>
      </c>
      <c r="F122" s="9" t="s">
        <v>147</v>
      </c>
    </row>
    <row r="123" spans="1:6">
      <c r="A123" s="8" t="s">
        <v>75</v>
      </c>
      <c r="B123" t="s">
        <v>8</v>
      </c>
      <c r="C123" t="s">
        <v>187</v>
      </c>
      <c r="D123">
        <f>ROUND(D121/(1+D122)*D122,2)</f>
        <v>-1.44</v>
      </c>
      <c r="F123" s="9" t="s">
        <v>145</v>
      </c>
    </row>
    <row r="124" spans="1:6">
      <c r="A124" s="8" t="s">
        <v>75</v>
      </c>
      <c r="B124" t="s">
        <v>8</v>
      </c>
      <c r="C124" s="34" t="s">
        <v>221</v>
      </c>
      <c r="D124" s="35">
        <f>SUM(D95+D102+D116+D121)</f>
        <v>357.25</v>
      </c>
      <c r="E124" s="35" t="s">
        <v>223</v>
      </c>
      <c r="F124" s="9" t="s">
        <v>189</v>
      </c>
    </row>
    <row r="125" spans="1:6">
      <c r="A125" s="8" t="s">
        <v>75</v>
      </c>
      <c r="B125" t="s">
        <v>8</v>
      </c>
      <c r="C125" s="34" t="s">
        <v>221</v>
      </c>
      <c r="D125" s="35" t="str">
        <f>"￥ "&amp;D95+D102+D116+D121</f>
        <v>￥ 357.25</v>
      </c>
      <c r="F125" s="9" t="s">
        <v>189</v>
      </c>
    </row>
    <row r="126" spans="1:6">
      <c r="A126" s="8" t="s">
        <v>75</v>
      </c>
      <c r="B126" t="s">
        <v>8</v>
      </c>
      <c r="C126" t="s">
        <v>190</v>
      </c>
      <c r="D126" s="27" t="str">
        <f>"￥ "&amp;D96+D104+D117+D123</f>
        <v>￥ 46.32</v>
      </c>
      <c r="F126" s="9" t="s">
        <v>191</v>
      </c>
    </row>
    <row r="127" spans="1:6">
      <c r="A127" s="8" t="s">
        <v>75</v>
      </c>
      <c r="B127" t="s">
        <v>8</v>
      </c>
      <c r="C127" t="s">
        <v>192</v>
      </c>
      <c r="D127" s="28" t="str">
        <f>SUBSTITUTE(SUBSTITUTE(TEXT(TRUNC(FIXED(D124)),"[&gt;0][dbnum2];[&lt;0]负[dbnum2];;")&amp;TEXT(RIGHT(FIXED(D124),2),"元[dbnum2]0角0分;;"&amp;IF(ABS(D124)&gt;1%,"元整",)),"零角",IF(ABS(D124)&lt;1,,"零")),"零分","整")</f>
        <v>叁佰伍拾柒元贰角伍分</v>
      </c>
      <c r="F127" s="9" t="s">
        <v>193</v>
      </c>
    </row>
    <row r="128" spans="1:6">
      <c r="A128" s="8" t="s">
        <v>75</v>
      </c>
      <c r="B128" t="s">
        <v>8</v>
      </c>
      <c r="C128" t="s">
        <v>194</v>
      </c>
      <c r="D128" s="28" t="str">
        <f>"￥ "&amp;D95+D102+D116+D121</f>
        <v>￥ 357.25</v>
      </c>
      <c r="F128" s="9" t="s">
        <v>195</v>
      </c>
    </row>
    <row r="129" spans="1:6" s="5" customFormat="1">
      <c r="A129" s="21"/>
      <c r="C129" s="5" t="s">
        <v>196</v>
      </c>
      <c r="D129" s="29"/>
      <c r="E129" s="5" t="s">
        <v>1</v>
      </c>
      <c r="F129" s="23"/>
    </row>
    <row r="130" spans="1:6">
      <c r="A130" s="8" t="s">
        <v>6</v>
      </c>
      <c r="B130" t="s">
        <v>8</v>
      </c>
      <c r="C130" s="9" t="s">
        <v>197</v>
      </c>
      <c r="D130" s="34"/>
      <c r="F130" s="9" t="s">
        <v>198</v>
      </c>
    </row>
    <row r="131" spans="1:6">
      <c r="A131" s="36" t="s">
        <v>222</v>
      </c>
      <c r="C131" s="9"/>
      <c r="D131" s="34">
        <v>2000</v>
      </c>
      <c r="F131" s="9"/>
    </row>
    <row r="132" spans="1:6">
      <c r="A132" s="8" t="s">
        <v>75</v>
      </c>
      <c r="B132" t="s">
        <v>8</v>
      </c>
      <c r="C132" s="34" t="s">
        <v>224</v>
      </c>
      <c r="D132" s="24">
        <f>ROUND(D88*D89/(1+D91),2)</f>
        <v>169.22</v>
      </c>
      <c r="F132" s="9" t="s">
        <v>199</v>
      </c>
    </row>
    <row r="133" spans="1:6">
      <c r="A133" s="8" t="s">
        <v>75</v>
      </c>
      <c r="B133" t="s">
        <v>8</v>
      </c>
      <c r="C133" s="34" t="s">
        <v>225</v>
      </c>
      <c r="D133" s="30">
        <f>ROUND(D88*D89/(1+D91)/D88,10)</f>
        <v>169.2222222222</v>
      </c>
      <c r="F133" s="9" t="s">
        <v>200</v>
      </c>
    </row>
    <row r="134" spans="1:6">
      <c r="A134" s="8" t="s">
        <v>75</v>
      </c>
      <c r="B134" t="s">
        <v>8</v>
      </c>
      <c r="C134" s="34" t="s">
        <v>226</v>
      </c>
      <c r="D134" s="31">
        <f>ROUND(D102-D104,2)</f>
        <v>-22</v>
      </c>
      <c r="F134" s="9" t="s">
        <v>201</v>
      </c>
    </row>
    <row r="135" spans="1:6">
      <c r="A135" s="8" t="s">
        <v>75</v>
      </c>
      <c r="B135" t="s">
        <v>8</v>
      </c>
      <c r="C135" s="34" t="s">
        <v>227</v>
      </c>
      <c r="D135">
        <f>ROUND(D109*D110/(1+D112),2)</f>
        <v>174.83</v>
      </c>
      <c r="F135" s="9" t="s">
        <v>202</v>
      </c>
    </row>
    <row r="136" spans="1:6">
      <c r="A136" s="8" t="s">
        <v>75</v>
      </c>
      <c r="B136" t="s">
        <v>8</v>
      </c>
      <c r="C136" s="34" t="s">
        <v>228</v>
      </c>
      <c r="D136" s="30">
        <f>ROUND(D109*D110/(1+D112)/D109,10)</f>
        <v>87.413274336300006</v>
      </c>
      <c r="F136" s="9" t="s">
        <v>203</v>
      </c>
    </row>
    <row r="137" spans="1:6">
      <c r="A137" s="8" t="s">
        <v>75</v>
      </c>
      <c r="B137" t="s">
        <v>8</v>
      </c>
      <c r="C137" s="34" t="s">
        <v>229</v>
      </c>
      <c r="D137">
        <f>ROUND(D121-D123,2)</f>
        <v>-11.11</v>
      </c>
      <c r="F137" s="9" t="s">
        <v>204</v>
      </c>
    </row>
    <row r="138" spans="1:6">
      <c r="A138" s="8" t="s">
        <v>75</v>
      </c>
      <c r="B138" t="s">
        <v>8</v>
      </c>
      <c r="C138" s="34" t="s">
        <v>230</v>
      </c>
      <c r="D138" s="31" t="str">
        <f>"￥ "&amp;D132+D134+D135+D137</f>
        <v>￥ 310.94</v>
      </c>
      <c r="F138" s="9" t="s">
        <v>189</v>
      </c>
    </row>
    <row r="139" spans="1:6" s="5" customFormat="1">
      <c r="A139" s="21" t="s">
        <v>6</v>
      </c>
      <c r="B139" s="5" t="s">
        <v>8</v>
      </c>
      <c r="C139" s="23" t="s">
        <v>197</v>
      </c>
      <c r="F139" s="23" t="s">
        <v>205</v>
      </c>
    </row>
    <row r="140" spans="1:6">
      <c r="A140" s="8" t="s">
        <v>75</v>
      </c>
      <c r="B140" t="s">
        <v>8</v>
      </c>
      <c r="C140" s="34" t="s">
        <v>231</v>
      </c>
      <c r="D140" s="24">
        <f>ROUND(D133*D88*(1+D91),2)</f>
        <v>197.99</v>
      </c>
      <c r="F140" s="9" t="s">
        <v>199</v>
      </c>
    </row>
    <row r="141" spans="1:6">
      <c r="A141" s="8" t="s">
        <v>75</v>
      </c>
      <c r="B141" t="s">
        <v>8</v>
      </c>
      <c r="C141" s="34" t="s">
        <v>232</v>
      </c>
      <c r="D141" s="31">
        <f>ROUND(D133*D88*(1+D91)/D88,10)</f>
        <v>197.99</v>
      </c>
      <c r="F141" s="9" t="s">
        <v>200</v>
      </c>
    </row>
    <row r="142" spans="1:6">
      <c r="A142" s="8" t="s">
        <v>75</v>
      </c>
      <c r="B142" t="s">
        <v>8</v>
      </c>
      <c r="C142" s="34" t="s">
        <v>233</v>
      </c>
      <c r="D142" s="31">
        <f>ROUND(D134+D104,2)</f>
        <v>-25.74</v>
      </c>
      <c r="F142" s="9" t="s">
        <v>201</v>
      </c>
    </row>
    <row r="143" spans="1:6">
      <c r="A143" s="8" t="s">
        <v>75</v>
      </c>
      <c r="B143" t="s">
        <v>8</v>
      </c>
      <c r="C143" t="s">
        <v>174</v>
      </c>
      <c r="D143">
        <f>ROUND(D136*D109*(1+D112),2)</f>
        <v>197.55</v>
      </c>
      <c r="F143" s="9" t="s">
        <v>202</v>
      </c>
    </row>
    <row r="144" spans="1:6">
      <c r="A144" s="8" t="s">
        <v>75</v>
      </c>
      <c r="B144" t="s">
        <v>8</v>
      </c>
      <c r="C144" t="s">
        <v>173</v>
      </c>
      <c r="D144" s="28">
        <f>ROUND(D136*D109*(1+D112)/D109,2)</f>
        <v>98.78</v>
      </c>
      <c r="F144" s="9" t="s">
        <v>203</v>
      </c>
    </row>
    <row r="145" spans="1:6">
      <c r="A145" s="8" t="s">
        <v>75</v>
      </c>
      <c r="B145" t="s">
        <v>8</v>
      </c>
      <c r="C145" t="s">
        <v>185</v>
      </c>
      <c r="D145">
        <f>ROUND(D137+D123,2)</f>
        <v>-12.55</v>
      </c>
      <c r="F145" s="9" t="s">
        <v>204</v>
      </c>
    </row>
    <row r="146" spans="1:6">
      <c r="A146" s="8" t="s">
        <v>75</v>
      </c>
      <c r="B146" t="s">
        <v>8</v>
      </c>
      <c r="C146" t="s">
        <v>188</v>
      </c>
      <c r="D146" s="31" t="str">
        <f>"￥ "&amp;D140+D142+D143+D145</f>
        <v>￥ 357.25</v>
      </c>
      <c r="F146" s="9" t="s">
        <v>189</v>
      </c>
    </row>
    <row r="147" spans="1:6">
      <c r="A147" s="8" t="s">
        <v>6</v>
      </c>
      <c r="B147" t="s">
        <v>4</v>
      </c>
      <c r="C147" s="9" t="s">
        <v>206</v>
      </c>
      <c r="E147" t="s">
        <v>1</v>
      </c>
      <c r="F147" s="9" t="s">
        <v>206</v>
      </c>
    </row>
    <row r="148" spans="1:6">
      <c r="A148" s="8" t="s">
        <v>6</v>
      </c>
      <c r="B148" t="s">
        <v>4</v>
      </c>
      <c r="C148" s="9" t="s">
        <v>70</v>
      </c>
      <c r="F148" s="9" t="s">
        <v>70</v>
      </c>
    </row>
    <row r="149" spans="1:6">
      <c r="A149" s="8" t="s">
        <v>6</v>
      </c>
      <c r="B149" t="s">
        <v>4</v>
      </c>
      <c r="C149" s="9" t="s">
        <v>207</v>
      </c>
      <c r="E149" t="s">
        <v>1</v>
      </c>
      <c r="F149" s="9" t="s">
        <v>207</v>
      </c>
    </row>
    <row r="150" spans="1:6" s="1" customFormat="1">
      <c r="A150" s="15"/>
      <c r="C150" s="19" t="s">
        <v>208</v>
      </c>
      <c r="E150" s="1" t="s">
        <v>1</v>
      </c>
      <c r="F150" s="19"/>
    </row>
    <row r="151" spans="1:6">
      <c r="A151" t="s">
        <v>2</v>
      </c>
      <c r="D151">
        <v>2000</v>
      </c>
      <c r="E151" t="s">
        <v>1</v>
      </c>
    </row>
    <row r="152" spans="1:6">
      <c r="A152" s="8" t="s">
        <v>3</v>
      </c>
      <c r="B152" t="s">
        <v>4</v>
      </c>
      <c r="C152" s="9" t="s">
        <v>97</v>
      </c>
      <c r="F152" s="9" t="s">
        <v>97</v>
      </c>
    </row>
    <row r="153" spans="1:6">
      <c r="A153" s="8" t="s">
        <v>6</v>
      </c>
      <c r="B153" t="s">
        <v>4</v>
      </c>
      <c r="C153" s="9" t="s">
        <v>209</v>
      </c>
      <c r="F153" s="9" t="s">
        <v>209</v>
      </c>
    </row>
    <row r="154" spans="1:6">
      <c r="A154" t="s">
        <v>2</v>
      </c>
      <c r="D154">
        <v>1000</v>
      </c>
    </row>
    <row r="155" spans="1:6">
      <c r="A155" s="8" t="s">
        <v>75</v>
      </c>
      <c r="B155" t="s">
        <v>8</v>
      </c>
      <c r="C155" t="s">
        <v>210</v>
      </c>
      <c r="D155" t="s">
        <v>120</v>
      </c>
    </row>
    <row r="156" spans="1:6">
      <c r="A156" s="8" t="s">
        <v>75</v>
      </c>
      <c r="B156" t="s">
        <v>8</v>
      </c>
      <c r="C156" t="s">
        <v>211</v>
      </c>
      <c r="D156" s="31">
        <f>SUM(D132+D134+D135+D137)</f>
        <v>310.94</v>
      </c>
    </row>
    <row r="157" spans="1:6">
      <c r="A157" s="8" t="s">
        <v>75</v>
      </c>
      <c r="B157" t="s">
        <v>8</v>
      </c>
      <c r="C157" t="s">
        <v>212</v>
      </c>
      <c r="D157" s="31">
        <f>SUM(D96+D104+D117+D123)</f>
        <v>46.320000000000007</v>
      </c>
    </row>
    <row r="158" spans="1:6">
      <c r="A158" s="8" t="s">
        <v>75</v>
      </c>
      <c r="B158" t="s">
        <v>8</v>
      </c>
      <c r="C158" t="s">
        <v>213</v>
      </c>
      <c r="D158">
        <f>D124</f>
        <v>357.25</v>
      </c>
    </row>
    <row r="159" spans="1:6">
      <c r="A159" s="8" t="s">
        <v>75</v>
      </c>
      <c r="B159" t="s">
        <v>8</v>
      </c>
      <c r="C159" t="s">
        <v>214</v>
      </c>
      <c r="D159" t="s">
        <v>215</v>
      </c>
    </row>
    <row r="160" spans="1:6" s="7" customFormat="1">
      <c r="A160" s="32" t="s">
        <v>6</v>
      </c>
      <c r="B160" s="7" t="s">
        <v>8</v>
      </c>
      <c r="C160" s="33" t="s">
        <v>216</v>
      </c>
      <c r="F160" s="33" t="s">
        <v>217</v>
      </c>
    </row>
    <row r="161" spans="1:6" s="37" customFormat="1">
      <c r="C161" s="37" t="s">
        <v>234</v>
      </c>
      <c r="E161" s="37" t="s">
        <v>235</v>
      </c>
    </row>
    <row r="162" spans="1:6">
      <c r="A162" s="8" t="s">
        <v>75</v>
      </c>
      <c r="B162" t="s">
        <v>8</v>
      </c>
      <c r="C162" s="9" t="s">
        <v>98</v>
      </c>
      <c r="D162" s="48" t="s">
        <v>282</v>
      </c>
      <c r="F162" s="9" t="s">
        <v>99</v>
      </c>
    </row>
    <row r="163" spans="1:6">
      <c r="A163" s="8" t="s">
        <v>75</v>
      </c>
      <c r="B163" t="s">
        <v>8</v>
      </c>
      <c r="C163" t="s">
        <v>100</v>
      </c>
      <c r="F163" s="9" t="s">
        <v>101</v>
      </c>
    </row>
    <row r="164" spans="1:6">
      <c r="A164" s="8" t="s">
        <v>75</v>
      </c>
      <c r="B164" t="s">
        <v>8</v>
      </c>
      <c r="C164" t="s">
        <v>102</v>
      </c>
      <c r="D164" s="10" t="s">
        <v>22</v>
      </c>
      <c r="F164" s="9" t="s">
        <v>23</v>
      </c>
    </row>
    <row r="165" spans="1:6">
      <c r="A165" s="8" t="s">
        <v>75</v>
      </c>
      <c r="B165" t="s">
        <v>8</v>
      </c>
      <c r="C165" s="9" t="s">
        <v>103</v>
      </c>
      <c r="D165" t="s">
        <v>104</v>
      </c>
      <c r="F165" s="9" t="s">
        <v>105</v>
      </c>
    </row>
    <row r="166" spans="1:6">
      <c r="A166" s="8" t="s">
        <v>75</v>
      </c>
      <c r="B166" t="s">
        <v>8</v>
      </c>
      <c r="C166" t="s">
        <v>106</v>
      </c>
      <c r="D166" s="10" t="s">
        <v>107</v>
      </c>
      <c r="F166" s="9" t="s">
        <v>108</v>
      </c>
    </row>
    <row r="167" spans="1:6">
      <c r="A167" s="8" t="s">
        <v>75</v>
      </c>
      <c r="B167" t="s">
        <v>8</v>
      </c>
      <c r="C167" t="s">
        <v>109</v>
      </c>
      <c r="D167" t="s">
        <v>48</v>
      </c>
      <c r="F167" s="9" t="s">
        <v>49</v>
      </c>
    </row>
    <row r="168" spans="1:6">
      <c r="A168" s="8" t="s">
        <v>75</v>
      </c>
      <c r="B168" t="s">
        <v>8</v>
      </c>
      <c r="C168" t="s">
        <v>110</v>
      </c>
      <c r="D168" t="s">
        <v>45</v>
      </c>
      <c r="F168" s="9" t="s">
        <v>46</v>
      </c>
    </row>
    <row r="169" spans="1:6">
      <c r="A169" s="8" t="s">
        <v>75</v>
      </c>
      <c r="B169" t="s">
        <v>8</v>
      </c>
      <c r="C169" t="s">
        <v>111</v>
      </c>
      <c r="D169" t="s">
        <v>42</v>
      </c>
      <c r="F169" s="9" t="s">
        <v>43</v>
      </c>
    </row>
    <row r="170" spans="1:6">
      <c r="A170" s="8" t="s">
        <v>75</v>
      </c>
      <c r="B170" t="s">
        <v>8</v>
      </c>
      <c r="C170" s="9" t="s">
        <v>112</v>
      </c>
      <c r="D170" t="s">
        <v>113</v>
      </c>
      <c r="F170" s="9" t="s">
        <v>114</v>
      </c>
    </row>
    <row r="171" spans="1:6">
      <c r="A171" s="8" t="s">
        <v>6</v>
      </c>
      <c r="B171" t="s">
        <v>8</v>
      </c>
      <c r="C171" s="9" t="s">
        <v>115</v>
      </c>
      <c r="E171" t="s">
        <v>1</v>
      </c>
      <c r="F171" s="9" t="s">
        <v>116</v>
      </c>
    </row>
    <row r="172" spans="1:6">
      <c r="A172" s="8" t="s">
        <v>11</v>
      </c>
      <c r="B172" t="s">
        <v>8</v>
      </c>
      <c r="C172" s="9" t="s">
        <v>117</v>
      </c>
      <c r="D172">
        <v>15173262789</v>
      </c>
      <c r="E172" t="s">
        <v>1</v>
      </c>
      <c r="F172" s="9" t="s">
        <v>118</v>
      </c>
    </row>
    <row r="173" spans="1:6">
      <c r="A173" s="8" t="s">
        <v>75</v>
      </c>
      <c r="B173" t="s">
        <v>8</v>
      </c>
      <c r="C173" s="9" t="s">
        <v>119</v>
      </c>
      <c r="D173" t="s">
        <v>120</v>
      </c>
      <c r="F173" s="9" t="s">
        <v>121</v>
      </c>
    </row>
    <row r="174" spans="1:6">
      <c r="A174" s="8" t="s">
        <v>6</v>
      </c>
      <c r="B174" t="s">
        <v>8</v>
      </c>
      <c r="C174" s="9" t="s">
        <v>122</v>
      </c>
      <c r="F174" s="9" t="s">
        <v>123</v>
      </c>
    </row>
    <row r="175" spans="1:6">
      <c r="A175" s="8" t="s">
        <v>75</v>
      </c>
      <c r="B175" t="s">
        <v>8</v>
      </c>
      <c r="C175" t="s">
        <v>124</v>
      </c>
      <c r="D175" s="10" t="s">
        <v>125</v>
      </c>
      <c r="F175" s="9" t="s">
        <v>23</v>
      </c>
    </row>
    <row r="176" spans="1:6">
      <c r="A176" s="8" t="s">
        <v>75</v>
      </c>
      <c r="B176" t="s">
        <v>8</v>
      </c>
      <c r="C176" s="9" t="s">
        <v>126</v>
      </c>
      <c r="D176" t="s">
        <v>127</v>
      </c>
      <c r="F176" s="9" t="s">
        <v>105</v>
      </c>
    </row>
    <row r="177" spans="1:6">
      <c r="A177" s="8" t="s">
        <v>75</v>
      </c>
      <c r="B177" t="s">
        <v>8</v>
      </c>
      <c r="C177" t="s">
        <v>128</v>
      </c>
      <c r="D177" t="s">
        <v>129</v>
      </c>
      <c r="F177" s="9" t="s">
        <v>108</v>
      </c>
    </row>
    <row r="178" spans="1:6">
      <c r="A178" s="8" t="s">
        <v>11</v>
      </c>
      <c r="B178" t="s">
        <v>8</v>
      </c>
      <c r="C178" t="s">
        <v>122</v>
      </c>
      <c r="E178" t="s">
        <v>1</v>
      </c>
      <c r="F178" s="9" t="s">
        <v>130</v>
      </c>
    </row>
    <row r="179" spans="1:6">
      <c r="A179" s="8" t="s">
        <v>6</v>
      </c>
      <c r="B179" t="s">
        <v>8</v>
      </c>
      <c r="C179" t="s">
        <v>122</v>
      </c>
      <c r="E179" t="s">
        <v>1</v>
      </c>
      <c r="F179" s="9" t="s">
        <v>123</v>
      </c>
    </row>
    <row r="180" spans="1:6">
      <c r="A180" s="8" t="s">
        <v>75</v>
      </c>
      <c r="B180" t="s">
        <v>8</v>
      </c>
      <c r="C180" t="s">
        <v>236</v>
      </c>
      <c r="D180" t="s">
        <v>132</v>
      </c>
      <c r="F180" s="9" t="s">
        <v>133</v>
      </c>
    </row>
    <row r="181" spans="1:6">
      <c r="A181" s="8" t="s">
        <v>75</v>
      </c>
      <c r="B181" t="s">
        <v>8</v>
      </c>
      <c r="C181" t="s">
        <v>237</v>
      </c>
      <c r="D181" t="s">
        <v>135</v>
      </c>
      <c r="F181" s="9" t="s">
        <v>136</v>
      </c>
    </row>
    <row r="182" spans="1:6">
      <c r="A182" s="8" t="s">
        <v>75</v>
      </c>
      <c r="B182" t="s">
        <v>8</v>
      </c>
      <c r="C182" t="s">
        <v>238</v>
      </c>
      <c r="D182" t="s">
        <v>138</v>
      </c>
      <c r="F182" s="9" t="s">
        <v>139</v>
      </c>
    </row>
    <row r="183" spans="1:6">
      <c r="A183" s="8" t="s">
        <v>75</v>
      </c>
      <c r="B183" t="s">
        <v>8</v>
      </c>
      <c r="C183" t="s">
        <v>239</v>
      </c>
      <c r="D183">
        <v>1</v>
      </c>
      <c r="F183" s="9" t="s">
        <v>141</v>
      </c>
    </row>
    <row r="184" spans="1:6">
      <c r="A184" s="8" t="s">
        <v>75</v>
      </c>
      <c r="B184" t="s">
        <v>8</v>
      </c>
      <c r="C184" t="s">
        <v>240</v>
      </c>
      <c r="D184">
        <v>197.99</v>
      </c>
      <c r="F184" s="9" t="s">
        <v>143</v>
      </c>
    </row>
    <row r="185" spans="1:6">
      <c r="A185" s="8" t="s">
        <v>75</v>
      </c>
      <c r="B185" t="s">
        <v>8</v>
      </c>
      <c r="C185" t="s">
        <v>241</v>
      </c>
      <c r="E185" t="s">
        <v>1</v>
      </c>
      <c r="F185" s="9" t="s">
        <v>145</v>
      </c>
    </row>
    <row r="186" spans="1:6">
      <c r="A186" s="8" t="s">
        <v>75</v>
      </c>
      <c r="B186" t="s">
        <v>8</v>
      </c>
      <c r="C186" t="s">
        <v>242</v>
      </c>
      <c r="D186" s="20">
        <v>0.17</v>
      </c>
      <c r="F186" s="9" t="s">
        <v>147</v>
      </c>
    </row>
    <row r="187" spans="1:6">
      <c r="A187" s="8" t="s">
        <v>75</v>
      </c>
      <c r="B187" t="s">
        <v>8</v>
      </c>
      <c r="C187" t="s">
        <v>243</v>
      </c>
      <c r="D187" t="s">
        <v>219</v>
      </c>
      <c r="F187" s="9" t="s">
        <v>149</v>
      </c>
    </row>
    <row r="188" spans="1:6">
      <c r="A188" s="8" t="s">
        <v>75</v>
      </c>
      <c r="B188" t="s">
        <v>8</v>
      </c>
      <c r="C188" t="s">
        <v>244</v>
      </c>
      <c r="D188">
        <v>12.999000000000001</v>
      </c>
      <c r="F188" s="9" t="s">
        <v>151</v>
      </c>
    </row>
    <row r="189" spans="1:6">
      <c r="A189" s="8" t="s">
        <v>75</v>
      </c>
      <c r="B189" t="s">
        <v>8</v>
      </c>
      <c r="C189" t="s">
        <v>144</v>
      </c>
      <c r="D189">
        <f>D95</f>
        <v>197.99</v>
      </c>
      <c r="F189" s="9" t="s">
        <v>145</v>
      </c>
    </row>
    <row r="190" spans="1:6">
      <c r="A190" s="8" t="s">
        <v>75</v>
      </c>
      <c r="B190" t="s">
        <v>8</v>
      </c>
      <c r="C190" t="s">
        <v>153</v>
      </c>
      <c r="D190" s="24">
        <f>D96</f>
        <v>28.77</v>
      </c>
      <c r="F190" s="9" t="s">
        <v>154</v>
      </c>
    </row>
    <row r="191" spans="1:6">
      <c r="A191" s="8" t="s">
        <v>75</v>
      </c>
      <c r="B191" t="s">
        <v>8</v>
      </c>
      <c r="C191" t="s">
        <v>160</v>
      </c>
      <c r="D191" t="s">
        <v>132</v>
      </c>
      <c r="F191" s="9" t="s">
        <v>133</v>
      </c>
    </row>
    <row r="192" spans="1:6">
      <c r="A192" s="8" t="s">
        <v>75</v>
      </c>
      <c r="B192" t="s">
        <v>8</v>
      </c>
      <c r="C192" t="s">
        <v>161</v>
      </c>
      <c r="D192" s="28">
        <f>D102</f>
        <v>-25.74</v>
      </c>
      <c r="F192" s="9" t="s">
        <v>162</v>
      </c>
    </row>
    <row r="193" spans="1:6">
      <c r="A193" s="8" t="s">
        <v>75</v>
      </c>
      <c r="B193" t="s">
        <v>8</v>
      </c>
      <c r="C193" t="s">
        <v>163</v>
      </c>
      <c r="D193" s="20">
        <v>0.17</v>
      </c>
      <c r="F193" s="9" t="s">
        <v>147</v>
      </c>
    </row>
    <row r="194" spans="1:6">
      <c r="A194" s="8" t="s">
        <v>75</v>
      </c>
      <c r="B194" t="s">
        <v>8</v>
      </c>
      <c r="C194" t="s">
        <v>164</v>
      </c>
      <c r="D194">
        <f>ROUND(D192/(1+D193)*D193,2)</f>
        <v>-3.74</v>
      </c>
      <c r="F194" s="9" t="s">
        <v>165</v>
      </c>
    </row>
    <row r="195" spans="1:6">
      <c r="A195" s="8" t="s">
        <v>75</v>
      </c>
      <c r="B195" t="s">
        <v>8</v>
      </c>
      <c r="C195" t="s">
        <v>167</v>
      </c>
      <c r="D195" t="s">
        <v>168</v>
      </c>
      <c r="F195" s="9" t="s">
        <v>133</v>
      </c>
    </row>
    <row r="196" spans="1:6">
      <c r="A196" s="8" t="s">
        <v>75</v>
      </c>
      <c r="B196" t="s">
        <v>8</v>
      </c>
      <c r="C196" t="s">
        <v>169</v>
      </c>
      <c r="D196" t="s">
        <v>170</v>
      </c>
      <c r="F196" s="9" t="s">
        <v>136</v>
      </c>
    </row>
    <row r="197" spans="1:6">
      <c r="A197" s="8" t="s">
        <v>75</v>
      </c>
      <c r="B197" t="s">
        <v>8</v>
      </c>
      <c r="C197" t="s">
        <v>171</v>
      </c>
      <c r="D197" t="s">
        <v>138</v>
      </c>
      <c r="F197" s="9" t="s">
        <v>139</v>
      </c>
    </row>
    <row r="198" spans="1:6">
      <c r="A198" s="8" t="s">
        <v>75</v>
      </c>
      <c r="B198" t="s">
        <v>8</v>
      </c>
      <c r="C198" t="s">
        <v>172</v>
      </c>
      <c r="D198">
        <v>2</v>
      </c>
      <c r="F198" s="9" t="s">
        <v>141</v>
      </c>
    </row>
    <row r="199" spans="1:6">
      <c r="A199" s="8" t="s">
        <v>75</v>
      </c>
      <c r="B199" t="s">
        <v>8</v>
      </c>
      <c r="C199" t="s">
        <v>173</v>
      </c>
      <c r="D199">
        <v>98.777000000000001</v>
      </c>
      <c r="F199" s="9" t="s">
        <v>143</v>
      </c>
    </row>
    <row r="200" spans="1:6">
      <c r="A200" s="8" t="s">
        <v>75</v>
      </c>
      <c r="B200" t="s">
        <v>8</v>
      </c>
      <c r="C200" t="s">
        <v>174</v>
      </c>
      <c r="E200" t="s">
        <v>1</v>
      </c>
      <c r="F200" s="9" t="s">
        <v>145</v>
      </c>
    </row>
    <row r="201" spans="1:6">
      <c r="A201" s="8" t="s">
        <v>75</v>
      </c>
      <c r="B201" t="s">
        <v>8</v>
      </c>
      <c r="C201" t="s">
        <v>175</v>
      </c>
      <c r="D201" s="20">
        <v>0.13</v>
      </c>
      <c r="F201" s="9" t="s">
        <v>147</v>
      </c>
    </row>
    <row r="202" spans="1:6">
      <c r="A202" s="8" t="s">
        <v>75</v>
      </c>
      <c r="B202" t="s">
        <v>8</v>
      </c>
      <c r="C202" t="s">
        <v>176</v>
      </c>
      <c r="D202" t="s">
        <v>177</v>
      </c>
      <c r="F202" s="9" t="s">
        <v>149</v>
      </c>
    </row>
    <row r="203" spans="1:6">
      <c r="A203" s="8" t="s">
        <v>75</v>
      </c>
      <c r="B203" t="s">
        <v>8</v>
      </c>
      <c r="C203" t="s">
        <v>218</v>
      </c>
      <c r="D203">
        <v>12.55</v>
      </c>
      <c r="F203" s="9" t="s">
        <v>151</v>
      </c>
    </row>
    <row r="204" spans="1:6">
      <c r="A204" s="8" t="s">
        <v>75</v>
      </c>
      <c r="B204" t="s">
        <v>8</v>
      </c>
      <c r="C204" t="s">
        <v>174</v>
      </c>
      <c r="D204">
        <f>ROUND(D198*D199,2)</f>
        <v>197.55</v>
      </c>
      <c r="F204" s="9" t="s">
        <v>178</v>
      </c>
    </row>
    <row r="205" spans="1:6">
      <c r="A205" s="8" t="s">
        <v>75</v>
      </c>
      <c r="B205" t="s">
        <v>8</v>
      </c>
      <c r="C205" t="s">
        <v>179</v>
      </c>
      <c r="D205" s="24">
        <f>ROUND(D204/(1+D201)*D201,2)</f>
        <v>22.73</v>
      </c>
      <c r="F205" s="9" t="s">
        <v>180</v>
      </c>
    </row>
    <row r="206" spans="1:6">
      <c r="A206" s="8" t="s">
        <v>75</v>
      </c>
      <c r="B206" t="s">
        <v>8</v>
      </c>
      <c r="C206" t="s">
        <v>184</v>
      </c>
      <c r="D206" t="s">
        <v>220</v>
      </c>
      <c r="F206" s="9" t="s">
        <v>133</v>
      </c>
    </row>
    <row r="207" spans="1:6">
      <c r="A207" s="8" t="s">
        <v>75</v>
      </c>
      <c r="B207" t="s">
        <v>8</v>
      </c>
      <c r="C207" t="s">
        <v>185</v>
      </c>
      <c r="D207">
        <f>D121</f>
        <v>-12.55</v>
      </c>
      <c r="F207" s="9" t="s">
        <v>143</v>
      </c>
    </row>
    <row r="208" spans="1:6">
      <c r="A208" s="8" t="s">
        <v>75</v>
      </c>
      <c r="B208" t="s">
        <v>8</v>
      </c>
      <c r="C208" t="s">
        <v>186</v>
      </c>
      <c r="D208" s="20">
        <v>0.13</v>
      </c>
      <c r="F208" s="9" t="s">
        <v>147</v>
      </c>
    </row>
    <row r="209" spans="1:6">
      <c r="A209" s="8" t="s">
        <v>75</v>
      </c>
      <c r="B209" t="s">
        <v>8</v>
      </c>
      <c r="C209" t="s">
        <v>187</v>
      </c>
      <c r="D209">
        <f>ROUND(D207/(1+D208)*D208,2)</f>
        <v>-1.44</v>
      </c>
      <c r="F209" s="9" t="s">
        <v>145</v>
      </c>
    </row>
    <row r="210" spans="1:6">
      <c r="A210" s="8" t="s">
        <v>75</v>
      </c>
      <c r="B210" t="s">
        <v>8</v>
      </c>
      <c r="C210" s="34" t="s">
        <v>221</v>
      </c>
      <c r="D210" s="35">
        <f>D124</f>
        <v>357.25</v>
      </c>
      <c r="E210" s="35" t="s">
        <v>223</v>
      </c>
      <c r="F210" s="9" t="s">
        <v>189</v>
      </c>
    </row>
    <row r="211" spans="1:6">
      <c r="A211" s="8" t="s">
        <v>75</v>
      </c>
      <c r="B211" t="s">
        <v>8</v>
      </c>
      <c r="C211" s="34" t="s">
        <v>221</v>
      </c>
      <c r="D211" s="35" t="str">
        <f>D125</f>
        <v>￥ 357.25</v>
      </c>
      <c r="F211" s="9" t="s">
        <v>189</v>
      </c>
    </row>
    <row r="212" spans="1:6">
      <c r="A212" s="8" t="s">
        <v>75</v>
      </c>
      <c r="B212" t="s">
        <v>8</v>
      </c>
      <c r="C212" t="s">
        <v>190</v>
      </c>
      <c r="D212" s="27" t="str">
        <f>D126</f>
        <v>￥ 46.32</v>
      </c>
      <c r="F212" s="9" t="s">
        <v>191</v>
      </c>
    </row>
    <row r="213" spans="1:6">
      <c r="A213" s="8" t="s">
        <v>75</v>
      </c>
      <c r="B213" t="s">
        <v>8</v>
      </c>
      <c r="C213" t="s">
        <v>192</v>
      </c>
      <c r="D213" s="28" t="str">
        <f>SUBSTITUTE(SUBSTITUTE(TEXT(TRUNC(FIXED(D210)),"[&gt;0][dbnum2];[&lt;0]负[dbnum2];;")&amp;TEXT(RIGHT(FIXED(D210),2),"元[dbnum2]0角0分;;"&amp;IF(ABS(D210)&gt;1%,"元整",)),"零角",IF(ABS(D210)&lt;1,,"零")),"零分","整")</f>
        <v>叁佰伍拾柒元贰角伍分</v>
      </c>
      <c r="F213" s="9" t="s">
        <v>193</v>
      </c>
    </row>
    <row r="214" spans="1:6">
      <c r="A214" s="8" t="s">
        <v>75</v>
      </c>
      <c r="B214" t="s">
        <v>8</v>
      </c>
      <c r="C214" t="s">
        <v>194</v>
      </c>
      <c r="D214" s="28" t="str">
        <f>D128</f>
        <v>￥ 357.25</v>
      </c>
      <c r="F214" s="9" t="s">
        <v>195</v>
      </c>
    </row>
    <row r="215" spans="1:6">
      <c r="A215" s="8" t="s">
        <v>75</v>
      </c>
      <c r="B215" t="s">
        <v>8</v>
      </c>
      <c r="C215" t="s">
        <v>181</v>
      </c>
      <c r="D215" s="34" t="s">
        <v>245</v>
      </c>
    </row>
    <row r="216" spans="1:6" s="37" customFormat="1">
      <c r="C216" s="38" t="s">
        <v>246</v>
      </c>
      <c r="E216" s="38" t="s">
        <v>235</v>
      </c>
    </row>
    <row r="217" spans="1:6">
      <c r="A217" s="8" t="s">
        <v>3</v>
      </c>
      <c r="B217" t="s">
        <v>8</v>
      </c>
      <c r="C217" s="34" t="s">
        <v>247</v>
      </c>
      <c r="F217" s="9" t="s">
        <v>156</v>
      </c>
    </row>
    <row r="218" spans="1:6">
      <c r="A218" t="s">
        <v>2</v>
      </c>
      <c r="D218">
        <v>2000</v>
      </c>
    </row>
    <row r="219" spans="1:6">
      <c r="A219" s="8" t="s">
        <v>6</v>
      </c>
      <c r="B219" t="s">
        <v>8</v>
      </c>
      <c r="C219" s="34" t="s">
        <v>248</v>
      </c>
      <c r="F219" s="9" t="s">
        <v>158</v>
      </c>
    </row>
    <row r="220" spans="1:6">
      <c r="A220" s="8" t="s">
        <v>11</v>
      </c>
      <c r="B220" t="s">
        <v>8</v>
      </c>
      <c r="C220" s="9" t="s">
        <v>119</v>
      </c>
      <c r="D220" s="34" t="s">
        <v>269</v>
      </c>
      <c r="F220" s="9" t="s">
        <v>121</v>
      </c>
    </row>
    <row r="221" spans="1:6">
      <c r="A221" s="8" t="s">
        <v>11</v>
      </c>
      <c r="B221" t="s">
        <v>8</v>
      </c>
      <c r="C221" s="34" t="s">
        <v>256</v>
      </c>
      <c r="D221" s="34" t="s">
        <v>252</v>
      </c>
      <c r="F221" s="9" t="s">
        <v>133</v>
      </c>
    </row>
    <row r="222" spans="1:6">
      <c r="A222" s="8" t="s">
        <v>11</v>
      </c>
      <c r="B222" t="s">
        <v>8</v>
      </c>
      <c r="C222" s="34" t="s">
        <v>257</v>
      </c>
      <c r="D222" s="34" t="s">
        <v>253</v>
      </c>
      <c r="F222" s="9" t="s">
        <v>136</v>
      </c>
    </row>
    <row r="223" spans="1:6">
      <c r="A223" s="8" t="s">
        <v>11</v>
      </c>
      <c r="B223" t="s">
        <v>8</v>
      </c>
      <c r="C223" s="34" t="s">
        <v>258</v>
      </c>
      <c r="D223" t="s">
        <v>138</v>
      </c>
      <c r="F223" s="9" t="s">
        <v>139</v>
      </c>
    </row>
    <row r="224" spans="1:6">
      <c r="A224" s="8" t="s">
        <v>11</v>
      </c>
      <c r="B224" t="s">
        <v>8</v>
      </c>
      <c r="C224" s="34" t="s">
        <v>254</v>
      </c>
      <c r="D224">
        <v>1</v>
      </c>
      <c r="E224" s="34" t="s">
        <v>235</v>
      </c>
      <c r="F224" s="9" t="s">
        <v>141</v>
      </c>
    </row>
    <row r="225" spans="1:6">
      <c r="A225" s="8" t="s">
        <v>11</v>
      </c>
      <c r="B225" t="s">
        <v>8</v>
      </c>
      <c r="C225" s="34" t="s">
        <v>259</v>
      </c>
      <c r="D225">
        <v>52.44</v>
      </c>
      <c r="F225" s="9" t="s">
        <v>143</v>
      </c>
    </row>
    <row r="226" spans="1:6">
      <c r="A226" s="8" t="s">
        <v>11</v>
      </c>
      <c r="B226" t="s">
        <v>8</v>
      </c>
      <c r="C226" s="34" t="s">
        <v>260</v>
      </c>
      <c r="D226" s="31">
        <v>333.9</v>
      </c>
      <c r="F226" s="9" t="s">
        <v>145</v>
      </c>
    </row>
    <row r="227" spans="1:6">
      <c r="A227" s="8" t="s">
        <v>62</v>
      </c>
      <c r="B227" t="s">
        <v>8</v>
      </c>
      <c r="C227" s="34" t="s">
        <v>261</v>
      </c>
      <c r="D227" s="20">
        <v>0.11</v>
      </c>
      <c r="F227" s="9" t="s">
        <v>147</v>
      </c>
    </row>
    <row r="228" spans="1:6">
      <c r="A228" s="8" t="s">
        <v>75</v>
      </c>
      <c r="B228" t="s">
        <v>8</v>
      </c>
      <c r="C228" s="34" t="s">
        <v>262</v>
      </c>
      <c r="D228" s="24">
        <f>ROUND(D226/(1+D227)*D227,2)</f>
        <v>33.090000000000003</v>
      </c>
      <c r="F228" s="9" t="s">
        <v>180</v>
      </c>
    </row>
    <row r="229" spans="1:6">
      <c r="A229" s="8" t="s">
        <v>75</v>
      </c>
      <c r="B229" t="s">
        <v>8</v>
      </c>
      <c r="C229" s="34" t="s">
        <v>254</v>
      </c>
      <c r="D229">
        <f>ROUND(D226/D225,6)</f>
        <v>6.3672769999999996</v>
      </c>
      <c r="F229" s="39" t="s">
        <v>255</v>
      </c>
    </row>
    <row r="230" spans="1:6">
      <c r="A230" s="8" t="s">
        <v>11</v>
      </c>
      <c r="B230" t="s">
        <v>8</v>
      </c>
      <c r="C230" s="34" t="s">
        <v>250</v>
      </c>
      <c r="D230" s="31">
        <v>321.83999999999997</v>
      </c>
      <c r="F230" s="9" t="s">
        <v>145</v>
      </c>
    </row>
    <row r="231" spans="1:6">
      <c r="A231" s="8" t="s">
        <v>62</v>
      </c>
      <c r="B231" t="s">
        <v>8</v>
      </c>
      <c r="C231" s="34" t="s">
        <v>251</v>
      </c>
      <c r="D231" s="20">
        <v>0.11</v>
      </c>
      <c r="F231" s="9" t="s">
        <v>147</v>
      </c>
    </row>
    <row r="232" spans="1:6">
      <c r="A232" s="8" t="s">
        <v>75</v>
      </c>
      <c r="B232" t="s">
        <v>8</v>
      </c>
      <c r="C232" s="34" t="s">
        <v>249</v>
      </c>
      <c r="D232" s="30">
        <f>ROUND(D230/D229,10)</f>
        <v>50.545939810699998</v>
      </c>
      <c r="E232" s="34"/>
      <c r="F232" s="9" t="s">
        <v>143</v>
      </c>
    </row>
    <row r="233" spans="1:6">
      <c r="A233" s="8" t="s">
        <v>75</v>
      </c>
      <c r="B233" t="s">
        <v>8</v>
      </c>
      <c r="C233" s="34" t="s">
        <v>267</v>
      </c>
      <c r="D233" s="28">
        <f>ROUND(D230/(1+D231)*D231,2)</f>
        <v>31.89</v>
      </c>
      <c r="F233" s="41" t="s">
        <v>268</v>
      </c>
    </row>
    <row r="234" spans="1:6">
      <c r="A234" s="8" t="s">
        <v>75</v>
      </c>
      <c r="B234" t="s">
        <v>8</v>
      </c>
      <c r="C234" s="34" t="s">
        <v>221</v>
      </c>
      <c r="D234" s="40">
        <f>D124+D230</f>
        <v>679.08999999999992</v>
      </c>
      <c r="E234" s="35" t="s">
        <v>223</v>
      </c>
      <c r="F234" s="9" t="s">
        <v>189</v>
      </c>
    </row>
    <row r="235" spans="1:6">
      <c r="A235" s="8" t="s">
        <v>75</v>
      </c>
      <c r="B235" t="s">
        <v>8</v>
      </c>
      <c r="C235" s="34" t="s">
        <v>266</v>
      </c>
      <c r="D235" s="40" t="str">
        <f>"￥ "&amp;D124+D230</f>
        <v>￥ 679.09</v>
      </c>
      <c r="E235" s="35"/>
      <c r="F235" s="9" t="s">
        <v>189</v>
      </c>
    </row>
    <row r="236" spans="1:6">
      <c r="A236" s="8" t="s">
        <v>75</v>
      </c>
      <c r="B236" t="s">
        <v>8</v>
      </c>
      <c r="C236" s="34" t="s">
        <v>265</v>
      </c>
      <c r="D236" s="40" t="str">
        <f>"￥ "&amp;D96+D104+D117+D123+D233</f>
        <v>￥ 78.21</v>
      </c>
      <c r="F236" s="9" t="s">
        <v>189</v>
      </c>
    </row>
    <row r="237" spans="1:6">
      <c r="A237" s="8" t="s">
        <v>75</v>
      </c>
      <c r="B237" t="s">
        <v>8</v>
      </c>
      <c r="C237" s="34" t="s">
        <v>264</v>
      </c>
      <c r="D237" s="28" t="str">
        <f>SUBSTITUTE(SUBSTITUTE(TEXT(TRUNC(FIXED(D234)),"[&gt;0][dbnum2];[&lt;0]负[dbnum2];;")&amp;TEXT(RIGHT(FIXED(D234),2),"元[dbnum2]0角0分;;"&amp;IF(ABS(D234)&gt;1%,"元整",)),"零角",IF(ABS(D234)&lt;1,,"零")),"零分","整")</f>
        <v>陆佰柒拾玖元零玖分</v>
      </c>
      <c r="F237" s="9" t="s">
        <v>193</v>
      </c>
    </row>
    <row r="238" spans="1:6">
      <c r="A238" s="8" t="s">
        <v>75</v>
      </c>
      <c r="B238" t="s">
        <v>8</v>
      </c>
      <c r="C238" s="34" t="s">
        <v>263</v>
      </c>
      <c r="D238" s="31" t="str">
        <f>D235</f>
        <v>￥ 679.09</v>
      </c>
      <c r="F238" s="9" t="s">
        <v>195</v>
      </c>
    </row>
    <row r="239" spans="1:6" s="37" customFormat="1">
      <c r="A239" s="42" t="s">
        <v>6</v>
      </c>
      <c r="B239" s="37" t="s">
        <v>4</v>
      </c>
      <c r="C239" s="43" t="s">
        <v>70</v>
      </c>
      <c r="F239" s="43" t="s">
        <v>70</v>
      </c>
    </row>
    <row r="240" spans="1:6">
      <c r="A240" t="s">
        <v>2</v>
      </c>
      <c r="D240">
        <v>2000</v>
      </c>
      <c r="E240" t="s">
        <v>1</v>
      </c>
    </row>
    <row r="241" spans="1:6">
      <c r="A241" s="8" t="s">
        <v>3</v>
      </c>
      <c r="B241" t="s">
        <v>4</v>
      </c>
      <c r="C241" s="9" t="s">
        <v>97</v>
      </c>
      <c r="F241" s="9" t="s">
        <v>97</v>
      </c>
    </row>
    <row r="242" spans="1:6">
      <c r="A242" s="8" t="s">
        <v>6</v>
      </c>
      <c r="B242" t="s">
        <v>4</v>
      </c>
      <c r="C242" s="9" t="s">
        <v>209</v>
      </c>
      <c r="F242" s="9" t="s">
        <v>209</v>
      </c>
    </row>
    <row r="243" spans="1:6">
      <c r="A243" t="s">
        <v>2</v>
      </c>
      <c r="D243">
        <v>1000</v>
      </c>
    </row>
    <row r="244" spans="1:6">
      <c r="A244" s="8" t="s">
        <v>75</v>
      </c>
      <c r="B244" t="s">
        <v>8</v>
      </c>
      <c r="C244" t="s">
        <v>210</v>
      </c>
      <c r="D244" s="34" t="s">
        <v>269</v>
      </c>
    </row>
    <row r="245" spans="1:6">
      <c r="A245" s="8" t="s">
        <v>75</v>
      </c>
      <c r="B245" t="s">
        <v>8</v>
      </c>
      <c r="C245" t="s">
        <v>211</v>
      </c>
      <c r="D245" s="31">
        <f>D234-D96-D104-D117-D123-D233</f>
        <v>600.88</v>
      </c>
    </row>
    <row r="246" spans="1:6">
      <c r="A246" s="8" t="s">
        <v>75</v>
      </c>
      <c r="B246" t="s">
        <v>8</v>
      </c>
      <c r="C246" t="s">
        <v>212</v>
      </c>
      <c r="D246" s="31">
        <f>D96+D104+D117+D123+D233</f>
        <v>78.210000000000008</v>
      </c>
    </row>
    <row r="247" spans="1:6">
      <c r="A247" s="8" t="s">
        <v>75</v>
      </c>
      <c r="B247" t="s">
        <v>8</v>
      </c>
      <c r="C247" t="s">
        <v>213</v>
      </c>
      <c r="D247" s="31">
        <f>D234</f>
        <v>679.08999999999992</v>
      </c>
    </row>
    <row r="248" spans="1:6">
      <c r="A248" s="8" t="s">
        <v>75</v>
      </c>
      <c r="B248" t="s">
        <v>8</v>
      </c>
      <c r="C248" t="s">
        <v>214</v>
      </c>
      <c r="D248" t="s">
        <v>215</v>
      </c>
    </row>
    <row r="249" spans="1:6" s="37" customFormat="1">
      <c r="A249" s="42" t="s">
        <v>6</v>
      </c>
      <c r="B249" s="37" t="s">
        <v>8</v>
      </c>
      <c r="C249" s="43" t="s">
        <v>216</v>
      </c>
      <c r="F249" s="43" t="s">
        <v>217</v>
      </c>
    </row>
    <row r="250" spans="1:6">
      <c r="A250" s="8" t="s">
        <v>75</v>
      </c>
      <c r="B250" t="s">
        <v>8</v>
      </c>
      <c r="C250" s="9" t="s">
        <v>98</v>
      </c>
      <c r="D250" s="48" t="s">
        <v>282</v>
      </c>
      <c r="F250" s="9" t="s">
        <v>99</v>
      </c>
    </row>
    <row r="251" spans="1:6">
      <c r="A251" s="8" t="s">
        <v>75</v>
      </c>
      <c r="B251" t="s">
        <v>8</v>
      </c>
      <c r="C251" t="s">
        <v>100</v>
      </c>
      <c r="F251" s="9" t="s">
        <v>101</v>
      </c>
    </row>
    <row r="252" spans="1:6">
      <c r="A252" s="8" t="s">
        <v>75</v>
      </c>
      <c r="B252" t="s">
        <v>8</v>
      </c>
      <c r="C252" t="s">
        <v>102</v>
      </c>
      <c r="D252" s="10" t="s">
        <v>22</v>
      </c>
      <c r="F252" s="9" t="s">
        <v>23</v>
      </c>
    </row>
    <row r="253" spans="1:6">
      <c r="A253" s="8" t="s">
        <v>75</v>
      </c>
      <c r="B253" t="s">
        <v>8</v>
      </c>
      <c r="C253" s="9" t="s">
        <v>103</v>
      </c>
      <c r="D253" t="s">
        <v>104</v>
      </c>
      <c r="F253" s="9" t="s">
        <v>105</v>
      </c>
    </row>
    <row r="254" spans="1:6">
      <c r="A254" s="8" t="s">
        <v>75</v>
      </c>
      <c r="B254" t="s">
        <v>8</v>
      </c>
      <c r="C254" t="s">
        <v>106</v>
      </c>
      <c r="D254" s="10" t="s">
        <v>107</v>
      </c>
      <c r="F254" s="9" t="s">
        <v>108</v>
      </c>
    </row>
    <row r="255" spans="1:6">
      <c r="A255" s="8" t="s">
        <v>75</v>
      </c>
      <c r="B255" t="s">
        <v>8</v>
      </c>
      <c r="C255" t="s">
        <v>109</v>
      </c>
      <c r="D255" t="s">
        <v>48</v>
      </c>
      <c r="F255" s="9" t="s">
        <v>49</v>
      </c>
    </row>
    <row r="256" spans="1:6">
      <c r="A256" s="8" t="s">
        <v>75</v>
      </c>
      <c r="B256" t="s">
        <v>8</v>
      </c>
      <c r="C256" t="s">
        <v>110</v>
      </c>
      <c r="D256" t="s">
        <v>45</v>
      </c>
      <c r="F256" s="9" t="s">
        <v>46</v>
      </c>
    </row>
    <row r="257" spans="1:6">
      <c r="A257" s="8" t="s">
        <v>75</v>
      </c>
      <c r="B257" t="s">
        <v>8</v>
      </c>
      <c r="C257" t="s">
        <v>111</v>
      </c>
      <c r="D257" t="s">
        <v>42</v>
      </c>
      <c r="F257" s="9" t="s">
        <v>43</v>
      </c>
    </row>
    <row r="258" spans="1:6">
      <c r="A258" s="8" t="s">
        <v>75</v>
      </c>
      <c r="B258" t="s">
        <v>8</v>
      </c>
      <c r="C258" s="9" t="s">
        <v>112</v>
      </c>
      <c r="D258" t="s">
        <v>113</v>
      </c>
      <c r="F258" s="9" t="s">
        <v>114</v>
      </c>
    </row>
    <row r="259" spans="1:6">
      <c r="A259" s="8" t="s">
        <v>6</v>
      </c>
      <c r="B259" t="s">
        <v>8</v>
      </c>
      <c r="C259" s="9" t="s">
        <v>115</v>
      </c>
      <c r="E259" t="s">
        <v>1</v>
      </c>
      <c r="F259" s="9" t="s">
        <v>116</v>
      </c>
    </row>
    <row r="260" spans="1:6">
      <c r="A260" s="8" t="s">
        <v>11</v>
      </c>
      <c r="B260" t="s">
        <v>8</v>
      </c>
      <c r="C260" s="9" t="s">
        <v>117</v>
      </c>
      <c r="D260">
        <v>15173262789</v>
      </c>
      <c r="E260" t="s">
        <v>1</v>
      </c>
      <c r="F260" s="9" t="s">
        <v>118</v>
      </c>
    </row>
    <row r="261" spans="1:6">
      <c r="A261" s="8" t="s">
        <v>75</v>
      </c>
      <c r="B261" t="s">
        <v>8</v>
      </c>
      <c r="C261" s="9" t="s">
        <v>119</v>
      </c>
      <c r="D261" s="34" t="s">
        <v>269</v>
      </c>
      <c r="F261" s="9" t="s">
        <v>121</v>
      </c>
    </row>
    <row r="262" spans="1:6">
      <c r="A262" s="8" t="s">
        <v>6</v>
      </c>
      <c r="B262" t="s">
        <v>8</v>
      </c>
      <c r="C262" s="9" t="s">
        <v>122</v>
      </c>
      <c r="F262" s="9" t="s">
        <v>123</v>
      </c>
    </row>
    <row r="263" spans="1:6">
      <c r="A263" s="8" t="s">
        <v>75</v>
      </c>
      <c r="B263" t="s">
        <v>8</v>
      </c>
      <c r="C263" t="s">
        <v>124</v>
      </c>
      <c r="D263" s="10" t="s">
        <v>125</v>
      </c>
      <c r="F263" s="9" t="s">
        <v>23</v>
      </c>
    </row>
    <row r="264" spans="1:6">
      <c r="A264" s="8" t="s">
        <v>75</v>
      </c>
      <c r="B264" t="s">
        <v>8</v>
      </c>
      <c r="C264" s="9" t="s">
        <v>126</v>
      </c>
      <c r="D264" t="s">
        <v>127</v>
      </c>
      <c r="F264" s="9" t="s">
        <v>105</v>
      </c>
    </row>
    <row r="265" spans="1:6">
      <c r="A265" s="8" t="s">
        <v>75</v>
      </c>
      <c r="B265" t="s">
        <v>8</v>
      </c>
      <c r="C265" t="s">
        <v>128</v>
      </c>
      <c r="D265" t="s">
        <v>129</v>
      </c>
      <c r="F265" s="9" t="s">
        <v>108</v>
      </c>
    </row>
    <row r="266" spans="1:6">
      <c r="A266" s="8" t="s">
        <v>11</v>
      </c>
      <c r="B266" t="s">
        <v>8</v>
      </c>
      <c r="C266" t="s">
        <v>122</v>
      </c>
      <c r="E266" t="s">
        <v>1</v>
      </c>
      <c r="F266" s="9" t="s">
        <v>130</v>
      </c>
    </row>
    <row r="267" spans="1:6">
      <c r="A267" s="8" t="s">
        <v>6</v>
      </c>
      <c r="B267" t="s">
        <v>8</v>
      </c>
      <c r="C267" t="s">
        <v>122</v>
      </c>
      <c r="E267" t="s">
        <v>1</v>
      </c>
      <c r="F267" s="9" t="s">
        <v>123</v>
      </c>
    </row>
    <row r="268" spans="1:6">
      <c r="A268" s="8" t="s">
        <v>75</v>
      </c>
      <c r="B268" t="s">
        <v>8</v>
      </c>
      <c r="C268" t="s">
        <v>236</v>
      </c>
      <c r="D268" t="s">
        <v>132</v>
      </c>
      <c r="F268" s="9" t="s">
        <v>133</v>
      </c>
    </row>
    <row r="269" spans="1:6">
      <c r="A269" s="8" t="s">
        <v>75</v>
      </c>
      <c r="B269" t="s">
        <v>8</v>
      </c>
      <c r="C269" t="s">
        <v>237</v>
      </c>
      <c r="D269" t="s">
        <v>135</v>
      </c>
      <c r="F269" s="9" t="s">
        <v>136</v>
      </c>
    </row>
    <row r="270" spans="1:6">
      <c r="A270" s="8" t="s">
        <v>75</v>
      </c>
      <c r="B270" t="s">
        <v>8</v>
      </c>
      <c r="C270" t="s">
        <v>238</v>
      </c>
      <c r="D270" t="s">
        <v>138</v>
      </c>
      <c r="F270" s="9" t="s">
        <v>139</v>
      </c>
    </row>
    <row r="271" spans="1:6">
      <c r="A271" s="8" t="s">
        <v>75</v>
      </c>
      <c r="B271" t="s">
        <v>8</v>
      </c>
      <c r="C271" t="s">
        <v>239</v>
      </c>
      <c r="D271">
        <v>1</v>
      </c>
      <c r="F271" s="9" t="s">
        <v>141</v>
      </c>
    </row>
    <row r="272" spans="1:6">
      <c r="A272" s="8" t="s">
        <v>75</v>
      </c>
      <c r="B272" t="s">
        <v>8</v>
      </c>
      <c r="C272" t="s">
        <v>240</v>
      </c>
      <c r="D272">
        <v>197.99</v>
      </c>
      <c r="F272" s="9" t="s">
        <v>143</v>
      </c>
    </row>
    <row r="273" spans="1:6">
      <c r="A273" s="8" t="s">
        <v>75</v>
      </c>
      <c r="B273" t="s">
        <v>8</v>
      </c>
      <c r="C273" t="s">
        <v>241</v>
      </c>
      <c r="E273" t="s">
        <v>1</v>
      </c>
      <c r="F273" s="9" t="s">
        <v>145</v>
      </c>
    </row>
    <row r="274" spans="1:6">
      <c r="A274" s="8" t="s">
        <v>75</v>
      </c>
      <c r="B274" t="s">
        <v>8</v>
      </c>
      <c r="C274" t="s">
        <v>242</v>
      </c>
      <c r="D274" s="20">
        <v>0.17</v>
      </c>
      <c r="F274" s="9" t="s">
        <v>147</v>
      </c>
    </row>
    <row r="275" spans="1:6">
      <c r="A275" s="8" t="s">
        <v>75</v>
      </c>
      <c r="B275" t="s">
        <v>8</v>
      </c>
      <c r="C275" s="34" t="s">
        <v>270</v>
      </c>
      <c r="D275">
        <f>D189</f>
        <v>197.99</v>
      </c>
      <c r="F275" s="9" t="s">
        <v>145</v>
      </c>
    </row>
    <row r="276" spans="1:6">
      <c r="A276" s="8" t="s">
        <v>75</v>
      </c>
      <c r="B276" t="s">
        <v>8</v>
      </c>
      <c r="C276" t="s">
        <v>153</v>
      </c>
      <c r="D276" s="24">
        <f>D190</f>
        <v>28.77</v>
      </c>
      <c r="F276" s="9" t="s">
        <v>154</v>
      </c>
    </row>
    <row r="277" spans="1:6">
      <c r="A277" s="8" t="s">
        <v>75</v>
      </c>
      <c r="B277" t="s">
        <v>8</v>
      </c>
      <c r="C277" t="s">
        <v>160</v>
      </c>
      <c r="D277" t="s">
        <v>132</v>
      </c>
      <c r="F277" s="9" t="s">
        <v>133</v>
      </c>
    </row>
    <row r="278" spans="1:6">
      <c r="A278" s="8" t="s">
        <v>75</v>
      </c>
      <c r="B278" t="s">
        <v>8</v>
      </c>
      <c r="C278" t="s">
        <v>161</v>
      </c>
      <c r="D278" s="28">
        <f>D192</f>
        <v>-25.74</v>
      </c>
      <c r="F278" s="9" t="s">
        <v>162</v>
      </c>
    </row>
    <row r="279" spans="1:6">
      <c r="A279" s="8" t="s">
        <v>75</v>
      </c>
      <c r="B279" t="s">
        <v>8</v>
      </c>
      <c r="C279" t="s">
        <v>163</v>
      </c>
      <c r="D279" s="20">
        <v>0.17</v>
      </c>
      <c r="F279" s="9" t="s">
        <v>147</v>
      </c>
    </row>
    <row r="280" spans="1:6">
      <c r="A280" s="8" t="s">
        <v>75</v>
      </c>
      <c r="B280" t="s">
        <v>8</v>
      </c>
      <c r="C280" t="s">
        <v>164</v>
      </c>
      <c r="D280">
        <f>ROUND(D278/(1+D279)*D279,2)</f>
        <v>-3.74</v>
      </c>
      <c r="F280" s="9" t="s">
        <v>165</v>
      </c>
    </row>
    <row r="281" spans="1:6">
      <c r="A281" s="8" t="s">
        <v>75</v>
      </c>
      <c r="B281" t="s">
        <v>8</v>
      </c>
      <c r="C281" t="s">
        <v>167</v>
      </c>
      <c r="D281" t="s">
        <v>168</v>
      </c>
      <c r="F281" s="9" t="s">
        <v>133</v>
      </c>
    </row>
    <row r="282" spans="1:6">
      <c r="A282" s="8" t="s">
        <v>75</v>
      </c>
      <c r="B282" t="s">
        <v>8</v>
      </c>
      <c r="C282" t="s">
        <v>169</v>
      </c>
      <c r="D282" t="s">
        <v>170</v>
      </c>
      <c r="F282" s="9" t="s">
        <v>136</v>
      </c>
    </row>
    <row r="283" spans="1:6">
      <c r="A283" s="8" t="s">
        <v>75</v>
      </c>
      <c r="B283" t="s">
        <v>8</v>
      </c>
      <c r="C283" t="s">
        <v>171</v>
      </c>
      <c r="D283" t="s">
        <v>138</v>
      </c>
      <c r="F283" s="9" t="s">
        <v>139</v>
      </c>
    </row>
    <row r="284" spans="1:6">
      <c r="A284" s="8" t="s">
        <v>75</v>
      </c>
      <c r="B284" t="s">
        <v>8</v>
      </c>
      <c r="C284" t="s">
        <v>172</v>
      </c>
      <c r="D284">
        <v>2</v>
      </c>
      <c r="F284" s="9" t="s">
        <v>141</v>
      </c>
    </row>
    <row r="285" spans="1:6">
      <c r="A285" s="8" t="s">
        <v>75</v>
      </c>
      <c r="B285" t="s">
        <v>8</v>
      </c>
      <c r="C285" t="s">
        <v>173</v>
      </c>
      <c r="D285">
        <v>98.777000000000001</v>
      </c>
      <c r="F285" s="9" t="s">
        <v>143</v>
      </c>
    </row>
    <row r="286" spans="1:6">
      <c r="A286" s="8" t="s">
        <v>75</v>
      </c>
      <c r="B286" t="s">
        <v>8</v>
      </c>
      <c r="C286" t="s">
        <v>174</v>
      </c>
      <c r="E286" t="s">
        <v>1</v>
      </c>
      <c r="F286" s="9" t="s">
        <v>145</v>
      </c>
    </row>
    <row r="287" spans="1:6">
      <c r="A287" s="8" t="s">
        <v>75</v>
      </c>
      <c r="B287" t="s">
        <v>8</v>
      </c>
      <c r="C287" t="s">
        <v>175</v>
      </c>
      <c r="D287" s="20">
        <v>0.13</v>
      </c>
      <c r="F287" s="9" t="s">
        <v>147</v>
      </c>
    </row>
    <row r="288" spans="1:6">
      <c r="A288" s="8" t="s">
        <v>75</v>
      </c>
      <c r="B288" t="s">
        <v>8</v>
      </c>
      <c r="C288" t="s">
        <v>176</v>
      </c>
      <c r="D288" t="s">
        <v>177</v>
      </c>
      <c r="F288" s="9" t="s">
        <v>149</v>
      </c>
    </row>
    <row r="289" spans="1:6">
      <c r="A289" s="8" t="s">
        <v>75</v>
      </c>
      <c r="B289" t="s">
        <v>8</v>
      </c>
      <c r="C289" t="s">
        <v>218</v>
      </c>
      <c r="D289">
        <v>12.55</v>
      </c>
      <c r="F289" s="9" t="s">
        <v>151</v>
      </c>
    </row>
    <row r="290" spans="1:6">
      <c r="A290" s="8" t="s">
        <v>75</v>
      </c>
      <c r="B290" t="s">
        <v>8</v>
      </c>
      <c r="C290" t="s">
        <v>174</v>
      </c>
      <c r="D290">
        <f>ROUND(D284*D285,2)</f>
        <v>197.55</v>
      </c>
      <c r="F290" s="9" t="s">
        <v>178</v>
      </c>
    </row>
    <row r="291" spans="1:6">
      <c r="A291" s="8" t="s">
        <v>75</v>
      </c>
      <c r="B291" t="s">
        <v>8</v>
      </c>
      <c r="C291" t="s">
        <v>179</v>
      </c>
      <c r="D291" s="24">
        <f>ROUND(D290/(1+D287)*D287,2)</f>
        <v>22.73</v>
      </c>
      <c r="F291" s="9" t="s">
        <v>180</v>
      </c>
    </row>
    <row r="292" spans="1:6">
      <c r="A292" s="8" t="s">
        <v>75</v>
      </c>
      <c r="B292" t="s">
        <v>8</v>
      </c>
      <c r="C292" t="s">
        <v>184</v>
      </c>
      <c r="D292" t="s">
        <v>220</v>
      </c>
      <c r="F292" s="9" t="s">
        <v>133</v>
      </c>
    </row>
    <row r="293" spans="1:6">
      <c r="A293" s="8" t="s">
        <v>75</v>
      </c>
      <c r="B293" t="s">
        <v>8</v>
      </c>
      <c r="C293" t="s">
        <v>185</v>
      </c>
      <c r="D293">
        <f>D207</f>
        <v>-12.55</v>
      </c>
      <c r="F293" s="9" t="s">
        <v>143</v>
      </c>
    </row>
    <row r="294" spans="1:6">
      <c r="A294" s="8" t="s">
        <v>75</v>
      </c>
      <c r="B294" t="s">
        <v>8</v>
      </c>
      <c r="C294" t="s">
        <v>186</v>
      </c>
      <c r="D294" s="20">
        <v>0.13</v>
      </c>
      <c r="F294" s="9" t="s">
        <v>147</v>
      </c>
    </row>
    <row r="295" spans="1:6">
      <c r="A295" s="8" t="s">
        <v>75</v>
      </c>
      <c r="B295" t="s">
        <v>8</v>
      </c>
      <c r="C295" t="s">
        <v>187</v>
      </c>
      <c r="D295">
        <f>ROUND(D293/(1+D294)*D294,2)</f>
        <v>-1.44</v>
      </c>
      <c r="F295" s="9" t="s">
        <v>145</v>
      </c>
    </row>
    <row r="296" spans="1:6">
      <c r="A296" s="8" t="s">
        <v>75</v>
      </c>
      <c r="B296" t="s">
        <v>8</v>
      </c>
      <c r="C296" s="34" t="s">
        <v>256</v>
      </c>
      <c r="D296" s="34" t="s">
        <v>252</v>
      </c>
      <c r="F296" s="9" t="s">
        <v>133</v>
      </c>
    </row>
    <row r="297" spans="1:6">
      <c r="A297" s="8" t="s">
        <v>75</v>
      </c>
      <c r="B297" t="s">
        <v>8</v>
      </c>
      <c r="C297" s="34" t="s">
        <v>257</v>
      </c>
      <c r="D297" s="34" t="s">
        <v>253</v>
      </c>
      <c r="F297" s="9" t="s">
        <v>136</v>
      </c>
    </row>
    <row r="298" spans="1:6">
      <c r="A298" s="8" t="s">
        <v>75</v>
      </c>
      <c r="B298" t="s">
        <v>8</v>
      </c>
      <c r="C298" s="34" t="s">
        <v>258</v>
      </c>
      <c r="D298" t="s">
        <v>138</v>
      </c>
      <c r="F298" s="9" t="s">
        <v>139</v>
      </c>
    </row>
    <row r="299" spans="1:6">
      <c r="A299" s="8" t="s">
        <v>75</v>
      </c>
      <c r="B299" t="s">
        <v>8</v>
      </c>
      <c r="C299" s="34" t="s">
        <v>254</v>
      </c>
      <c r="D299">
        <f>D229</f>
        <v>6.3672769999999996</v>
      </c>
      <c r="F299" s="39" t="s">
        <v>255</v>
      </c>
    </row>
    <row r="300" spans="1:6" ht="14.25" customHeight="1">
      <c r="A300" s="8" t="s">
        <v>75</v>
      </c>
      <c r="B300" t="s">
        <v>8</v>
      </c>
      <c r="C300" s="34" t="s">
        <v>249</v>
      </c>
      <c r="D300" s="30">
        <f>D232</f>
        <v>50.545939810699998</v>
      </c>
      <c r="E300" s="34"/>
      <c r="F300" s="9" t="s">
        <v>143</v>
      </c>
    </row>
    <row r="301" spans="1:6">
      <c r="A301" s="8" t="s">
        <v>75</v>
      </c>
      <c r="B301" t="s">
        <v>8</v>
      </c>
      <c r="C301" s="34" t="s">
        <v>250</v>
      </c>
      <c r="D301" s="31">
        <f>D230</f>
        <v>321.83999999999997</v>
      </c>
      <c r="F301" s="9" t="s">
        <v>145</v>
      </c>
    </row>
    <row r="302" spans="1:6">
      <c r="A302" s="8" t="s">
        <v>75</v>
      </c>
      <c r="B302" t="s">
        <v>8</v>
      </c>
      <c r="C302" s="34" t="s">
        <v>251</v>
      </c>
      <c r="D302" s="20">
        <v>0.11</v>
      </c>
      <c r="F302" s="9" t="s">
        <v>147</v>
      </c>
    </row>
    <row r="303" spans="1:6">
      <c r="A303" s="8" t="s">
        <v>75</v>
      </c>
      <c r="B303" t="s">
        <v>8</v>
      </c>
      <c r="C303" s="34" t="s">
        <v>267</v>
      </c>
      <c r="D303" s="28">
        <f>D233</f>
        <v>31.89</v>
      </c>
      <c r="F303" s="41" t="s">
        <v>268</v>
      </c>
    </row>
    <row r="304" spans="1:6">
      <c r="A304" s="8" t="s">
        <v>75</v>
      </c>
      <c r="B304" t="s">
        <v>8</v>
      </c>
      <c r="C304" s="34" t="s">
        <v>221</v>
      </c>
      <c r="D304" s="40" t="str">
        <f>D235</f>
        <v>￥ 679.09</v>
      </c>
      <c r="F304" s="9" t="s">
        <v>189</v>
      </c>
    </row>
    <row r="305" spans="1:6">
      <c r="A305" s="8" t="s">
        <v>75</v>
      </c>
      <c r="B305" t="s">
        <v>8</v>
      </c>
      <c r="C305" t="s">
        <v>190</v>
      </c>
      <c r="D305" s="27" t="str">
        <f>D236</f>
        <v>￥ 78.21</v>
      </c>
      <c r="F305" s="9" t="s">
        <v>191</v>
      </c>
    </row>
    <row r="306" spans="1:6">
      <c r="A306" s="8" t="s">
        <v>75</v>
      </c>
      <c r="B306" t="s">
        <v>8</v>
      </c>
      <c r="C306" t="s">
        <v>192</v>
      </c>
      <c r="D306" s="28" t="str">
        <f>D237</f>
        <v>陆佰柒拾玖元零玖分</v>
      </c>
      <c r="F306" s="9" t="s">
        <v>193</v>
      </c>
    </row>
    <row r="307" spans="1:6">
      <c r="A307" s="8" t="s">
        <v>75</v>
      </c>
      <c r="B307" t="s">
        <v>8</v>
      </c>
      <c r="C307" t="s">
        <v>194</v>
      </c>
      <c r="D307" s="31" t="str">
        <f>D238</f>
        <v>￥ 679.09</v>
      </c>
      <c r="F307" s="9" t="s">
        <v>195</v>
      </c>
    </row>
    <row r="308" spans="1:6">
      <c r="A308" s="8" t="s">
        <v>75</v>
      </c>
      <c r="B308" t="s">
        <v>8</v>
      </c>
      <c r="C308" t="s">
        <v>181</v>
      </c>
      <c r="D308" s="34" t="s">
        <v>245</v>
      </c>
    </row>
    <row r="309" spans="1:6" s="37" customFormat="1">
      <c r="A309" s="42" t="s">
        <v>6</v>
      </c>
      <c r="B309" s="37" t="s">
        <v>4</v>
      </c>
      <c r="C309" s="43" t="s">
        <v>207</v>
      </c>
      <c r="F309" s="43" t="s">
        <v>207</v>
      </c>
    </row>
    <row r="310" spans="1:6">
      <c r="A310" s="8" t="s">
        <v>6</v>
      </c>
      <c r="B310" t="s">
        <v>8</v>
      </c>
      <c r="C310" s="34" t="s">
        <v>271</v>
      </c>
      <c r="F310" s="39" t="s">
        <v>272</v>
      </c>
    </row>
    <row r="311" spans="1:6">
      <c r="A311" s="8" t="s">
        <v>75</v>
      </c>
      <c r="B311" t="s">
        <v>8</v>
      </c>
      <c r="C311" s="9" t="s">
        <v>98</v>
      </c>
      <c r="D311" s="48" t="s">
        <v>282</v>
      </c>
      <c r="F311" s="9" t="s">
        <v>99</v>
      </c>
    </row>
    <row r="312" spans="1:6">
      <c r="A312" s="8" t="s">
        <v>75</v>
      </c>
      <c r="B312" t="s">
        <v>8</v>
      </c>
      <c r="C312" t="s">
        <v>100</v>
      </c>
      <c r="F312" s="9" t="s">
        <v>101</v>
      </c>
    </row>
    <row r="313" spans="1:6">
      <c r="A313" s="8" t="s">
        <v>75</v>
      </c>
      <c r="B313" t="s">
        <v>8</v>
      </c>
      <c r="C313" t="s">
        <v>102</v>
      </c>
      <c r="D313" s="10" t="s">
        <v>22</v>
      </c>
      <c r="F313" s="9" t="s">
        <v>23</v>
      </c>
    </row>
    <row r="314" spans="1:6">
      <c r="A314" s="8" t="s">
        <v>75</v>
      </c>
      <c r="B314" t="s">
        <v>8</v>
      </c>
      <c r="C314" s="9" t="s">
        <v>103</v>
      </c>
      <c r="D314" t="s">
        <v>104</v>
      </c>
      <c r="F314" s="9" t="s">
        <v>105</v>
      </c>
    </row>
    <row r="315" spans="1:6">
      <c r="A315" s="8" t="s">
        <v>75</v>
      </c>
      <c r="B315" t="s">
        <v>8</v>
      </c>
      <c r="C315" t="s">
        <v>106</v>
      </c>
      <c r="D315" s="10" t="s">
        <v>107</v>
      </c>
      <c r="F315" s="9" t="s">
        <v>108</v>
      </c>
    </row>
    <row r="316" spans="1:6">
      <c r="A316" s="8" t="s">
        <v>75</v>
      </c>
      <c r="B316" t="s">
        <v>8</v>
      </c>
      <c r="C316" t="s">
        <v>109</v>
      </c>
      <c r="D316" t="s">
        <v>48</v>
      </c>
      <c r="F316" s="9" t="s">
        <v>49</v>
      </c>
    </row>
    <row r="317" spans="1:6">
      <c r="A317" s="8" t="s">
        <v>75</v>
      </c>
      <c r="B317" t="s">
        <v>8</v>
      </c>
      <c r="C317" t="s">
        <v>110</v>
      </c>
      <c r="D317" t="s">
        <v>45</v>
      </c>
      <c r="F317" s="9" t="s">
        <v>46</v>
      </c>
    </row>
    <row r="318" spans="1:6">
      <c r="A318" s="8" t="s">
        <v>75</v>
      </c>
      <c r="B318" t="s">
        <v>8</v>
      </c>
      <c r="C318" t="s">
        <v>111</v>
      </c>
      <c r="D318" t="s">
        <v>42</v>
      </c>
      <c r="F318" s="9" t="s">
        <v>43</v>
      </c>
    </row>
    <row r="319" spans="1:6">
      <c r="A319" s="8" t="s">
        <v>75</v>
      </c>
      <c r="B319" t="s">
        <v>8</v>
      </c>
      <c r="C319" s="9" t="s">
        <v>112</v>
      </c>
      <c r="D319" t="s">
        <v>113</v>
      </c>
      <c r="F319" s="9" t="s">
        <v>114</v>
      </c>
    </row>
    <row r="320" spans="1:6">
      <c r="A320" s="8" t="s">
        <v>6</v>
      </c>
      <c r="B320" t="s">
        <v>8</v>
      </c>
      <c r="C320" s="9" t="s">
        <v>115</v>
      </c>
      <c r="E320" t="s">
        <v>1</v>
      </c>
      <c r="F320" s="9" t="s">
        <v>116</v>
      </c>
    </row>
    <row r="321" spans="1:6">
      <c r="A321" s="8" t="s">
        <v>11</v>
      </c>
      <c r="B321" t="s">
        <v>8</v>
      </c>
      <c r="C321" s="9" t="s">
        <v>117</v>
      </c>
      <c r="D321">
        <v>15173262789</v>
      </c>
      <c r="E321" t="s">
        <v>1</v>
      </c>
      <c r="F321" s="9" t="s">
        <v>118</v>
      </c>
    </row>
    <row r="322" spans="1:6">
      <c r="A322" s="8" t="s">
        <v>75</v>
      </c>
      <c r="B322" t="s">
        <v>8</v>
      </c>
      <c r="C322" s="9" t="s">
        <v>119</v>
      </c>
      <c r="D322" s="34" t="s">
        <v>269</v>
      </c>
      <c r="F322" s="9" t="s">
        <v>121</v>
      </c>
    </row>
    <row r="323" spans="1:6">
      <c r="A323" s="8" t="s">
        <v>6</v>
      </c>
      <c r="B323" t="s">
        <v>8</v>
      </c>
      <c r="C323" s="9" t="s">
        <v>122</v>
      </c>
      <c r="F323" s="9" t="s">
        <v>123</v>
      </c>
    </row>
    <row r="324" spans="1:6">
      <c r="A324" s="8" t="s">
        <v>75</v>
      </c>
      <c r="B324" t="s">
        <v>8</v>
      </c>
      <c r="C324" t="s">
        <v>124</v>
      </c>
      <c r="D324" s="10" t="s">
        <v>125</v>
      </c>
      <c r="F324" s="9" t="s">
        <v>23</v>
      </c>
    </row>
    <row r="325" spans="1:6">
      <c r="A325" s="8" t="s">
        <v>75</v>
      </c>
      <c r="B325" t="s">
        <v>8</v>
      </c>
      <c r="C325" s="9" t="s">
        <v>126</v>
      </c>
      <c r="D325" t="s">
        <v>127</v>
      </c>
      <c r="F325" s="9" t="s">
        <v>105</v>
      </c>
    </row>
    <row r="326" spans="1:6">
      <c r="A326" s="8" t="s">
        <v>75</v>
      </c>
      <c r="B326" t="s">
        <v>8</v>
      </c>
      <c r="C326" t="s">
        <v>128</v>
      </c>
      <c r="D326" t="s">
        <v>129</v>
      </c>
      <c r="F326" s="9" t="s">
        <v>108</v>
      </c>
    </row>
    <row r="327" spans="1:6">
      <c r="A327" s="8" t="s">
        <v>11</v>
      </c>
      <c r="B327" t="s">
        <v>8</v>
      </c>
      <c r="C327" t="s">
        <v>122</v>
      </c>
      <c r="E327" t="s">
        <v>1</v>
      </c>
      <c r="F327" s="9" t="s">
        <v>130</v>
      </c>
    </row>
    <row r="328" spans="1:6">
      <c r="A328" s="8" t="s">
        <v>6</v>
      </c>
      <c r="B328" t="s">
        <v>8</v>
      </c>
      <c r="C328" t="s">
        <v>122</v>
      </c>
      <c r="E328" t="s">
        <v>1</v>
      </c>
      <c r="F328" s="9" t="s">
        <v>123</v>
      </c>
    </row>
    <row r="329" spans="1:6">
      <c r="A329" s="8" t="s">
        <v>75</v>
      </c>
      <c r="B329" t="s">
        <v>8</v>
      </c>
      <c r="C329" t="s">
        <v>236</v>
      </c>
      <c r="D329" t="s">
        <v>132</v>
      </c>
      <c r="F329" s="9" t="s">
        <v>133</v>
      </c>
    </row>
    <row r="330" spans="1:6">
      <c r="A330" s="8" t="s">
        <v>75</v>
      </c>
      <c r="B330" t="s">
        <v>8</v>
      </c>
      <c r="C330" t="s">
        <v>237</v>
      </c>
      <c r="D330" t="s">
        <v>135</v>
      </c>
      <c r="F330" s="9" t="s">
        <v>136</v>
      </c>
    </row>
    <row r="331" spans="1:6">
      <c r="A331" s="8" t="s">
        <v>75</v>
      </c>
      <c r="B331" t="s">
        <v>8</v>
      </c>
      <c r="C331" t="s">
        <v>238</v>
      </c>
      <c r="D331" t="s">
        <v>138</v>
      </c>
      <c r="F331" s="9" t="s">
        <v>139</v>
      </c>
    </row>
    <row r="332" spans="1:6">
      <c r="A332" s="8" t="s">
        <v>75</v>
      </c>
      <c r="B332" t="s">
        <v>8</v>
      </c>
      <c r="C332" t="s">
        <v>239</v>
      </c>
      <c r="D332">
        <v>1</v>
      </c>
      <c r="F332" s="9" t="s">
        <v>141</v>
      </c>
    </row>
    <row r="333" spans="1:6">
      <c r="A333" s="8" t="s">
        <v>75</v>
      </c>
      <c r="B333" t="s">
        <v>8</v>
      </c>
      <c r="C333" t="s">
        <v>240</v>
      </c>
      <c r="D333">
        <v>197.99</v>
      </c>
      <c r="F333" s="9" t="s">
        <v>143</v>
      </c>
    </row>
    <row r="334" spans="1:6">
      <c r="A334" s="8" t="s">
        <v>75</v>
      </c>
      <c r="B334" t="s">
        <v>8</v>
      </c>
      <c r="C334" t="s">
        <v>241</v>
      </c>
      <c r="E334" t="s">
        <v>1</v>
      </c>
      <c r="F334" s="9" t="s">
        <v>145</v>
      </c>
    </row>
    <row r="335" spans="1:6">
      <c r="A335" s="8" t="s">
        <v>75</v>
      </c>
      <c r="B335" t="s">
        <v>8</v>
      </c>
      <c r="C335" t="s">
        <v>242</v>
      </c>
      <c r="D335" s="20">
        <v>0.17</v>
      </c>
      <c r="F335" s="9" t="s">
        <v>147</v>
      </c>
    </row>
    <row r="336" spans="1:6">
      <c r="A336" s="8" t="s">
        <v>75</v>
      </c>
      <c r="B336" t="s">
        <v>8</v>
      </c>
      <c r="C336" s="34" t="s">
        <v>270</v>
      </c>
      <c r="D336">
        <f>D275</f>
        <v>197.99</v>
      </c>
      <c r="F336" s="9" t="s">
        <v>145</v>
      </c>
    </row>
    <row r="337" spans="1:6">
      <c r="A337" s="8" t="s">
        <v>75</v>
      </c>
      <c r="B337" t="s">
        <v>8</v>
      </c>
      <c r="C337" t="s">
        <v>153</v>
      </c>
      <c r="D337" s="24">
        <f>D276</f>
        <v>28.77</v>
      </c>
      <c r="F337" s="9" t="s">
        <v>154</v>
      </c>
    </row>
    <row r="338" spans="1:6">
      <c r="A338" s="8" t="s">
        <v>75</v>
      </c>
      <c r="B338" t="s">
        <v>8</v>
      </c>
      <c r="C338" t="s">
        <v>160</v>
      </c>
      <c r="D338" t="s">
        <v>132</v>
      </c>
      <c r="F338" s="9" t="s">
        <v>133</v>
      </c>
    </row>
    <row r="339" spans="1:6">
      <c r="A339" s="8" t="s">
        <v>75</v>
      </c>
      <c r="B339" t="s">
        <v>8</v>
      </c>
      <c r="C339" t="s">
        <v>161</v>
      </c>
      <c r="D339" s="28">
        <f>D278</f>
        <v>-25.74</v>
      </c>
      <c r="F339" s="9" t="s">
        <v>162</v>
      </c>
    </row>
    <row r="340" spans="1:6">
      <c r="A340" s="8" t="s">
        <v>75</v>
      </c>
      <c r="B340" t="s">
        <v>8</v>
      </c>
      <c r="C340" t="s">
        <v>163</v>
      </c>
      <c r="D340" s="20">
        <v>0.17</v>
      </c>
      <c r="F340" s="9" t="s">
        <v>147</v>
      </c>
    </row>
    <row r="341" spans="1:6">
      <c r="A341" s="8" t="s">
        <v>75</v>
      </c>
      <c r="B341" t="s">
        <v>8</v>
      </c>
      <c r="C341" t="s">
        <v>164</v>
      </c>
      <c r="D341">
        <f>ROUND(D339/(1+D340)*D340,2)</f>
        <v>-3.74</v>
      </c>
      <c r="F341" s="9" t="s">
        <v>165</v>
      </c>
    </row>
    <row r="342" spans="1:6">
      <c r="A342" s="8" t="s">
        <v>75</v>
      </c>
      <c r="B342" t="s">
        <v>8</v>
      </c>
      <c r="C342" t="s">
        <v>167</v>
      </c>
      <c r="D342" t="s">
        <v>168</v>
      </c>
      <c r="F342" s="9" t="s">
        <v>133</v>
      </c>
    </row>
    <row r="343" spans="1:6">
      <c r="A343" s="8" t="s">
        <v>75</v>
      </c>
      <c r="B343" t="s">
        <v>8</v>
      </c>
      <c r="C343" t="s">
        <v>169</v>
      </c>
      <c r="D343" t="s">
        <v>170</v>
      </c>
      <c r="F343" s="9" t="s">
        <v>136</v>
      </c>
    </row>
    <row r="344" spans="1:6">
      <c r="A344" s="8" t="s">
        <v>75</v>
      </c>
      <c r="B344" t="s">
        <v>8</v>
      </c>
      <c r="C344" t="s">
        <v>171</v>
      </c>
      <c r="D344" t="s">
        <v>138</v>
      </c>
      <c r="F344" s="9" t="s">
        <v>139</v>
      </c>
    </row>
    <row r="345" spans="1:6">
      <c r="A345" s="8" t="s">
        <v>75</v>
      </c>
      <c r="B345" t="s">
        <v>8</v>
      </c>
      <c r="C345" t="s">
        <v>172</v>
      </c>
      <c r="D345">
        <v>2</v>
      </c>
      <c r="F345" s="9" t="s">
        <v>141</v>
      </c>
    </row>
    <row r="346" spans="1:6">
      <c r="A346" s="8" t="s">
        <v>75</v>
      </c>
      <c r="B346" t="s">
        <v>8</v>
      </c>
      <c r="C346" t="s">
        <v>173</v>
      </c>
      <c r="D346">
        <v>98.777000000000001</v>
      </c>
      <c r="F346" s="9" t="s">
        <v>143</v>
      </c>
    </row>
    <row r="347" spans="1:6">
      <c r="A347" s="8" t="s">
        <v>75</v>
      </c>
      <c r="B347" t="s">
        <v>8</v>
      </c>
      <c r="C347" t="s">
        <v>174</v>
      </c>
      <c r="E347" t="s">
        <v>1</v>
      </c>
      <c r="F347" s="9" t="s">
        <v>145</v>
      </c>
    </row>
    <row r="348" spans="1:6">
      <c r="A348" s="8" t="s">
        <v>75</v>
      </c>
      <c r="B348" t="s">
        <v>8</v>
      </c>
      <c r="C348" t="s">
        <v>175</v>
      </c>
      <c r="D348" s="20">
        <v>0.13</v>
      </c>
      <c r="F348" s="9" t="s">
        <v>147</v>
      </c>
    </row>
    <row r="349" spans="1:6">
      <c r="A349" s="8" t="s">
        <v>75</v>
      </c>
      <c r="B349" t="s">
        <v>8</v>
      </c>
      <c r="C349" t="s">
        <v>176</v>
      </c>
      <c r="D349" t="s">
        <v>177</v>
      </c>
      <c r="F349" s="9" t="s">
        <v>149</v>
      </c>
    </row>
    <row r="350" spans="1:6">
      <c r="A350" s="8" t="s">
        <v>75</v>
      </c>
      <c r="B350" t="s">
        <v>8</v>
      </c>
      <c r="C350" t="s">
        <v>218</v>
      </c>
      <c r="D350">
        <v>12.55</v>
      </c>
      <c r="F350" s="9" t="s">
        <v>151</v>
      </c>
    </row>
    <row r="351" spans="1:6">
      <c r="A351" s="8" t="s">
        <v>75</v>
      </c>
      <c r="B351" t="s">
        <v>8</v>
      </c>
      <c r="C351" t="s">
        <v>174</v>
      </c>
      <c r="D351">
        <f>ROUND(D345*D346,2)</f>
        <v>197.55</v>
      </c>
      <c r="F351" s="9" t="s">
        <v>178</v>
      </c>
    </row>
    <row r="352" spans="1:6">
      <c r="A352" s="8" t="s">
        <v>75</v>
      </c>
      <c r="B352" t="s">
        <v>8</v>
      </c>
      <c r="C352" t="s">
        <v>179</v>
      </c>
      <c r="D352" s="24">
        <f>ROUND(D351/(1+D348)*D348,2)</f>
        <v>22.73</v>
      </c>
      <c r="F352" s="9" t="s">
        <v>180</v>
      </c>
    </row>
    <row r="353" spans="1:6">
      <c r="A353" s="8" t="s">
        <v>75</v>
      </c>
      <c r="B353" t="s">
        <v>8</v>
      </c>
      <c r="C353" t="s">
        <v>184</v>
      </c>
      <c r="D353" t="s">
        <v>220</v>
      </c>
      <c r="F353" s="9" t="s">
        <v>133</v>
      </c>
    </row>
    <row r="354" spans="1:6">
      <c r="A354" s="8" t="s">
        <v>75</v>
      </c>
      <c r="B354" t="s">
        <v>8</v>
      </c>
      <c r="C354" t="s">
        <v>185</v>
      </c>
      <c r="D354">
        <f>D293</f>
        <v>-12.55</v>
      </c>
      <c r="F354" s="9" t="s">
        <v>143</v>
      </c>
    </row>
    <row r="355" spans="1:6">
      <c r="A355" s="8" t="s">
        <v>75</v>
      </c>
      <c r="B355" t="s">
        <v>8</v>
      </c>
      <c r="C355" t="s">
        <v>186</v>
      </c>
      <c r="D355" s="20">
        <v>0.13</v>
      </c>
      <c r="F355" s="9" t="s">
        <v>147</v>
      </c>
    </row>
    <row r="356" spans="1:6">
      <c r="A356" s="8" t="s">
        <v>75</v>
      </c>
      <c r="B356" t="s">
        <v>8</v>
      </c>
      <c r="C356" t="s">
        <v>187</v>
      </c>
      <c r="D356">
        <f>ROUND(D354/(1+D355)*D355,2)</f>
        <v>-1.44</v>
      </c>
      <c r="F356" s="9" t="s">
        <v>145</v>
      </c>
    </row>
    <row r="357" spans="1:6">
      <c r="A357" s="8" t="s">
        <v>75</v>
      </c>
      <c r="B357" t="s">
        <v>8</v>
      </c>
      <c r="C357" s="34" t="s">
        <v>256</v>
      </c>
      <c r="D357" s="34" t="s">
        <v>252</v>
      </c>
      <c r="F357" s="9" t="s">
        <v>133</v>
      </c>
    </row>
    <row r="358" spans="1:6">
      <c r="A358" s="8" t="s">
        <v>75</v>
      </c>
      <c r="B358" t="s">
        <v>8</v>
      </c>
      <c r="C358" s="34" t="s">
        <v>257</v>
      </c>
      <c r="D358" s="34" t="s">
        <v>253</v>
      </c>
      <c r="F358" s="9" t="s">
        <v>136</v>
      </c>
    </row>
    <row r="359" spans="1:6">
      <c r="A359" s="8" t="s">
        <v>75</v>
      </c>
      <c r="B359" t="s">
        <v>8</v>
      </c>
      <c r="C359" s="34" t="s">
        <v>258</v>
      </c>
      <c r="D359" t="s">
        <v>138</v>
      </c>
      <c r="F359" s="9" t="s">
        <v>139</v>
      </c>
    </row>
    <row r="360" spans="1:6">
      <c r="A360" s="8" t="s">
        <v>75</v>
      </c>
      <c r="B360" t="s">
        <v>8</v>
      </c>
      <c r="C360" s="34" t="s">
        <v>254</v>
      </c>
      <c r="D360">
        <f>D299</f>
        <v>6.3672769999999996</v>
      </c>
      <c r="F360" s="39" t="s">
        <v>255</v>
      </c>
    </row>
    <row r="361" spans="1:6" ht="14.25" customHeight="1">
      <c r="A361" s="8" t="s">
        <v>75</v>
      </c>
      <c r="B361" t="s">
        <v>8</v>
      </c>
      <c r="C361" s="34" t="s">
        <v>249</v>
      </c>
      <c r="D361" s="30">
        <f>D300</f>
        <v>50.545939810699998</v>
      </c>
      <c r="E361" s="34"/>
      <c r="F361" s="9" t="s">
        <v>143</v>
      </c>
    </row>
    <row r="362" spans="1:6">
      <c r="A362" s="8" t="s">
        <v>75</v>
      </c>
      <c r="B362" t="s">
        <v>8</v>
      </c>
      <c r="C362" s="34" t="s">
        <v>250</v>
      </c>
      <c r="D362" s="31">
        <f>D301</f>
        <v>321.83999999999997</v>
      </c>
      <c r="F362" s="9" t="s">
        <v>145</v>
      </c>
    </row>
    <row r="363" spans="1:6">
      <c r="A363" s="8" t="s">
        <v>75</v>
      </c>
      <c r="B363" t="s">
        <v>8</v>
      </c>
      <c r="C363" s="34" t="s">
        <v>251</v>
      </c>
      <c r="D363" s="20">
        <v>0.11</v>
      </c>
      <c r="F363" s="9" t="s">
        <v>147</v>
      </c>
    </row>
    <row r="364" spans="1:6">
      <c r="A364" s="8" t="s">
        <v>75</v>
      </c>
      <c r="B364" t="s">
        <v>8</v>
      </c>
      <c r="C364" s="34" t="s">
        <v>267</v>
      </c>
      <c r="D364" s="28">
        <f>D303</f>
        <v>31.89</v>
      </c>
      <c r="F364" s="41" t="s">
        <v>268</v>
      </c>
    </row>
    <row r="365" spans="1:6">
      <c r="A365" s="8" t="s">
        <v>75</v>
      </c>
      <c r="B365" t="s">
        <v>8</v>
      </c>
      <c r="C365" s="34" t="s">
        <v>221</v>
      </c>
      <c r="D365" s="40" t="str">
        <f>D304</f>
        <v>￥ 679.09</v>
      </c>
      <c r="F365" s="9" t="s">
        <v>189</v>
      </c>
    </row>
    <row r="366" spans="1:6">
      <c r="A366" s="8" t="s">
        <v>75</v>
      </c>
      <c r="B366" t="s">
        <v>8</v>
      </c>
      <c r="C366" t="s">
        <v>190</v>
      </c>
      <c r="D366" s="27" t="str">
        <f>D305</f>
        <v>￥ 78.21</v>
      </c>
      <c r="F366" s="9" t="s">
        <v>191</v>
      </c>
    </row>
    <row r="367" spans="1:6">
      <c r="A367" s="8" t="s">
        <v>75</v>
      </c>
      <c r="B367" t="s">
        <v>8</v>
      </c>
      <c r="C367" t="s">
        <v>192</v>
      </c>
      <c r="D367" s="28" t="str">
        <f>D306</f>
        <v>陆佰柒拾玖元零玖分</v>
      </c>
      <c r="F367" s="9" t="s">
        <v>193</v>
      </c>
    </row>
    <row r="368" spans="1:6">
      <c r="A368" s="8" t="s">
        <v>75</v>
      </c>
      <c r="B368" t="s">
        <v>8</v>
      </c>
      <c r="C368" t="s">
        <v>194</v>
      </c>
      <c r="D368" s="31" t="str">
        <f>D307</f>
        <v>￥ 679.09</v>
      </c>
      <c r="F368" s="9" t="s">
        <v>195</v>
      </c>
    </row>
    <row r="369" spans="1:6">
      <c r="A369" s="8" t="s">
        <v>75</v>
      </c>
      <c r="B369" t="s">
        <v>8</v>
      </c>
      <c r="C369" t="s">
        <v>181</v>
      </c>
      <c r="D369" s="34" t="s">
        <v>245</v>
      </c>
    </row>
    <row r="370" spans="1:6" s="37" customFormat="1">
      <c r="C370" s="38" t="s">
        <v>279</v>
      </c>
      <c r="E370" s="38" t="s">
        <v>235</v>
      </c>
    </row>
    <row r="371" spans="1:6">
      <c r="A371" s="36" t="s">
        <v>273</v>
      </c>
      <c r="B371" t="s">
        <v>8</v>
      </c>
      <c r="C371" s="9" t="s">
        <v>98</v>
      </c>
      <c r="D371" s="48" t="s">
        <v>282</v>
      </c>
      <c r="F371" s="9" t="s">
        <v>99</v>
      </c>
    </row>
    <row r="372" spans="1:6">
      <c r="A372" s="8" t="s">
        <v>11</v>
      </c>
      <c r="B372" t="s">
        <v>8</v>
      </c>
      <c r="C372" s="9" t="s">
        <v>112</v>
      </c>
      <c r="D372" t="s">
        <v>113</v>
      </c>
      <c r="F372" s="9" t="s">
        <v>114</v>
      </c>
    </row>
    <row r="373" spans="1:6">
      <c r="A373" s="8" t="s">
        <v>6</v>
      </c>
      <c r="B373" t="s">
        <v>8</v>
      </c>
      <c r="C373" s="9" t="s">
        <v>115</v>
      </c>
      <c r="E373" t="s">
        <v>1</v>
      </c>
      <c r="F373" s="9" t="s">
        <v>116</v>
      </c>
    </row>
    <row r="374" spans="1:6">
      <c r="A374" s="8" t="s">
        <v>11</v>
      </c>
      <c r="B374" t="s">
        <v>8</v>
      </c>
      <c r="C374" s="9" t="s">
        <v>117</v>
      </c>
      <c r="D374">
        <v>15173262789</v>
      </c>
      <c r="E374" t="s">
        <v>1</v>
      </c>
      <c r="F374" s="9" t="s">
        <v>118</v>
      </c>
    </row>
    <row r="375" spans="1:6">
      <c r="A375" s="8" t="s">
        <v>11</v>
      </c>
      <c r="B375" t="s">
        <v>8</v>
      </c>
      <c r="C375" s="9" t="s">
        <v>119</v>
      </c>
      <c r="D375" s="34" t="s">
        <v>274</v>
      </c>
      <c r="F375" s="9" t="s">
        <v>121</v>
      </c>
    </row>
    <row r="376" spans="1:6">
      <c r="A376" s="8" t="s">
        <v>6</v>
      </c>
      <c r="B376" t="s">
        <v>8</v>
      </c>
      <c r="C376" s="9" t="s">
        <v>122</v>
      </c>
      <c r="F376" s="9" t="s">
        <v>123</v>
      </c>
    </row>
    <row r="377" spans="1:6">
      <c r="A377" s="8" t="s">
        <v>11</v>
      </c>
      <c r="B377" t="s">
        <v>8</v>
      </c>
      <c r="C377" t="s">
        <v>124</v>
      </c>
      <c r="D377" s="10" t="s">
        <v>125</v>
      </c>
      <c r="F377" s="9" t="s">
        <v>23</v>
      </c>
    </row>
    <row r="378" spans="1:6">
      <c r="A378" s="8" t="s">
        <v>11</v>
      </c>
      <c r="B378" t="s">
        <v>8</v>
      </c>
      <c r="C378" s="9" t="s">
        <v>126</v>
      </c>
      <c r="D378" s="34" t="s">
        <v>276</v>
      </c>
      <c r="F378" s="9" t="s">
        <v>105</v>
      </c>
    </row>
    <row r="379" spans="1:6">
      <c r="A379" s="8" t="s">
        <v>11</v>
      </c>
      <c r="B379" t="s">
        <v>8</v>
      </c>
      <c r="C379" t="s">
        <v>128</v>
      </c>
      <c r="D379" s="34" t="s">
        <v>275</v>
      </c>
      <c r="F379" s="9" t="s">
        <v>108</v>
      </c>
    </row>
    <row r="380" spans="1:6">
      <c r="A380" s="8" t="s">
        <v>11</v>
      </c>
      <c r="B380" t="s">
        <v>8</v>
      </c>
      <c r="C380" t="s">
        <v>122</v>
      </c>
      <c r="E380" t="s">
        <v>1</v>
      </c>
      <c r="F380" s="9" t="s">
        <v>130</v>
      </c>
    </row>
    <row r="381" spans="1:6">
      <c r="A381" s="8" t="s">
        <v>6</v>
      </c>
      <c r="B381" t="s">
        <v>8</v>
      </c>
      <c r="C381" t="s">
        <v>122</v>
      </c>
      <c r="E381" t="s">
        <v>1</v>
      </c>
      <c r="F381" s="9" t="s">
        <v>123</v>
      </c>
    </row>
    <row r="382" spans="1:6">
      <c r="A382" s="8" t="s">
        <v>11</v>
      </c>
      <c r="B382" t="s">
        <v>8</v>
      </c>
      <c r="C382" t="s">
        <v>236</v>
      </c>
      <c r="D382" s="34" t="s">
        <v>277</v>
      </c>
      <c r="F382" s="9" t="s">
        <v>133</v>
      </c>
    </row>
    <row r="383" spans="1:6">
      <c r="A383" s="8" t="s">
        <v>11</v>
      </c>
      <c r="B383" t="s">
        <v>8</v>
      </c>
      <c r="C383" t="s">
        <v>237</v>
      </c>
      <c r="D383" s="34" t="s">
        <v>278</v>
      </c>
      <c r="F383" s="9" t="s">
        <v>136</v>
      </c>
    </row>
    <row r="384" spans="1:6">
      <c r="A384" s="8" t="s">
        <v>11</v>
      </c>
      <c r="B384" t="s">
        <v>8</v>
      </c>
      <c r="C384" t="s">
        <v>238</v>
      </c>
      <c r="D384" t="s">
        <v>138</v>
      </c>
      <c r="F384" s="9" t="s">
        <v>139</v>
      </c>
    </row>
    <row r="385" spans="1:6">
      <c r="A385" s="8" t="s">
        <v>11</v>
      </c>
      <c r="B385" t="s">
        <v>8</v>
      </c>
      <c r="C385" t="s">
        <v>239</v>
      </c>
      <c r="D385">
        <v>1111</v>
      </c>
      <c r="F385" s="9" t="s">
        <v>141</v>
      </c>
    </row>
    <row r="386" spans="1:6">
      <c r="A386" s="8" t="s">
        <v>11</v>
      </c>
      <c r="B386" t="s">
        <v>8</v>
      </c>
      <c r="C386" t="s">
        <v>240</v>
      </c>
      <c r="D386">
        <v>1111</v>
      </c>
      <c r="F386" s="9" t="s">
        <v>143</v>
      </c>
    </row>
    <row r="387" spans="1:6">
      <c r="A387" s="8" t="s">
        <v>11</v>
      </c>
      <c r="B387" t="s">
        <v>8</v>
      </c>
      <c r="C387" t="s">
        <v>241</v>
      </c>
      <c r="D387">
        <v>111</v>
      </c>
      <c r="E387" t="s">
        <v>1</v>
      </c>
      <c r="F387" s="9" t="s">
        <v>145</v>
      </c>
    </row>
    <row r="388" spans="1:6">
      <c r="A388" s="36" t="s">
        <v>273</v>
      </c>
      <c r="B388" t="s">
        <v>8</v>
      </c>
      <c r="C388" t="s">
        <v>242</v>
      </c>
      <c r="D388" s="20">
        <v>0.17</v>
      </c>
      <c r="F388" s="9" t="s">
        <v>147</v>
      </c>
    </row>
    <row r="389" spans="1:6">
      <c r="A389" s="8" t="s">
        <v>11</v>
      </c>
      <c r="B389" t="s">
        <v>8</v>
      </c>
      <c r="C389" s="34" t="s">
        <v>270</v>
      </c>
      <c r="D389">
        <v>12</v>
      </c>
      <c r="F389" s="9" t="s">
        <v>145</v>
      </c>
    </row>
    <row r="390" spans="1:6">
      <c r="A390" s="8" t="s">
        <v>11</v>
      </c>
      <c r="B390" t="s">
        <v>8</v>
      </c>
      <c r="C390" t="s">
        <v>153</v>
      </c>
      <c r="D390" s="24">
        <f>D336</f>
        <v>197.99</v>
      </c>
      <c r="F390" s="9" t="s">
        <v>154</v>
      </c>
    </row>
    <row r="391" spans="1:6">
      <c r="A391" s="8" t="s">
        <v>11</v>
      </c>
      <c r="B391" t="s">
        <v>8</v>
      </c>
      <c r="C391" t="s">
        <v>160</v>
      </c>
      <c r="D391" t="s">
        <v>132</v>
      </c>
      <c r="F391" s="9" t="s">
        <v>133</v>
      </c>
    </row>
    <row r="392" spans="1:6">
      <c r="A392" s="8" t="s">
        <v>11</v>
      </c>
      <c r="B392" t="s">
        <v>8</v>
      </c>
      <c r="C392" t="s">
        <v>161</v>
      </c>
      <c r="D392" s="28" t="str">
        <f>D338</f>
        <v>套刀1</v>
      </c>
      <c r="F392" s="9" t="s">
        <v>162</v>
      </c>
    </row>
    <row r="393" spans="1:6">
      <c r="A393" s="8" t="s">
        <v>11</v>
      </c>
      <c r="B393" t="s">
        <v>8</v>
      </c>
      <c r="C393" t="s">
        <v>163</v>
      </c>
      <c r="D393" s="20">
        <v>0.17</v>
      </c>
      <c r="F393" s="9" t="s">
        <v>147</v>
      </c>
    </row>
    <row r="394" spans="1:6">
      <c r="A394" s="8" t="s">
        <v>11</v>
      </c>
      <c r="B394" t="s">
        <v>8</v>
      </c>
      <c r="C394" t="s">
        <v>164</v>
      </c>
      <c r="D394" t="e">
        <f>ROUND(D392/(1+D393)*D393,2)</f>
        <v>#VALUE!</v>
      </c>
      <c r="F394" s="9" t="s">
        <v>165</v>
      </c>
    </row>
    <row r="395" spans="1:6">
      <c r="A395" s="8" t="s">
        <v>11</v>
      </c>
      <c r="B395" t="s">
        <v>8</v>
      </c>
      <c r="C395" t="s">
        <v>167</v>
      </c>
      <c r="D395" t="s">
        <v>168</v>
      </c>
      <c r="F395" s="9" t="s">
        <v>133</v>
      </c>
    </row>
    <row r="396" spans="1:6">
      <c r="A396" s="8" t="s">
        <v>11</v>
      </c>
      <c r="B396" t="s">
        <v>8</v>
      </c>
      <c r="C396" t="s">
        <v>169</v>
      </c>
      <c r="D396" t="s">
        <v>170</v>
      </c>
      <c r="F396" s="9" t="s">
        <v>136</v>
      </c>
    </row>
    <row r="397" spans="1:6">
      <c r="A397" s="8" t="s">
        <v>11</v>
      </c>
      <c r="B397" t="s">
        <v>8</v>
      </c>
      <c r="C397" t="s">
        <v>171</v>
      </c>
      <c r="D397" t="s">
        <v>138</v>
      </c>
      <c r="F397" s="9" t="s">
        <v>139</v>
      </c>
    </row>
    <row r="398" spans="1:6">
      <c r="A398" s="8" t="s">
        <v>11</v>
      </c>
      <c r="B398" t="s">
        <v>8</v>
      </c>
      <c r="C398" t="s">
        <v>172</v>
      </c>
      <c r="D398">
        <v>2</v>
      </c>
      <c r="F398" s="9" t="s">
        <v>141</v>
      </c>
    </row>
    <row r="399" spans="1:6">
      <c r="A399" s="8" t="s">
        <v>11</v>
      </c>
      <c r="B399" t="s">
        <v>8</v>
      </c>
      <c r="C399" t="s">
        <v>173</v>
      </c>
      <c r="D399">
        <v>98.777000000000001</v>
      </c>
      <c r="F399" s="9" t="s">
        <v>143</v>
      </c>
    </row>
    <row r="400" spans="1:6">
      <c r="A400" s="8" t="s">
        <v>11</v>
      </c>
      <c r="B400" t="s">
        <v>8</v>
      </c>
      <c r="C400" t="s">
        <v>174</v>
      </c>
      <c r="E400" t="s">
        <v>1</v>
      </c>
      <c r="F400" s="9" t="s">
        <v>145</v>
      </c>
    </row>
    <row r="401" spans="1:6">
      <c r="A401" s="8" t="s">
        <v>11</v>
      </c>
      <c r="B401" t="s">
        <v>8</v>
      </c>
      <c r="C401" t="s">
        <v>175</v>
      </c>
      <c r="D401" s="20">
        <v>0.13</v>
      </c>
      <c r="F401" s="9" t="s">
        <v>147</v>
      </c>
    </row>
    <row r="402" spans="1:6">
      <c r="A402" s="8" t="s">
        <v>11</v>
      </c>
      <c r="B402" t="s">
        <v>8</v>
      </c>
      <c r="C402" t="s">
        <v>176</v>
      </c>
      <c r="D402" t="s">
        <v>177</v>
      </c>
      <c r="F402" s="9" t="s">
        <v>149</v>
      </c>
    </row>
    <row r="403" spans="1:6">
      <c r="A403" s="8" t="s">
        <v>11</v>
      </c>
      <c r="B403" t="s">
        <v>8</v>
      </c>
      <c r="C403" t="s">
        <v>218</v>
      </c>
      <c r="D403">
        <v>12.55</v>
      </c>
      <c r="F403" s="9" t="s">
        <v>151</v>
      </c>
    </row>
    <row r="404" spans="1:6">
      <c r="A404" s="8" t="s">
        <v>11</v>
      </c>
      <c r="B404" t="s">
        <v>8</v>
      </c>
      <c r="C404" t="s">
        <v>174</v>
      </c>
      <c r="D404">
        <f>ROUND(D398*D399,2)</f>
        <v>197.55</v>
      </c>
      <c r="F404" s="9" t="s">
        <v>178</v>
      </c>
    </row>
    <row r="405" spans="1:6">
      <c r="A405" s="8" t="s">
        <v>11</v>
      </c>
      <c r="B405" t="s">
        <v>8</v>
      </c>
      <c r="C405" t="s">
        <v>179</v>
      </c>
      <c r="D405" s="24">
        <f>ROUND(D404/(1+D401)*D401,2)</f>
        <v>22.73</v>
      </c>
      <c r="F405" s="9" t="s">
        <v>180</v>
      </c>
    </row>
    <row r="406" spans="1:6">
      <c r="A406" s="8" t="s">
        <v>11</v>
      </c>
      <c r="B406" t="s">
        <v>8</v>
      </c>
      <c r="C406" t="s">
        <v>184</v>
      </c>
      <c r="D406" t="s">
        <v>220</v>
      </c>
      <c r="F406" s="9" t="s">
        <v>133</v>
      </c>
    </row>
    <row r="407" spans="1:6">
      <c r="A407" s="8" t="s">
        <v>11</v>
      </c>
      <c r="B407" t="s">
        <v>8</v>
      </c>
      <c r="C407" t="s">
        <v>185</v>
      </c>
      <c r="D407" t="str">
        <f>D353</f>
        <v>套刀2</v>
      </c>
      <c r="F407" s="9" t="s">
        <v>143</v>
      </c>
    </row>
    <row r="408" spans="1:6">
      <c r="A408" s="8" t="s">
        <v>11</v>
      </c>
      <c r="B408" t="s">
        <v>8</v>
      </c>
      <c r="C408" t="s">
        <v>186</v>
      </c>
      <c r="D408" s="20">
        <v>0.13</v>
      </c>
      <c r="F408" s="9" t="s">
        <v>147</v>
      </c>
    </row>
    <row r="409" spans="1:6">
      <c r="A409" s="8" t="s">
        <v>11</v>
      </c>
      <c r="B409" t="s">
        <v>8</v>
      </c>
      <c r="C409" t="s">
        <v>187</v>
      </c>
      <c r="D409" t="e">
        <f>ROUND(D407/(1+D408)*D408,2)</f>
        <v>#VALUE!</v>
      </c>
      <c r="F409" s="9" t="s">
        <v>145</v>
      </c>
    </row>
    <row r="410" spans="1:6">
      <c r="A410" s="8" t="s">
        <v>11</v>
      </c>
      <c r="B410" t="s">
        <v>8</v>
      </c>
      <c r="C410" s="34" t="s">
        <v>256</v>
      </c>
      <c r="D410" s="34" t="s">
        <v>252</v>
      </c>
      <c r="F410" s="9" t="s">
        <v>133</v>
      </c>
    </row>
    <row r="411" spans="1:6">
      <c r="A411" s="8" t="s">
        <v>11</v>
      </c>
      <c r="B411" t="s">
        <v>8</v>
      </c>
      <c r="C411" s="34" t="s">
        <v>257</v>
      </c>
      <c r="D411" s="34" t="s">
        <v>253</v>
      </c>
      <c r="F411" s="9" t="s">
        <v>136</v>
      </c>
    </row>
    <row r="412" spans="1:6">
      <c r="A412" s="8" t="s">
        <v>11</v>
      </c>
      <c r="B412" t="s">
        <v>8</v>
      </c>
      <c r="C412" s="34" t="s">
        <v>258</v>
      </c>
      <c r="D412" t="s">
        <v>138</v>
      </c>
      <c r="F412" s="9" t="s">
        <v>139</v>
      </c>
    </row>
    <row r="413" spans="1:6">
      <c r="A413" s="8" t="s">
        <v>11</v>
      </c>
      <c r="B413" t="s">
        <v>8</v>
      </c>
      <c r="C413" s="34" t="s">
        <v>254</v>
      </c>
      <c r="D413" t="str">
        <f>D359</f>
        <v>套</v>
      </c>
      <c r="F413" s="39" t="s">
        <v>255</v>
      </c>
    </row>
    <row r="414" spans="1:6" ht="14.25" customHeight="1">
      <c r="A414" s="8" t="s">
        <v>11</v>
      </c>
      <c r="B414" t="s">
        <v>8</v>
      </c>
      <c r="C414" s="34" t="s">
        <v>249</v>
      </c>
      <c r="D414" s="30">
        <f>D360</f>
        <v>6.3672769999999996</v>
      </c>
      <c r="E414" s="34"/>
      <c r="F414" s="9" t="s">
        <v>143</v>
      </c>
    </row>
    <row r="415" spans="1:6">
      <c r="A415" s="8" t="s">
        <v>11</v>
      </c>
      <c r="B415" t="s">
        <v>8</v>
      </c>
      <c r="C415" s="34" t="s">
        <v>250</v>
      </c>
      <c r="D415" s="31">
        <f>D361</f>
        <v>50.545939810699998</v>
      </c>
      <c r="F415" s="9" t="s">
        <v>145</v>
      </c>
    </row>
    <row r="416" spans="1:6">
      <c r="A416" s="8" t="s">
        <v>11</v>
      </c>
      <c r="B416" t="s">
        <v>8</v>
      </c>
      <c r="C416" s="34" t="s">
        <v>251</v>
      </c>
      <c r="D416" s="20">
        <v>0.11</v>
      </c>
      <c r="F416" s="9" t="s">
        <v>147</v>
      </c>
    </row>
    <row r="417" spans="1:6">
      <c r="A417" s="8" t="s">
        <v>11</v>
      </c>
      <c r="B417" t="s">
        <v>8</v>
      </c>
      <c r="C417" s="34" t="s">
        <v>267</v>
      </c>
      <c r="D417" s="28">
        <f>D363</f>
        <v>0.11</v>
      </c>
      <c r="F417" s="41" t="s">
        <v>268</v>
      </c>
    </row>
    <row r="418" spans="1:6">
      <c r="A418" s="8" t="s">
        <v>11</v>
      </c>
      <c r="B418" t="s">
        <v>8</v>
      </c>
      <c r="C418" s="34" t="s">
        <v>221</v>
      </c>
      <c r="D418" s="40">
        <f>D364</f>
        <v>31.89</v>
      </c>
      <c r="F418" s="9" t="s">
        <v>189</v>
      </c>
    </row>
    <row r="419" spans="1:6">
      <c r="A419" s="8" t="s">
        <v>11</v>
      </c>
      <c r="B419" t="s">
        <v>8</v>
      </c>
      <c r="C419" t="s">
        <v>190</v>
      </c>
      <c r="D419" s="27" t="str">
        <f>D365</f>
        <v>￥ 679.09</v>
      </c>
      <c r="F419" s="9" t="s">
        <v>191</v>
      </c>
    </row>
    <row r="420" spans="1:6">
      <c r="A420" s="8" t="s">
        <v>11</v>
      </c>
      <c r="B420" t="s">
        <v>8</v>
      </c>
      <c r="C420" t="s">
        <v>192</v>
      </c>
      <c r="D420" s="28" t="str">
        <f>D366</f>
        <v>￥ 78.21</v>
      </c>
      <c r="F420" s="9" t="s">
        <v>193</v>
      </c>
    </row>
    <row r="421" spans="1:6">
      <c r="A421" s="8" t="s">
        <v>11</v>
      </c>
      <c r="B421" t="s">
        <v>8</v>
      </c>
      <c r="C421" t="s">
        <v>194</v>
      </c>
      <c r="D421" s="31" t="str">
        <f>D367</f>
        <v>陆佰柒拾玖元零玖分</v>
      </c>
      <c r="F421" s="9" t="s">
        <v>195</v>
      </c>
    </row>
    <row r="422" spans="1:6">
      <c r="A422" s="8" t="s">
        <v>11</v>
      </c>
      <c r="B422" t="s">
        <v>8</v>
      </c>
      <c r="C422" t="s">
        <v>181</v>
      </c>
      <c r="D422" s="34" t="s">
        <v>245</v>
      </c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T420I</cp:lastModifiedBy>
  <dcterms:created xsi:type="dcterms:W3CDTF">2006-09-13T11:21:00Z</dcterms:created>
  <dcterms:modified xsi:type="dcterms:W3CDTF">2017-04-21T08:04:05Z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