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教學文" sheetId="1" r:id="rId4"/>
    <sheet state="visible" name="周年慶價目表" sheetId="2" r:id="rId5"/>
  </sheets>
  <definedNames/>
  <calcPr/>
</workbook>
</file>

<file path=xl/sharedStrings.xml><?xml version="1.0" encoding="utf-8"?>
<sst xmlns="http://schemas.openxmlformats.org/spreadsheetml/2006/main" count="26" uniqueCount="26">
  <si>
    <r>
      <t>【第一次使用注意】
這是一份公共檔案，無法直接編輯，</t>
    </r>
    <r>
      <rPr>
        <color rgb="FFFF0000"/>
      </rPr>
      <t>請</t>
    </r>
    <r>
      <rPr>
        <b/>
        <color rgb="FFFF0000"/>
        <sz val="14.0"/>
      </rPr>
      <t>建立副本</t>
    </r>
    <r>
      <rPr>
        <color rgb="FFFF0000"/>
      </rPr>
      <t>到自己的雲端硬碟後，再開始編輯</t>
    </r>
    <r>
      <t>（如圖所示）。
使用說明：僅需在A欄位，手動輸入股票代碼。(如：AAPL、GOOGL)
即可自動換算目前價位、本益比(PE)高低、近年最高價(High52)及約打多少折？
鴕鳥胃</t>
    </r>
  </si>
  <si>
    <t>Stock</t>
  </si>
  <si>
    <t>Price</t>
  </si>
  <si>
    <t>PE</t>
  </si>
  <si>
    <t>High52</t>
  </si>
  <si>
    <t>打幾折</t>
  </si>
  <si>
    <t>AAPL</t>
  </si>
  <si>
    <t>GOOGL</t>
  </si>
  <si>
    <t>NFLX</t>
  </si>
  <si>
    <t>AMZN</t>
  </si>
  <si>
    <t>MSFT</t>
  </si>
  <si>
    <t>FB</t>
  </si>
  <si>
    <t>NVDA</t>
  </si>
  <si>
    <t>TSM</t>
  </si>
  <si>
    <t>V</t>
  </si>
  <si>
    <t>MA</t>
  </si>
  <si>
    <t>MCD</t>
  </si>
  <si>
    <t>ADBE</t>
  </si>
  <si>
    <t>AMD</t>
  </si>
  <si>
    <t>BKNG</t>
  </si>
  <si>
    <t>NKE</t>
  </si>
  <si>
    <t>SBUX</t>
  </si>
  <si>
    <t>WMT</t>
  </si>
  <si>
    <t>TSLA</t>
  </si>
  <si>
    <t>使用說明：僅需在A欄位，手動輸入股票代碼。(如：AAPL、GOOGL)</t>
  </si>
  <si>
    <t>※價格會有20分鐘延遲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</si>
</sst>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2.0"/>
      <color rgb="FF008000"/>
      <name val="Arial"/>
    </font>
    <font>
      <b/>
      <sz val="12.0"/>
      <color rgb="FF008000"/>
      <name val="Arial"/>
    </font>
    <font>
      <sz val="12.0"/>
      <color rgb="FF4285F4"/>
      <name val="Arial"/>
    </font>
    <font>
      <sz val="12.0"/>
      <color rgb="FF000000"/>
      <name val="Arial"/>
    </font>
    <font>
      <b/>
      <i/>
      <sz val="14.0"/>
      <color rgb="FFFF0000"/>
      <name val="Arial"/>
    </font>
    <font>
      <color rgb="FF4285F4"/>
      <name val="Arial"/>
    </font>
    <font>
      <b/>
      <i/>
      <sz val="14.0"/>
      <color rgb="FFFF0000"/>
      <name val="Comic Sans MS"/>
    </font>
    <font>
      <b/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3" fontId="4" numFmtId="0" xfId="0" applyAlignment="1" applyBorder="1" applyFill="1" applyFont="1">
      <alignment vertical="bottom"/>
    </xf>
    <xf borderId="1" fillId="4" fontId="5" numFmtId="0" xfId="0" applyAlignment="1" applyBorder="1" applyFill="1" applyFont="1">
      <alignment horizontal="right" vertical="bottom"/>
    </xf>
    <xf borderId="1" fillId="3" fontId="5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center" vertical="bottom"/>
    </xf>
    <xf borderId="0" fillId="3" fontId="7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bottom"/>
    </xf>
    <xf borderId="2" fillId="4" fontId="5" numFmtId="0" xfId="0" applyAlignment="1" applyBorder="1" applyFont="1">
      <alignment horizontal="right" vertical="bottom"/>
    </xf>
    <xf borderId="2" fillId="3" fontId="5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/>
    </xf>
    <xf borderId="0" fillId="5" fontId="2" numFmtId="0" xfId="0" applyAlignment="1" applyFill="1" applyFont="1">
      <alignment vertical="bottom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4238625</xdr:colOff>
      <xdr:row>0</xdr:row>
      <xdr:rowOff>0</xdr:rowOff>
    </xdr:from>
    <xdr:ext cx="5915025" cy="3514725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57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9.43"/>
    <col customWidth="1" min="3" max="3" width="8.14"/>
    <col customWidth="1" min="4" max="4" width="9.43"/>
    <col customWidth="1" min="5" max="5" width="8.0"/>
    <col customWidth="1" min="6" max="6" width="29.71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</row>
    <row r="2">
      <c r="A2" s="5" t="s">
        <v>6</v>
      </c>
      <c r="B2" s="6">
        <f>IFERROR(__xludf.DUMMYFUNCTION("googlefinance($A2,B$1)"),113.51)</f>
        <v>113.51</v>
      </c>
      <c r="C2" s="7">
        <f>IFERROR(__xludf.DUMMYFUNCTION("googlefinance($A2,C$1)"),34.5)</f>
        <v>34.5</v>
      </c>
      <c r="D2" s="7">
        <f>IFERROR(__xludf.DUMMYFUNCTION("googlefinance($A2,$D$1)"),137.98)</f>
        <v>137.98</v>
      </c>
      <c r="E2" s="8">
        <f t="shared" ref="E2:E19" si="1">round(1-(D2-B2)/D2,2)*100</f>
        <v>82</v>
      </c>
      <c r="H2" s="9"/>
    </row>
    <row r="3">
      <c r="A3" s="5" t="s">
        <v>7</v>
      </c>
      <c r="B3" s="6">
        <f>IFERROR(__xludf.DUMMYFUNCTION("googlefinance($A3,B$1)"),1528.32)</f>
        <v>1528.32</v>
      </c>
      <c r="C3" s="7">
        <f>IFERROR(__xludf.DUMMYFUNCTION("googlefinance($A3,C$1)"),34.56)</f>
        <v>34.56</v>
      </c>
      <c r="D3" s="7">
        <f>IFERROR(__xludf.DUMMYFUNCTION("googlefinance($A3,$D$1)"),1726.1)</f>
        <v>1726.1</v>
      </c>
      <c r="E3" s="8">
        <f t="shared" si="1"/>
        <v>89</v>
      </c>
      <c r="G3" s="10"/>
    </row>
    <row r="4">
      <c r="A4" s="5" t="s">
        <v>8</v>
      </c>
      <c r="B4" s="6">
        <f>IFERROR(__xludf.DUMMYFUNCTION("googlefinance($A4,B$1)"),490.51)</f>
        <v>490.51</v>
      </c>
      <c r="C4" s="7">
        <f>IFERROR(__xludf.DUMMYFUNCTION("googlefinance($A4,C$1)"),82.75)</f>
        <v>82.75</v>
      </c>
      <c r="D4" s="7">
        <f>IFERROR(__xludf.DUMMYFUNCTION("googlefinance($A4,$D$1)"),575.37)</f>
        <v>575.37</v>
      </c>
      <c r="E4" s="8">
        <f t="shared" si="1"/>
        <v>85</v>
      </c>
    </row>
    <row r="5">
      <c r="A5" s="5" t="s">
        <v>9</v>
      </c>
      <c r="B5" s="6">
        <f>IFERROR(__xludf.DUMMYFUNCTION("googlefinance($A5,B$1)"),3130.93)</f>
        <v>3130.93</v>
      </c>
      <c r="C5" s="7">
        <f>IFERROR(__xludf.DUMMYFUNCTION("googlefinance($A5,C$1)"),120.32)</f>
        <v>120.32</v>
      </c>
      <c r="D5" s="7">
        <f>IFERROR(__xludf.DUMMYFUNCTION("googlefinance($A5,$D$1)"),3552.25)</f>
        <v>3552.25</v>
      </c>
      <c r="E5" s="8">
        <f t="shared" si="1"/>
        <v>88</v>
      </c>
    </row>
    <row r="6">
      <c r="A6" s="5" t="s">
        <v>10</v>
      </c>
      <c r="B6" s="6">
        <f>IFERROR(__xludf.DUMMYFUNCTION("googlefinance($A6,B$1)"),207.94)</f>
        <v>207.94</v>
      </c>
      <c r="C6" s="7">
        <f>IFERROR(__xludf.DUMMYFUNCTION("googlefinance($A6,C$1)"),36.08)</f>
        <v>36.08</v>
      </c>
      <c r="D6" s="7">
        <f>IFERROR(__xludf.DUMMYFUNCTION("googlefinance($A6,$D$1)"),232.86)</f>
        <v>232.86</v>
      </c>
      <c r="E6" s="8">
        <f t="shared" si="1"/>
        <v>89</v>
      </c>
    </row>
    <row r="7">
      <c r="A7" s="5" t="s">
        <v>11</v>
      </c>
      <c r="B7" s="6">
        <f>IFERROR(__xludf.DUMMYFUNCTION("googlefinance($A7,B$1)"),266.51)</f>
        <v>266.51</v>
      </c>
      <c r="C7" s="7">
        <f>IFERROR(__xludf.DUMMYFUNCTION("googlefinance($A7,C$1)"),34.0)</f>
        <v>34</v>
      </c>
      <c r="D7" s="7">
        <f>IFERROR(__xludf.DUMMYFUNCTION("googlefinance($A7,$D$1)"),304.67)</f>
        <v>304.67</v>
      </c>
      <c r="E7" s="8">
        <f t="shared" si="1"/>
        <v>87</v>
      </c>
    </row>
    <row r="8">
      <c r="A8" s="5" t="s">
        <v>12</v>
      </c>
      <c r="B8" s="6">
        <f>IFERROR(__xludf.DUMMYFUNCTION("googlefinance(A8,B$1)"),509.11)</f>
        <v>509.11</v>
      </c>
      <c r="C8" s="7">
        <f>IFERROR(__xludf.DUMMYFUNCTION("googlefinance($A8,C$1)"),93.35)</f>
        <v>93.35</v>
      </c>
      <c r="D8" s="7">
        <f>IFERROR(__xludf.DUMMYFUNCTION("googlefinance($A8,$D$1)"),589.07)</f>
        <v>589.07</v>
      </c>
      <c r="E8" s="8">
        <f t="shared" si="1"/>
        <v>86</v>
      </c>
    </row>
    <row r="9">
      <c r="A9" s="5" t="s">
        <v>13</v>
      </c>
      <c r="B9" s="6">
        <f>IFERROR(__xludf.DUMMYFUNCTION("googlefinance($A9,B$1)"),84.32)</f>
        <v>84.32</v>
      </c>
      <c r="C9" s="7">
        <f>IFERROR(__xludf.DUMMYFUNCTION("googlefinance($A9,C$1)"),28.09)</f>
        <v>28.09</v>
      </c>
      <c r="D9" s="7">
        <f>IFERROR(__xludf.DUMMYFUNCTION("googlefinance($A9,$D$1)"),86.79)</f>
        <v>86.79</v>
      </c>
      <c r="E9" s="8">
        <f t="shared" si="1"/>
        <v>97</v>
      </c>
    </row>
    <row r="10">
      <c r="A10" s="11" t="s">
        <v>14</v>
      </c>
      <c r="B10" s="6">
        <f>IFERROR(__xludf.DUMMYFUNCTION("googlefinance($A10,B$1)"),206.44)</f>
        <v>206.44</v>
      </c>
      <c r="C10" s="7">
        <f>IFERROR(__xludf.DUMMYFUNCTION("googlefinance($A10,C$1)"),39.26)</f>
        <v>39.26</v>
      </c>
      <c r="D10" s="7">
        <f>IFERROR(__xludf.DUMMYFUNCTION("googlefinance($A10,$D$1)"),217.35)</f>
        <v>217.35</v>
      </c>
      <c r="E10" s="8">
        <f t="shared" si="1"/>
        <v>95</v>
      </c>
    </row>
    <row r="11">
      <c r="A11" s="11" t="s">
        <v>15</v>
      </c>
      <c r="B11" s="12">
        <f>IFERROR(__xludf.DUMMYFUNCTION("googlefinance($A11,B$1)"),342.45)</f>
        <v>342.45</v>
      </c>
      <c r="C11" s="13">
        <f>IFERROR(__xludf.DUMMYFUNCTION("googlefinance($A11,C$1)"),47.39)</f>
        <v>47.39</v>
      </c>
      <c r="D11" s="13">
        <f>IFERROR(__xludf.DUMMYFUNCTION("googlefinance($A11,$D$1)"),367.25)</f>
        <v>367.25</v>
      </c>
      <c r="E11" s="14">
        <f t="shared" si="1"/>
        <v>93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11" t="s">
        <v>16</v>
      </c>
      <c r="B12" s="12">
        <f>IFERROR(__xludf.DUMMYFUNCTION("googlefinance($A12,B$1)"),224.12)</f>
        <v>224.12</v>
      </c>
      <c r="C12" s="13">
        <f>IFERROR(__xludf.DUMMYFUNCTION("googlefinance($A12,C$1)"),35.53)</f>
        <v>35.53</v>
      </c>
      <c r="D12" s="13">
        <f>IFERROR(__xludf.DUMMYFUNCTION("googlefinance($A12,$D$1)"),225.28)</f>
        <v>225.28</v>
      </c>
      <c r="E12" s="14">
        <f t="shared" si="1"/>
        <v>99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11" t="s">
        <v>17</v>
      </c>
      <c r="B13" s="12">
        <f>IFERROR(__xludf.DUMMYFUNCTION("googlefinance($A13,B$1)"),483.49)</f>
        <v>483.49</v>
      </c>
      <c r="C13" s="13">
        <f>IFERROR(__xludf.DUMMYFUNCTION("googlefinance($A13,C$1)"),63.75)</f>
        <v>63.75</v>
      </c>
      <c r="D13" s="13">
        <f>IFERROR(__xludf.DUMMYFUNCTION("googlefinance($A13,$D$1)"),536.88)</f>
        <v>536.88</v>
      </c>
      <c r="E13" s="14">
        <f t="shared" si="1"/>
        <v>90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11" t="s">
        <v>18</v>
      </c>
      <c r="B14" s="12">
        <f>IFERROR(__xludf.DUMMYFUNCTION("googlefinance($A14,B$1)"),78.38)</f>
        <v>78.38</v>
      </c>
      <c r="C14" s="13">
        <f>IFERROR(__xludf.DUMMYFUNCTION("googlefinance($A14,C$1)"),152.32)</f>
        <v>152.32</v>
      </c>
      <c r="D14" s="13">
        <f>IFERROR(__xludf.DUMMYFUNCTION("googlefinance($A14,$D$1)"),94.28)</f>
        <v>94.28</v>
      </c>
      <c r="E14" s="14">
        <f t="shared" si="1"/>
        <v>83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11" t="s">
        <v>19</v>
      </c>
      <c r="B15" s="12">
        <f>IFERROR(__xludf.DUMMYFUNCTION("googlefinance($A15,B$1)"),1817.19)</f>
        <v>1817.19</v>
      </c>
      <c r="C15" s="13">
        <f>IFERROR(__xludf.DUMMYFUNCTION("googlefinance($A15,C$1)"),30.67)</f>
        <v>30.67</v>
      </c>
      <c r="D15" s="13">
        <f>IFERROR(__xludf.DUMMYFUNCTION("googlefinance($A15,$D$1)"),2094.0)</f>
        <v>2094</v>
      </c>
      <c r="E15" s="14">
        <f t="shared" si="1"/>
        <v>87</v>
      </c>
    </row>
    <row r="16">
      <c r="A16" s="11" t="s">
        <v>20</v>
      </c>
      <c r="B16" s="12">
        <f>IFERROR(__xludf.DUMMYFUNCTION("googlefinance($A16,B$1)"),118.9)</f>
        <v>118.9</v>
      </c>
      <c r="C16" s="13">
        <f>IFERROR(__xludf.DUMMYFUNCTION("googlefinance($A16,C$1)"),74.53)</f>
        <v>74.53</v>
      </c>
      <c r="D16" s="13">
        <f>IFERROR(__xludf.DUMMYFUNCTION("googlefinance($A16,$D$1)"),120.48)</f>
        <v>120.48</v>
      </c>
      <c r="E16" s="14">
        <f t="shared" si="1"/>
        <v>99</v>
      </c>
    </row>
    <row r="17">
      <c r="A17" s="11" t="s">
        <v>21</v>
      </c>
      <c r="B17" s="12">
        <f>IFERROR(__xludf.DUMMYFUNCTION("googlefinance($A17,B$1)"),89.16)</f>
        <v>89.16</v>
      </c>
      <c r="C17" s="13">
        <f>IFERROR(__xludf.DUMMYFUNCTION("googlefinance($A17,C$1)"),80.53)</f>
        <v>80.53</v>
      </c>
      <c r="D17" s="13">
        <f>IFERROR(__xludf.DUMMYFUNCTION("googlefinance($A17,$D$1)"),94.13)</f>
        <v>94.13</v>
      </c>
      <c r="E17" s="14">
        <f t="shared" si="1"/>
        <v>95</v>
      </c>
    </row>
    <row r="18">
      <c r="A18" s="11" t="s">
        <v>22</v>
      </c>
      <c r="B18" s="12">
        <f>IFERROR(__xludf.DUMMYFUNCTION("googlefinance($A18,B$1)"),136.96)</f>
        <v>136.96</v>
      </c>
      <c r="C18" s="13">
        <f>IFERROR(__xludf.DUMMYFUNCTION("googlefinance($A18,C$1)"),21.83)</f>
        <v>21.83</v>
      </c>
      <c r="D18" s="13">
        <f>IFERROR(__xludf.DUMMYFUNCTION("googlefinance($A18,$D$1)"),151.33)</f>
        <v>151.33</v>
      </c>
      <c r="E18" s="14">
        <f t="shared" si="1"/>
        <v>91</v>
      </c>
    </row>
    <row r="19">
      <c r="A19" s="11" t="s">
        <v>23</v>
      </c>
      <c r="B19" s="6">
        <f>IFERROR(__xludf.DUMMYFUNCTION("googlefinance($A19,B$1)"),445.77)</f>
        <v>445.77</v>
      </c>
      <c r="C19" s="7">
        <f>IFERROR(__xludf.DUMMYFUNCTION("googlefinance($A19,C$1)"),1146.53)</f>
        <v>1146.53</v>
      </c>
      <c r="D19" s="7">
        <f>IFERROR(__xludf.DUMMYFUNCTION("googlefinance($A19,$D$1)"),502.49)</f>
        <v>502.49</v>
      </c>
      <c r="E19" s="8">
        <f t="shared" si="1"/>
        <v>89</v>
      </c>
    </row>
    <row r="20">
      <c r="A20" s="16" t="s">
        <v>24</v>
      </c>
    </row>
    <row r="21">
      <c r="A21" s="16" t="s">
        <v>25</v>
      </c>
      <c r="B21" s="17"/>
      <c r="C21" s="17"/>
      <c r="D21" s="17"/>
      <c r="E21" s="18"/>
      <c r="F21" s="18"/>
    </row>
  </sheetData>
  <drawing r:id="rId1"/>
</worksheet>
</file>