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</sheets>
  <calcPr/>
</workbook>
</file>

<file path=xl/sharedStrings.xml><?xml version="1.0" encoding="utf-8"?>
<sst xmlns="http://schemas.openxmlformats.org/spreadsheetml/2006/main" count="17" uniqueCount="17">
  <si>
    <t xml:space="preserve">Volume 1 Grain mm3</t>
  </si>
  <si>
    <t xml:space="preserve">Mass 1 Grain g</t>
  </si>
  <si>
    <t xml:space="preserve">Area 1 grain mm2 </t>
  </si>
  <si>
    <t>pyDGS</t>
  </si>
  <si>
    <t xml:space="preserve">pyDGS Frac</t>
  </si>
  <si>
    <t xml:space="preserve">Nb grains per fraction</t>
  </si>
  <si>
    <t xml:space="preserve">Mass per fraction</t>
  </si>
  <si>
    <t xml:space="preserve">Percentage Mass</t>
  </si>
  <si>
    <t>Proffitt?</t>
  </si>
  <si>
    <t>SIEVED:</t>
  </si>
  <si>
    <t xml:space="preserve"> </t>
  </si>
  <si>
    <t>Sieve</t>
  </si>
  <si>
    <t>Area&gt;Volume</t>
  </si>
  <si>
    <t>Volume&gt;Area</t>
  </si>
  <si>
    <t>Sample_2_1.JPG</t>
  </si>
  <si>
    <t xml:space="preserve">Weigth 1 Grain</t>
  </si>
  <si>
    <t xml:space="preserve">Area 1 grain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</si>
</sst>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Calibri"/>
      <sz val="11.000000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00B050"/>
        <bgColor rgb="FF00B050"/>
      </patternFill>
    </fill>
    <fill>
      <patternFill patternType="none"/>
    </fill>
  </fills>
  <borders count="9">
    <border>
      <left/>
      <right/>
      <top/>
      <bottom/>
      <diagonal/>
    </border>
    <border>
      <left style="thick">
        <color theme="9" tint="0"/>
      </left>
      <right/>
      <top style="thick">
        <color theme="9" tint="0"/>
      </top>
      <bottom/>
      <diagonal/>
    </border>
    <border>
      <left/>
      <right/>
      <top style="thick">
        <color theme="9" tint="0"/>
      </top>
      <bottom/>
      <diagonal/>
    </border>
    <border>
      <left/>
      <right style="thick">
        <color theme="9" tint="0"/>
      </right>
      <top style="thick">
        <color theme="9" tint="0"/>
      </top>
      <bottom/>
      <diagonal/>
    </border>
    <border>
      <left style="thick">
        <color theme="9" tint="0"/>
      </left>
      <right/>
      <top/>
      <bottom/>
      <diagonal/>
    </border>
    <border>
      <left/>
      <right style="thick">
        <color theme="9" tint="0"/>
      </right>
      <top/>
      <bottom/>
      <diagonal/>
    </border>
    <border>
      <left/>
      <right/>
      <top/>
      <bottom style="thick">
        <color theme="9" tint="0"/>
      </bottom>
      <diagonal/>
    </border>
    <border>
      <left style="thick">
        <color theme="9" tint="0"/>
      </left>
      <right/>
      <top/>
      <bottom style="thick">
        <color theme="9" tint="0"/>
      </bottom>
      <diagonal/>
    </border>
    <border>
      <left/>
      <right style="thick">
        <color theme="9" tint="0"/>
      </right>
      <top/>
      <bottom style="thick">
        <color theme="9" tint="0"/>
      </bottom>
      <diagonal/>
    </border>
  </borders>
  <cellStyleXfs count="1">
    <xf fontId="0" fillId="0" borderId="0" numFmtId="0" applyNumberFormat="1" applyFont="1" applyFill="1" applyBorder="1"/>
  </cellStyleXfs>
  <cellXfs count="21">
    <xf fontId="0" fillId="0" borderId="0" numFmtId="0" xfId="0"/>
    <xf fontId="0" fillId="0" borderId="0" numFmtId="0" xfId="0">
      <protection hidden="0" locked="1"/>
    </xf>
    <xf fontId="0" fillId="0" borderId="0" numFmtId="0" xfId="0"/>
    <xf fontId="0" fillId="2" borderId="0" numFmtId="0" xfId="0" applyFill="1">
      <protection hidden="0" locked="1"/>
    </xf>
    <xf fontId="0" fillId="2" borderId="0" numFmtId="0" xfId="0" applyFill="1"/>
    <xf fontId="1" fillId="3" borderId="0" numFmtId="0" xfId="0" applyFont="1" applyFill="1">
      <protection hidden="0" locked="1"/>
    </xf>
    <xf fontId="1" fillId="3" borderId="0" numFmtId="0" xfId="0" applyFont="1" applyFill="1"/>
    <xf fontId="0" fillId="4" borderId="0" numFmtId="0" xfId="0" applyFill="1">
      <protection hidden="0" locked="1"/>
    </xf>
    <xf fontId="0" fillId="3" borderId="0" numFmtId="0" xfId="0" applyFill="1"/>
    <xf fontId="0" fillId="3" borderId="0" numFmtId="0" xfId="0" applyFill="1">
      <protection hidden="0" locked="1"/>
    </xf>
    <xf fontId="0" fillId="0" borderId="1" numFmtId="0" xfId="0" applyBorder="1">
      <protection hidden="0" locked="1"/>
    </xf>
    <xf fontId="0" fillId="0" borderId="2" numFmtId="0" xfId="0" applyBorder="1">
      <protection hidden="0" locked="1"/>
    </xf>
    <xf fontId="0" fillId="0" borderId="2" numFmtId="0" xfId="0" applyBorder="1"/>
    <xf fontId="0" fillId="3" borderId="3" numFmtId="0" xfId="0" applyFill="1" applyBorder="1">
      <protection hidden="0" locked="1"/>
    </xf>
    <xf fontId="0" fillId="0" borderId="4" numFmtId="0" xfId="0" applyBorder="1">
      <protection hidden="0" locked="1"/>
    </xf>
    <xf fontId="0" fillId="3" borderId="5" numFmtId="0" xfId="0" applyFill="1" applyBorder="1">
      <protection hidden="0" locked="1"/>
    </xf>
    <xf fontId="0" fillId="0" borderId="6" numFmtId="0" xfId="0" applyBorder="1"/>
    <xf fontId="0" fillId="0" borderId="7" numFmtId="0" xfId="0" applyBorder="1"/>
    <xf fontId="0" fillId="0" borderId="8" numFmtId="0" xfId="0" applyBorder="1"/>
    <xf fontId="0" fillId="4" borderId="0" numFmtId="0" xfId="0" applyFill="1"/>
    <xf fontId="0" fillId="4" borderId="0" numFmtId="0" xfId="0" applyFill="1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customWidth="1" min="2" max="2" width="18.57421875"/>
    <col bestFit="1" customWidth="1" min="4" max="4" width="13.140625"/>
    <col bestFit="1" min="6" max="6" width="16.00390625"/>
    <col bestFit="1" min="8" max="9" width="11.28125"/>
    <col bestFit="1" min="10" max="10" width="10.8515625"/>
    <col bestFit="1" min="11" max="11" width="20.7109375"/>
    <col bestFit="1" min="12" max="16" width="10.8515625"/>
    <col bestFit="1" min="18" max="18" width="10.8515625"/>
    <col bestFit="1" min="21" max="21" width="11.78125"/>
    <col customWidth="1" min="23" max="23" width="8.8515625"/>
    <col bestFit="1" min="28" max="28" width="11.78125"/>
  </cols>
  <sheetData>
    <row r="1" ht="14.25">
      <c r="C1">
        <v>0.00265</v>
      </c>
      <c r="D1">
        <v>0.0028</v>
      </c>
    </row>
    <row r="2" ht="14.25">
      <c r="B2" t="s">
        <v>0</v>
      </c>
      <c r="D2" t="s">
        <v>1</v>
      </c>
      <c r="F2" t="s">
        <v>2</v>
      </c>
      <c r="H2" s="1" t="s">
        <v>3</v>
      </c>
      <c r="I2" t="s">
        <v>4</v>
      </c>
      <c r="J2" s="2"/>
      <c r="K2" t="s">
        <v>5</v>
      </c>
      <c r="L2" t="s">
        <v>6</v>
      </c>
      <c r="N2" s="2" t="s">
        <v>7</v>
      </c>
      <c r="O2" s="2"/>
      <c r="P2" s="1" t="s">
        <v>8</v>
      </c>
      <c r="S2" s="2" t="s">
        <v>9</v>
      </c>
    </row>
    <row r="3" ht="14.25">
      <c r="A3">
        <v>0.063</v>
      </c>
      <c r="B3">
        <f t="shared" ref="B3:B9" si="0">(PI()/6)*(A3)^3</f>
        <v>0.00013092430304202784</v>
      </c>
      <c r="D3">
        <f t="shared" ref="D3:D9" si="1">B3*$C$1</f>
        <v>3.4694940306137376e-07</v>
      </c>
      <c r="F3">
        <f t="shared" ref="F3:F9" si="2">PI()*(A3/2)^2</f>
        <v>0.0031172453105244723</v>
      </c>
      <c r="H3" s="1">
        <v>2.1146301018921365</v>
      </c>
      <c r="I3">
        <f t="shared" ref="I3:I9" si="3">H3/100</f>
        <v>0.021146301018921364</v>
      </c>
      <c r="J3" s="1"/>
      <c r="K3">
        <f t="shared" ref="K3:K9" si="4">(I3/F3)</f>
        <v>6.7836499577133145</v>
      </c>
      <c r="L3">
        <f t="shared" ref="L3:L9" si="5">K3*D3</f>
        <v>2.3535833034059476e-06</v>
      </c>
      <c r="N3">
        <f t="shared" ref="N3:N9" si="6">(L3/$L$16)*100</f>
        <v>0.066893998400923721</v>
      </c>
      <c r="P3">
        <f t="shared" ref="P3:P9" si="7">N3*(A3^(-0.47))</f>
        <v>0.24529974527129086</v>
      </c>
      <c r="Q3" s="1">
        <f t="shared" ref="Q3:Q9" si="8">(P3/$P$16)*100</f>
        <v>0.38073949540388102</v>
      </c>
      <c r="S3" s="1">
        <v>0.024638317202921391</v>
      </c>
    </row>
    <row r="4" ht="14.25">
      <c r="A4">
        <v>0.125</v>
      </c>
      <c r="B4">
        <f t="shared" si="0"/>
        <v>0.0010226538585904274</v>
      </c>
      <c r="D4">
        <f t="shared" si="1"/>
        <v>2.7100327252646325e-06</v>
      </c>
      <c r="F4">
        <f t="shared" si="2"/>
        <v>0.012271846303085129</v>
      </c>
      <c r="H4" s="1">
        <v>1.8702360188400351</v>
      </c>
      <c r="I4">
        <f t="shared" si="3"/>
        <v>0.018702360188400352</v>
      </c>
      <c r="J4" s="1"/>
      <c r="K4">
        <f t="shared" si="4"/>
        <v>1.5240054125921214</v>
      </c>
      <c r="L4">
        <f t="shared" si="5"/>
        <v>4.1301045416050771e-06</v>
      </c>
      <c r="N4">
        <f t="shared" si="6"/>
        <v>0.11738662753171521</v>
      </c>
      <c r="O4" s="2"/>
      <c r="P4">
        <f t="shared" si="7"/>
        <v>0.31193989353204199</v>
      </c>
      <c r="Q4" s="1">
        <f t="shared" si="8"/>
        <v>0.48417432121006876</v>
      </c>
      <c r="S4" s="1">
        <v>0.72221067301102448</v>
      </c>
    </row>
    <row r="5" ht="14.25">
      <c r="A5">
        <v>0.17999999999999999</v>
      </c>
      <c r="B5">
        <f t="shared" si="0"/>
        <v>0.0030536280592892784</v>
      </c>
      <c r="D5">
        <f t="shared" si="1"/>
        <v>8.0921143571165885e-06</v>
      </c>
      <c r="F5">
        <f t="shared" si="2"/>
        <v>0.025446900494077322</v>
      </c>
      <c r="H5" s="1">
        <v>2.3607239635427826</v>
      </c>
      <c r="I5">
        <f t="shared" si="3"/>
        <v>0.023607239635427827</v>
      </c>
      <c r="J5" s="1"/>
      <c r="K5">
        <f t="shared" si="4"/>
        <v>0.92770589647734625</v>
      </c>
      <c r="L5">
        <f t="shared" si="5"/>
        <v>7.5071022040660487e-06</v>
      </c>
      <c r="N5">
        <f t="shared" si="6"/>
        <v>0.21336830615157915</v>
      </c>
      <c r="O5" s="2"/>
      <c r="P5">
        <f t="shared" si="7"/>
        <v>0.4776962501378077</v>
      </c>
      <c r="Q5" s="1">
        <f t="shared" si="8"/>
        <v>0.74145135794024597</v>
      </c>
      <c r="S5" s="1">
        <v>6.8140346014367195</v>
      </c>
    </row>
    <row r="6" ht="14.25">
      <c r="A6">
        <v>0.25</v>
      </c>
      <c r="B6">
        <f t="shared" si="0"/>
        <v>0.008181230868723419</v>
      </c>
      <c r="D6">
        <f t="shared" si="1"/>
        <v>2.168026180211706e-05</v>
      </c>
      <c r="F6">
        <f t="shared" si="2"/>
        <v>0.049087385212340517</v>
      </c>
      <c r="H6" s="1">
        <v>2.0032837915714041</v>
      </c>
      <c r="I6">
        <f t="shared" si="3"/>
        <v>0.020032837915714041</v>
      </c>
      <c r="J6" s="1"/>
      <c r="K6">
        <f t="shared" si="4"/>
        <v>0.40810562284091284</v>
      </c>
      <c r="L6">
        <f t="shared" si="5"/>
        <v>8.847836746107034e-06</v>
      </c>
      <c r="N6">
        <f t="shared" si="6"/>
        <v>0.25147492178807002</v>
      </c>
      <c r="O6" s="2"/>
      <c r="P6">
        <f t="shared" si="7"/>
        <v>0.48246173876284543</v>
      </c>
      <c r="Q6" s="1">
        <f t="shared" si="8"/>
        <v>0.74884806245962143</v>
      </c>
      <c r="S6" s="1">
        <v>14.190900761477982</v>
      </c>
    </row>
    <row r="7" ht="14.25">
      <c r="A7">
        <v>0.29999999999999999</v>
      </c>
      <c r="B7">
        <f t="shared" si="0"/>
        <v>0.014137166941154067</v>
      </c>
      <c r="D7">
        <f t="shared" si="1"/>
        <v>3.7463492394058277e-05</v>
      </c>
      <c r="F7">
        <f t="shared" si="2"/>
        <v>0.070685834705770348</v>
      </c>
      <c r="H7" s="1">
        <v>2.0051459689237268</v>
      </c>
      <c r="I7">
        <f t="shared" si="3"/>
        <v>0.020051459689237269</v>
      </c>
      <c r="J7" s="1"/>
      <c r="K7">
        <f t="shared" si="4"/>
        <v>0.28367012673333253</v>
      </c>
      <c r="L7">
        <f t="shared" si="5"/>
        <v>1.0627273635295751e-05</v>
      </c>
      <c r="N7">
        <f t="shared" si="6"/>
        <v>0.30205042011340111</v>
      </c>
      <c r="O7" s="2"/>
      <c r="P7">
        <f t="shared" si="7"/>
        <v>0.53190301787214445</v>
      </c>
      <c r="Q7" s="1">
        <f t="shared" si="8"/>
        <v>0.8255878390924023</v>
      </c>
      <c r="S7" s="1">
        <v>13.443281823851441</v>
      </c>
    </row>
    <row r="8" ht="14.25">
      <c r="A8">
        <v>0.35499999999999998</v>
      </c>
      <c r="B8">
        <f t="shared" si="0"/>
        <v>0.02342522017164534</v>
      </c>
      <c r="D8">
        <f t="shared" si="1"/>
        <v>6.2076833454860147e-05</v>
      </c>
      <c r="F8">
        <f t="shared" si="2"/>
        <v>0.098979803542163416</v>
      </c>
      <c r="H8" s="1">
        <v>2.3796037635371192</v>
      </c>
      <c r="I8">
        <f t="shared" si="3"/>
        <v>0.023796037635371192</v>
      </c>
      <c r="J8" s="1"/>
      <c r="K8">
        <f t="shared" si="4"/>
        <v>0.2404130618953447</v>
      </c>
      <c r="L8">
        <f t="shared" si="5"/>
        <v>1.4924081603650296e-05</v>
      </c>
      <c r="N8">
        <f t="shared" si="6"/>
        <v>0.4241751245792405</v>
      </c>
      <c r="O8" s="2"/>
      <c r="P8">
        <f t="shared" si="7"/>
        <v>0.69014106566943412</v>
      </c>
      <c r="Q8" s="1">
        <f t="shared" si="8"/>
        <v>1.0711954095585037</v>
      </c>
      <c r="S8" s="1">
        <v>13.40709429545961</v>
      </c>
    </row>
    <row r="9" ht="14.25">
      <c r="A9">
        <v>0.42499999999999999</v>
      </c>
      <c r="B9">
        <f t="shared" si="0"/>
        <v>0.040194387258038151</v>
      </c>
      <c r="D9">
        <f t="shared" si="1"/>
        <v>0.0001065151262338011</v>
      </c>
      <c r="F9">
        <f t="shared" si="2"/>
        <v>0.14186254326366407</v>
      </c>
      <c r="H9" s="1">
        <v>2.6909582696621781</v>
      </c>
      <c r="I9">
        <f t="shared" si="3"/>
        <v>0.026909582696621782</v>
      </c>
      <c r="J9" s="1"/>
      <c r="K9">
        <f t="shared" si="4"/>
        <v>0.18968772219604119</v>
      </c>
      <c r="L9">
        <f t="shared" si="5"/>
        <v>2.0204611674713523e-05</v>
      </c>
      <c r="N9">
        <f t="shared" si="6"/>
        <v>0.57425936830180346</v>
      </c>
      <c r="O9" s="2"/>
      <c r="P9">
        <f t="shared" si="7"/>
        <v>0.85854940535245816</v>
      </c>
      <c r="Q9" s="1">
        <f t="shared" si="8"/>
        <v>1.3325886947484511</v>
      </c>
      <c r="S9" s="1">
        <v>8.6619083916568531</v>
      </c>
    </row>
    <row r="10" ht="14.25">
      <c r="A10">
        <v>0.5</v>
      </c>
      <c r="B10">
        <f t="shared" ref="B10:B33" si="9">(PI()/6)*(A10)^3</f>
        <v>0.065449846949787352</v>
      </c>
      <c r="D10">
        <f t="shared" ref="D10:D33" si="10">B10*$C$1</f>
        <v>0.00017344209441693648</v>
      </c>
      <c r="F10">
        <f t="shared" ref="F10:F33" si="11">PI()*(A10/2)^2</f>
        <v>0.19634954084936207</v>
      </c>
      <c r="H10" s="1">
        <v>6.6329817450794497</v>
      </c>
      <c r="I10">
        <f t="shared" ref="I10:I32" si="12">H10/100</f>
        <v>0.066329817450794498</v>
      </c>
      <c r="J10" s="1"/>
      <c r="K10">
        <f t="shared" ref="K10:K15" si="13">(I10/F10)</f>
        <v>0.33781498629366413</v>
      </c>
      <c r="L10">
        <f t="shared" ref="L10:L15" si="14">K10*D10</f>
        <v>5.85913387482018e-05</v>
      </c>
      <c r="N10">
        <f t="shared" ref="N10:N15" si="15">(L10/$L$16)*100</f>
        <v>1.665294325830017</v>
      </c>
      <c r="O10" s="2"/>
      <c r="P10">
        <f t="shared" ref="P10:P15" si="16">N10*(A10^(-0.47))</f>
        <v>2.3066149378985559</v>
      </c>
      <c r="Q10" s="1">
        <f t="shared" ref="Q10:Q15" si="17">(P10/$P$16)*100</f>
        <v>3.5801888280612681</v>
      </c>
      <c r="S10" s="1">
        <v>16.276688302188976</v>
      </c>
    </row>
    <row r="11" ht="14.25">
      <c r="A11">
        <v>0.70999999999999996</v>
      </c>
      <c r="B11">
        <f t="shared" si="9"/>
        <v>0.18740176137316272</v>
      </c>
      <c r="D11">
        <f t="shared" si="10"/>
        <v>0.00049661466763888118</v>
      </c>
      <c r="F11">
        <f t="shared" si="11"/>
        <v>0.39591921416865367</v>
      </c>
      <c r="H11" s="1">
        <v>8.0456959022166643</v>
      </c>
      <c r="I11">
        <f t="shared" si="12"/>
        <v>0.080456959022166638</v>
      </c>
      <c r="J11" s="1"/>
      <c r="K11">
        <f t="shared" si="13"/>
        <v>0.20321559586621524</v>
      </c>
      <c r="L11">
        <f t="shared" si="14"/>
        <v>0.00010091984560013768</v>
      </c>
      <c r="N11">
        <f t="shared" si="15"/>
        <v>2.868363308164017</v>
      </c>
      <c r="O11" s="2"/>
      <c r="P11">
        <f t="shared" si="16"/>
        <v>3.3693236820551959</v>
      </c>
      <c r="Q11" s="1">
        <f t="shared" si="17"/>
        <v>5.2296613563103476</v>
      </c>
      <c r="S11" s="1">
        <v>5.9208956028303703</v>
      </c>
    </row>
    <row r="12" ht="14.25">
      <c r="A12">
        <v>1</v>
      </c>
      <c r="B12">
        <f t="shared" si="9"/>
        <v>0.52359877559829882</v>
      </c>
      <c r="D12">
        <f t="shared" si="10"/>
        <v>0.0013875367553354918</v>
      </c>
      <c r="F12">
        <f t="shared" si="11"/>
        <v>0.78539816339744828</v>
      </c>
      <c r="H12" s="1">
        <v>22.492763299933234</v>
      </c>
      <c r="I12">
        <f t="shared" si="12"/>
        <v>0.22492763299933233</v>
      </c>
      <c r="J12" s="1"/>
      <c r="K12">
        <f t="shared" si="13"/>
        <v>0.28638675703842764</v>
      </c>
      <c r="L12">
        <f t="shared" si="14"/>
        <v>0.00039737215163215372</v>
      </c>
      <c r="N12">
        <f t="shared" si="15"/>
        <v>11.294187903774427</v>
      </c>
      <c r="O12" s="2"/>
      <c r="P12">
        <f t="shared" si="16"/>
        <v>11.294187903774427</v>
      </c>
      <c r="Q12" s="1">
        <f t="shared" si="17"/>
        <v>17.530158454603857</v>
      </c>
      <c r="S12" s="1">
        <v>9.3625605371153373</v>
      </c>
    </row>
    <row r="13" ht="14.25">
      <c r="A13">
        <v>2</v>
      </c>
      <c r="B13">
        <f t="shared" si="9"/>
        <v>4.1887902047863905</v>
      </c>
      <c r="D13">
        <f t="shared" si="10"/>
        <v>0.011100294042683935</v>
      </c>
      <c r="F13">
        <f t="shared" si="11"/>
        <v>3.1415926535897931</v>
      </c>
      <c r="H13" s="1">
        <v>24.8322625559735</v>
      </c>
      <c r="I13">
        <f t="shared" si="12"/>
        <v>0.248322625559735</v>
      </c>
      <c r="J13" s="1"/>
      <c r="K13">
        <f t="shared" si="13"/>
        <v>0.079043546678779317</v>
      </c>
      <c r="L13">
        <f t="shared" si="14"/>
        <v>0.00087740661031106358</v>
      </c>
      <c r="N13">
        <f t="shared" si="15"/>
        <v>24.937819835045264</v>
      </c>
      <c r="O13" s="2"/>
      <c r="P13">
        <f t="shared" si="16"/>
        <v>18.00422306625093</v>
      </c>
      <c r="Q13" s="1">
        <f t="shared" si="17"/>
        <v>27.945071030555095</v>
      </c>
      <c r="S13" s="1">
        <v>5.4088805734568606</v>
      </c>
    </row>
    <row r="14" ht="14.25">
      <c r="A14">
        <v>4</v>
      </c>
      <c r="B14">
        <f t="shared" si="9"/>
        <v>33.510321638291124</v>
      </c>
      <c r="D14">
        <f t="shared" si="10"/>
        <v>0.088802352341471477</v>
      </c>
      <c r="F14">
        <f t="shared" si="11"/>
        <v>12.566370614359172</v>
      </c>
      <c r="H14" s="1">
        <v>14.765755165028501</v>
      </c>
      <c r="I14">
        <f t="shared" si="12"/>
        <v>0.14765755165028502</v>
      </c>
      <c r="J14" s="1"/>
      <c r="K14">
        <f t="shared" si="13"/>
        <v>0.011750214614994854</v>
      </c>
      <c r="L14">
        <f t="shared" si="14"/>
        <v>0.0010434466983286806</v>
      </c>
      <c r="N14">
        <f t="shared" si="15"/>
        <v>29.657043227846479</v>
      </c>
      <c r="O14" s="2"/>
      <c r="P14">
        <f t="shared" si="16"/>
        <v>15.458226066407503</v>
      </c>
      <c r="Q14" s="1">
        <f t="shared" si="17"/>
        <v>23.993327778852532</v>
      </c>
      <c r="S14" s="1">
        <v>2.3675882937194874</v>
      </c>
    </row>
    <row r="15" ht="14.25">
      <c r="A15">
        <v>8</v>
      </c>
      <c r="B15">
        <f t="shared" si="9"/>
        <v>268.08257310632899</v>
      </c>
      <c r="D15">
        <f t="shared" si="10"/>
        <v>0.71041881873177182</v>
      </c>
      <c r="F15">
        <f t="shared" si="11"/>
        <v>50.26548245743669</v>
      </c>
      <c r="H15" s="1">
        <v>6.8776849127219917</v>
      </c>
      <c r="I15">
        <f t="shared" si="12"/>
        <v>0.068776849127219916</v>
      </c>
      <c r="J15" s="1"/>
      <c r="K15">
        <f t="shared" si="13"/>
        <v>0.0013682719386103198</v>
      </c>
      <c r="L15">
        <f t="shared" si="14"/>
        <v>0.00097204613433137476</v>
      </c>
      <c r="N15">
        <f t="shared" si="15"/>
        <v>27.627682632473061</v>
      </c>
      <c r="O15" s="2"/>
      <c r="P15">
        <f t="shared" si="16"/>
        <v>10.396619855258827</v>
      </c>
      <c r="Q15" s="1">
        <f t="shared" si="17"/>
        <v>16.137007371203723</v>
      </c>
      <c r="S15" s="1">
        <v>3.3800691412776409</v>
      </c>
    </row>
    <row r="16" ht="14.25">
      <c r="L16">
        <f>SUM(L3:L15)</f>
        <v>0.0035183773726604559</v>
      </c>
      <c r="M16" s="1"/>
      <c r="O16" s="1"/>
      <c r="P16">
        <f>SUM(P3:P15)</f>
        <v>64.427186628243462</v>
      </c>
    </row>
    <row r="17" ht="14.25">
      <c r="O17" s="1"/>
    </row>
    <row r="18" ht="14.25">
      <c r="O18" s="1"/>
    </row>
    <row r="19" ht="14.25"/>
    <row r="20" ht="14.25"/>
    <row r="21" ht="14.25">
      <c r="A21" s="1"/>
      <c r="B21" s="1"/>
      <c r="C21" s="1">
        <v>0.00265</v>
      </c>
      <c r="D21" s="1">
        <v>0.0028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ht="14.25">
      <c r="A22" s="1"/>
      <c r="B22" s="2" t="s">
        <v>0</v>
      </c>
      <c r="C22" s="1"/>
      <c r="D22" s="2" t="s">
        <v>1</v>
      </c>
      <c r="E22" s="1"/>
      <c r="F22" s="2" t="s">
        <v>2</v>
      </c>
      <c r="G22" s="1"/>
      <c r="H22" s="1" t="s">
        <v>3</v>
      </c>
      <c r="I22" s="1" t="s">
        <v>4</v>
      </c>
      <c r="J22" s="2"/>
      <c r="K22" s="2" t="s">
        <v>5</v>
      </c>
      <c r="L22" s="2" t="s">
        <v>6</v>
      </c>
      <c r="M22" s="1"/>
      <c r="N22" s="2" t="s">
        <v>7</v>
      </c>
      <c r="O22" s="2"/>
      <c r="P22" s="1" t="s">
        <v>8</v>
      </c>
      <c r="Q22" s="1"/>
      <c r="R22" s="1"/>
      <c r="S22" s="2" t="s">
        <v>9</v>
      </c>
    </row>
    <row r="23" ht="14.25">
      <c r="A23" s="1">
        <v>0.063</v>
      </c>
      <c r="B23" s="1">
        <f t="shared" si="9"/>
        <v>0.00013092430304202784</v>
      </c>
      <c r="C23" s="1"/>
      <c r="D23" s="1">
        <f t="shared" si="10"/>
        <v>3.4694940306137376e-07</v>
      </c>
      <c r="E23" s="1"/>
      <c r="F23" s="1">
        <f t="shared" si="11"/>
        <v>0.0031172453105244723</v>
      </c>
      <c r="G23" s="1"/>
      <c r="H23" s="1">
        <v>2.1146301018921365</v>
      </c>
      <c r="I23" s="1">
        <f t="shared" si="12"/>
        <v>0.021146301018921364</v>
      </c>
      <c r="J23" s="1"/>
      <c r="K23" s="1">
        <f t="shared" ref="K23:K37" si="18">I23/F23</f>
        <v>6.7836499577133145</v>
      </c>
      <c r="L23" s="1">
        <f t="shared" ref="L23:L37" si="19">K23*D23</f>
        <v>2.3535833034059476e-06</v>
      </c>
      <c r="M23" s="1"/>
      <c r="N23" s="1">
        <f t="shared" ref="N23:N37" si="20">(L23/$L$38)*100</f>
        <v>0.064539743453945184</v>
      </c>
      <c r="O23" s="1"/>
      <c r="P23" s="1">
        <f t="shared" ref="P23:P33" si="21">N23*(A23^(-0.47))</f>
        <v>0.23666671162698211</v>
      </c>
      <c r="Q23" s="1">
        <f t="shared" ref="Q23:Q35" si="22">(P23/$P$36)*100</f>
        <v>0.6381123979359965</v>
      </c>
      <c r="R23" s="1"/>
      <c r="S23" s="1">
        <v>0.024638317202921391</v>
      </c>
    </row>
    <row r="24" ht="14.25">
      <c r="A24" s="1">
        <v>0.125</v>
      </c>
      <c r="B24" s="1">
        <f t="shared" si="9"/>
        <v>0.0010226538585904274</v>
      </c>
      <c r="C24" s="1"/>
      <c r="D24" s="1">
        <f t="shared" si="10"/>
        <v>2.7100327252646325e-06</v>
      </c>
      <c r="E24" s="1"/>
      <c r="F24" s="1">
        <f t="shared" si="11"/>
        <v>0.012271846303085129</v>
      </c>
      <c r="G24" s="1"/>
      <c r="H24" s="1">
        <v>1.8702360188400351</v>
      </c>
      <c r="I24" s="1">
        <f t="shared" si="12"/>
        <v>0.018702360188400352</v>
      </c>
      <c r="J24" s="1"/>
      <c r="K24" s="1">
        <f t="shared" si="18"/>
        <v>1.5240054125921214</v>
      </c>
      <c r="L24" s="1">
        <f t="shared" si="19"/>
        <v>4.1301045416050771e-06</v>
      </c>
      <c r="M24" s="1"/>
      <c r="N24" s="1">
        <f t="shared" si="20"/>
        <v>0.11325534437953556</v>
      </c>
      <c r="O24" s="2"/>
      <c r="P24" s="1">
        <f t="shared" si="21"/>
        <v>0.30096153889540794</v>
      </c>
      <c r="Q24" s="1">
        <f t="shared" si="22"/>
        <v>0.81146726529816449</v>
      </c>
      <c r="R24" s="1"/>
      <c r="S24" s="1">
        <v>0.72221067301102448</v>
      </c>
    </row>
    <row r="25" ht="14.25">
      <c r="A25" s="1">
        <v>0.17999999999999999</v>
      </c>
      <c r="B25" s="1">
        <f t="shared" si="9"/>
        <v>0.0030536280592892784</v>
      </c>
      <c r="C25" s="1"/>
      <c r="D25" s="1">
        <f t="shared" si="10"/>
        <v>8.0921143571165885e-06</v>
      </c>
      <c r="E25" s="1"/>
      <c r="F25" s="1">
        <f t="shared" si="11"/>
        <v>0.025446900494077322</v>
      </c>
      <c r="G25" s="1"/>
      <c r="H25" s="1">
        <v>2.3607239635427826</v>
      </c>
      <c r="I25" s="1">
        <f t="shared" si="12"/>
        <v>0.023607239635427827</v>
      </c>
      <c r="J25" s="1"/>
      <c r="K25" s="1">
        <f t="shared" si="18"/>
        <v>0.92770589647734625</v>
      </c>
      <c r="L25" s="1">
        <f t="shared" si="19"/>
        <v>7.5071022040660487e-06</v>
      </c>
      <c r="M25" s="1"/>
      <c r="N25" s="1">
        <f t="shared" si="20"/>
        <v>0.20585906164095574</v>
      </c>
      <c r="O25" s="2"/>
      <c r="P25" s="1">
        <f t="shared" si="21"/>
        <v>0.46088429709383327</v>
      </c>
      <c r="Q25" s="1">
        <f t="shared" si="22"/>
        <v>1.2426588512081334</v>
      </c>
      <c r="R25" s="1"/>
      <c r="S25" s="1">
        <v>6.8140346014367195</v>
      </c>
    </row>
    <row r="26" ht="14.25">
      <c r="A26" s="1">
        <v>0.25</v>
      </c>
      <c r="B26" s="1">
        <f t="shared" si="9"/>
        <v>0.008181230868723419</v>
      </c>
      <c r="C26" s="1"/>
      <c r="D26" s="1">
        <f t="shared" si="10"/>
        <v>2.168026180211706e-05</v>
      </c>
      <c r="E26" s="1"/>
      <c r="F26" s="1">
        <f t="shared" si="11"/>
        <v>0.049087385212340517</v>
      </c>
      <c r="G26" s="1"/>
      <c r="H26" s="1">
        <v>2.0032837915714041</v>
      </c>
      <c r="I26" s="1">
        <f t="shared" si="12"/>
        <v>0.020032837915714041</v>
      </c>
      <c r="J26" s="1"/>
      <c r="K26" s="1">
        <f t="shared" si="18"/>
        <v>0.40810562284091284</v>
      </c>
      <c r="L26" s="1">
        <f t="shared" si="19"/>
        <v>8.847836746107034e-06</v>
      </c>
      <c r="M26" s="1"/>
      <c r="N26" s="1">
        <f t="shared" si="20"/>
        <v>0.24262456012913183</v>
      </c>
      <c r="O26" s="2"/>
      <c r="P26" s="1">
        <f t="shared" si="21"/>
        <v>0.46548206999790259</v>
      </c>
      <c r="Q26" s="1">
        <f t="shared" si="22"/>
        <v>1.2550555920628637</v>
      </c>
      <c r="R26" s="1"/>
      <c r="S26" s="1">
        <v>14.190900761477982</v>
      </c>
    </row>
    <row r="27" ht="14.25">
      <c r="A27" s="1">
        <v>0.29999999999999999</v>
      </c>
      <c r="B27" s="1">
        <f t="shared" si="9"/>
        <v>0.014137166941154067</v>
      </c>
      <c r="C27" s="1"/>
      <c r="D27" s="1">
        <f t="shared" si="10"/>
        <v>3.7463492394058277e-05</v>
      </c>
      <c r="E27" s="1"/>
      <c r="F27" s="1">
        <f t="shared" si="11"/>
        <v>0.070685834705770348</v>
      </c>
      <c r="G27" s="1"/>
      <c r="H27" s="1">
        <v>2.0051459689237268</v>
      </c>
      <c r="I27" s="1">
        <f t="shared" si="12"/>
        <v>0.020051459689237269</v>
      </c>
      <c r="J27" s="1"/>
      <c r="K27" s="1">
        <f t="shared" si="18"/>
        <v>0.28367012673333253</v>
      </c>
      <c r="L27" s="1">
        <f t="shared" si="19"/>
        <v>1.0627273635295751e-05</v>
      </c>
      <c r="M27" s="1"/>
      <c r="N27" s="1">
        <f t="shared" si="20"/>
        <v>0.29142011376623106</v>
      </c>
      <c r="O27" s="2"/>
      <c r="P27" s="1">
        <f t="shared" si="21"/>
        <v>0.51318332191925575</v>
      </c>
      <c r="Q27" s="1">
        <f t="shared" si="22"/>
        <v>1.3836700475510491</v>
      </c>
      <c r="R27" s="1"/>
      <c r="S27" s="1">
        <v>13.443281823851441</v>
      </c>
    </row>
    <row r="28" ht="14.25">
      <c r="A28" s="1">
        <v>0.35499999999999998</v>
      </c>
      <c r="B28" s="1">
        <f t="shared" si="9"/>
        <v>0.02342522017164534</v>
      </c>
      <c r="C28" s="1"/>
      <c r="D28" s="1">
        <f t="shared" si="10"/>
        <v>6.2076833454860147e-05</v>
      </c>
      <c r="E28" s="1"/>
      <c r="F28" s="1">
        <f t="shared" si="11"/>
        <v>0.098979803542163416</v>
      </c>
      <c r="G28" s="1"/>
      <c r="H28" s="1">
        <v>2.3796037635371192</v>
      </c>
      <c r="I28" s="1">
        <f t="shared" si="12"/>
        <v>0.023796037635371192</v>
      </c>
      <c r="J28" s="1"/>
      <c r="K28" s="1">
        <f t="shared" si="18"/>
        <v>0.2404130618953447</v>
      </c>
      <c r="L28" s="1">
        <f t="shared" si="19"/>
        <v>1.4924081603650296e-05</v>
      </c>
      <c r="M28" s="1"/>
      <c r="N28" s="1">
        <f t="shared" si="20"/>
        <v>0.40924678408087783</v>
      </c>
      <c r="O28" s="2"/>
      <c r="P28" s="1">
        <f t="shared" si="21"/>
        <v>0.66585236927207736</v>
      </c>
      <c r="Q28" s="1">
        <f t="shared" si="22"/>
        <v>1.7953038224372271</v>
      </c>
      <c r="R28" s="1"/>
      <c r="S28" s="1">
        <v>13.40709429545961</v>
      </c>
    </row>
    <row r="29" ht="14.25">
      <c r="A29" s="1">
        <v>0.42499999999999999</v>
      </c>
      <c r="B29" s="1">
        <f t="shared" si="9"/>
        <v>0.040194387258038151</v>
      </c>
      <c r="C29" s="1"/>
      <c r="D29" s="1">
        <f t="shared" si="10"/>
        <v>0.0001065151262338011</v>
      </c>
      <c r="E29" s="1"/>
      <c r="F29" s="1">
        <f t="shared" si="11"/>
        <v>0.14186254326366407</v>
      </c>
      <c r="G29" s="1"/>
      <c r="H29" s="1">
        <v>2.6909582696621781</v>
      </c>
      <c r="I29" s="1">
        <f t="shared" si="12"/>
        <v>0.026909582696621782</v>
      </c>
      <c r="J29" s="1"/>
      <c r="K29" s="1">
        <f t="shared" si="18"/>
        <v>0.18968772219604119</v>
      </c>
      <c r="L29" s="1">
        <f t="shared" si="19"/>
        <v>2.0204611674713523e-05</v>
      </c>
      <c r="M29" s="1"/>
      <c r="N29" s="1">
        <f t="shared" si="20"/>
        <v>0.55404899082413395</v>
      </c>
      <c r="O29" s="2"/>
      <c r="P29" s="1">
        <f t="shared" si="21"/>
        <v>0.82833377714823053</v>
      </c>
      <c r="Q29" s="1">
        <f t="shared" si="22"/>
        <v>2.2333941651267573</v>
      </c>
      <c r="R29" s="1"/>
      <c r="S29" s="1">
        <v>8.6619083916568531</v>
      </c>
    </row>
    <row r="30" ht="14.25">
      <c r="A30" s="1">
        <v>0.5</v>
      </c>
      <c r="B30" s="1">
        <f t="shared" si="9"/>
        <v>0.065449846949787352</v>
      </c>
      <c r="C30" s="1"/>
      <c r="D30" s="1">
        <f t="shared" si="10"/>
        <v>0.00017344209441693648</v>
      </c>
      <c r="E30" s="1"/>
      <c r="F30" s="1">
        <f t="shared" si="11"/>
        <v>0.19634954084936207</v>
      </c>
      <c r="G30" s="1"/>
      <c r="H30" s="1">
        <v>6.6329817450794497</v>
      </c>
      <c r="I30" s="1">
        <f t="shared" si="12"/>
        <v>0.066329817450794498</v>
      </c>
      <c r="J30" s="1"/>
      <c r="K30" s="1">
        <f t="shared" si="18"/>
        <v>0.33781498629366413</v>
      </c>
      <c r="L30" s="1">
        <f t="shared" si="19"/>
        <v>5.85913387482018e-05</v>
      </c>
      <c r="M30" s="1"/>
      <c r="N30" s="1">
        <f t="shared" si="20"/>
        <v>1.6066862668340027</v>
      </c>
      <c r="O30" s="2"/>
      <c r="P30" s="1">
        <f t="shared" si="21"/>
        <v>2.2254363604755727</v>
      </c>
      <c r="Q30" s="1">
        <f t="shared" si="22"/>
        <v>6.0003306872968905</v>
      </c>
      <c r="R30" s="1"/>
      <c r="S30" s="1">
        <v>16.276688302188976</v>
      </c>
    </row>
    <row r="31" ht="14.25">
      <c r="A31" s="1">
        <v>0.70999999999999996</v>
      </c>
      <c r="B31" s="1">
        <f t="shared" si="9"/>
        <v>0.18740176137316272</v>
      </c>
      <c r="C31" s="1"/>
      <c r="D31" s="1">
        <f t="shared" si="10"/>
        <v>0.00049661466763888118</v>
      </c>
      <c r="E31" s="1"/>
      <c r="F31" s="1">
        <f t="shared" si="11"/>
        <v>0.39591921416865367</v>
      </c>
      <c r="G31" s="1"/>
      <c r="H31" s="1">
        <v>8.0456959022166643</v>
      </c>
      <c r="I31" s="1">
        <f t="shared" si="12"/>
        <v>0.080456959022166638</v>
      </c>
      <c r="J31" s="1"/>
      <c r="K31" s="1">
        <f t="shared" si="18"/>
        <v>0.20321559586621524</v>
      </c>
      <c r="L31" s="1">
        <f t="shared" si="19"/>
        <v>0.00010091984560013768</v>
      </c>
      <c r="M31" s="1"/>
      <c r="N31" s="1">
        <f t="shared" si="20"/>
        <v>2.7674146630029943</v>
      </c>
      <c r="O31" s="2"/>
      <c r="P31" s="1">
        <f t="shared" si="21"/>
        <v>3.250744330602632</v>
      </c>
      <c r="Q31" s="1">
        <f t="shared" si="22"/>
        <v>8.7648163344033136</v>
      </c>
      <c r="R31" s="1"/>
      <c r="S31" s="1">
        <v>5.9208956028303703</v>
      </c>
    </row>
    <row r="32" ht="14.25">
      <c r="A32" s="1">
        <v>1</v>
      </c>
      <c r="B32" s="1">
        <f t="shared" si="9"/>
        <v>0.52359877559829882</v>
      </c>
      <c r="C32" s="1"/>
      <c r="D32" s="1">
        <f t="shared" si="10"/>
        <v>0.0013875367553354918</v>
      </c>
      <c r="E32" s="1"/>
      <c r="F32" s="1">
        <f t="shared" si="11"/>
        <v>0.78539816339744828</v>
      </c>
      <c r="G32" s="1"/>
      <c r="H32" s="1">
        <v>22.492763299933234</v>
      </c>
      <c r="I32" s="1">
        <f t="shared" si="12"/>
        <v>0.22492763299933233</v>
      </c>
      <c r="J32" s="1"/>
      <c r="K32" s="1">
        <f t="shared" si="18"/>
        <v>0.28638675703842764</v>
      </c>
      <c r="L32" s="1">
        <f t="shared" si="19"/>
        <v>0.00039737215163215372</v>
      </c>
      <c r="M32" s="1"/>
      <c r="N32" s="1">
        <f t="shared" si="20"/>
        <v>10.896702353797211</v>
      </c>
      <c r="O32" s="2"/>
      <c r="P32" s="1">
        <f t="shared" si="21"/>
        <v>10.896702353797211</v>
      </c>
      <c r="Q32" s="1">
        <f t="shared" si="22"/>
        <v>29.380223440699616</v>
      </c>
      <c r="R32" s="1"/>
      <c r="S32" s="1">
        <v>9.3625605371153373</v>
      </c>
    </row>
    <row r="33" ht="14.25">
      <c r="A33" s="1">
        <v>2</v>
      </c>
      <c r="B33" s="1">
        <f t="shared" si="9"/>
        <v>4.1887902047863905</v>
      </c>
      <c r="C33" s="1"/>
      <c r="D33" s="1">
        <f t="shared" si="10"/>
        <v>0.011100294042683935</v>
      </c>
      <c r="E33" s="1"/>
      <c r="F33" s="1">
        <f t="shared" si="11"/>
        <v>3.1415926535897931</v>
      </c>
      <c r="G33" s="1"/>
      <c r="H33" s="1">
        <v>24.8322625559735</v>
      </c>
      <c r="I33" s="1">
        <f t="shared" ref="I33:I36" si="23">(H33/100)/2</f>
        <v>0.1241613127798675</v>
      </c>
      <c r="J33" s="1"/>
      <c r="K33" s="1">
        <f t="shared" si="18"/>
        <v>0.039521773339389658</v>
      </c>
      <c r="L33" s="1">
        <f t="shared" si="19"/>
        <v>0.00043870330515553179</v>
      </c>
      <c r="M33" s="1"/>
      <c r="N33" s="1">
        <f t="shared" si="20"/>
        <v>12.030081419324322</v>
      </c>
      <c r="O33" s="2"/>
      <c r="P33" s="1">
        <f t="shared" si="21"/>
        <v>8.6852928929375484</v>
      </c>
      <c r="Q33" s="1">
        <f t="shared" si="22"/>
        <v>23.417712768258145</v>
      </c>
      <c r="R33" s="1"/>
      <c r="S33" s="1">
        <v>5.4088805734568606</v>
      </c>
    </row>
    <row r="34" ht="14.25">
      <c r="A34">
        <v>2</v>
      </c>
      <c r="B34" s="1">
        <f>(PI())*(A34/2)^2*1</f>
        <v>3.1415926535897931</v>
      </c>
      <c r="D34" s="1">
        <f>B34*$D$21</f>
        <v>0.0087964594300514211</v>
      </c>
      <c r="F34" s="1">
        <f>PI()*(A34/2)^2*0.25</f>
        <v>0.78539816339744828</v>
      </c>
      <c r="H34" s="1">
        <v>24.8322625559735</v>
      </c>
      <c r="I34" s="1">
        <f t="shared" si="23"/>
        <v>0.1241613127798675</v>
      </c>
      <c r="K34" s="1">
        <f t="shared" si="18"/>
        <v>0.15808709335755863</v>
      </c>
      <c r="L34" s="1">
        <f t="shared" si="19"/>
        <v>0.0013906067031345161</v>
      </c>
      <c r="N34" s="1">
        <f t="shared" si="20"/>
        <v>38.133088272575215</v>
      </c>
      <c r="O34" s="2"/>
      <c r="P34" s="1">
        <f t="shared" ref="P34:P35" si="24">N36*(A36^(-0.47))</f>
        <v>5.9093968821941179</v>
      </c>
      <c r="Q34" s="1">
        <f t="shared" si="22"/>
        <v>15.933205768269435</v>
      </c>
      <c r="R34" s="1"/>
      <c r="S34" s="1">
        <v>2.3675882937194874</v>
      </c>
    </row>
    <row r="35" ht="14.25">
      <c r="A35" s="1">
        <v>4</v>
      </c>
      <c r="B35" s="1">
        <f>(PI()/6)*(A35)^3</f>
        <v>33.510321638291124</v>
      </c>
      <c r="C35" s="1"/>
      <c r="D35" s="1">
        <f>B35*$C$21</f>
        <v>0.088802352341471477</v>
      </c>
      <c r="E35" s="1"/>
      <c r="F35" s="1">
        <f>PI()*(A35/2)^2</f>
        <v>12.566370614359172</v>
      </c>
      <c r="G35" s="1"/>
      <c r="H35" s="1">
        <v>14.765755165028501</v>
      </c>
      <c r="I35" s="1">
        <f t="shared" si="23"/>
        <v>0.073828775825142509</v>
      </c>
      <c r="J35" s="1"/>
      <c r="K35" s="1">
        <f t="shared" si="18"/>
        <v>0.0058751073074974269</v>
      </c>
      <c r="L35" s="1">
        <f t="shared" si="19"/>
        <v>0.00052172334916434032</v>
      </c>
      <c r="N35" s="1">
        <f t="shared" si="20"/>
        <v>14.306649380233067</v>
      </c>
      <c r="O35" s="2"/>
      <c r="P35" s="1">
        <f t="shared" si="24"/>
        <v>2.6496249825860358</v>
      </c>
      <c r="Q35" s="1">
        <f t="shared" si="22"/>
        <v>7.144048859452429</v>
      </c>
      <c r="R35" s="1"/>
      <c r="S35" s="1">
        <v>3.3800691412776409</v>
      </c>
    </row>
    <row r="36" ht="14.25">
      <c r="A36" s="1">
        <v>4</v>
      </c>
      <c r="B36" s="1">
        <f t="shared" ref="B36:B37" si="25">(PI())*(A36/2)^2*1</f>
        <v>12.566370614359172</v>
      </c>
      <c r="C36" s="1"/>
      <c r="D36" s="1">
        <f t="shared" ref="D36:D37" si="26">B36*$D$21</f>
        <v>0.035185837720205684</v>
      </c>
      <c r="E36" s="1"/>
      <c r="F36" s="1">
        <f>PI()*(A36/2)^2*0.5</f>
        <v>6.2831853071795862</v>
      </c>
      <c r="G36" s="1"/>
      <c r="H36" s="1">
        <v>14.765755165028501</v>
      </c>
      <c r="I36" s="1">
        <f t="shared" si="23"/>
        <v>0.073828775825142509</v>
      </c>
      <c r="J36" s="1"/>
      <c r="K36" s="1">
        <f t="shared" si="18"/>
        <v>0.011750214614994854</v>
      </c>
      <c r="L36" s="1">
        <f t="shared" si="19"/>
        <v>0.00041344114462079804</v>
      </c>
      <c r="M36" s="1"/>
      <c r="N36" s="1">
        <f t="shared" si="20"/>
        <v>11.337344791882806</v>
      </c>
      <c r="O36" s="1"/>
      <c r="P36" s="1">
        <f>SUM(P23:P35)</f>
        <v>37.088561888546799</v>
      </c>
      <c r="Q36" s="1"/>
      <c r="R36" s="1"/>
      <c r="S36" s="1"/>
    </row>
    <row r="37" ht="14.25">
      <c r="A37" s="1">
        <v>8</v>
      </c>
      <c r="B37" s="1">
        <f t="shared" si="25"/>
        <v>50.26548245743669</v>
      </c>
      <c r="C37" s="1"/>
      <c r="D37" s="1">
        <f t="shared" si="26"/>
        <v>0.14074335088082274</v>
      </c>
      <c r="E37" s="1"/>
      <c r="F37" s="1">
        <f>PI()*(A37/2)^2*0.75</f>
        <v>37.699111843077517</v>
      </c>
      <c r="G37" s="1"/>
      <c r="H37" s="1">
        <v>6.8776849127219917</v>
      </c>
      <c r="I37" s="1">
        <f>H37/100</f>
        <v>0.068776849127219916</v>
      </c>
      <c r="J37" s="1"/>
      <c r="K37" s="1">
        <f t="shared" si="18"/>
        <v>0.0018243625848137596</v>
      </c>
      <c r="L37" s="1">
        <f t="shared" si="19"/>
        <v>0.0002567669034082877</v>
      </c>
      <c r="M37" s="1"/>
      <c r="N37" s="1">
        <f t="shared" si="20"/>
        <v>7.0410382540755645</v>
      </c>
      <c r="O37" s="1"/>
      <c r="P37" s="1"/>
      <c r="Q37" s="1"/>
      <c r="R37" s="1"/>
      <c r="S37" s="1"/>
      <c r="T37" s="1"/>
      <c r="U37" s="1"/>
      <c r="V37" s="1"/>
      <c r="W37" s="1"/>
    </row>
    <row r="38" ht="14.25">
      <c r="A38" s="1"/>
      <c r="B38" s="1"/>
      <c r="C38" s="1"/>
      <c r="D38" s="1"/>
      <c r="E38" s="1"/>
      <c r="F38" s="1"/>
      <c r="G38" s="1"/>
      <c r="H38" s="2"/>
      <c r="I38" s="1"/>
      <c r="J38" s="1"/>
      <c r="K38" s="1"/>
      <c r="L38" s="1">
        <f>SUM(L23:L37)</f>
        <v>0.003646719335172811</v>
      </c>
      <c r="M38" s="1"/>
      <c r="N38" s="1"/>
      <c r="O38" s="1"/>
      <c r="P38" s="1"/>
      <c r="Q38" s="1"/>
      <c r="R38" s="2"/>
      <c r="S38" s="1"/>
      <c r="T38" s="1"/>
      <c r="U38" s="1"/>
      <c r="V38" s="1"/>
      <c r="W38" s="1"/>
    </row>
    <row r="39" ht="14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1"/>
      <c r="V39" s="1"/>
      <c r="W39" s="1"/>
    </row>
    <row r="40" ht="14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/>
      <c r="S40" s="1"/>
      <c r="T40" s="1"/>
      <c r="U40" s="1"/>
      <c r="V40" s="1"/>
      <c r="W40" s="1"/>
    </row>
    <row r="41" ht="14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T41" s="1"/>
      <c r="W41" s="1"/>
    </row>
    <row r="42" ht="14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T42" s="1"/>
      <c r="W42" s="1"/>
    </row>
    <row r="43" ht="14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2"/>
      <c r="Q43" s="1"/>
      <c r="R43" s="1"/>
      <c r="T43" s="1"/>
      <c r="W43" s="1"/>
    </row>
    <row r="44" ht="14.25">
      <c r="A44" s="1"/>
      <c r="B44" s="1"/>
      <c r="C44" s="1">
        <v>0.00265</v>
      </c>
      <c r="D44" s="1">
        <v>0.0028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W44" s="1"/>
    </row>
    <row r="45" ht="14.25">
      <c r="A45" s="1"/>
      <c r="B45" s="2" t="s">
        <v>0</v>
      </c>
      <c r="C45" s="1"/>
      <c r="D45" s="2" t="s">
        <v>1</v>
      </c>
      <c r="E45" s="1"/>
      <c r="F45" s="2" t="s">
        <v>2</v>
      </c>
      <c r="G45" s="1"/>
      <c r="H45" s="1" t="s">
        <v>3</v>
      </c>
      <c r="I45" s="1" t="s">
        <v>4</v>
      </c>
      <c r="J45" s="2"/>
      <c r="K45" s="2" t="s">
        <v>5</v>
      </c>
      <c r="L45" s="2" t="s">
        <v>6</v>
      </c>
      <c r="M45" s="1"/>
      <c r="N45" s="2" t="s">
        <v>7</v>
      </c>
      <c r="O45" s="2"/>
      <c r="P45" s="1" t="s">
        <v>8</v>
      </c>
      <c r="Q45" s="1"/>
      <c r="R45" s="1"/>
      <c r="S45" s="2" t="s">
        <v>9</v>
      </c>
      <c r="T45" s="1"/>
      <c r="W45" s="1"/>
    </row>
    <row r="46" ht="14.25">
      <c r="A46" s="1">
        <v>0.063</v>
      </c>
      <c r="B46" s="1">
        <f t="shared" ref="B46:B58" si="27">(PI()/6)*(A46)^3</f>
        <v>0.00013092430304202784</v>
      </c>
      <c r="C46" s="1"/>
      <c r="D46" s="1">
        <f t="shared" ref="D46:D58" si="28">B46*$C$1</f>
        <v>3.4694940306137376e-07</v>
      </c>
      <c r="E46" s="1"/>
      <c r="F46" s="1">
        <f t="shared" ref="F46:F58" si="29">PI()*(A46/2)^2</f>
        <v>0.0031172453105244723</v>
      </c>
      <c r="G46" s="1"/>
      <c r="H46" s="1">
        <v>2.1146301018921365</v>
      </c>
      <c r="I46" s="1">
        <f t="shared" ref="I46:I58" si="30">H46/100</f>
        <v>0.021146301018921364</v>
      </c>
      <c r="J46" s="1"/>
      <c r="K46" s="1">
        <f t="shared" ref="K46:K58" si="31">(I46/F46)</f>
        <v>6.7836499577133145</v>
      </c>
      <c r="L46" s="1">
        <f t="shared" ref="L46:L58" si="32">K46*D46</f>
        <v>2.3535833034059476e-06</v>
      </c>
      <c r="M46" s="1"/>
      <c r="N46" s="1">
        <f t="shared" ref="N46:N58" si="33">(L46/$L$59)*100</f>
        <v>0.066893998400923721</v>
      </c>
      <c r="O46" s="2"/>
      <c r="P46" s="1">
        <f t="shared" ref="P46:P58" si="34">N46*(A46^(-0.47))</f>
        <v>0.24529974527129086</v>
      </c>
      <c r="Q46" s="1">
        <f t="shared" ref="Q46:Q58" si="35">(P46/$P$16)*100</f>
        <v>0.38073949540388102</v>
      </c>
      <c r="R46" s="1"/>
      <c r="S46" s="1">
        <v>0.024638317202921391</v>
      </c>
      <c r="T46" s="1"/>
      <c r="W46" s="1"/>
    </row>
    <row r="47" ht="14.25">
      <c r="A47" s="1">
        <v>0.125</v>
      </c>
      <c r="B47" s="1">
        <f t="shared" si="27"/>
        <v>0.0010226538585904274</v>
      </c>
      <c r="C47" s="1"/>
      <c r="D47" s="1">
        <f t="shared" si="28"/>
        <v>2.7100327252646325e-06</v>
      </c>
      <c r="E47" s="1"/>
      <c r="F47" s="1">
        <f t="shared" si="29"/>
        <v>0.012271846303085129</v>
      </c>
      <c r="G47" s="1"/>
      <c r="H47" s="1">
        <v>1.8702360188400351</v>
      </c>
      <c r="I47" s="1">
        <f t="shared" si="30"/>
        <v>0.018702360188400352</v>
      </c>
      <c r="J47" s="1"/>
      <c r="K47" s="1">
        <f t="shared" si="31"/>
        <v>1.5240054125921214</v>
      </c>
      <c r="L47" s="1">
        <f t="shared" si="32"/>
        <v>4.1301045416050771e-06</v>
      </c>
      <c r="M47" s="1"/>
      <c r="N47" s="1">
        <f t="shared" si="33"/>
        <v>0.11738662753171521</v>
      </c>
      <c r="O47" s="2"/>
      <c r="P47" s="1">
        <f t="shared" si="34"/>
        <v>0.31193989353204199</v>
      </c>
      <c r="Q47" s="1">
        <f t="shared" si="35"/>
        <v>0.48417432121006876</v>
      </c>
      <c r="R47" s="1"/>
      <c r="S47" s="1">
        <v>0.72221067301102448</v>
      </c>
      <c r="T47" s="1"/>
      <c r="W47" s="1"/>
    </row>
    <row r="48" ht="14.25">
      <c r="A48" s="1">
        <v>0.17999999999999999</v>
      </c>
      <c r="B48" s="1">
        <f t="shared" si="27"/>
        <v>0.0030536280592892784</v>
      </c>
      <c r="C48" s="1"/>
      <c r="D48" s="1">
        <f t="shared" si="28"/>
        <v>8.0921143571165885e-06</v>
      </c>
      <c r="E48" s="1"/>
      <c r="F48" s="1">
        <f t="shared" si="29"/>
        <v>0.025446900494077322</v>
      </c>
      <c r="G48" s="1"/>
      <c r="H48" s="1">
        <v>2.3607239635427826</v>
      </c>
      <c r="I48" s="1">
        <f t="shared" si="30"/>
        <v>0.023607239635427827</v>
      </c>
      <c r="J48" s="1"/>
      <c r="K48" s="1">
        <f t="shared" si="31"/>
        <v>0.92770589647734625</v>
      </c>
      <c r="L48" s="1">
        <f t="shared" si="32"/>
        <v>7.5071022040660487e-06</v>
      </c>
      <c r="M48" s="1"/>
      <c r="N48" s="1">
        <f t="shared" si="33"/>
        <v>0.21336830615157915</v>
      </c>
      <c r="O48" s="2"/>
      <c r="P48" s="1">
        <f t="shared" si="34"/>
        <v>0.4776962501378077</v>
      </c>
      <c r="Q48" s="1">
        <f t="shared" si="35"/>
        <v>0.74145135794024597</v>
      </c>
      <c r="R48" s="1"/>
      <c r="S48" s="1">
        <v>6.8140346014367195</v>
      </c>
      <c r="T48" s="1"/>
      <c r="W48" s="1"/>
    </row>
    <row r="49" ht="14.25">
      <c r="A49" s="1">
        <v>0.25</v>
      </c>
      <c r="B49" s="1">
        <f t="shared" si="27"/>
        <v>0.008181230868723419</v>
      </c>
      <c r="C49" s="1"/>
      <c r="D49" s="1">
        <f t="shared" si="28"/>
        <v>2.168026180211706e-05</v>
      </c>
      <c r="E49" s="1"/>
      <c r="F49" s="1">
        <f t="shared" si="29"/>
        <v>0.049087385212340517</v>
      </c>
      <c r="G49" s="1"/>
      <c r="H49" s="1">
        <v>2.0032837915714041</v>
      </c>
      <c r="I49" s="1">
        <f t="shared" si="30"/>
        <v>0.020032837915714041</v>
      </c>
      <c r="J49" s="1"/>
      <c r="K49" s="1">
        <f t="shared" si="31"/>
        <v>0.40810562284091284</v>
      </c>
      <c r="L49" s="1">
        <f t="shared" si="32"/>
        <v>8.847836746107034e-06</v>
      </c>
      <c r="M49" s="1"/>
      <c r="N49" s="1">
        <f t="shared" si="33"/>
        <v>0.25147492178807002</v>
      </c>
      <c r="O49" s="2"/>
      <c r="P49" s="1">
        <f t="shared" si="34"/>
        <v>0.48246173876284543</v>
      </c>
      <c r="Q49" s="1">
        <f t="shared" si="35"/>
        <v>0.74884806245962143</v>
      </c>
      <c r="R49" s="1"/>
      <c r="S49" s="1">
        <v>14.190900761477982</v>
      </c>
      <c r="T49" s="1"/>
      <c r="W49" s="1"/>
    </row>
    <row r="50" ht="14.25">
      <c r="A50" s="1">
        <v>0.29999999999999999</v>
      </c>
      <c r="B50" s="1">
        <f t="shared" si="27"/>
        <v>0.014137166941154067</v>
      </c>
      <c r="C50" s="1"/>
      <c r="D50" s="1">
        <f t="shared" si="28"/>
        <v>3.7463492394058277e-05</v>
      </c>
      <c r="E50" s="1"/>
      <c r="F50" s="1">
        <f t="shared" si="29"/>
        <v>0.070685834705770348</v>
      </c>
      <c r="G50" s="1"/>
      <c r="H50" s="1">
        <v>2.0051459689237268</v>
      </c>
      <c r="I50" s="1">
        <f t="shared" si="30"/>
        <v>0.020051459689237269</v>
      </c>
      <c r="J50" s="1"/>
      <c r="K50" s="1">
        <f t="shared" si="31"/>
        <v>0.28367012673333253</v>
      </c>
      <c r="L50" s="1">
        <f t="shared" si="32"/>
        <v>1.0627273635295751e-05</v>
      </c>
      <c r="M50" s="1"/>
      <c r="N50" s="1">
        <f t="shared" si="33"/>
        <v>0.30205042011340111</v>
      </c>
      <c r="O50" s="2"/>
      <c r="P50" s="1">
        <f t="shared" si="34"/>
        <v>0.53190301787214445</v>
      </c>
      <c r="Q50" s="1">
        <f t="shared" si="35"/>
        <v>0.8255878390924023</v>
      </c>
      <c r="R50" s="1"/>
      <c r="S50" s="1">
        <v>13.443281823851441</v>
      </c>
      <c r="T50" s="1"/>
      <c r="U50" s="1"/>
      <c r="W50" s="1"/>
    </row>
    <row r="51" ht="14.25">
      <c r="A51" s="1">
        <v>0.35499999999999998</v>
      </c>
      <c r="B51" s="1">
        <f t="shared" si="27"/>
        <v>0.02342522017164534</v>
      </c>
      <c r="C51" s="1"/>
      <c r="D51" s="1">
        <f t="shared" si="28"/>
        <v>6.2076833454860147e-05</v>
      </c>
      <c r="E51" s="1"/>
      <c r="F51" s="1">
        <f t="shared" si="29"/>
        <v>0.098979803542163416</v>
      </c>
      <c r="G51" s="1"/>
      <c r="H51" s="1">
        <v>2.3796037635371192</v>
      </c>
      <c r="I51" s="1">
        <f t="shared" si="30"/>
        <v>0.023796037635371192</v>
      </c>
      <c r="J51" s="1"/>
      <c r="K51" s="1">
        <f t="shared" si="31"/>
        <v>0.2404130618953447</v>
      </c>
      <c r="L51" s="1">
        <f t="shared" si="32"/>
        <v>1.4924081603650296e-05</v>
      </c>
      <c r="M51" s="1"/>
      <c r="N51" s="1">
        <f t="shared" si="33"/>
        <v>0.4241751245792405</v>
      </c>
      <c r="O51" s="2"/>
      <c r="P51" s="1">
        <f t="shared" si="34"/>
        <v>0.69014106566943412</v>
      </c>
      <c r="Q51" s="1">
        <f t="shared" si="35"/>
        <v>1.0711954095585037</v>
      </c>
      <c r="R51" s="1"/>
      <c r="S51" s="1">
        <v>13.40709429545961</v>
      </c>
      <c r="T51" s="1"/>
      <c r="U51" s="1"/>
      <c r="W51" s="1"/>
    </row>
    <row r="52" ht="14.25">
      <c r="A52" s="1">
        <v>0.42499999999999999</v>
      </c>
      <c r="B52" s="1">
        <f t="shared" si="27"/>
        <v>0.040194387258038151</v>
      </c>
      <c r="C52" s="1"/>
      <c r="D52" s="1">
        <f t="shared" si="28"/>
        <v>0.0001065151262338011</v>
      </c>
      <c r="E52" s="1"/>
      <c r="F52" s="1">
        <f t="shared" si="29"/>
        <v>0.14186254326366407</v>
      </c>
      <c r="G52" s="1"/>
      <c r="H52" s="1">
        <v>2.6909582696621781</v>
      </c>
      <c r="I52" s="1">
        <f t="shared" si="30"/>
        <v>0.026909582696621782</v>
      </c>
      <c r="J52" s="1"/>
      <c r="K52" s="1">
        <f t="shared" si="31"/>
        <v>0.18968772219604119</v>
      </c>
      <c r="L52" s="1">
        <f t="shared" si="32"/>
        <v>2.0204611674713523e-05</v>
      </c>
      <c r="M52" s="1"/>
      <c r="N52" s="1">
        <f t="shared" si="33"/>
        <v>0.57425936830180346</v>
      </c>
      <c r="O52" s="2"/>
      <c r="P52" s="1">
        <f t="shared" si="34"/>
        <v>0.85854940535245816</v>
      </c>
      <c r="Q52" s="1">
        <f t="shared" si="35"/>
        <v>1.3325886947484511</v>
      </c>
      <c r="R52" s="1"/>
      <c r="S52" s="1">
        <v>8.6619083916568531</v>
      </c>
      <c r="T52" s="1"/>
    </row>
    <row r="53" ht="14.25">
      <c r="A53" s="1">
        <v>0.5</v>
      </c>
      <c r="B53" s="1">
        <f t="shared" si="27"/>
        <v>0.065449846949787352</v>
      </c>
      <c r="C53" s="1"/>
      <c r="D53" s="1">
        <f t="shared" si="28"/>
        <v>0.00017344209441693648</v>
      </c>
      <c r="E53" s="1"/>
      <c r="F53" s="1">
        <f t="shared" si="29"/>
        <v>0.19634954084936207</v>
      </c>
      <c r="G53" s="1"/>
      <c r="H53" s="1">
        <v>6.6329817450794497</v>
      </c>
      <c r="I53" s="1">
        <f t="shared" si="30"/>
        <v>0.066329817450794498</v>
      </c>
      <c r="J53" s="1"/>
      <c r="K53" s="1">
        <f t="shared" si="31"/>
        <v>0.33781498629366413</v>
      </c>
      <c r="L53" s="1">
        <f t="shared" si="32"/>
        <v>5.85913387482018e-05</v>
      </c>
      <c r="M53" s="1"/>
      <c r="N53" s="1">
        <f t="shared" si="33"/>
        <v>1.665294325830017</v>
      </c>
      <c r="O53" s="2"/>
      <c r="P53" s="1">
        <f t="shared" si="34"/>
        <v>2.3066149378985559</v>
      </c>
      <c r="Q53" s="1">
        <f t="shared" si="35"/>
        <v>3.5801888280612681</v>
      </c>
      <c r="R53" s="1"/>
      <c r="S53" s="1">
        <v>16.276688302188976</v>
      </c>
      <c r="T53" s="1"/>
      <c r="V53" s="1"/>
    </row>
    <row r="54" ht="14.25">
      <c r="A54" s="1">
        <v>0.70999999999999996</v>
      </c>
      <c r="B54" s="1">
        <f t="shared" si="27"/>
        <v>0.18740176137316272</v>
      </c>
      <c r="C54" s="1"/>
      <c r="D54" s="1">
        <f t="shared" si="28"/>
        <v>0.00049661466763888118</v>
      </c>
      <c r="E54" s="1"/>
      <c r="F54" s="1">
        <f t="shared" si="29"/>
        <v>0.39591921416865367</v>
      </c>
      <c r="G54" s="1"/>
      <c r="H54" s="1">
        <v>8.0456959022166643</v>
      </c>
      <c r="I54" s="1">
        <f t="shared" si="30"/>
        <v>0.080456959022166638</v>
      </c>
      <c r="J54" s="1"/>
      <c r="K54" s="1">
        <f t="shared" si="31"/>
        <v>0.20321559586621524</v>
      </c>
      <c r="L54" s="1">
        <f t="shared" si="32"/>
        <v>0.00010091984560013768</v>
      </c>
      <c r="M54" s="1"/>
      <c r="N54" s="1">
        <f t="shared" si="33"/>
        <v>2.868363308164017</v>
      </c>
      <c r="O54" s="2"/>
      <c r="P54" s="1">
        <f t="shared" si="34"/>
        <v>3.3693236820551959</v>
      </c>
      <c r="Q54" s="1">
        <f t="shared" si="35"/>
        <v>5.2296613563103476</v>
      </c>
      <c r="R54" s="1"/>
      <c r="S54" s="1">
        <v>5.9208956028303703</v>
      </c>
      <c r="T54" s="1"/>
    </row>
    <row r="55" ht="14.25">
      <c r="A55" s="1">
        <v>1</v>
      </c>
      <c r="B55" s="1">
        <f t="shared" si="27"/>
        <v>0.52359877559829882</v>
      </c>
      <c r="C55" s="1"/>
      <c r="D55" s="1">
        <f t="shared" si="28"/>
        <v>0.0013875367553354918</v>
      </c>
      <c r="E55" s="1"/>
      <c r="F55" s="1">
        <f t="shared" si="29"/>
        <v>0.78539816339744828</v>
      </c>
      <c r="G55" s="1"/>
      <c r="H55" s="1">
        <v>22.492763299933234</v>
      </c>
      <c r="I55" s="1">
        <f t="shared" si="30"/>
        <v>0.22492763299933233</v>
      </c>
      <c r="J55" s="1"/>
      <c r="K55" s="1">
        <f t="shared" si="31"/>
        <v>0.28638675703842764</v>
      </c>
      <c r="L55" s="1">
        <f t="shared" si="32"/>
        <v>0.00039737215163215372</v>
      </c>
      <c r="M55" s="1"/>
      <c r="N55" s="1">
        <f t="shared" si="33"/>
        <v>11.294187903774427</v>
      </c>
      <c r="O55" s="2"/>
      <c r="P55" s="1">
        <f t="shared" si="34"/>
        <v>11.294187903774427</v>
      </c>
      <c r="Q55" s="1">
        <f t="shared" si="35"/>
        <v>17.530158454603857</v>
      </c>
      <c r="R55" s="1"/>
      <c r="S55" s="1">
        <v>9.3625605371153373</v>
      </c>
      <c r="T55" s="1"/>
    </row>
    <row r="56" ht="14.25">
      <c r="A56" s="1">
        <v>2</v>
      </c>
      <c r="B56" s="1">
        <f t="shared" si="27"/>
        <v>4.1887902047863905</v>
      </c>
      <c r="C56" s="1"/>
      <c r="D56" s="1">
        <f t="shared" si="28"/>
        <v>0.011100294042683935</v>
      </c>
      <c r="E56" s="1"/>
      <c r="F56" s="1">
        <f t="shared" si="29"/>
        <v>3.1415926535897931</v>
      </c>
      <c r="G56" s="1"/>
      <c r="H56" s="1">
        <v>24.8322625559735</v>
      </c>
      <c r="I56" s="1">
        <f t="shared" si="30"/>
        <v>0.248322625559735</v>
      </c>
      <c r="J56" s="1"/>
      <c r="K56" s="1">
        <f t="shared" si="31"/>
        <v>0.079043546678779317</v>
      </c>
      <c r="L56" s="1">
        <f t="shared" si="32"/>
        <v>0.00087740661031106358</v>
      </c>
      <c r="M56" s="1"/>
      <c r="N56" s="1">
        <f t="shared" si="33"/>
        <v>24.937819835045264</v>
      </c>
      <c r="O56" s="2"/>
      <c r="P56" s="1">
        <f t="shared" si="34"/>
        <v>18.00422306625093</v>
      </c>
      <c r="Q56" s="1">
        <f t="shared" si="35"/>
        <v>27.945071030555095</v>
      </c>
      <c r="R56" s="1"/>
      <c r="S56" s="1">
        <v>5.4088805734568606</v>
      </c>
      <c r="T56" s="1"/>
    </row>
    <row r="57" ht="14.25">
      <c r="A57" s="1">
        <v>4</v>
      </c>
      <c r="B57" s="1">
        <f t="shared" si="27"/>
        <v>33.510321638291124</v>
      </c>
      <c r="C57" s="1"/>
      <c r="D57" s="1">
        <f t="shared" si="28"/>
        <v>0.088802352341471477</v>
      </c>
      <c r="E57" s="1"/>
      <c r="F57" s="1">
        <f t="shared" si="29"/>
        <v>12.566370614359172</v>
      </c>
      <c r="G57" s="1"/>
      <c r="H57" s="1">
        <v>14.765755165028501</v>
      </c>
      <c r="I57" s="1">
        <f t="shared" si="30"/>
        <v>0.14765755165028502</v>
      </c>
      <c r="J57" s="1"/>
      <c r="K57" s="1">
        <f t="shared" si="31"/>
        <v>0.011750214614994854</v>
      </c>
      <c r="L57" s="1">
        <f t="shared" si="32"/>
        <v>0.0010434466983286806</v>
      </c>
      <c r="M57" s="1"/>
      <c r="N57" s="1">
        <f t="shared" si="33"/>
        <v>29.657043227846479</v>
      </c>
      <c r="O57" s="2"/>
      <c r="P57" s="1">
        <f t="shared" si="34"/>
        <v>15.458226066407503</v>
      </c>
      <c r="Q57" s="1">
        <f t="shared" si="35"/>
        <v>23.993327778852532</v>
      </c>
      <c r="R57" s="1"/>
      <c r="S57" s="1">
        <v>2.3675882937194874</v>
      </c>
      <c r="T57" s="1"/>
    </row>
    <row r="58" ht="14.25">
      <c r="A58" s="1">
        <v>8</v>
      </c>
      <c r="B58" s="1">
        <f t="shared" si="27"/>
        <v>268.08257310632899</v>
      </c>
      <c r="C58" s="1"/>
      <c r="D58" s="1">
        <f t="shared" si="28"/>
        <v>0.71041881873177182</v>
      </c>
      <c r="E58" s="1"/>
      <c r="F58" s="1">
        <f t="shared" si="29"/>
        <v>50.26548245743669</v>
      </c>
      <c r="G58" s="1"/>
      <c r="H58" s="1">
        <v>6.8776849127219917</v>
      </c>
      <c r="I58" s="1">
        <f t="shared" si="30"/>
        <v>0.068776849127219916</v>
      </c>
      <c r="J58" s="1"/>
      <c r="K58" s="1">
        <f t="shared" si="31"/>
        <v>0.0013682719386103198</v>
      </c>
      <c r="L58" s="1">
        <f t="shared" si="32"/>
        <v>0.00097204613433137476</v>
      </c>
      <c r="M58" s="1"/>
      <c r="N58" s="1">
        <f t="shared" si="33"/>
        <v>27.627682632473061</v>
      </c>
      <c r="O58" s="2"/>
      <c r="P58" s="1">
        <f t="shared" si="34"/>
        <v>10.396619855258827</v>
      </c>
      <c r="Q58" s="1">
        <f t="shared" si="35"/>
        <v>16.137007371203723</v>
      </c>
      <c r="R58" s="1"/>
      <c r="S58" s="1">
        <v>3.3800691412776409</v>
      </c>
      <c r="T58" s="1"/>
    </row>
    <row r="59" ht="14.25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>
        <f>SUM(L46:L58)</f>
        <v>0.0035183773726604559</v>
      </c>
      <c r="M59" s="1"/>
      <c r="N59" s="1"/>
      <c r="O59" s="1"/>
      <c r="P59" s="1">
        <f>SUM(P46:P58)</f>
        <v>64.427186628243462</v>
      </c>
      <c r="Q59" s="1"/>
      <c r="R59" s="1"/>
      <c r="S59" s="1"/>
      <c r="T59" s="1"/>
    </row>
    <row r="60" ht="14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4.25">
      <c r="A61" s="1"/>
      <c r="B61" s="1"/>
      <c r="C61" s="1"/>
      <c r="D61" s="1"/>
      <c r="E61" s="1"/>
      <c r="F61" s="1"/>
      <c r="G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4.25">
      <c r="B62" s="1"/>
      <c r="R62" s="1"/>
    </row>
    <row r="63" ht="14.25">
      <c r="A63" t="s">
        <v>10</v>
      </c>
      <c r="F63" s="1"/>
      <c r="G63" s="1"/>
      <c r="J63" s="1"/>
      <c r="R63" s="1"/>
    </row>
    <row r="64" ht="14.25">
      <c r="F64" s="1"/>
      <c r="G64" s="1"/>
      <c r="J64" s="1"/>
      <c r="R64" s="1"/>
    </row>
    <row r="65" ht="14.25">
      <c r="F65" s="1"/>
      <c r="G65" s="1"/>
      <c r="J65" s="1"/>
      <c r="R65" s="1"/>
    </row>
    <row r="66" ht="14.25">
      <c r="F66" s="1"/>
      <c r="G66" s="1"/>
      <c r="J66" s="1"/>
      <c r="R66" s="1"/>
    </row>
    <row r="67" ht="14.25">
      <c r="A67" s="1"/>
      <c r="B67" s="1"/>
      <c r="D67" s="1"/>
      <c r="F67" s="1"/>
      <c r="G67" s="1"/>
      <c r="J67" s="1"/>
      <c r="R67" s="1"/>
      <c r="S67" s="1"/>
      <c r="T67" s="1"/>
      <c r="U67" s="1"/>
      <c r="V67" s="1"/>
      <c r="W67" s="1"/>
      <c r="X67" s="1"/>
      <c r="Y67" s="2"/>
      <c r="Z67" s="1"/>
      <c r="AA67" s="1"/>
      <c r="AB67" s="1"/>
      <c r="AC67" s="1"/>
      <c r="AD67" s="1"/>
      <c r="AE67" s="1"/>
      <c r="AF67" s="1"/>
    </row>
    <row r="68" ht="14.25">
      <c r="B68" s="1"/>
      <c r="D68" s="1"/>
      <c r="F68" s="1"/>
      <c r="G68" s="1"/>
      <c r="J68" s="1"/>
      <c r="R68" s="1"/>
      <c r="S68" s="1"/>
      <c r="T68" s="1"/>
      <c r="U68" s="1"/>
      <c r="V68" s="1"/>
      <c r="W68" s="1"/>
      <c r="X68" s="1"/>
      <c r="Y68" s="2"/>
      <c r="Z68" s="1"/>
      <c r="AA68" s="1"/>
      <c r="AB68" s="1"/>
      <c r="AC68" s="1"/>
      <c r="AD68" s="1"/>
      <c r="AE68" s="1"/>
      <c r="AF68" s="1"/>
    </row>
    <row r="69" ht="14.25">
      <c r="B69" s="1"/>
      <c r="D69" s="1"/>
      <c r="F69" s="1"/>
      <c r="G69" s="1"/>
      <c r="J69" s="1"/>
      <c r="R69" s="1"/>
      <c r="S69" s="1"/>
      <c r="T69" s="1"/>
      <c r="U69" s="1"/>
      <c r="V69" s="1"/>
      <c r="W69" s="1"/>
      <c r="X69" s="1"/>
      <c r="Y69" s="2"/>
      <c r="Z69" s="1"/>
      <c r="AA69" s="1"/>
      <c r="AB69" s="1"/>
      <c r="AC69" s="1"/>
      <c r="AD69" s="1"/>
      <c r="AE69" s="1"/>
      <c r="AF69" s="1"/>
    </row>
    <row r="70" ht="14.25">
      <c r="B70" s="1"/>
      <c r="D70" s="1"/>
      <c r="F70" s="1"/>
      <c r="G70" s="1"/>
      <c r="J70" s="1"/>
      <c r="R70" s="1"/>
      <c r="S70" s="1"/>
      <c r="T70" s="1"/>
      <c r="U70" s="1"/>
      <c r="V70" s="1"/>
      <c r="W70" s="1"/>
      <c r="X70" s="1"/>
      <c r="Y70" s="2"/>
      <c r="Z70" s="1"/>
      <c r="AA70" s="1"/>
      <c r="AB70" s="1"/>
      <c r="AC70" s="1"/>
      <c r="AD70" s="1"/>
      <c r="AE70" s="1"/>
      <c r="AF70" s="1"/>
    </row>
    <row r="71" ht="14.25">
      <c r="B71" s="1"/>
      <c r="D71" s="1"/>
      <c r="F71" s="1"/>
      <c r="G71" s="1"/>
      <c r="J71" s="1"/>
      <c r="R71" s="1"/>
      <c r="S71" s="1"/>
      <c r="T71" s="1"/>
      <c r="U71" s="1"/>
      <c r="V71" s="1"/>
      <c r="W71" s="1"/>
      <c r="X71" s="1"/>
      <c r="Y71" s="2"/>
      <c r="Z71" s="1"/>
      <c r="AA71" s="1"/>
      <c r="AB71" s="1"/>
      <c r="AC71" s="1"/>
      <c r="AD71" s="1"/>
      <c r="AE71" s="1"/>
      <c r="AF71" s="1"/>
    </row>
    <row r="72" ht="14.25">
      <c r="B72" s="1"/>
      <c r="D72" s="1"/>
      <c r="F72" s="1"/>
      <c r="G72" s="1"/>
      <c r="J72" s="1"/>
      <c r="R72" s="1"/>
      <c r="S72" s="1"/>
      <c r="T72" s="1"/>
      <c r="U72" s="1"/>
      <c r="V72" s="1"/>
      <c r="W72" s="1"/>
      <c r="X72" s="1"/>
      <c r="Y72" s="2"/>
      <c r="Z72" s="1"/>
      <c r="AA72" s="1"/>
      <c r="AB72" s="1"/>
      <c r="AC72" s="1"/>
      <c r="AD72" s="1"/>
      <c r="AE72" s="1"/>
      <c r="AF72" s="1"/>
    </row>
    <row r="73" ht="14.25">
      <c r="B73" s="1"/>
      <c r="D73" s="1"/>
      <c r="F73" s="1"/>
      <c r="G73" s="1"/>
      <c r="J73" s="1"/>
      <c r="R73" s="1"/>
      <c r="S73" s="1"/>
      <c r="T73" s="1"/>
      <c r="U73" s="1"/>
      <c r="V73" s="1"/>
      <c r="W73" s="1"/>
      <c r="X73" s="1"/>
      <c r="Y73" s="2"/>
      <c r="Z73" s="1"/>
      <c r="AA73" s="1"/>
      <c r="AB73" s="1"/>
      <c r="AC73" s="1"/>
      <c r="AD73" s="1"/>
      <c r="AE73" s="1"/>
      <c r="AF73" s="1"/>
    </row>
    <row r="74" ht="14.25">
      <c r="B74" s="1"/>
      <c r="D74" s="1"/>
      <c r="F74" s="1"/>
      <c r="G74" s="1"/>
      <c r="J74" s="1"/>
      <c r="R74" s="1"/>
      <c r="S74" s="1"/>
      <c r="T74" s="1"/>
      <c r="U74" s="1"/>
      <c r="V74" s="1"/>
      <c r="W74" s="1"/>
      <c r="X74" s="1"/>
      <c r="Y74" s="2"/>
      <c r="Z74" s="1"/>
      <c r="AA74" s="1"/>
      <c r="AB74" s="1"/>
      <c r="AC74" s="1"/>
      <c r="AD74" s="1"/>
      <c r="AE74" s="1"/>
      <c r="AF74" s="1"/>
    </row>
    <row r="75" ht="14.25">
      <c r="B75" s="1"/>
      <c r="D75" s="1"/>
      <c r="F75" s="1"/>
      <c r="G75" s="1"/>
      <c r="J75" s="1"/>
      <c r="R75" s="1"/>
      <c r="S75" s="1"/>
      <c r="T75" s="1"/>
      <c r="U75" s="1"/>
      <c r="V75" s="1"/>
      <c r="W75" s="1"/>
      <c r="X75" s="1"/>
      <c r="Y75" s="2"/>
      <c r="Z75" s="1"/>
      <c r="AA75" s="1"/>
      <c r="AB75" s="1"/>
      <c r="AC75" s="1"/>
      <c r="AD75" s="1"/>
      <c r="AE75" s="1"/>
      <c r="AF75" s="1"/>
    </row>
    <row r="76" ht="14.25">
      <c r="B76" s="1"/>
      <c r="D76" s="1"/>
      <c r="F76" s="1"/>
      <c r="G76" s="1"/>
      <c r="H76" s="2"/>
      <c r="R76" s="1"/>
      <c r="S76" s="1"/>
      <c r="T76" s="1"/>
      <c r="U76" s="1"/>
      <c r="V76" s="1"/>
      <c r="W76" s="1"/>
      <c r="X76" s="1"/>
      <c r="Y76" s="2"/>
      <c r="Z76" s="1"/>
      <c r="AA76" s="1"/>
      <c r="AB76" s="1"/>
      <c r="AC76" s="1"/>
      <c r="AD76" s="1"/>
      <c r="AE76" s="1"/>
      <c r="AF76" s="1"/>
    </row>
    <row r="77" ht="14.25">
      <c r="A77" s="1"/>
      <c r="B77" s="1"/>
      <c r="D77" s="1"/>
      <c r="F77" s="1"/>
      <c r="H77" s="2"/>
      <c r="R77" s="1"/>
      <c r="S77" s="1"/>
      <c r="T77" s="1"/>
      <c r="U77" s="1"/>
      <c r="V77" s="1"/>
      <c r="W77" s="1"/>
      <c r="X77" s="2"/>
      <c r="Y77" s="2"/>
      <c r="Z77" s="1"/>
      <c r="AA77" s="1"/>
      <c r="AB77" s="1"/>
      <c r="AC77" s="1"/>
      <c r="AD77" s="1"/>
      <c r="AE77" s="1"/>
      <c r="AF77" s="1"/>
    </row>
    <row r="78" ht="14.25">
      <c r="B78" s="1"/>
      <c r="D78" s="1"/>
      <c r="F78" s="1"/>
      <c r="G78" s="2"/>
      <c r="H78" s="2"/>
      <c r="R78" s="1"/>
      <c r="S78" s="1"/>
      <c r="T78" s="1"/>
      <c r="U78" s="1"/>
      <c r="V78" s="1"/>
      <c r="W78" s="1"/>
      <c r="X78" s="2"/>
      <c r="Y78" s="2"/>
      <c r="Z78" s="1"/>
      <c r="AA78" s="1"/>
      <c r="AB78" s="1"/>
      <c r="AC78" s="1"/>
      <c r="AD78" s="1"/>
      <c r="AE78" s="1"/>
      <c r="AF78" s="1"/>
    </row>
    <row r="79" ht="14.25">
      <c r="B79" s="1"/>
      <c r="D79" s="1"/>
      <c r="F79" s="1"/>
      <c r="G79" s="2"/>
      <c r="H79" s="2"/>
      <c r="R79" s="1"/>
      <c r="S79" s="1"/>
      <c r="T79" s="1"/>
      <c r="U79" s="1"/>
      <c r="V79" s="1"/>
      <c r="W79" s="1"/>
      <c r="X79" s="2"/>
      <c r="Y79" s="2"/>
      <c r="Z79" s="1"/>
      <c r="AA79" s="1"/>
      <c r="AB79" s="1"/>
      <c r="AC79" s="1"/>
      <c r="AD79" s="1"/>
      <c r="AE79" s="1"/>
      <c r="AF79" s="1"/>
    </row>
    <row r="80" ht="14.25">
      <c r="B80" s="1"/>
      <c r="D80" s="1"/>
      <c r="F80" s="1"/>
      <c r="G80" s="2"/>
      <c r="H80" s="2"/>
      <c r="R80" s="1"/>
      <c r="S80" s="1"/>
      <c r="T80" s="1"/>
      <c r="U80" s="1"/>
      <c r="V80" s="1"/>
      <c r="W80" s="1"/>
      <c r="X80" s="2"/>
      <c r="Y80" s="2"/>
      <c r="Z80" s="1"/>
      <c r="AA80" s="1"/>
      <c r="AB80" s="1"/>
      <c r="AC80" s="1"/>
      <c r="AD80" s="1"/>
      <c r="AE80" s="1"/>
      <c r="AF80" s="1"/>
    </row>
    <row r="81" ht="14.25">
      <c r="B81" s="1"/>
      <c r="D81" s="1"/>
      <c r="F81" s="1"/>
      <c r="G81" s="2"/>
      <c r="H81" s="2"/>
      <c r="R81" s="1"/>
      <c r="S81" s="1"/>
      <c r="T81" s="1"/>
      <c r="U81" s="1"/>
      <c r="V81" s="1"/>
      <c r="W81" s="1"/>
      <c r="X81" s="2"/>
      <c r="Y81" s="2"/>
      <c r="Z81" s="1"/>
      <c r="AA81" s="1"/>
      <c r="AB81" s="1"/>
      <c r="AC81" s="1"/>
      <c r="AD81" s="1"/>
      <c r="AE81" s="1"/>
      <c r="AF81" s="1"/>
    </row>
    <row r="82" ht="14.25">
      <c r="B82" s="1"/>
      <c r="D82" s="1"/>
      <c r="F82" s="1"/>
      <c r="G82" s="2"/>
      <c r="H82" s="2"/>
      <c r="R82" s="1"/>
      <c r="S82" s="1"/>
      <c r="T82" s="1"/>
      <c r="U82" s="1"/>
      <c r="V82" s="1"/>
      <c r="W82" s="1"/>
      <c r="X82" s="2"/>
      <c r="Y82" s="2"/>
      <c r="Z82" s="1"/>
      <c r="AA82" s="1"/>
      <c r="AB82" s="1"/>
      <c r="AC82" s="1"/>
      <c r="AD82" s="1"/>
      <c r="AE82" s="1"/>
      <c r="AF82" s="1"/>
    </row>
    <row r="83" ht="14.25">
      <c r="B83" s="1"/>
      <c r="D83" s="1"/>
      <c r="F83" s="1"/>
      <c r="G83" s="2"/>
      <c r="H83" s="2"/>
      <c r="R83" s="1"/>
      <c r="S83" s="1"/>
      <c r="T83" s="1"/>
      <c r="U83" s="1"/>
      <c r="V83" s="1"/>
      <c r="W83" s="1"/>
      <c r="X83" s="2"/>
      <c r="Y83" s="2"/>
      <c r="Z83" s="1"/>
      <c r="AA83" s="1"/>
      <c r="AB83" s="1"/>
      <c r="AC83" s="1"/>
      <c r="AD83" s="1"/>
      <c r="AE83" s="1"/>
      <c r="AF83" s="1"/>
    </row>
    <row r="84" ht="14.25">
      <c r="B84" s="1"/>
      <c r="D84" s="1"/>
      <c r="F84" s="1"/>
      <c r="G84" s="2"/>
      <c r="H84" s="2"/>
      <c r="R84" s="1"/>
      <c r="S84" s="1"/>
      <c r="T84" s="1"/>
      <c r="U84" s="1"/>
      <c r="V84" s="1"/>
      <c r="W84" s="1"/>
      <c r="X84" s="2"/>
      <c r="Y84" s="2"/>
      <c r="Z84" s="1"/>
      <c r="AA84" s="1"/>
      <c r="AB84" s="1"/>
      <c r="AC84" s="1"/>
      <c r="AD84" s="1"/>
      <c r="AE84" s="1"/>
      <c r="AF84" s="1"/>
    </row>
    <row r="85" ht="14.25">
      <c r="B85" s="1"/>
      <c r="D85" s="1"/>
      <c r="F85" s="1"/>
      <c r="G85" s="2"/>
      <c r="H85" s="2"/>
      <c r="R85" s="1"/>
      <c r="S85" s="1"/>
      <c r="T85" s="1"/>
      <c r="U85" s="1"/>
      <c r="V85" s="1"/>
      <c r="W85" s="1"/>
      <c r="X85" s="2"/>
      <c r="Y85" s="2"/>
      <c r="Z85" s="1"/>
      <c r="AA85" s="1"/>
      <c r="AB85" s="1"/>
      <c r="AC85" s="1"/>
      <c r="AD85" s="1"/>
      <c r="AE85" s="1"/>
      <c r="AF85" s="1"/>
    </row>
    <row r="86" ht="14.25">
      <c r="B86" s="1"/>
      <c r="D86" s="1"/>
      <c r="F86" s="1"/>
      <c r="G86" s="2"/>
      <c r="H86" s="2"/>
      <c r="R86" s="1"/>
      <c r="S86" s="1"/>
      <c r="T86" s="1"/>
      <c r="U86" s="1"/>
      <c r="V86" s="1"/>
      <c r="W86" s="1"/>
      <c r="X86" s="2"/>
      <c r="Y86" s="2"/>
      <c r="Z86" s="1"/>
      <c r="AA86" s="1"/>
      <c r="AB86" s="1"/>
      <c r="AC86" s="1"/>
      <c r="AD86" s="1"/>
      <c r="AE86" s="1"/>
      <c r="AF86" s="1"/>
    </row>
    <row r="87" ht="14.25">
      <c r="B87" s="1"/>
      <c r="D87" s="1"/>
      <c r="F87" s="1"/>
      <c r="H87" s="2"/>
      <c r="R87" s="1"/>
      <c r="S87" s="1"/>
      <c r="T87" s="1"/>
      <c r="U87" s="1"/>
      <c r="V87" s="1"/>
      <c r="W87" s="1"/>
      <c r="X87" s="2"/>
      <c r="Y87" s="2"/>
      <c r="Z87" s="1"/>
      <c r="AA87" s="1"/>
      <c r="AB87" s="1"/>
      <c r="AC87" s="1"/>
      <c r="AD87" s="1"/>
      <c r="AE87" s="1"/>
      <c r="AF87" s="1"/>
    </row>
    <row r="88" ht="14.25">
      <c r="B88" s="1"/>
      <c r="D88" s="1"/>
      <c r="F88" s="1"/>
      <c r="G88" s="2"/>
      <c r="H88" s="2"/>
      <c r="R88" s="1"/>
      <c r="S88" s="1"/>
      <c r="T88" s="1"/>
      <c r="U88" s="1"/>
      <c r="V88" s="1"/>
      <c r="W88" s="1"/>
      <c r="X88" s="2"/>
      <c r="Y88" s="2"/>
      <c r="Z88" s="1"/>
      <c r="AA88" s="1"/>
      <c r="AB88" s="1"/>
      <c r="AC88" s="1"/>
      <c r="AD88" s="1"/>
      <c r="AE88" s="1"/>
      <c r="AF88" s="1"/>
    </row>
    <row r="89" ht="14.25">
      <c r="B89" s="1"/>
      <c r="D89" s="1"/>
      <c r="F89" s="1"/>
      <c r="G89" s="2"/>
      <c r="H89" s="2"/>
      <c r="R89" s="1"/>
      <c r="S89" s="1"/>
      <c r="T89" s="1"/>
      <c r="U89" s="1"/>
      <c r="V89" s="1"/>
      <c r="W89" s="1"/>
      <c r="X89" s="2"/>
      <c r="Y89" s="2"/>
      <c r="Z89" s="1"/>
      <c r="AA89" s="1"/>
      <c r="AB89" s="1"/>
      <c r="AC89" s="1"/>
      <c r="AD89" s="1"/>
      <c r="AE89" s="1"/>
      <c r="AF89" s="1"/>
    </row>
    <row r="90" ht="14.25">
      <c r="B90" s="1"/>
      <c r="D90" s="1"/>
      <c r="F90" s="1"/>
      <c r="G90" s="2"/>
      <c r="H90" s="2"/>
      <c r="R90" s="1"/>
      <c r="S90" s="1"/>
      <c r="T90" s="1"/>
      <c r="U90" s="1"/>
      <c r="V90" s="1"/>
      <c r="W90" s="1"/>
      <c r="X90" s="2"/>
      <c r="Y90" s="2"/>
      <c r="Z90" s="1"/>
      <c r="AA90" s="1"/>
      <c r="AB90" s="1"/>
      <c r="AC90" s="1"/>
      <c r="AD90" s="1"/>
      <c r="AE90" s="1"/>
      <c r="AF90" s="1"/>
    </row>
    <row r="91" ht="14.25">
      <c r="B91" s="1"/>
      <c r="D91" s="1"/>
      <c r="F91" s="1"/>
      <c r="G91" s="2"/>
      <c r="H91" s="2"/>
      <c r="R91" s="1"/>
      <c r="S91" s="1"/>
      <c r="T91" s="1"/>
      <c r="U91" s="1"/>
      <c r="V91" s="1"/>
      <c r="W91" s="1"/>
      <c r="X91" s="2"/>
      <c r="Y91" s="2"/>
      <c r="Z91" s="1"/>
      <c r="AA91" s="1"/>
      <c r="AB91" s="1"/>
      <c r="AC91" s="1"/>
      <c r="AD91" s="1"/>
      <c r="AE91" s="1"/>
      <c r="AF91" s="1"/>
    </row>
    <row r="92" ht="14.25">
      <c r="B92" s="1"/>
      <c r="D92" s="1"/>
      <c r="F92" s="1"/>
      <c r="G92" s="2"/>
      <c r="H92" s="2"/>
      <c r="R92" s="1"/>
      <c r="S92" s="1"/>
      <c r="T92" s="1"/>
      <c r="U92" s="1"/>
      <c r="V92" s="1"/>
      <c r="W92" s="1"/>
      <c r="X92" s="2"/>
      <c r="Y92" s="2"/>
      <c r="Z92" s="1"/>
      <c r="AA92" s="1"/>
      <c r="AB92" s="1"/>
      <c r="AC92" s="1"/>
      <c r="AD92" s="1"/>
      <c r="AE92" s="1"/>
      <c r="AF92" s="1"/>
    </row>
    <row r="93" ht="14.25">
      <c r="B93" s="1"/>
      <c r="D93" s="1"/>
      <c r="F93" s="1"/>
      <c r="G93" s="2"/>
      <c r="H93" s="2"/>
      <c r="R93" s="1"/>
      <c r="S93" s="1"/>
      <c r="T93" s="1"/>
      <c r="U93" s="1"/>
      <c r="V93" s="1"/>
      <c r="W93" s="1"/>
      <c r="X93" s="2"/>
      <c r="Y93" s="2"/>
      <c r="Z93" s="1"/>
      <c r="AA93" s="1"/>
      <c r="AB93" s="1"/>
      <c r="AC93" s="1"/>
      <c r="AD93" s="1"/>
      <c r="AE93" s="1"/>
      <c r="AF93" s="1"/>
    </row>
    <row r="94" ht="14.25">
      <c r="B94" s="1"/>
      <c r="D94" s="1"/>
      <c r="F94" s="1"/>
      <c r="G94" s="2"/>
      <c r="H94" s="2"/>
      <c r="R94" s="1"/>
      <c r="S94" s="1"/>
      <c r="T94" s="1"/>
      <c r="U94" s="1"/>
      <c r="V94" s="1"/>
      <c r="W94" s="1"/>
      <c r="X94" s="2"/>
      <c r="Y94" s="2"/>
      <c r="Z94" s="1"/>
      <c r="AA94" s="1"/>
      <c r="AB94" s="1"/>
      <c r="AC94" s="1"/>
      <c r="AD94" s="1"/>
      <c r="AE94" s="1"/>
      <c r="AF94" s="1"/>
    </row>
    <row r="95" ht="14.25">
      <c r="B95" s="1"/>
      <c r="D95" s="1"/>
      <c r="F95" s="1"/>
      <c r="G95" s="2"/>
      <c r="H95" s="2"/>
      <c r="R95" s="1"/>
      <c r="S95" s="1"/>
      <c r="T95" s="1"/>
      <c r="U95" s="1"/>
      <c r="V95" s="1"/>
      <c r="W95" s="1"/>
      <c r="X95" s="2"/>
      <c r="Y95" s="2"/>
      <c r="Z95" s="1"/>
      <c r="AA95" s="1"/>
      <c r="AB95" s="1"/>
      <c r="AC95" s="1"/>
      <c r="AD95" s="1"/>
      <c r="AE95" s="1"/>
      <c r="AF95" s="1"/>
    </row>
    <row r="96" ht="14.25">
      <c r="B96" s="1"/>
      <c r="D96" s="1"/>
      <c r="F96" s="1"/>
      <c r="G96" s="2"/>
      <c r="H96" s="2"/>
      <c r="R96" s="1"/>
      <c r="S96" s="1"/>
      <c r="T96" s="1"/>
      <c r="U96" s="1"/>
      <c r="V96" s="1"/>
      <c r="W96" s="1"/>
      <c r="X96" s="2"/>
      <c r="Y96" s="2"/>
      <c r="Z96" s="1"/>
      <c r="AA96" s="1"/>
      <c r="AB96" s="1"/>
      <c r="AC96" s="1"/>
      <c r="AD96" s="1"/>
      <c r="AE96" s="1"/>
      <c r="AF96" s="1"/>
    </row>
    <row r="97" ht="14.25">
      <c r="B97" s="1"/>
      <c r="D97" s="1"/>
      <c r="F97" s="1"/>
      <c r="H97" s="2"/>
      <c r="R97" s="1"/>
      <c r="S97" s="1"/>
      <c r="T97" s="1"/>
      <c r="U97" s="1"/>
      <c r="V97" s="1"/>
      <c r="W97" s="1"/>
      <c r="X97" s="2"/>
      <c r="Y97" s="2"/>
      <c r="Z97" s="1"/>
      <c r="AA97" s="1"/>
      <c r="AB97" s="1"/>
      <c r="AC97" s="1"/>
      <c r="AD97" s="1"/>
      <c r="AE97" s="1"/>
      <c r="AF97" s="1"/>
    </row>
    <row r="98" ht="14.25">
      <c r="B98" s="1"/>
      <c r="D98" s="1"/>
      <c r="F98" s="1"/>
      <c r="G98" s="2"/>
      <c r="H98" s="2"/>
      <c r="R98" s="1"/>
      <c r="S98" s="1"/>
      <c r="T98" s="1"/>
      <c r="U98" s="1"/>
      <c r="V98" s="1"/>
      <c r="W98" s="1"/>
      <c r="X98" s="2"/>
      <c r="Y98" s="2"/>
      <c r="Z98" s="1"/>
      <c r="AA98" s="1"/>
      <c r="AB98" s="1"/>
      <c r="AC98" s="1"/>
      <c r="AD98" s="1"/>
      <c r="AE98" s="1"/>
      <c r="AF98" s="1"/>
    </row>
    <row r="99" ht="14.25">
      <c r="B99" s="1"/>
      <c r="D99" s="1"/>
      <c r="F99" s="1"/>
      <c r="G99" s="2"/>
      <c r="H99" s="2"/>
      <c r="R99" s="1"/>
      <c r="S99" s="1"/>
      <c r="T99" s="1"/>
      <c r="U99" s="1"/>
      <c r="V99" s="1"/>
      <c r="W99" s="1"/>
      <c r="X99" s="2"/>
      <c r="Y99" s="2"/>
      <c r="Z99" s="1"/>
      <c r="AA99" s="1"/>
      <c r="AB99" s="1"/>
      <c r="AC99" s="1"/>
      <c r="AD99" s="1"/>
      <c r="AE99" s="1"/>
      <c r="AF99" s="1"/>
    </row>
    <row r="100" ht="14.25">
      <c r="B100" s="1"/>
      <c r="D100" s="1"/>
      <c r="F100" s="1"/>
      <c r="G100" s="2"/>
      <c r="H100" s="2"/>
      <c r="R100" s="1"/>
      <c r="S100" s="1"/>
      <c r="T100" s="1"/>
      <c r="U100" s="1"/>
      <c r="V100" s="1"/>
      <c r="W100" s="1"/>
      <c r="X100" s="2"/>
      <c r="Y100" s="2"/>
      <c r="Z100" s="1"/>
      <c r="AA100" s="1"/>
      <c r="AB100" s="1"/>
      <c r="AC100" s="1"/>
      <c r="AD100" s="1"/>
      <c r="AE100" s="1"/>
      <c r="AF100" s="1"/>
    </row>
    <row r="101" ht="14.25">
      <c r="B101" s="1"/>
      <c r="D101" s="1"/>
      <c r="F101" s="1"/>
      <c r="G101" s="2"/>
      <c r="H101" s="2"/>
      <c r="R101" s="1"/>
      <c r="S101" s="1"/>
      <c r="T101" s="1"/>
      <c r="U101" s="1"/>
      <c r="V101" s="1"/>
      <c r="W101" s="1"/>
      <c r="X101" s="2"/>
      <c r="Y101" s="2"/>
      <c r="Z101" s="1"/>
      <c r="AA101" s="1"/>
      <c r="AB101" s="1"/>
      <c r="AC101" s="1"/>
      <c r="AD101" s="1"/>
      <c r="AE101" s="1"/>
      <c r="AF101" s="1"/>
    </row>
    <row r="102" ht="14.25">
      <c r="B102" s="1"/>
      <c r="D102" s="1"/>
      <c r="F102" s="1"/>
      <c r="G102" s="2"/>
      <c r="H102" s="2"/>
      <c r="R102" s="1"/>
      <c r="S102" s="1"/>
      <c r="T102" s="1"/>
      <c r="U102" s="1"/>
      <c r="V102" s="1"/>
      <c r="W102" s="1"/>
      <c r="X102" s="2"/>
      <c r="Y102" s="2"/>
      <c r="Z102" s="1"/>
      <c r="AA102" s="1"/>
      <c r="AB102" s="1"/>
      <c r="AC102" s="1"/>
      <c r="AD102" s="1"/>
      <c r="AE102" s="1"/>
      <c r="AF102" s="1"/>
    </row>
    <row r="103" ht="14.25">
      <c r="B103" s="1"/>
      <c r="D103" s="1"/>
      <c r="F103" s="1"/>
      <c r="G103" s="2"/>
      <c r="H103" s="2"/>
      <c r="R103" s="1"/>
      <c r="S103" s="1"/>
      <c r="T103" s="1"/>
      <c r="U103" s="1"/>
      <c r="V103" s="1"/>
      <c r="W103" s="1"/>
      <c r="X103" s="2"/>
      <c r="Y103" s="2"/>
      <c r="Z103" s="1"/>
      <c r="AA103" s="1"/>
      <c r="AB103" s="1"/>
      <c r="AC103" s="1"/>
      <c r="AD103" s="1"/>
      <c r="AE103" s="1"/>
      <c r="AF103" s="1"/>
    </row>
    <row r="104" ht="14.25">
      <c r="B104" s="1"/>
      <c r="D104" s="1"/>
      <c r="F104" s="1"/>
      <c r="G104" s="2"/>
      <c r="H104" s="2"/>
      <c r="R104" s="1"/>
      <c r="S104" s="1"/>
      <c r="T104" s="1"/>
      <c r="U104" s="1"/>
      <c r="V104" s="1"/>
      <c r="W104" s="1"/>
      <c r="X104" s="2"/>
      <c r="Y104" s="2"/>
      <c r="Z104" s="1"/>
      <c r="AA104" s="1"/>
      <c r="AB104" s="1"/>
      <c r="AC104" s="1"/>
      <c r="AD104" s="1"/>
      <c r="AE104" s="1"/>
      <c r="AF104" s="1"/>
    </row>
    <row r="105" ht="14.25">
      <c r="B105" s="1"/>
      <c r="D105" s="1"/>
      <c r="F105" s="1"/>
      <c r="G105" s="2"/>
      <c r="H105" s="2"/>
      <c r="R105" s="1"/>
      <c r="S105" s="1"/>
      <c r="T105" s="1"/>
      <c r="U105" s="1"/>
      <c r="V105" s="1"/>
      <c r="W105" s="1"/>
      <c r="X105" s="2"/>
      <c r="Y105" s="2"/>
      <c r="Z105" s="1"/>
      <c r="AA105" s="1"/>
      <c r="AB105" s="1"/>
      <c r="AC105" s="1"/>
      <c r="AD105" s="1"/>
      <c r="AE105" s="1"/>
      <c r="AF105" s="1"/>
    </row>
    <row r="106" ht="14.25">
      <c r="B106" s="1"/>
      <c r="D106" s="1"/>
      <c r="F106" s="1"/>
      <c r="G106" s="2"/>
      <c r="H106" s="2"/>
      <c r="R106" s="1"/>
      <c r="S106" s="1"/>
      <c r="T106" s="1"/>
      <c r="U106" s="1"/>
      <c r="V106" s="1"/>
      <c r="W106" s="1"/>
      <c r="X106" s="2"/>
      <c r="Y106" s="2"/>
      <c r="Z106" s="1"/>
      <c r="AA106" s="1"/>
      <c r="AB106" s="1"/>
      <c r="AC106" s="1"/>
      <c r="AD106" s="1"/>
      <c r="AE106" s="1"/>
      <c r="AF106" s="1"/>
    </row>
    <row r="107" ht="14.25">
      <c r="B107" s="1"/>
      <c r="D107" s="1"/>
      <c r="F107" s="1"/>
      <c r="H107" s="2"/>
      <c r="R107" s="1"/>
      <c r="S107" s="1"/>
      <c r="T107" s="1"/>
      <c r="U107" s="1"/>
      <c r="V107" s="1"/>
      <c r="W107" s="1"/>
      <c r="X107" s="2"/>
      <c r="Y107" s="2"/>
      <c r="Z107" s="1"/>
      <c r="AA107" s="1"/>
      <c r="AB107" s="1"/>
      <c r="AC107" s="1"/>
      <c r="AD107" s="1"/>
      <c r="AE107" s="1"/>
      <c r="AF107" s="1"/>
    </row>
    <row r="108" ht="14.25">
      <c r="B108" s="1"/>
      <c r="D108" s="1"/>
      <c r="F108" s="1"/>
      <c r="G108" s="2"/>
      <c r="H108" s="2"/>
      <c r="R108" s="1"/>
      <c r="S108" s="1"/>
      <c r="T108" s="1"/>
      <c r="U108" s="1"/>
      <c r="V108" s="1"/>
      <c r="W108" s="1"/>
      <c r="X108" s="2"/>
      <c r="Y108" s="2"/>
      <c r="Z108" s="1"/>
      <c r="AA108" s="1"/>
      <c r="AB108" s="1"/>
      <c r="AC108" s="1"/>
      <c r="AD108" s="1"/>
      <c r="AE108" s="1"/>
      <c r="AF108" s="1"/>
    </row>
    <row r="109" ht="14.25">
      <c r="B109" s="1"/>
      <c r="D109" s="1"/>
      <c r="F109" s="1"/>
      <c r="G109" s="2"/>
      <c r="H109" s="2"/>
      <c r="R109" s="1"/>
      <c r="S109" s="1"/>
      <c r="T109" s="1"/>
      <c r="U109" s="1"/>
      <c r="V109" s="1"/>
      <c r="W109" s="1"/>
      <c r="X109" s="2"/>
      <c r="Y109" s="2"/>
      <c r="Z109" s="1"/>
      <c r="AA109" s="1"/>
      <c r="AB109" s="1"/>
      <c r="AC109" s="1"/>
      <c r="AD109" s="1"/>
      <c r="AE109" s="1"/>
      <c r="AF109" s="1"/>
    </row>
    <row r="110" ht="14.25">
      <c r="B110" s="1"/>
      <c r="D110" s="1"/>
      <c r="F110" s="1"/>
      <c r="G110" s="2"/>
      <c r="H110" s="2"/>
      <c r="R110" s="1"/>
      <c r="S110" s="1"/>
      <c r="T110" s="1"/>
      <c r="U110" s="1"/>
      <c r="V110" s="1"/>
      <c r="W110" s="1"/>
      <c r="X110" s="2"/>
      <c r="Y110" s="2"/>
      <c r="Z110" s="1"/>
      <c r="AA110" s="1"/>
      <c r="AB110" s="1"/>
      <c r="AC110" s="1"/>
      <c r="AD110" s="1"/>
      <c r="AE110" s="1"/>
      <c r="AF110" s="1"/>
    </row>
    <row r="111" ht="14.25">
      <c r="B111" s="1"/>
      <c r="D111" s="1"/>
      <c r="F111" s="1"/>
      <c r="G111" s="2"/>
      <c r="H111" s="2"/>
      <c r="R111" s="1"/>
      <c r="S111" s="1"/>
      <c r="T111" s="1"/>
      <c r="U111" s="1"/>
      <c r="V111" s="1"/>
      <c r="W111" s="1"/>
      <c r="X111" s="2"/>
      <c r="Y111" s="2"/>
      <c r="Z111" s="1"/>
      <c r="AA111" s="1"/>
      <c r="AB111" s="1"/>
      <c r="AC111" s="1"/>
      <c r="AD111" s="1"/>
      <c r="AE111" s="1"/>
      <c r="AF111" s="1"/>
    </row>
    <row r="112" ht="14.25">
      <c r="B112" s="1"/>
      <c r="D112" s="1"/>
      <c r="F112" s="1"/>
      <c r="G112" s="2"/>
      <c r="H112" s="2"/>
      <c r="R112" s="1"/>
      <c r="S112" s="1"/>
      <c r="T112" s="1"/>
      <c r="U112" s="1"/>
      <c r="V112" s="1"/>
      <c r="W112" s="1"/>
      <c r="X112" s="2"/>
      <c r="Y112" s="2"/>
      <c r="Z112" s="1"/>
      <c r="AA112" s="1"/>
      <c r="AB112" s="1"/>
      <c r="AC112" s="1"/>
      <c r="AD112" s="1"/>
      <c r="AE112" s="1"/>
      <c r="AF112" s="1"/>
    </row>
    <row r="113" ht="14.25">
      <c r="B113" s="1"/>
      <c r="D113" s="1"/>
      <c r="F113" s="1"/>
      <c r="G113" s="2"/>
      <c r="H113" s="2"/>
      <c r="R113" s="1"/>
      <c r="S113" s="1"/>
      <c r="T113" s="1"/>
      <c r="U113" s="1"/>
      <c r="V113" s="1"/>
      <c r="W113" s="1"/>
      <c r="X113" s="2"/>
      <c r="Y113" s="2"/>
      <c r="Z113" s="1"/>
      <c r="AA113" s="1"/>
      <c r="AB113" s="1"/>
      <c r="AC113" s="1"/>
      <c r="AD113" s="1"/>
      <c r="AE113" s="1"/>
      <c r="AF113" s="1"/>
    </row>
    <row r="114" ht="14.25">
      <c r="B114" s="1"/>
      <c r="D114" s="1"/>
      <c r="F114" s="1"/>
      <c r="G114" s="2"/>
      <c r="H114" s="2"/>
      <c r="R114" s="1"/>
      <c r="S114" s="1"/>
      <c r="T114" s="1"/>
      <c r="U114" s="1"/>
      <c r="V114" s="1"/>
      <c r="W114" s="1"/>
      <c r="X114" s="2"/>
      <c r="Y114" s="2"/>
      <c r="Z114" s="1"/>
      <c r="AA114" s="1"/>
      <c r="AB114" s="1"/>
      <c r="AC114" s="1"/>
      <c r="AD114" s="1"/>
      <c r="AE114" s="1"/>
      <c r="AF114" s="1"/>
    </row>
    <row r="115" ht="14.25">
      <c r="B115" s="1"/>
      <c r="D115" s="1"/>
      <c r="F115" s="1"/>
      <c r="G115" s="2"/>
      <c r="H115" s="2"/>
      <c r="R115" s="1"/>
      <c r="S115" s="1"/>
      <c r="T115" s="1"/>
      <c r="U115" s="1"/>
      <c r="V115" s="1"/>
      <c r="W115" s="1"/>
      <c r="X115" s="2"/>
      <c r="Y115" s="2"/>
      <c r="Z115" s="1"/>
      <c r="AA115" s="1"/>
      <c r="AB115" s="1"/>
      <c r="AC115" s="1"/>
      <c r="AD115" s="1"/>
      <c r="AE115" s="1"/>
      <c r="AF115" s="1"/>
    </row>
    <row r="116" ht="14.25">
      <c r="B116" s="1"/>
      <c r="D116" s="1"/>
      <c r="F116" s="1"/>
      <c r="G116" s="2"/>
      <c r="H116" s="2"/>
      <c r="R116" s="1"/>
      <c r="S116" s="1"/>
      <c r="T116" s="1"/>
      <c r="U116" s="1"/>
      <c r="V116" s="1"/>
      <c r="W116" s="1"/>
      <c r="X116" s="2"/>
      <c r="Y116" s="2"/>
      <c r="Z116" s="1"/>
      <c r="AA116" s="1"/>
      <c r="AB116" s="1"/>
      <c r="AC116" s="1"/>
      <c r="AD116" s="1"/>
      <c r="AE116" s="1"/>
      <c r="AF116" s="1"/>
    </row>
    <row r="117" ht="14.25">
      <c r="B117" s="1"/>
      <c r="D117" s="1"/>
      <c r="F117" s="1"/>
      <c r="H117" s="2"/>
      <c r="R117" s="1"/>
      <c r="S117" s="1"/>
      <c r="T117" s="1"/>
      <c r="U117" s="1"/>
      <c r="V117" s="1"/>
      <c r="W117" s="1"/>
      <c r="X117" s="2"/>
      <c r="Y117" s="2"/>
      <c r="Z117" s="1"/>
      <c r="AA117" s="1"/>
      <c r="AB117" s="1"/>
      <c r="AC117" s="1"/>
      <c r="AD117" s="1"/>
      <c r="AE117" s="1"/>
      <c r="AF117" s="1"/>
    </row>
    <row r="118" ht="14.25">
      <c r="B118" s="1"/>
      <c r="D118" s="1"/>
      <c r="F118" s="1"/>
      <c r="G118" s="2"/>
      <c r="H118" s="2"/>
      <c r="R118" s="1"/>
      <c r="S118" s="1"/>
      <c r="T118" s="1"/>
      <c r="U118" s="1"/>
      <c r="V118" s="1"/>
      <c r="W118" s="1"/>
      <c r="X118" s="2"/>
      <c r="Y118" s="2"/>
      <c r="Z118" s="1"/>
      <c r="AA118" s="1"/>
      <c r="AB118" s="1"/>
      <c r="AC118" s="1"/>
      <c r="AD118" s="1"/>
      <c r="AE118" s="1"/>
      <c r="AF118" s="1"/>
    </row>
    <row r="119" ht="14.25">
      <c r="B119" s="1"/>
      <c r="D119" s="1"/>
      <c r="F119" s="1"/>
      <c r="G119" s="2"/>
      <c r="H119" s="2"/>
      <c r="R119" s="1"/>
      <c r="S119" s="1"/>
      <c r="T119" s="1"/>
      <c r="U119" s="1"/>
      <c r="V119" s="1"/>
      <c r="W119" s="1"/>
      <c r="X119" s="2"/>
      <c r="Y119" s="2"/>
      <c r="Z119" s="1"/>
      <c r="AA119" s="1"/>
      <c r="AB119" s="1"/>
      <c r="AC119" s="1"/>
      <c r="AD119" s="1"/>
      <c r="AE119" s="1"/>
      <c r="AF119" s="1"/>
    </row>
    <row r="120" ht="14.25">
      <c r="B120" s="1"/>
      <c r="D120" s="1"/>
      <c r="F120" s="1"/>
      <c r="G120" s="2"/>
      <c r="H120" s="2"/>
      <c r="R120" s="1"/>
      <c r="S120" s="1"/>
      <c r="T120" s="1"/>
      <c r="U120" s="1"/>
      <c r="V120" s="1"/>
      <c r="W120" s="1"/>
      <c r="X120" s="2"/>
      <c r="Y120" s="2"/>
      <c r="Z120" s="1"/>
      <c r="AA120" s="1"/>
      <c r="AB120" s="1"/>
      <c r="AC120" s="1"/>
      <c r="AD120" s="1"/>
      <c r="AE120" s="1"/>
      <c r="AF120" s="1"/>
    </row>
    <row r="121" ht="14.25">
      <c r="B121" s="1"/>
      <c r="D121" s="1"/>
      <c r="F121" s="1"/>
      <c r="G121" s="2"/>
      <c r="H121" s="2"/>
      <c r="R121" s="1"/>
      <c r="S121" s="1"/>
      <c r="T121" s="1"/>
      <c r="U121" s="1"/>
      <c r="V121" s="1"/>
      <c r="W121" s="1"/>
      <c r="X121" s="2"/>
      <c r="Y121" s="2"/>
      <c r="Z121" s="1"/>
      <c r="AA121" s="1"/>
      <c r="AB121" s="1"/>
      <c r="AC121" s="1"/>
      <c r="AD121" s="1"/>
      <c r="AE121" s="1"/>
      <c r="AF121" s="1"/>
    </row>
    <row r="122" ht="14.25">
      <c r="B122" s="1"/>
      <c r="D122" s="1"/>
      <c r="F122" s="1"/>
      <c r="G122" s="2"/>
      <c r="H122" s="2"/>
      <c r="R122" s="1"/>
      <c r="S122" s="1"/>
      <c r="T122" s="1"/>
      <c r="U122" s="1"/>
      <c r="V122" s="1"/>
      <c r="W122" s="1"/>
      <c r="X122" s="2"/>
      <c r="Y122" s="2"/>
      <c r="Z122" s="1"/>
      <c r="AA122" s="1"/>
      <c r="AB122" s="1"/>
      <c r="AC122" s="1"/>
      <c r="AD122" s="1"/>
      <c r="AE122" s="1"/>
      <c r="AF122" s="1"/>
    </row>
    <row r="123" ht="14.25">
      <c r="B123" s="1"/>
      <c r="D123" s="1"/>
      <c r="F123" s="1"/>
      <c r="G123" s="2"/>
      <c r="H123" s="2"/>
      <c r="R123" s="1"/>
      <c r="S123" s="1"/>
      <c r="T123" s="1"/>
      <c r="U123" s="1"/>
      <c r="V123" s="1"/>
      <c r="W123" s="1"/>
      <c r="X123" s="2"/>
      <c r="Y123" s="2"/>
      <c r="Z123" s="1"/>
      <c r="AA123" s="1"/>
      <c r="AB123" s="1"/>
      <c r="AC123" s="1"/>
      <c r="AD123" s="1"/>
      <c r="AE123" s="1"/>
      <c r="AF123" s="1"/>
    </row>
    <row r="124" ht="14.25">
      <c r="B124" s="1"/>
      <c r="D124" s="1"/>
      <c r="F124" s="1"/>
      <c r="G124" s="2"/>
      <c r="H124" s="2"/>
      <c r="R124" s="1"/>
      <c r="S124" s="1"/>
      <c r="T124" s="1"/>
      <c r="U124" s="1"/>
      <c r="V124" s="1"/>
      <c r="W124" s="1"/>
      <c r="X124" s="2"/>
      <c r="Y124" s="2"/>
      <c r="Z124" s="1"/>
      <c r="AA124" s="1"/>
      <c r="AB124" s="1"/>
      <c r="AC124" s="1"/>
      <c r="AD124" s="1"/>
      <c r="AE124" s="1"/>
      <c r="AF124" s="1"/>
    </row>
    <row r="125" ht="14.25">
      <c r="B125" s="1"/>
      <c r="D125" s="1"/>
      <c r="F125" s="1"/>
      <c r="G125" s="2"/>
      <c r="H125" s="2"/>
      <c r="R125" s="1"/>
      <c r="S125" s="1"/>
      <c r="T125" s="1"/>
      <c r="U125" s="1"/>
      <c r="V125" s="1"/>
      <c r="W125" s="1"/>
      <c r="X125" s="2"/>
      <c r="Y125" s="2"/>
      <c r="Z125" s="1"/>
      <c r="AA125" s="1"/>
      <c r="AB125" s="1"/>
      <c r="AC125" s="1"/>
      <c r="AD125" s="1"/>
      <c r="AE125" s="1"/>
      <c r="AF125" s="1"/>
    </row>
    <row r="126" ht="14.25">
      <c r="B126" s="1"/>
      <c r="D126" s="1"/>
      <c r="F126" s="1"/>
      <c r="G126" s="2"/>
      <c r="H126" s="2"/>
      <c r="R126" s="1"/>
      <c r="S126" s="1"/>
      <c r="T126" s="1"/>
      <c r="U126" s="1"/>
      <c r="V126" s="1"/>
      <c r="W126" s="1"/>
      <c r="X126" s="2"/>
      <c r="Y126" s="2"/>
      <c r="Z126" s="1"/>
      <c r="AA126" s="1"/>
      <c r="AB126" s="1"/>
      <c r="AC126" s="1"/>
      <c r="AD126" s="1"/>
      <c r="AE126" s="1"/>
      <c r="AF126" s="1"/>
    </row>
    <row r="127" ht="14.25">
      <c r="B127" s="1"/>
      <c r="D127" s="1"/>
      <c r="F127" s="1"/>
      <c r="H127" s="2"/>
      <c r="R127" s="1"/>
      <c r="S127" s="1"/>
      <c r="T127" s="1"/>
      <c r="U127" s="1"/>
      <c r="V127" s="1"/>
      <c r="W127" s="1"/>
      <c r="X127" s="2"/>
      <c r="Y127" s="2"/>
      <c r="Z127" s="1"/>
      <c r="AA127" s="1"/>
      <c r="AB127" s="1"/>
      <c r="AC127" s="1"/>
      <c r="AD127" s="1"/>
      <c r="AE127" s="1"/>
      <c r="AF127" s="1"/>
    </row>
    <row r="128" ht="14.25">
      <c r="B128" s="1"/>
      <c r="D128" s="1"/>
      <c r="F128" s="1"/>
      <c r="G128" s="2"/>
      <c r="H128" s="2"/>
      <c r="R128" s="1"/>
      <c r="S128" s="1"/>
      <c r="T128" s="1"/>
      <c r="U128" s="1"/>
      <c r="V128" s="1"/>
      <c r="W128" s="1"/>
      <c r="X128" s="2"/>
      <c r="Y128" s="2"/>
      <c r="Z128" s="1"/>
      <c r="AA128" s="1"/>
      <c r="AB128" s="1"/>
      <c r="AC128" s="1"/>
      <c r="AD128" s="1"/>
      <c r="AE128" s="1"/>
      <c r="AF128" s="1"/>
    </row>
    <row r="129" ht="14.25">
      <c r="B129" s="1"/>
      <c r="D129" s="1"/>
      <c r="F129" s="1"/>
      <c r="G129" s="2"/>
      <c r="H129" s="2"/>
      <c r="R129" s="1"/>
      <c r="S129" s="1"/>
      <c r="T129" s="1"/>
      <c r="U129" s="1"/>
      <c r="V129" s="1"/>
      <c r="W129" s="1"/>
      <c r="X129" s="2"/>
      <c r="Y129" s="2"/>
      <c r="Z129" s="1"/>
      <c r="AA129" s="1"/>
      <c r="AB129" s="1"/>
      <c r="AC129" s="1"/>
      <c r="AD129" s="1"/>
      <c r="AE129" s="1"/>
      <c r="AF129" s="1"/>
    </row>
    <row r="130" ht="14.25">
      <c r="B130" s="1"/>
      <c r="D130" s="1"/>
      <c r="F130" s="1"/>
      <c r="G130" s="2"/>
      <c r="H130" s="2"/>
      <c r="R130" s="1"/>
      <c r="S130" s="1"/>
      <c r="T130" s="1"/>
      <c r="U130" s="1"/>
      <c r="V130" s="1"/>
      <c r="W130" s="1"/>
      <c r="X130" s="2"/>
      <c r="Y130" s="2"/>
      <c r="Z130" s="1"/>
      <c r="AA130" s="1"/>
      <c r="AB130" s="1"/>
      <c r="AC130" s="1"/>
      <c r="AD130" s="1"/>
      <c r="AE130" s="1"/>
      <c r="AF130" s="1"/>
    </row>
    <row r="131" ht="14.25">
      <c r="B131" s="1"/>
      <c r="D131" s="1"/>
      <c r="F131" s="1"/>
      <c r="G131" s="2"/>
      <c r="H131" s="2"/>
      <c r="R131" s="1"/>
      <c r="S131" s="1"/>
      <c r="T131" s="1"/>
      <c r="U131" s="1"/>
      <c r="V131" s="1"/>
      <c r="W131" s="1"/>
      <c r="X131" s="2"/>
      <c r="Y131" s="2"/>
      <c r="Z131" s="1"/>
      <c r="AA131" s="1"/>
      <c r="AB131" s="1"/>
      <c r="AC131" s="1"/>
      <c r="AD131" s="1"/>
      <c r="AE131" s="1"/>
      <c r="AF131" s="1"/>
    </row>
    <row r="132" ht="14.25">
      <c r="B132" s="1"/>
      <c r="D132" s="1"/>
      <c r="F132" s="1"/>
      <c r="G132" s="2"/>
      <c r="H132" s="2"/>
      <c r="R132" s="1"/>
      <c r="S132" s="1"/>
      <c r="T132" s="1"/>
      <c r="U132" s="1"/>
      <c r="V132" s="1"/>
      <c r="W132" s="1"/>
      <c r="X132" s="2"/>
      <c r="Y132" s="2"/>
      <c r="Z132" s="1"/>
      <c r="AA132" s="1"/>
      <c r="AB132" s="1"/>
      <c r="AC132" s="1"/>
      <c r="AD132" s="1"/>
      <c r="AE132" s="1"/>
      <c r="AF132" s="1"/>
    </row>
    <row r="133" ht="14.25">
      <c r="B133" s="1"/>
      <c r="D133" s="1"/>
      <c r="F133" s="1"/>
      <c r="G133" s="2"/>
      <c r="H133" s="2"/>
      <c r="R133" s="1"/>
      <c r="S133" s="1"/>
      <c r="T133" s="1"/>
      <c r="U133" s="1"/>
      <c r="V133" s="1"/>
      <c r="W133" s="1"/>
      <c r="X133" s="2"/>
      <c r="Y133" s="2"/>
      <c r="Z133" s="1"/>
      <c r="AA133" s="1"/>
      <c r="AB133" s="1"/>
      <c r="AC133" s="1"/>
      <c r="AD133" s="1"/>
      <c r="AE133" s="1"/>
      <c r="AF133" s="1"/>
    </row>
    <row r="134" ht="14.25">
      <c r="B134" s="1"/>
      <c r="D134" s="1"/>
      <c r="F134" s="1"/>
      <c r="G134" s="2"/>
      <c r="H134" s="2"/>
      <c r="R134" s="1"/>
      <c r="S134" s="1"/>
      <c r="T134" s="1"/>
      <c r="U134" s="1"/>
      <c r="V134" s="1"/>
      <c r="W134" s="1"/>
      <c r="X134" s="2"/>
      <c r="Y134" s="2"/>
      <c r="Z134" s="1"/>
      <c r="AA134" s="1"/>
      <c r="AB134" s="1"/>
      <c r="AC134" s="1"/>
      <c r="AD134" s="1"/>
      <c r="AE134" s="1"/>
      <c r="AF134" s="1"/>
    </row>
    <row r="135" ht="14.25">
      <c r="B135" s="1"/>
      <c r="D135" s="1"/>
      <c r="F135" s="1"/>
      <c r="G135" s="2"/>
      <c r="H135" s="2"/>
      <c r="R135" s="1"/>
      <c r="S135" s="1"/>
      <c r="T135" s="1"/>
      <c r="U135" s="1"/>
      <c r="V135" s="1"/>
      <c r="W135" s="1"/>
      <c r="X135" s="2"/>
      <c r="Y135" s="2"/>
      <c r="Z135" s="1"/>
      <c r="AA135" s="1"/>
      <c r="AB135" s="1"/>
      <c r="AC135" s="1"/>
      <c r="AD135" s="1"/>
      <c r="AE135" s="1"/>
      <c r="AF135" s="1"/>
    </row>
    <row r="136" ht="14.25">
      <c r="B136" s="1"/>
      <c r="D136" s="1"/>
      <c r="F136" s="1"/>
      <c r="G136" s="2"/>
      <c r="H136" s="2"/>
      <c r="R136" s="1"/>
      <c r="S136" s="1"/>
      <c r="T136" s="1"/>
      <c r="U136" s="1"/>
      <c r="V136" s="1"/>
      <c r="W136" s="1"/>
      <c r="X136" s="2"/>
      <c r="Y136" s="2"/>
      <c r="Z136" s="1"/>
      <c r="AA136" s="1"/>
      <c r="AB136" s="1"/>
      <c r="AC136" s="1"/>
      <c r="AD136" s="1"/>
      <c r="AE136" s="1"/>
      <c r="AF136" s="1"/>
    </row>
    <row r="137" ht="14.25">
      <c r="B137" s="1"/>
      <c r="D137" s="1"/>
      <c r="F137" s="1"/>
      <c r="H137" s="2"/>
      <c r="R137" s="1"/>
      <c r="S137" s="1"/>
      <c r="T137" s="1"/>
      <c r="U137" s="1"/>
      <c r="V137" s="1"/>
      <c r="W137" s="1"/>
      <c r="X137" s="2"/>
      <c r="Y137" s="2"/>
      <c r="Z137" s="1"/>
      <c r="AA137" s="1"/>
      <c r="AB137" s="1"/>
      <c r="AC137" s="1"/>
      <c r="AD137" s="1"/>
      <c r="AE137" s="1"/>
      <c r="AF137" s="1"/>
    </row>
    <row r="138" ht="14.25">
      <c r="B138" s="1"/>
      <c r="D138" s="1"/>
      <c r="F138" s="1"/>
      <c r="G138" s="2"/>
      <c r="H138" s="2"/>
      <c r="R138" s="1"/>
      <c r="S138" s="1"/>
      <c r="T138" s="1"/>
      <c r="U138" s="1"/>
      <c r="V138" s="1"/>
      <c r="W138" s="1"/>
      <c r="X138" s="2"/>
      <c r="Y138" s="2"/>
      <c r="Z138" s="1"/>
      <c r="AA138" s="1"/>
      <c r="AB138" s="1"/>
      <c r="AC138" s="1"/>
      <c r="AD138" s="1"/>
      <c r="AE138" s="1"/>
      <c r="AF138" s="1"/>
    </row>
    <row r="139" ht="14.25">
      <c r="B139" s="1"/>
      <c r="D139" s="1"/>
      <c r="F139" s="1"/>
      <c r="G139" s="2"/>
      <c r="H139" s="2"/>
      <c r="R139" s="1"/>
      <c r="S139" s="1"/>
      <c r="T139" s="1"/>
      <c r="U139" s="1"/>
      <c r="V139" s="1"/>
      <c r="W139" s="1"/>
      <c r="X139" s="2"/>
      <c r="Y139" s="2"/>
      <c r="Z139" s="1"/>
      <c r="AA139" s="1"/>
      <c r="AB139" s="1"/>
      <c r="AC139" s="1"/>
      <c r="AD139" s="1"/>
      <c r="AE139" s="1"/>
      <c r="AF139" s="1"/>
    </row>
    <row r="140" ht="14.25">
      <c r="B140" s="1"/>
      <c r="D140" s="1"/>
      <c r="F140" s="1"/>
      <c r="G140" s="2"/>
      <c r="H140" s="2"/>
      <c r="R140" s="1"/>
      <c r="S140" s="1"/>
      <c r="T140" s="1"/>
      <c r="U140" s="1"/>
      <c r="V140" s="1"/>
      <c r="W140" s="1"/>
      <c r="X140" s="2"/>
      <c r="Y140" s="2"/>
      <c r="Z140" s="1"/>
      <c r="AA140" s="1"/>
      <c r="AB140" s="1"/>
      <c r="AC140" s="1"/>
      <c r="AD140" s="1"/>
      <c r="AE140" s="1"/>
      <c r="AF140" s="1"/>
    </row>
    <row r="141" ht="14.25">
      <c r="B141" s="1"/>
      <c r="D141" s="1"/>
      <c r="F141" s="1"/>
      <c r="G141" s="2"/>
      <c r="H141" s="2"/>
      <c r="R141" s="1"/>
      <c r="S141" s="1"/>
      <c r="T141" s="1"/>
      <c r="U141" s="1"/>
      <c r="V141" s="1"/>
      <c r="W141" s="1"/>
      <c r="X141" s="2"/>
      <c r="Y141" s="2"/>
      <c r="Z141" s="1"/>
      <c r="AA141" s="1"/>
      <c r="AB141" s="1"/>
      <c r="AC141" s="1"/>
      <c r="AD141" s="1"/>
      <c r="AE141" s="1"/>
      <c r="AF141" s="1"/>
    </row>
    <row r="142" ht="14.25">
      <c r="B142" s="1"/>
      <c r="D142" s="1"/>
      <c r="F142" s="1"/>
      <c r="G142" s="2"/>
      <c r="H142" s="2"/>
      <c r="R142" s="1"/>
      <c r="S142" s="1"/>
      <c r="T142" s="1"/>
      <c r="U142" s="1"/>
      <c r="V142" s="1"/>
      <c r="W142" s="1"/>
      <c r="X142" s="2"/>
      <c r="Y142" s="2"/>
      <c r="Z142" s="1"/>
      <c r="AA142" s="1"/>
      <c r="AB142" s="1"/>
      <c r="AC142" s="1"/>
      <c r="AD142" s="1"/>
      <c r="AE142" s="1"/>
      <c r="AF142" s="1"/>
    </row>
    <row r="143" ht="14.25">
      <c r="B143" s="1"/>
      <c r="D143" s="1"/>
      <c r="F143" s="1"/>
      <c r="G143" s="2"/>
      <c r="H143" s="2"/>
      <c r="R143" s="1"/>
      <c r="S143" s="1"/>
      <c r="T143" s="1"/>
      <c r="U143" s="1"/>
      <c r="V143" s="1"/>
      <c r="W143" s="1"/>
      <c r="X143" s="2"/>
      <c r="Y143" s="2"/>
      <c r="Z143" s="1"/>
      <c r="AA143" s="1"/>
      <c r="AB143" s="1"/>
      <c r="AC143" s="1"/>
      <c r="AD143" s="1"/>
      <c r="AE143" s="1"/>
      <c r="AF143" s="1"/>
    </row>
    <row r="144" ht="14.25">
      <c r="B144" s="1"/>
      <c r="D144" s="1"/>
      <c r="F144" s="1"/>
      <c r="G144" s="2"/>
      <c r="H144" s="2"/>
      <c r="R144" s="1"/>
      <c r="S144" s="1"/>
      <c r="T144" s="1"/>
      <c r="U144" s="1"/>
      <c r="V144" s="1"/>
      <c r="W144" s="1"/>
      <c r="X144" s="2"/>
      <c r="Y144" s="2"/>
      <c r="Z144" s="1"/>
      <c r="AA144" s="1"/>
      <c r="AB144" s="1"/>
      <c r="AC144" s="1"/>
      <c r="AD144" s="1"/>
      <c r="AE144" s="1"/>
      <c r="AF144" s="1"/>
    </row>
    <row r="145" ht="14.25">
      <c r="B145" s="1"/>
      <c r="D145" s="1"/>
      <c r="F145" s="1"/>
      <c r="G145" s="2"/>
      <c r="H145" s="2"/>
      <c r="R145" s="1"/>
      <c r="S145" s="1"/>
      <c r="T145" s="1"/>
      <c r="U145" s="1"/>
      <c r="V145" s="1"/>
      <c r="W145" s="1"/>
      <c r="X145" s="2"/>
      <c r="Y145" s="2"/>
      <c r="Z145" s="1"/>
      <c r="AA145" s="1"/>
      <c r="AB145" s="1"/>
      <c r="AC145" s="1"/>
      <c r="AD145" s="1"/>
      <c r="AE145" s="1"/>
      <c r="AF145" s="1"/>
    </row>
    <row r="146" ht="14.25">
      <c r="B146" s="1"/>
      <c r="D146" s="1"/>
      <c r="F146" s="1"/>
      <c r="G146" s="2"/>
      <c r="H146" s="2"/>
      <c r="R146" s="1"/>
      <c r="S146" s="1"/>
      <c r="T146" s="1"/>
      <c r="U146" s="1"/>
      <c r="V146" s="1"/>
      <c r="W146" s="1"/>
      <c r="X146" s="2"/>
      <c r="Y146" s="2"/>
      <c r="Z146" s="1"/>
      <c r="AA146" s="1"/>
      <c r="AB146" s="1"/>
      <c r="AC146" s="1"/>
      <c r="AD146" s="1"/>
      <c r="AE146" s="1"/>
      <c r="AF146" s="1"/>
    </row>
    <row r="147" ht="14.25">
      <c r="B147" s="1"/>
      <c r="D147" s="1"/>
      <c r="F147" s="1"/>
      <c r="H147" s="2"/>
      <c r="R147" s="1"/>
      <c r="S147" s="1"/>
      <c r="T147" s="1"/>
      <c r="U147" s="1"/>
      <c r="V147" s="1"/>
      <c r="W147" s="1"/>
      <c r="X147" s="2"/>
      <c r="Y147" s="2"/>
      <c r="Z147" s="1"/>
      <c r="AA147" s="1"/>
      <c r="AB147" s="1"/>
      <c r="AC147" s="1"/>
      <c r="AD147" s="1"/>
      <c r="AE147" s="1"/>
      <c r="AF147" s="1"/>
    </row>
    <row r="148" ht="14.25">
      <c r="B148" s="1"/>
      <c r="D148" s="1"/>
      <c r="F148" s="1"/>
      <c r="G148" s="2"/>
      <c r="H148" s="2"/>
      <c r="R148" s="1"/>
      <c r="S148" s="1"/>
      <c r="T148" s="1"/>
      <c r="U148" s="1"/>
      <c r="V148" s="1"/>
      <c r="W148" s="1"/>
      <c r="X148" s="2"/>
      <c r="Y148" s="2"/>
      <c r="Z148" s="1"/>
      <c r="AA148" s="1"/>
      <c r="AB148" s="1"/>
      <c r="AC148" s="1"/>
      <c r="AD148" s="1"/>
      <c r="AE148" s="1"/>
      <c r="AF148" s="1"/>
    </row>
    <row r="149" ht="14.25">
      <c r="B149" s="1"/>
      <c r="D149" s="1"/>
      <c r="F149" s="1"/>
      <c r="G149" s="2"/>
      <c r="H149" s="2"/>
      <c r="R149" s="1"/>
      <c r="S149" s="1"/>
      <c r="T149" s="1"/>
      <c r="U149" s="1"/>
      <c r="V149" s="1"/>
      <c r="W149" s="1"/>
      <c r="X149" s="2"/>
      <c r="Y149" s="2"/>
      <c r="Z149" s="1"/>
      <c r="AA149" s="1"/>
      <c r="AB149" s="1"/>
      <c r="AC149" s="1"/>
      <c r="AD149" s="1"/>
      <c r="AE149" s="1"/>
      <c r="AF149" s="1"/>
    </row>
    <row r="150" ht="14.25">
      <c r="B150" s="1"/>
      <c r="D150" s="1"/>
      <c r="F150" s="1"/>
      <c r="G150" s="2"/>
      <c r="H150" s="2"/>
      <c r="R150" s="1"/>
      <c r="S150" s="1"/>
      <c r="T150" s="1"/>
      <c r="U150" s="1"/>
      <c r="V150" s="1"/>
      <c r="W150" s="1"/>
      <c r="X150" s="2"/>
      <c r="Y150" s="2"/>
      <c r="Z150" s="1"/>
      <c r="AA150" s="1"/>
      <c r="AB150" s="1"/>
      <c r="AC150" s="1"/>
      <c r="AD150" s="1"/>
      <c r="AE150" s="1"/>
      <c r="AF150" s="1"/>
    </row>
    <row r="151" ht="14.25">
      <c r="B151" s="1"/>
      <c r="D151" s="1"/>
      <c r="F151" s="1"/>
      <c r="G151" s="2"/>
      <c r="H151" s="2"/>
      <c r="R151" s="1"/>
      <c r="S151" s="1"/>
      <c r="T151" s="1"/>
      <c r="U151" s="1"/>
      <c r="V151" s="1"/>
      <c r="W151" s="1"/>
      <c r="X151" s="2"/>
      <c r="Y151" s="2"/>
      <c r="Z151" s="1"/>
      <c r="AA151" s="1"/>
      <c r="AB151" s="1"/>
      <c r="AC151" s="1"/>
      <c r="AD151" s="1"/>
      <c r="AE151" s="1"/>
      <c r="AF151" s="1"/>
    </row>
    <row r="152" ht="14.25">
      <c r="B152" s="1"/>
      <c r="D152" s="1"/>
      <c r="F152" s="1"/>
      <c r="G152" s="2"/>
      <c r="H152" s="2"/>
      <c r="R152" s="1"/>
      <c r="S152" s="1"/>
      <c r="T152" s="1"/>
      <c r="U152" s="1"/>
      <c r="V152" s="1"/>
      <c r="W152" s="1"/>
      <c r="X152" s="2"/>
      <c r="Y152" s="2"/>
      <c r="Z152" s="1"/>
      <c r="AA152" s="1"/>
      <c r="AB152" s="1"/>
      <c r="AC152" s="1"/>
      <c r="AD152" s="1"/>
      <c r="AE152" s="1"/>
      <c r="AF152" s="1"/>
    </row>
    <row r="153" ht="14.25">
      <c r="B153" s="1"/>
      <c r="D153" s="1"/>
      <c r="F153" s="1"/>
      <c r="G153" s="2"/>
      <c r="H153" s="2"/>
      <c r="R153" s="1"/>
      <c r="S153" s="1"/>
      <c r="T153" s="1"/>
      <c r="U153" s="1"/>
      <c r="V153" s="1"/>
      <c r="W153" s="1"/>
      <c r="X153" s="2"/>
      <c r="Y153" s="2"/>
      <c r="Z153" s="1"/>
      <c r="AA153" s="1"/>
      <c r="AB153" s="1"/>
      <c r="AC153" s="1"/>
      <c r="AD153" s="1"/>
      <c r="AE153" s="1"/>
      <c r="AF153" s="1"/>
    </row>
    <row r="154" ht="14.25">
      <c r="B154" s="1"/>
      <c r="D154" s="1"/>
      <c r="F154" s="1"/>
      <c r="G154" s="2"/>
      <c r="H154" s="2"/>
      <c r="R154" s="1"/>
      <c r="S154" s="1"/>
      <c r="T154" s="1"/>
      <c r="U154" s="1"/>
      <c r="V154" s="1"/>
      <c r="W154" s="1"/>
      <c r="X154" s="2"/>
      <c r="Y154" s="2"/>
      <c r="Z154" s="1"/>
      <c r="AA154" s="1"/>
      <c r="AB154" s="1"/>
      <c r="AC154" s="1"/>
      <c r="AD154" s="1"/>
      <c r="AE154" s="1"/>
      <c r="AF154" s="1"/>
    </row>
    <row r="155" ht="14.25">
      <c r="B155" s="1"/>
      <c r="D155" s="1"/>
      <c r="F155" s="1"/>
      <c r="G155" s="2"/>
      <c r="H155" s="2"/>
      <c r="R155" s="1"/>
      <c r="S155" s="1"/>
      <c r="T155" s="1"/>
      <c r="U155" s="1"/>
      <c r="V155" s="1"/>
      <c r="W155" s="1"/>
      <c r="X155" s="2"/>
      <c r="Y155" s="2"/>
      <c r="Z155" s="1"/>
      <c r="AA155" s="1"/>
      <c r="AB155" s="1"/>
      <c r="AC155" s="1"/>
      <c r="AD155" s="1"/>
      <c r="AE155" s="1"/>
      <c r="AF155" s="1"/>
    </row>
    <row r="156" ht="14.25">
      <c r="B156" s="1"/>
      <c r="D156" s="1"/>
      <c r="F156" s="1"/>
      <c r="G156" s="2"/>
      <c r="H156" s="2"/>
      <c r="R156" s="1"/>
      <c r="S156" s="1"/>
      <c r="T156" s="1"/>
      <c r="U156" s="1"/>
      <c r="V156" s="1"/>
      <c r="W156" s="1"/>
      <c r="X156" s="2"/>
      <c r="Y156" s="2"/>
      <c r="Z156" s="1"/>
      <c r="AA156" s="1"/>
      <c r="AB156" s="1"/>
      <c r="AC156" s="1"/>
      <c r="AD156" s="1"/>
      <c r="AE156" s="1"/>
      <c r="AF156" s="1"/>
    </row>
    <row r="157" ht="14.25">
      <c r="B157" s="1"/>
      <c r="D157" s="1"/>
      <c r="F157" s="1"/>
      <c r="H157" s="2"/>
    </row>
    <row r="158" ht="14.25">
      <c r="B158" s="1"/>
      <c r="D158" s="1"/>
      <c r="F158" s="1"/>
      <c r="G158" s="2"/>
      <c r="H158" s="2"/>
    </row>
    <row r="159" ht="14.25">
      <c r="B159" s="1"/>
      <c r="D159" s="1"/>
      <c r="F159" s="1"/>
      <c r="G159" s="2"/>
      <c r="H159" s="2"/>
    </row>
    <row r="160" ht="14.25">
      <c r="B160" s="1"/>
      <c r="D160" s="1"/>
      <c r="F160" s="1"/>
      <c r="G160" s="2"/>
      <c r="H160" s="2"/>
    </row>
    <row r="161" ht="14.25">
      <c r="B161" s="1"/>
      <c r="D161" s="1"/>
      <c r="F161" s="1"/>
      <c r="G161" s="2"/>
      <c r="H161" s="2"/>
    </row>
    <row r="162" ht="14.25">
      <c r="B162" s="1"/>
      <c r="D162" s="1"/>
      <c r="F162" s="1"/>
      <c r="G162" s="2"/>
      <c r="H162" s="2"/>
    </row>
    <row r="163" ht="14.25">
      <c r="B163" s="1"/>
      <c r="D163" s="1"/>
      <c r="F163" s="1"/>
      <c r="G163" s="2"/>
      <c r="H163" s="2"/>
    </row>
    <row r="164" ht="14.25">
      <c r="B164" s="1"/>
      <c r="D164" s="1"/>
      <c r="F164" s="1"/>
      <c r="G164" s="2"/>
      <c r="H164" s="2"/>
    </row>
    <row r="165" ht="14.25">
      <c r="B165" s="1"/>
      <c r="D165" s="1"/>
      <c r="F165" s="1"/>
      <c r="G165" s="2"/>
      <c r="H165" s="2"/>
    </row>
    <row r="166" ht="14.25">
      <c r="B166" s="1"/>
      <c r="D166" s="1"/>
      <c r="F166" s="1"/>
      <c r="G166" s="2"/>
      <c r="H166" s="2"/>
    </row>
    <row r="167" ht="14.25">
      <c r="B167" s="1"/>
      <c r="D167" s="1"/>
      <c r="F167" s="1"/>
      <c r="H167" s="2"/>
    </row>
    <row r="168" ht="14.25">
      <c r="B168" s="1"/>
      <c r="D168" s="1"/>
      <c r="F168" s="1"/>
      <c r="G168" s="2"/>
      <c r="H168" s="2"/>
    </row>
    <row r="169" ht="14.25">
      <c r="B169" s="1"/>
      <c r="D169" s="1"/>
      <c r="F169" s="1"/>
      <c r="G169" s="2"/>
      <c r="H169" s="2"/>
    </row>
    <row r="170" ht="14.25">
      <c r="B170" s="1"/>
      <c r="D170" s="1"/>
      <c r="F170" s="1"/>
      <c r="G170" s="2"/>
      <c r="H170" s="2"/>
    </row>
    <row r="171" ht="14.25">
      <c r="B171" s="1"/>
      <c r="D171" s="1"/>
      <c r="F171" s="1"/>
      <c r="G171" s="2"/>
      <c r="H171" s="2"/>
    </row>
    <row r="172" ht="14.25">
      <c r="B172" s="1"/>
      <c r="D172" s="1"/>
      <c r="F172" s="1"/>
      <c r="G172" s="2"/>
      <c r="H172" s="2"/>
    </row>
    <row r="173" ht="14.25">
      <c r="B173" s="1"/>
      <c r="D173" s="1"/>
      <c r="F173" s="1"/>
      <c r="G173" s="2"/>
      <c r="H173" s="2"/>
    </row>
    <row r="174" ht="14.25">
      <c r="B174" s="1"/>
      <c r="D174" s="1"/>
      <c r="F174" s="1"/>
      <c r="G174" s="2"/>
      <c r="H174" s="2"/>
    </row>
    <row r="175" ht="14.25">
      <c r="B175" s="1"/>
      <c r="D175" s="1"/>
      <c r="F175" s="1"/>
      <c r="G175" s="2"/>
      <c r="H175" s="2"/>
    </row>
    <row r="176" ht="14.25">
      <c r="B176" s="1"/>
      <c r="D176" s="1"/>
      <c r="F176" s="1"/>
      <c r="G176" s="2"/>
      <c r="H176" s="2"/>
    </row>
    <row r="177" ht="14.25">
      <c r="B177" s="1"/>
      <c r="D177" s="1"/>
      <c r="F177" s="1"/>
      <c r="H177" s="2"/>
    </row>
    <row r="178" ht="14.25">
      <c r="B178" s="1"/>
      <c r="D178" s="1"/>
      <c r="F178" s="1"/>
      <c r="G178" s="2"/>
      <c r="H178" s="2"/>
    </row>
    <row r="179" ht="14.25">
      <c r="B179" s="1"/>
      <c r="D179" s="1"/>
      <c r="F179" s="1"/>
      <c r="G179" s="2"/>
      <c r="H179" s="2"/>
    </row>
    <row r="180" ht="14.25">
      <c r="B180" s="1"/>
      <c r="D180" s="1"/>
      <c r="F180" s="1"/>
      <c r="G180" s="2"/>
      <c r="H180" s="2"/>
    </row>
    <row r="181" ht="14.25">
      <c r="B181" s="1"/>
      <c r="D181" s="1"/>
      <c r="F181" s="1"/>
      <c r="G181" s="2"/>
      <c r="H181" s="2"/>
    </row>
    <row r="182" ht="14.25">
      <c r="B182" s="1"/>
      <c r="D182" s="1"/>
      <c r="F182" s="1"/>
      <c r="G182" s="2"/>
      <c r="H182" s="2"/>
    </row>
    <row r="183" ht="14.25">
      <c r="B183" s="1"/>
      <c r="D183" s="1"/>
      <c r="F183" s="1"/>
      <c r="G183" s="2"/>
      <c r="H183" s="2"/>
    </row>
    <row r="184" ht="14.25">
      <c r="B184" s="1"/>
      <c r="D184" s="1"/>
      <c r="F184" s="1"/>
      <c r="G184" s="2"/>
      <c r="H184" s="2"/>
    </row>
    <row r="185" ht="14.25">
      <c r="B185" s="1"/>
      <c r="D185" s="1"/>
      <c r="F185" s="1"/>
      <c r="G185" s="2"/>
      <c r="H185" s="2"/>
    </row>
    <row r="186" ht="14.25">
      <c r="B186" s="1"/>
      <c r="D186" s="1"/>
      <c r="F186" s="1"/>
      <c r="G186" s="2"/>
      <c r="H186" s="2"/>
    </row>
    <row r="187" ht="14.25">
      <c r="B187" s="1"/>
      <c r="D187" s="1"/>
      <c r="F187" s="1"/>
      <c r="H187" s="2"/>
    </row>
    <row r="18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width="11.28125"/>
    <col bestFit="1" min="4" max="4" width="11.8515625"/>
    <col bestFit="1" min="5" max="12" width="10.8515625"/>
  </cols>
  <sheetData>
    <row r="3" ht="14.25">
      <c r="A3" s="1"/>
      <c r="B3" s="1">
        <v>0.5891735337227757</v>
      </c>
      <c r="G3" s="3">
        <v>0.5891735337227757</v>
      </c>
      <c r="H3" s="4">
        <f t="shared" ref="H3:H9" si="36">(G3/$G$12)*100</f>
        <v>2.4925132152650997</v>
      </c>
      <c r="I3" s="4"/>
      <c r="J3" s="4"/>
      <c r="K3" s="4"/>
      <c r="O3" s="1"/>
      <c r="S3" s="1">
        <v>0.16934302269934112</v>
      </c>
    </row>
    <row r="4" ht="14.25">
      <c r="A4" s="1">
        <v>0.063</v>
      </c>
      <c r="B4" s="1">
        <v>2.0212155434711234</v>
      </c>
      <c r="D4">
        <f t="shared" ref="D4:D9" si="37">B4*((4/3)*PI()*((A4/2)^3))</f>
        <v>0.00026462623632667037</v>
      </c>
      <c r="E4">
        <f t="shared" ref="E4:E9" si="38">(D4/$D$17)*100</f>
        <v>1.2628794518635113e-05</v>
      </c>
      <c r="G4" s="3">
        <v>2.0212155434711234</v>
      </c>
      <c r="H4" s="4">
        <f t="shared" si="36"/>
        <v>8.5508023776429436</v>
      </c>
      <c r="I4" s="4"/>
      <c r="J4" s="4">
        <f t="shared" ref="J4:J9" si="39">H4*((4/3)*PI()*((A4/2)^3))</f>
        <v>0.0011195078417430169</v>
      </c>
      <c r="K4" s="4">
        <f t="shared" ref="K4:K9" si="40">(J4/$J$12)*100</f>
        <v>0.038415792714386436</v>
      </c>
      <c r="M4">
        <v>0.038415792714386436</v>
      </c>
      <c r="N4">
        <f t="shared" ref="N4:N9" si="41">(M4/$M$17)*100</f>
        <v>0.019207896357193218</v>
      </c>
      <c r="O4" s="1"/>
      <c r="P4">
        <f t="shared" ref="P4:P9" si="42">N4*(A4^(-1))</f>
        <v>0.30488724376497173</v>
      </c>
      <c r="Q4">
        <f t="shared" ref="Q4:Q9" si="43">P4/$P$17</f>
        <v>0.0024630012298537942</v>
      </c>
      <c r="R4">
        <f t="shared" ref="R4:R9" si="44">Q4*100</f>
        <v>0.24630012298537943</v>
      </c>
      <c r="S4" s="1">
        <v>2.0556770407674922</v>
      </c>
    </row>
    <row r="5" ht="14.25">
      <c r="A5" s="1">
        <v>0.125</v>
      </c>
      <c r="B5" s="1">
        <v>1.839093930894276</v>
      </c>
      <c r="D5">
        <f t="shared" si="37"/>
        <v>0.0018807565047392681</v>
      </c>
      <c r="E5">
        <f t="shared" si="38"/>
        <v>8.9755603101342166e-05</v>
      </c>
      <c r="G5" s="3">
        <v>1.839093930894276</v>
      </c>
      <c r="H5" s="4">
        <f t="shared" si="36"/>
        <v>7.7803323884957791</v>
      </c>
      <c r="I5" s="4"/>
      <c r="J5" s="4">
        <f t="shared" si="39"/>
        <v>0.0079565869382112846</v>
      </c>
      <c r="K5" s="4">
        <f t="shared" si="40"/>
        <v>0.27302943591393203</v>
      </c>
      <c r="M5">
        <v>0.27302943591393203</v>
      </c>
      <c r="N5">
        <f t="shared" si="41"/>
        <v>0.13651471795696601</v>
      </c>
      <c r="O5" s="1"/>
      <c r="P5">
        <f t="shared" si="42"/>
        <v>1.0921177436557281</v>
      </c>
      <c r="Q5">
        <f t="shared" si="43"/>
        <v>0.0088225644095584442</v>
      </c>
      <c r="R5">
        <f t="shared" si="44"/>
        <v>0.88225644095584443</v>
      </c>
      <c r="S5" s="1">
        <v>8.4244472422856713</v>
      </c>
    </row>
    <row r="6" ht="14.25">
      <c r="A6" s="1">
        <v>0.17999999999999999</v>
      </c>
      <c r="B6" s="1">
        <v>2.7363799390800261</v>
      </c>
      <c r="D6">
        <f t="shared" si="37"/>
        <v>0.0083558865628510538</v>
      </c>
      <c r="E6">
        <f t="shared" si="38"/>
        <v>0.00039876913146663249</v>
      </c>
      <c r="G6" s="3">
        <v>2.7363799390800261</v>
      </c>
      <c r="H6" s="4">
        <f t="shared" si="36"/>
        <v>11.576323052135793</v>
      </c>
      <c r="I6" s="4"/>
      <c r="J6" s="4">
        <f t="shared" si="39"/>
        <v>0.03534978489539916</v>
      </c>
      <c r="K6" s="4">
        <f t="shared" si="40"/>
        <v>1.2130241150660286</v>
      </c>
      <c r="M6">
        <v>1.2130241150660286</v>
      </c>
      <c r="N6">
        <f t="shared" si="41"/>
        <v>0.60651205753301429</v>
      </c>
      <c r="O6" s="1"/>
      <c r="P6">
        <f t="shared" si="42"/>
        <v>3.3695114307389682</v>
      </c>
      <c r="Q6">
        <f t="shared" si="43"/>
        <v>0.027220262466323541</v>
      </c>
      <c r="R6">
        <f t="shared" si="44"/>
        <v>2.7220262466323542</v>
      </c>
      <c r="S6" s="1">
        <v>21.915932233339948</v>
      </c>
    </row>
    <row r="7" ht="14.25">
      <c r="A7" s="1">
        <v>0.25</v>
      </c>
      <c r="B7" s="1">
        <v>2.0076142360873424</v>
      </c>
      <c r="D7">
        <f t="shared" si="37"/>
        <v>0.016424755560766353</v>
      </c>
      <c r="E7">
        <f t="shared" si="38"/>
        <v>0.0007838408839389232</v>
      </c>
      <c r="G7" s="3">
        <v>2.0076142360873424</v>
      </c>
      <c r="H7" s="4">
        <f t="shared" si="36"/>
        <v>8.4932617101510655</v>
      </c>
      <c r="I7" s="4"/>
      <c r="J7" s="4">
        <f t="shared" si="39"/>
        <v>0.069485334879234556</v>
      </c>
      <c r="K7" s="4">
        <f t="shared" si="40"/>
        <v>2.3843818880753731</v>
      </c>
      <c r="M7">
        <v>2.3843818880753731</v>
      </c>
      <c r="N7">
        <f t="shared" si="41"/>
        <v>1.1921909440376866</v>
      </c>
      <c r="O7" s="1"/>
      <c r="P7">
        <f t="shared" si="42"/>
        <v>4.7687637761507462</v>
      </c>
      <c r="Q7">
        <f t="shared" si="43"/>
        <v>0.038523983163414134</v>
      </c>
      <c r="R7">
        <f t="shared" si="44"/>
        <v>3.8523983163414135</v>
      </c>
      <c r="S7" s="1">
        <v>17.827402646168789</v>
      </c>
    </row>
    <row r="8" ht="14.25">
      <c r="A8" s="1">
        <v>0.29999999999999999</v>
      </c>
      <c r="B8" s="1">
        <v>2.0069350440993663</v>
      </c>
      <c r="D8">
        <f t="shared" si="37"/>
        <v>0.028372375758485141</v>
      </c>
      <c r="E8">
        <f t="shared" si="38"/>
        <v>0.001354018817004581</v>
      </c>
      <c r="G8" s="3">
        <v>2.0069350440993663</v>
      </c>
      <c r="H8" s="4">
        <f t="shared" si="36"/>
        <v>8.490388371637307</v>
      </c>
      <c r="I8" s="4"/>
      <c r="J8" s="4">
        <f t="shared" si="39"/>
        <v>0.12003003780506985</v>
      </c>
      <c r="K8" s="4">
        <f t="shared" si="40"/>
        <v>4.1188180018822926</v>
      </c>
      <c r="M8">
        <v>4.1188180018822917</v>
      </c>
      <c r="N8">
        <f t="shared" si="41"/>
        <v>2.0594090009411459</v>
      </c>
      <c r="O8" s="1"/>
      <c r="P8">
        <f t="shared" si="42"/>
        <v>6.8646966698038199</v>
      </c>
      <c r="Q8">
        <f t="shared" si="43"/>
        <v>0.055455768275217601</v>
      </c>
      <c r="R8">
        <f t="shared" si="44"/>
        <v>5.5455768275217601</v>
      </c>
      <c r="S8" s="1">
        <v>11.568337272399285</v>
      </c>
    </row>
    <row r="9" ht="14.25">
      <c r="A9" s="1">
        <v>0.35499999999999998</v>
      </c>
      <c r="B9" s="1">
        <v>2.7320846052783465</v>
      </c>
      <c r="D9">
        <f t="shared" si="37"/>
        <v>0.063999683406208027</v>
      </c>
      <c r="E9">
        <f t="shared" si="38"/>
        <v>0.0030542657531393239</v>
      </c>
      <c r="G9" s="3">
        <v>2.7320846052783465</v>
      </c>
      <c r="H9" s="4">
        <f t="shared" si="36"/>
        <v>11.55815153618698</v>
      </c>
      <c r="I9" s="4"/>
      <c r="J9" s="4">
        <f t="shared" si="39"/>
        <v>0.2707522445124208</v>
      </c>
      <c r="K9" s="4">
        <f t="shared" si="40"/>
        <v>9.2908345205960767</v>
      </c>
      <c r="M9">
        <v>9.2908345205960767</v>
      </c>
      <c r="N9">
        <f t="shared" si="41"/>
        <v>4.6454172602980384</v>
      </c>
      <c r="O9" s="1"/>
      <c r="P9">
        <f t="shared" si="42"/>
        <v>13.085682423374758</v>
      </c>
      <c r="Q9">
        <f t="shared" si="43"/>
        <v>0.10571138203175653</v>
      </c>
      <c r="R9">
        <f t="shared" si="44"/>
        <v>10.571138203175654</v>
      </c>
      <c r="S9" s="1">
        <v>10.016271655659377</v>
      </c>
    </row>
    <row r="10" ht="14.25">
      <c r="A10" s="1">
        <v>0.42499999999999999</v>
      </c>
      <c r="B10" s="1">
        <v>2.5996976792422721</v>
      </c>
      <c r="D10">
        <f t="shared" ref="D10:D16" si="45">B10*((4/3)*PI()*((A10/2)^3))</f>
        <v>0.10449325527328694</v>
      </c>
      <c r="E10">
        <f t="shared" ref="E10:E16" si="46">(D10/$D$17)*100</f>
        <v>0.0049867460904390575</v>
      </c>
      <c r="G10" s="3">
        <v>2.5996976792422721</v>
      </c>
      <c r="H10" s="4">
        <f t="shared" ref="H10:H11" si="47">(G10/$G$12)*100</f>
        <v>10.998085369283253</v>
      </c>
      <c r="I10" s="4"/>
      <c r="J10" s="4">
        <f t="shared" ref="J10:J11" si="48">H10*((4/3)*PI()*((A10/2)^3))</f>
        <v>0.44206130242993458</v>
      </c>
      <c r="K10" s="4">
        <f t="shared" ref="K10:K11" si="49">(J10/$J$12)*100</f>
        <v>15.169286652570237</v>
      </c>
      <c r="M10">
        <v>15.169286652570237</v>
      </c>
      <c r="N10">
        <f t="shared" ref="N10:N16" si="50">(M10/$M$17)*100</f>
        <v>7.5846433262851187</v>
      </c>
      <c r="O10" s="1"/>
      <c r="P10">
        <f t="shared" ref="P10:P16" si="51">N10*(A10^(-1))</f>
        <v>17.846219591259104</v>
      </c>
      <c r="Q10">
        <f t="shared" ref="Q10:Q16" si="52">P10/$P$17</f>
        <v>0.14416890735971827</v>
      </c>
      <c r="R10">
        <f t="shared" ref="R10:R16" si="53">Q10*100</f>
        <v>14.416890735971826</v>
      </c>
      <c r="S10" s="1">
        <v>5.2606778138551888</v>
      </c>
    </row>
    <row r="11" ht="14.25">
      <c r="A11" s="1">
        <v>0.5</v>
      </c>
      <c r="B11" s="1">
        <v>7.1055350742487411</v>
      </c>
      <c r="D11">
        <f t="shared" si="45"/>
        <v>0.465056183105926</v>
      </c>
      <c r="E11">
        <f t="shared" si="46"/>
        <v>0.022193940622030322</v>
      </c>
      <c r="G11" s="3">
        <v>7.1055350742487411</v>
      </c>
      <c r="H11" s="4">
        <f t="shared" si="47"/>
        <v>30.060141979201781</v>
      </c>
      <c r="I11" s="4"/>
      <c r="J11" s="4">
        <f t="shared" si="48"/>
        <v>1.9674316918276344</v>
      </c>
      <c r="K11" s="4">
        <f t="shared" si="49"/>
        <v>67.51220959318168</v>
      </c>
      <c r="M11">
        <v>67.512209593181694</v>
      </c>
      <c r="N11">
        <f t="shared" si="50"/>
        <v>33.756104796590847</v>
      </c>
      <c r="O11" s="1"/>
      <c r="P11">
        <f t="shared" si="51"/>
        <v>67.512209593181694</v>
      </c>
      <c r="Q11">
        <f t="shared" si="52"/>
        <v>0.54539066051033558</v>
      </c>
      <c r="R11">
        <f t="shared" si="53"/>
        <v>54.539066051033558</v>
      </c>
      <c r="S11" s="1">
        <v>7.8449995950493125</v>
      </c>
    </row>
    <row r="12" ht="14.25">
      <c r="A12" s="1">
        <v>0.70999999999999996</v>
      </c>
      <c r="B12" s="1">
        <v>8.3888592786114664</v>
      </c>
      <c r="D12">
        <f t="shared" si="45"/>
        <v>1.5720870047233879</v>
      </c>
      <c r="E12">
        <f t="shared" si="46"/>
        <v>0.075024925811059018</v>
      </c>
      <c r="G12" s="4">
        <f>SUM(G3:G11)</f>
        <v>23.637729586124269</v>
      </c>
      <c r="H12" s="4"/>
      <c r="I12" s="4"/>
      <c r="J12" s="4">
        <f>SUM(J4:J11)</f>
        <v>2.9141864911296476</v>
      </c>
      <c r="K12" s="4"/>
      <c r="M12">
        <v>0.21111943950173837</v>
      </c>
      <c r="N12">
        <f t="shared" si="50"/>
        <v>0.10555971975086918</v>
      </c>
      <c r="O12" s="1"/>
      <c r="P12">
        <f t="shared" si="51"/>
        <v>0.14867566162094253</v>
      </c>
      <c r="Q12">
        <f t="shared" si="52"/>
        <v>0.0012010615232692103</v>
      </c>
      <c r="R12">
        <f t="shared" si="53"/>
        <v>0.12010615232692103</v>
      </c>
      <c r="S12" s="1">
        <v>3.0297675582945005</v>
      </c>
    </row>
    <row r="13" ht="14.25">
      <c r="A13" s="1">
        <v>1</v>
      </c>
      <c r="B13" s="1">
        <v>22.782057648336128</v>
      </c>
      <c r="D13">
        <f t="shared" si="45"/>
        <v>11.928657490278656</v>
      </c>
      <c r="E13">
        <f t="shared" si="46"/>
        <v>0.56927297315275327</v>
      </c>
      <c r="G13" s="5">
        <v>8.3888592786114664</v>
      </c>
      <c r="H13" s="6">
        <f t="shared" ref="H13:H17" si="54">(G13/$G$18)*100</f>
        <v>11.069172359130915</v>
      </c>
      <c r="I13" s="6"/>
      <c r="J13" s="6">
        <f>H13*(PI()*(A12/2)^2*(0.5))</f>
        <v>2.1912490109622471</v>
      </c>
      <c r="K13" s="6">
        <f t="shared" ref="K13:K17" si="55">(J13/$J$18)*100</f>
        <v>0.21111943950173837</v>
      </c>
      <c r="M13">
        <v>0.56868473176433976</v>
      </c>
      <c r="N13">
        <f t="shared" si="50"/>
        <v>0.28434236588216988</v>
      </c>
      <c r="O13" s="1"/>
      <c r="P13">
        <f t="shared" si="51"/>
        <v>0.28434236588216988</v>
      </c>
      <c r="Q13">
        <f t="shared" si="52"/>
        <v>0.0022970314802910853</v>
      </c>
      <c r="R13">
        <f t="shared" si="53"/>
        <v>0.22970314802910852</v>
      </c>
      <c r="S13" s="1">
        <v>4.0347815843144303</v>
      </c>
    </row>
    <row r="14" ht="14.25">
      <c r="A14" s="1">
        <v>2</v>
      </c>
      <c r="B14" s="1">
        <v>25.32753834767928</v>
      </c>
      <c r="D14">
        <f t="shared" si="45"/>
        <v>106.09174454211065</v>
      </c>
      <c r="E14">
        <f t="shared" si="46"/>
        <v>5.0630310151556595</v>
      </c>
      <c r="G14" s="5">
        <v>22.782057648336128</v>
      </c>
      <c r="H14" s="6">
        <f t="shared" si="54"/>
        <v>30.061122070321606</v>
      </c>
      <c r="I14" s="6"/>
      <c r="J14" s="6">
        <f t="shared" ref="J14:J17" si="56">H14*(PI()*(A13/2)^2*(A13/4))</f>
        <v>5.902487515924272</v>
      </c>
      <c r="K14" s="6">
        <f t="shared" si="55"/>
        <v>0.56868473176433976</v>
      </c>
      <c r="M14">
        <v>5.0577992818143755</v>
      </c>
      <c r="N14">
        <f t="shared" si="50"/>
        <v>2.5288996409071878</v>
      </c>
      <c r="O14" s="1"/>
      <c r="P14">
        <f t="shared" si="51"/>
        <v>1.2644498204535939</v>
      </c>
      <c r="Q14">
        <f t="shared" si="52"/>
        <v>0.010214731926490049</v>
      </c>
      <c r="R14">
        <f t="shared" si="53"/>
        <v>1.0214731926490048</v>
      </c>
      <c r="S14" s="1">
        <v>3.9758796633755042</v>
      </c>
    </row>
    <row r="15" ht="14.25">
      <c r="A15" s="1">
        <v>4</v>
      </c>
      <c r="B15" s="1">
        <v>13.622493564736828</v>
      </c>
      <c r="D15">
        <f t="shared" si="45"/>
        <v>456.49414086988213</v>
      </c>
      <c r="E15">
        <f t="shared" si="46"/>
        <v>21.785333094825827</v>
      </c>
      <c r="G15" s="5">
        <v>25.32753834767928</v>
      </c>
      <c r="H15" s="6">
        <f t="shared" si="54"/>
        <v>33.419905864646289</v>
      </c>
      <c r="I15" s="6"/>
      <c r="J15" s="6">
        <f t="shared" si="56"/>
        <v>52.495865374017612</v>
      </c>
      <c r="K15" s="6">
        <f t="shared" si="55"/>
        <v>5.0577992818143755</v>
      </c>
      <c r="M15">
        <v>21.762821865255631</v>
      </c>
      <c r="N15">
        <f t="shared" si="50"/>
        <v>10.881410932627816</v>
      </c>
      <c r="O15" s="1"/>
      <c r="P15">
        <f t="shared" si="51"/>
        <v>2.7203527331569539</v>
      </c>
      <c r="Q15">
        <f t="shared" si="52"/>
        <v>0.021976098588653032</v>
      </c>
      <c r="R15">
        <f t="shared" si="53"/>
        <v>2.1976098588653032</v>
      </c>
      <c r="S15" s="1">
        <v>2.8972382361820199</v>
      </c>
    </row>
    <row r="16" ht="14.25">
      <c r="A16" s="1">
        <v>8</v>
      </c>
      <c r="B16" s="1">
        <v>5.6648371836674567</v>
      </c>
      <c r="D16">
        <f t="shared" si="45"/>
        <v>1518.6441284259818</v>
      </c>
      <c r="E16">
        <f t="shared" si="46"/>
        <v>72.474464025359055</v>
      </c>
      <c r="G16" s="5">
        <v>13.622493564736828</v>
      </c>
      <c r="H16" s="6">
        <f t="shared" si="54"/>
        <v>17.974998056491724</v>
      </c>
      <c r="I16" s="6"/>
      <c r="J16" s="6">
        <f t="shared" si="56"/>
        <v>225.88048737026085</v>
      </c>
      <c r="K16" s="6">
        <f t="shared" si="55"/>
        <v>21.762821865255631</v>
      </c>
      <c r="M16">
        <v>72.399574681663907</v>
      </c>
      <c r="N16">
        <f t="shared" si="50"/>
        <v>36.199787340831953</v>
      </c>
      <c r="O16" s="1"/>
      <c r="P16">
        <f t="shared" si="51"/>
        <v>4.5249734176039942</v>
      </c>
      <c r="Q16">
        <f t="shared" si="52"/>
        <v>0.036554547035118713</v>
      </c>
      <c r="R16">
        <f t="shared" si="53"/>
        <v>3.6554547035118712</v>
      </c>
      <c r="S16" s="1">
        <v>0.9792444356091442</v>
      </c>
    </row>
    <row r="17" ht="14.25">
      <c r="D17">
        <f>SUM(D4:D16)</f>
        <v>2095.4196058553853</v>
      </c>
      <c r="G17" s="5">
        <v>5.6648371836674567</v>
      </c>
      <c r="H17" s="6">
        <f t="shared" si="54"/>
        <v>7.4748016494094589</v>
      </c>
      <c r="I17" s="6"/>
      <c r="J17" s="6">
        <f t="shared" si="56"/>
        <v>751.44902236242001</v>
      </c>
      <c r="K17" s="6">
        <f t="shared" si="55"/>
        <v>72.399574681663907</v>
      </c>
      <c r="M17">
        <f>SUM(M4:M16)</f>
        <v>200</v>
      </c>
      <c r="P17">
        <f>SUM(P4:P16)</f>
        <v>123.78688247064744</v>
      </c>
    </row>
    <row r="18" ht="14.25">
      <c r="G18" s="6">
        <f>SUM(G13:G17)</f>
        <v>75.785786023031164</v>
      </c>
      <c r="H18" s="6"/>
      <c r="I18" s="6"/>
      <c r="J18" s="6">
        <f>SUM(J13:J17)</f>
        <v>1037.9191116335851</v>
      </c>
      <c r="K18" s="6"/>
    </row>
    <row r="21" ht="14.25">
      <c r="B21" t="s">
        <v>3</v>
      </c>
      <c r="C21" t="s">
        <v>11</v>
      </c>
      <c r="I21" s="7"/>
    </row>
    <row r="22" ht="14.25">
      <c r="B22" s="1">
        <v>0.5891735337227757</v>
      </c>
      <c r="C22" s="1">
        <v>0.16934302269934101</v>
      </c>
      <c r="D22" s="8">
        <f t="shared" ref="D22:D35" si="57">B22-C22</f>
        <v>0.41983051102343472</v>
      </c>
      <c r="E22" t="s">
        <v>12</v>
      </c>
      <c r="H22" s="1">
        <v>0.54936788627608668</v>
      </c>
      <c r="I22" s="7">
        <v>0.050257225618398502</v>
      </c>
      <c r="J22" s="8">
        <f t="shared" ref="J22:J35" si="58">H22-I22</f>
        <v>0.49911066065768817</v>
      </c>
    </row>
    <row r="23" ht="14.25">
      <c r="A23" s="1">
        <v>0.063</v>
      </c>
      <c r="B23" s="1">
        <v>2.0212155434711234</v>
      </c>
      <c r="C23" s="1">
        <v>2.0556770407674922</v>
      </c>
      <c r="D23" s="4">
        <f t="shared" si="57"/>
        <v>-0.034461497296368826</v>
      </c>
      <c r="E23" t="s">
        <v>13</v>
      </c>
      <c r="H23" s="1">
        <v>1.6175021970140888</v>
      </c>
      <c r="I23" s="7">
        <v>0.35088681159024299</v>
      </c>
      <c r="J23" s="8">
        <f t="shared" si="58"/>
        <v>1.2666153854238458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14.25">
      <c r="A24" s="1">
        <v>0.125</v>
      </c>
      <c r="B24" s="1">
        <v>1.839093930894276</v>
      </c>
      <c r="C24" s="1">
        <v>8.4244472422856713</v>
      </c>
      <c r="D24" s="4">
        <f t="shared" si="57"/>
        <v>-6.5853533113913958</v>
      </c>
      <c r="E24" s="2" t="s">
        <v>13</v>
      </c>
      <c r="H24" s="1">
        <v>2.1886387116773252</v>
      </c>
      <c r="I24" s="7">
        <v>2.6937872931458324</v>
      </c>
      <c r="J24" s="4">
        <f t="shared" si="58"/>
        <v>-0.50514858146850727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4.25">
      <c r="A25" s="1">
        <v>0.17999999999999999</v>
      </c>
      <c r="B25" s="1">
        <v>2.7363799390800261</v>
      </c>
      <c r="C25" s="1">
        <v>21.915932233339948</v>
      </c>
      <c r="D25" s="4">
        <f t="shared" si="57"/>
        <v>-19.179552294259921</v>
      </c>
      <c r="E25" s="2" t="s">
        <v>13</v>
      </c>
      <c r="H25" s="1">
        <v>2.3084776821999218</v>
      </c>
      <c r="I25" s="7">
        <v>5.7201860431115747</v>
      </c>
      <c r="J25" s="4">
        <f t="shared" si="58"/>
        <v>-3.411708360911653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4.25">
      <c r="A26" s="1">
        <v>0.25</v>
      </c>
      <c r="B26" s="1">
        <v>2.0076142360873424</v>
      </c>
      <c r="C26" s="1">
        <v>17.827402646168789</v>
      </c>
      <c r="D26" s="4">
        <f t="shared" si="57"/>
        <v>-15.819788410081447</v>
      </c>
      <c r="E26" s="2" t="s">
        <v>13</v>
      </c>
      <c r="H26" s="1">
        <v>1.9608916057222263</v>
      </c>
      <c r="I26" s="7">
        <v>5.1810630773869999</v>
      </c>
      <c r="J26" s="4">
        <f t="shared" si="58"/>
        <v>-3.2201714716647736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4.25">
      <c r="A27" s="1">
        <v>0.29999999999999999</v>
      </c>
      <c r="B27" s="1">
        <v>2.0069350440993663</v>
      </c>
      <c r="C27" s="1">
        <v>11.568337272399285</v>
      </c>
      <c r="D27" s="4">
        <f t="shared" si="57"/>
        <v>-9.5614022282999187</v>
      </c>
      <c r="E27" s="2" t="s">
        <v>13</v>
      </c>
      <c r="H27" s="1">
        <v>2.3598401883252911</v>
      </c>
      <c r="I27" s="7">
        <v>4.5359430539945569</v>
      </c>
      <c r="J27" s="4">
        <f t="shared" si="58"/>
        <v>-2.1761028656692658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4.25">
      <c r="A28" s="1">
        <v>0.35499999999999998</v>
      </c>
      <c r="B28" s="1">
        <v>2.7320846052783465</v>
      </c>
      <c r="C28" s="1">
        <v>10.016271655659377</v>
      </c>
      <c r="D28" s="4">
        <f t="shared" si="57"/>
        <v>-7.2841870503810302</v>
      </c>
      <c r="E28" s="2" t="s">
        <v>13</v>
      </c>
      <c r="H28" s="1">
        <v>2.3698310547753207</v>
      </c>
      <c r="I28" s="7">
        <v>7.7450953516635073</v>
      </c>
      <c r="J28" s="4">
        <f t="shared" si="58"/>
        <v>-5.3752642968881865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ht="14.25">
      <c r="A29" s="1">
        <v>0.42499999999999999</v>
      </c>
      <c r="B29" s="1">
        <v>2.5996976792422721</v>
      </c>
      <c r="C29" s="1">
        <v>5.2606778138551888</v>
      </c>
      <c r="D29" s="4">
        <f t="shared" si="57"/>
        <v>-2.6609801346129167</v>
      </c>
      <c r="E29" s="2" t="s">
        <v>13</v>
      </c>
      <c r="H29" s="1">
        <v>2.7569897325011845</v>
      </c>
      <c r="I29" s="7">
        <v>5.4871752697899154</v>
      </c>
      <c r="J29" s="4">
        <f t="shared" si="58"/>
        <v>-2.7301855372887309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4.25">
      <c r="A30" s="1">
        <v>0.5</v>
      </c>
      <c r="B30" s="1">
        <v>7.1055350742487411</v>
      </c>
      <c r="C30" s="1">
        <v>7.8449995950493125</v>
      </c>
      <c r="D30" s="4">
        <f t="shared" si="57"/>
        <v>-0.73946452080057146</v>
      </c>
      <c r="E30" s="2" t="s">
        <v>13</v>
      </c>
      <c r="H30" s="1">
        <v>7.7595010769204817</v>
      </c>
      <c r="I30" s="7">
        <v>23.004102817145927</v>
      </c>
      <c r="J30" s="4">
        <f t="shared" si="58"/>
        <v>-15.244601740225445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ht="14.25">
      <c r="A31" s="1">
        <v>0.70999999999999996</v>
      </c>
      <c r="B31" s="1">
        <v>8.3888592786114664</v>
      </c>
      <c r="C31" s="1">
        <v>3.0297675582945005</v>
      </c>
      <c r="D31" s="8">
        <f t="shared" si="57"/>
        <v>5.3590917203169663</v>
      </c>
      <c r="E31" s="2" t="s">
        <v>12</v>
      </c>
      <c r="H31" s="1">
        <v>8.8174879927372949</v>
      </c>
      <c r="I31" s="7">
        <v>18.069757029158342</v>
      </c>
      <c r="J31" s="4">
        <f t="shared" si="58"/>
        <v>-9.2522690364210476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ht="14.25">
      <c r="A32" s="1">
        <v>1</v>
      </c>
      <c r="B32" s="1">
        <v>22.782057648336128</v>
      </c>
      <c r="C32" s="1">
        <v>4.0347815843144303</v>
      </c>
      <c r="D32" s="8">
        <f t="shared" si="57"/>
        <v>18.747276064021698</v>
      </c>
      <c r="E32" s="2" t="s">
        <v>12</v>
      </c>
      <c r="H32" s="1">
        <v>24.246329894821859</v>
      </c>
      <c r="I32" s="7">
        <v>17.850452771914391</v>
      </c>
      <c r="J32" s="8">
        <f t="shared" si="58"/>
        <v>6.3958771229074678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4.25">
      <c r="A33" s="1">
        <v>2</v>
      </c>
      <c r="B33" s="1">
        <v>25.32753834767928</v>
      </c>
      <c r="C33" s="1">
        <v>3.9758796633755042</v>
      </c>
      <c r="D33" s="8">
        <f t="shared" si="57"/>
        <v>21.351658684303775</v>
      </c>
      <c r="E33" s="2" t="s">
        <v>12</v>
      </c>
      <c r="H33" s="1">
        <v>25.137948684588885</v>
      </c>
      <c r="I33" s="7">
        <v>7.1959209408152578</v>
      </c>
      <c r="J33" s="8">
        <f t="shared" si="58"/>
        <v>17.942027743773629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4.25">
      <c r="A34" s="1">
        <v>4</v>
      </c>
      <c r="B34" s="1">
        <v>13.622493564736828</v>
      </c>
      <c r="C34" s="1">
        <v>2.8972382361820199</v>
      </c>
      <c r="D34" s="8">
        <f t="shared" si="57"/>
        <v>10.725255328554809</v>
      </c>
      <c r="E34" s="2" t="s">
        <v>12</v>
      </c>
      <c r="H34" s="1">
        <v>12.108105156253199</v>
      </c>
      <c r="I34" s="7">
        <v>1.6996079936401873</v>
      </c>
      <c r="J34" s="8">
        <f t="shared" si="58"/>
        <v>10.408497162613012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4.25">
      <c r="A35" s="1">
        <v>8</v>
      </c>
      <c r="B35" s="1">
        <v>5.6648371836674567</v>
      </c>
      <c r="C35" s="1">
        <v>0.9792444356091442</v>
      </c>
      <c r="D35" s="8">
        <f t="shared" si="57"/>
        <v>4.6855927480583128</v>
      </c>
      <c r="E35" s="2" t="s">
        <v>12</v>
      </c>
      <c r="H35" s="1">
        <v>5.4180447122617377</v>
      </c>
      <c r="I35" s="7">
        <v>0.41576432102486699</v>
      </c>
      <c r="J35" s="8">
        <f t="shared" si="58"/>
        <v>5.0022803912368703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4.25"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42" ht="14.25">
      <c r="A42" s="1"/>
      <c r="B42" s="1">
        <v>0.5891735337227757</v>
      </c>
    </row>
    <row r="43" ht="14.25">
      <c r="A43" s="1">
        <v>0.063</v>
      </c>
      <c r="B43" s="1">
        <v>2.0212155434711234</v>
      </c>
      <c r="C43">
        <f t="shared" ref="C43:C55" si="59">B43/100</f>
        <v>0.020212155434711235</v>
      </c>
      <c r="E43">
        <f t="shared" ref="E43:E55" si="60">C43*((4/3)*PI()*(A43/2)^3)</f>
        <v>2.6462623632667035e-06</v>
      </c>
      <c r="F43">
        <f t="shared" ref="F43:F55" si="61">E43/$E$56</f>
        <v>1.2628794518635112e-07</v>
      </c>
      <c r="H43">
        <f t="shared" ref="H43:H55" si="62">F43*(A43^(-1))</f>
        <v>2.0045705585135099e-06</v>
      </c>
      <c r="I43">
        <f t="shared" ref="I43:I55" si="63">H43/$H$56</f>
        <v>1.1269479023727489e-05</v>
      </c>
      <c r="J43">
        <f t="shared" ref="J43:J55" si="64">I43*100</f>
        <v>0.0011269479023727489</v>
      </c>
    </row>
    <row r="44" ht="14.25">
      <c r="A44" s="1">
        <v>0.125</v>
      </c>
      <c r="B44" s="1">
        <v>1.839093930894276</v>
      </c>
      <c r="C44">
        <f t="shared" si="59"/>
        <v>0.018390939308942759</v>
      </c>
      <c r="E44">
        <f t="shared" si="60"/>
        <v>1.8807565047392679e-05</v>
      </c>
      <c r="F44">
        <f t="shared" si="61"/>
        <v>8.9755603101342171e-07</v>
      </c>
      <c r="H44">
        <f t="shared" si="62"/>
        <v>7.1804482481073737e-06</v>
      </c>
      <c r="I44">
        <f t="shared" si="63"/>
        <v>4.036770397995521e-05</v>
      </c>
      <c r="J44">
        <f t="shared" si="64"/>
        <v>0.0040367703979955214</v>
      </c>
    </row>
    <row r="45" ht="14.25">
      <c r="A45" s="1">
        <v>0.17999999999999999</v>
      </c>
      <c r="B45" s="1">
        <v>2.7363799390800261</v>
      </c>
      <c r="C45">
        <f t="shared" si="59"/>
        <v>0.027363799390800261</v>
      </c>
      <c r="E45">
        <f t="shared" si="60"/>
        <v>8.3558865628510537e-05</v>
      </c>
      <c r="F45">
        <f t="shared" si="61"/>
        <v>3.9876913146663248e-06</v>
      </c>
      <c r="H45">
        <f t="shared" si="62"/>
        <v>2.2153840637035137e-05</v>
      </c>
      <c r="I45">
        <f t="shared" si="63"/>
        <v>0.00012454649764945478</v>
      </c>
      <c r="J45">
        <f t="shared" si="64"/>
        <v>0.012454649764945478</v>
      </c>
    </row>
    <row r="46" ht="14.25">
      <c r="A46" s="1">
        <v>0.25</v>
      </c>
      <c r="B46" s="1">
        <v>2.0076142360873424</v>
      </c>
      <c r="C46">
        <f t="shared" si="59"/>
        <v>0.020076142360873423</v>
      </c>
      <c r="E46">
        <f t="shared" si="60"/>
        <v>0.00016424755560766352</v>
      </c>
      <c r="F46">
        <f t="shared" si="61"/>
        <v>7.8384088393892317e-06</v>
      </c>
      <c r="H46">
        <f t="shared" si="62"/>
        <v>3.1353635357556927e-05</v>
      </c>
      <c r="I46">
        <f t="shared" si="63"/>
        <v>0.00017626674924409101</v>
      </c>
      <c r="J46">
        <f t="shared" si="64"/>
        <v>0.0176266749244091</v>
      </c>
    </row>
    <row r="47" ht="14.25">
      <c r="A47" s="1">
        <v>0.29999999999999999</v>
      </c>
      <c r="B47" s="1">
        <v>2.0069350440993663</v>
      </c>
      <c r="C47">
        <f t="shared" si="59"/>
        <v>0.020069350440993661</v>
      </c>
      <c r="E47">
        <f t="shared" si="60"/>
        <v>0.0002837237575848514</v>
      </c>
      <c r="F47">
        <f t="shared" si="61"/>
        <v>1.354018817004581e-05</v>
      </c>
      <c r="H47">
        <f t="shared" si="62"/>
        <v>4.5133960566819367e-05</v>
      </c>
      <c r="I47">
        <f t="shared" si="63"/>
        <v>0.00025373824817755174</v>
      </c>
      <c r="J47">
        <f t="shared" si="64"/>
        <v>0.025373824817755172</v>
      </c>
    </row>
    <row r="48" ht="14.25">
      <c r="A48" s="1">
        <v>0.35499999999999998</v>
      </c>
      <c r="B48" s="1">
        <v>2.7320846052783465</v>
      </c>
      <c r="C48">
        <f t="shared" si="59"/>
        <v>0.027320846052783464</v>
      </c>
      <c r="E48">
        <f t="shared" si="60"/>
        <v>0.00063999683406208013</v>
      </c>
      <c r="F48">
        <f t="shared" si="61"/>
        <v>3.0542657531393232e-05</v>
      </c>
      <c r="H48">
        <f t="shared" si="62"/>
        <v>8.603565501800911e-05</v>
      </c>
      <c r="I48">
        <f t="shared" si="63"/>
        <v>0.00048368315368110495</v>
      </c>
      <c r="J48">
        <f t="shared" si="64"/>
        <v>0.048368315368110495</v>
      </c>
    </row>
    <row r="49" ht="14.25">
      <c r="A49" s="1">
        <v>0.42499999999999999</v>
      </c>
      <c r="B49" s="1">
        <v>2.5996976792422721</v>
      </c>
      <c r="C49">
        <f t="shared" si="59"/>
        <v>0.025996976792422723</v>
      </c>
      <c r="E49">
        <f t="shared" si="60"/>
        <v>0.0010449325527328694</v>
      </c>
      <c r="F49">
        <f t="shared" si="61"/>
        <v>4.9867460904390583e-05</v>
      </c>
      <c r="H49">
        <f t="shared" si="62"/>
        <v>0.00011733520212797785</v>
      </c>
      <c r="I49">
        <f t="shared" si="63"/>
        <v>0.00065964582464317367</v>
      </c>
      <c r="J49">
        <f t="shared" si="64"/>
        <v>0.06596458246431737</v>
      </c>
    </row>
    <row r="50" ht="14.25">
      <c r="A50" s="1">
        <v>0.5</v>
      </c>
      <c r="B50" s="1">
        <v>7.1055350742487411</v>
      </c>
      <c r="C50">
        <f t="shared" si="59"/>
        <v>0.071055350742487408</v>
      </c>
      <c r="E50">
        <f t="shared" si="60"/>
        <v>0.0046505618310592597</v>
      </c>
      <c r="F50">
        <f t="shared" si="61"/>
        <v>0.00022193940622030321</v>
      </c>
      <c r="H50">
        <f t="shared" si="62"/>
        <v>0.00044387881244060642</v>
      </c>
      <c r="I50">
        <f t="shared" si="63"/>
        <v>0.0024954387086209267</v>
      </c>
      <c r="J50">
        <f t="shared" si="64"/>
        <v>0.24954387086209268</v>
      </c>
    </row>
    <row r="51" ht="14.25">
      <c r="A51" s="1">
        <v>0.70999999999999996</v>
      </c>
      <c r="B51" s="1">
        <v>8.3888592786114664</v>
      </c>
      <c r="C51">
        <f t="shared" si="59"/>
        <v>0.083888592786114657</v>
      </c>
      <c r="E51">
        <f t="shared" si="60"/>
        <v>0.015720870047233878</v>
      </c>
      <c r="F51">
        <f t="shared" si="61"/>
        <v>0.00075024925811059012</v>
      </c>
      <c r="H51">
        <f t="shared" si="62"/>
        <v>0.0010566890959304088</v>
      </c>
      <c r="I51">
        <f t="shared" si="63"/>
        <v>0.0059405918891774689</v>
      </c>
      <c r="J51">
        <f t="shared" si="64"/>
        <v>0.59405918891774689</v>
      </c>
    </row>
    <row r="52" ht="14.25">
      <c r="A52" s="1">
        <v>1</v>
      </c>
      <c r="B52" s="1">
        <v>22.782057648336128</v>
      </c>
      <c r="C52">
        <f t="shared" si="59"/>
        <v>0.22782057648336129</v>
      </c>
      <c r="E52">
        <f t="shared" si="60"/>
        <v>0.11928657490278656</v>
      </c>
      <c r="F52">
        <f t="shared" si="61"/>
        <v>0.0056927297315275335</v>
      </c>
      <c r="H52">
        <f t="shared" si="62"/>
        <v>0.0056927297315275335</v>
      </c>
      <c r="I52">
        <f t="shared" si="63"/>
        <v>0.032003911274030114</v>
      </c>
      <c r="J52">
        <f t="shared" si="64"/>
        <v>3.2003911274030115</v>
      </c>
    </row>
    <row r="53" ht="14.25">
      <c r="A53" s="1">
        <v>2</v>
      </c>
      <c r="B53" s="1">
        <v>25.32753834767928</v>
      </c>
      <c r="C53">
        <f t="shared" si="59"/>
        <v>0.25327538347679279</v>
      </c>
      <c r="E53">
        <f t="shared" si="60"/>
        <v>1.0609174454211066</v>
      </c>
      <c r="F53">
        <f t="shared" si="61"/>
        <v>0.050630310151556612</v>
      </c>
      <c r="H53">
        <f t="shared" si="62"/>
        <v>0.025315155075778306</v>
      </c>
      <c r="I53">
        <f t="shared" si="63"/>
        <v>0.14231906574565675</v>
      </c>
      <c r="J53">
        <f t="shared" si="64"/>
        <v>14.231906574565675</v>
      </c>
    </row>
    <row r="54" ht="14.25">
      <c r="A54" s="1">
        <v>4</v>
      </c>
      <c r="B54" s="1">
        <v>13.622493564736828</v>
      </c>
      <c r="C54">
        <f t="shared" si="59"/>
        <v>0.13622493564736829</v>
      </c>
      <c r="E54">
        <f t="shared" si="60"/>
        <v>4.5649414086988216</v>
      </c>
      <c r="F54">
        <f t="shared" si="61"/>
        <v>0.21785333094825829</v>
      </c>
      <c r="H54">
        <f t="shared" si="62"/>
        <v>0.054463332737064572</v>
      </c>
      <c r="I54">
        <f t="shared" si="63"/>
        <v>0.30618697018965685</v>
      </c>
      <c r="J54">
        <f t="shared" si="64"/>
        <v>30.618697018965683</v>
      </c>
    </row>
    <row r="55" ht="14.25">
      <c r="A55" s="1">
        <v>8</v>
      </c>
      <c r="B55" s="1">
        <v>5.6648371836674567</v>
      </c>
      <c r="C55">
        <f t="shared" si="59"/>
        <v>0.056648371836674566</v>
      </c>
      <c r="E55">
        <f t="shared" si="60"/>
        <v>15.186441284259818</v>
      </c>
      <c r="F55">
        <f t="shared" si="61"/>
        <v>0.72474464025359064</v>
      </c>
      <c r="H55">
        <f t="shared" si="62"/>
        <v>0.090593080031698831</v>
      </c>
      <c r="I55">
        <f t="shared" si="63"/>
        <v>0.50930450453645881</v>
      </c>
      <c r="J55">
        <f t="shared" si="64"/>
        <v>50.930450453645882</v>
      </c>
    </row>
    <row r="56" ht="14.25">
      <c r="E56">
        <f>SUM(E43:E55)</f>
        <v>20.954196058553851</v>
      </c>
      <c r="H56">
        <f>SUM(H43:H55)</f>
        <v>0.17787606279695428</v>
      </c>
    </row>
    <row r="58" ht="14.25">
      <c r="M58" s="1" t="s">
        <v>14</v>
      </c>
      <c r="W58" s="1">
        <v>0.54936788627608668</v>
      </c>
      <c r="X58" s="1"/>
      <c r="Y58" s="1"/>
      <c r="Z58" s="1"/>
      <c r="AA58" s="1"/>
      <c r="AB58" s="1"/>
      <c r="AC58" s="1"/>
      <c r="AD58" s="1"/>
      <c r="AE58" s="9">
        <v>0.050257225618398502</v>
      </c>
      <c r="AG58" s="1">
        <v>0.52267558291654792</v>
      </c>
      <c r="AH58" s="1"/>
      <c r="AI58" s="1"/>
      <c r="AJ58" s="1"/>
      <c r="AK58" s="1"/>
      <c r="AL58" s="1"/>
      <c r="AM58" s="1"/>
      <c r="AN58" s="1"/>
      <c r="AO58" s="9">
        <v>0.020887416823337231</v>
      </c>
    </row>
    <row r="59" ht="14.25">
      <c r="A59" s="10"/>
      <c r="B59" s="11"/>
      <c r="C59" s="12"/>
      <c r="D59" s="12"/>
      <c r="E59" s="12"/>
      <c r="F59" s="12"/>
      <c r="G59" s="11"/>
      <c r="H59" s="12"/>
      <c r="I59" s="12"/>
      <c r="J59" s="13">
        <v>0.16934302269934112</v>
      </c>
      <c r="M59" s="1">
        <v>0.57546378608430415</v>
      </c>
      <c r="U59" s="9">
        <v>0.019248685314775499</v>
      </c>
      <c r="V59" s="14">
        <v>0.063</v>
      </c>
      <c r="W59" s="1">
        <v>1.6175021970140888</v>
      </c>
      <c r="X59" s="2"/>
      <c r="Y59" s="2">
        <f>W59/$C$73</f>
        <v>0.018645208007684041</v>
      </c>
      <c r="Z59" s="2">
        <f t="shared" ref="Z59:Z71" si="65">Y59/$Y$72</f>
        <v>0.0087326315164118849</v>
      </c>
      <c r="AA59" s="2">
        <f t="shared" ref="AA59:AA71" si="66">Z59*100</f>
        <v>0.87326315164118851</v>
      </c>
      <c r="AB59" s="1"/>
      <c r="AC59" s="2">
        <f t="shared" ref="AC59:AC60" si="67">AA59*(V59^(-0.47))</f>
        <v>3.2022488380576486</v>
      </c>
      <c r="AD59" s="2">
        <f t="shared" ref="AD59:AD71" si="68">(AC59/$AC$72)*100</f>
        <v>1.399934251856676</v>
      </c>
      <c r="AE59" s="9">
        <v>0.35088681159024299</v>
      </c>
      <c r="AF59" s="14">
        <v>0.063</v>
      </c>
      <c r="AG59" s="1">
        <v>2.3190239310290632</v>
      </c>
      <c r="AH59" s="2"/>
      <c r="AI59" s="2">
        <f>AG59/$C$73</f>
        <v>0.026731761878687203</v>
      </c>
      <c r="AJ59" s="2">
        <f t="shared" ref="AJ59:AJ71" si="69">AI59/$AI$72</f>
        <v>0.012450708591041278</v>
      </c>
      <c r="AK59" s="2">
        <f t="shared" ref="AK59:AK71" si="70">AJ59*100</f>
        <v>1.2450708591041277</v>
      </c>
      <c r="AL59" s="1"/>
      <c r="AM59" s="2">
        <f t="shared" ref="AM59:AM60" si="71">AK59*(AF59^(-0.47))</f>
        <v>4.5656646617603354</v>
      </c>
      <c r="AN59" s="2">
        <f t="shared" ref="AN59:AN71" si="72">(AM59/$AM$72)*100</f>
        <v>1.9349338944451793</v>
      </c>
      <c r="AO59" s="9">
        <v>0.53471787067706</v>
      </c>
    </row>
    <row r="60" ht="14.25">
      <c r="A60" s="14">
        <v>0.063</v>
      </c>
      <c r="B60" s="1">
        <v>2.0212155434711234</v>
      </c>
      <c r="C60" s="2"/>
      <c r="D60" s="2">
        <f>B60/$C$73</f>
        <v>0.023298876691451559</v>
      </c>
      <c r="E60" s="2">
        <f t="shared" ref="E60:E72" si="73">D60/$D$73</f>
        <v>0.01093325966289746</v>
      </c>
      <c r="F60" s="2">
        <f t="shared" ref="F60:F72" si="74">E60*100</f>
        <v>1.0933259662897461</v>
      </c>
      <c r="G60" s="1"/>
      <c r="H60" s="2">
        <f t="shared" ref="H60:H61" si="75">F60*(A60^(-0.47))</f>
        <v>4.00921738033915</v>
      </c>
      <c r="I60" s="2">
        <f t="shared" ref="I60:I72" si="76">(H60/$H$73)*100</f>
        <v>1.7201619055708242</v>
      </c>
      <c r="J60" s="15">
        <v>2.0556770407674922</v>
      </c>
      <c r="L60" s="14">
        <v>0.063</v>
      </c>
      <c r="M60" s="1">
        <v>4.1120162107012028</v>
      </c>
      <c r="N60" s="2"/>
      <c r="O60" s="2">
        <f>M60/$C$73</f>
        <v>0.047399872297561305</v>
      </c>
      <c r="P60" s="2">
        <f t="shared" ref="P60:P72" si="77">O60/$O$73</f>
        <v>0.015920268455708105</v>
      </c>
      <c r="Q60" s="2">
        <f t="shared" ref="Q60:Q72" si="78">P60*100</f>
        <v>1.5920268455708104</v>
      </c>
      <c r="R60" s="1"/>
      <c r="S60" s="2">
        <f t="shared" ref="S60:S61" si="79">Q60*(L60^(-0.47))</f>
        <v>5.8379494277349684</v>
      </c>
      <c r="T60" s="2">
        <f t="shared" ref="T60:T72" si="80">(S60/$S$73)*100</f>
        <v>2.0481686238946142</v>
      </c>
      <c r="U60" s="9">
        <v>0.024638317202921391</v>
      </c>
      <c r="V60" s="14">
        <v>0.125</v>
      </c>
      <c r="W60" s="1">
        <v>2.1886387116773252</v>
      </c>
      <c r="X60" s="2"/>
      <c r="Y60" s="2">
        <f t="shared" ref="Y60:Y65" si="81">W60/$C$66</f>
        <v>0.18113804264806715</v>
      </c>
      <c r="Z60" s="2">
        <f t="shared" si="65"/>
        <v>0.084837443454520697</v>
      </c>
      <c r="AA60" s="2">
        <f t="shared" si="66"/>
        <v>8.4837443454520702</v>
      </c>
      <c r="AB60" s="1"/>
      <c r="AC60" s="2">
        <f t="shared" si="67"/>
        <v>22.544461524447318</v>
      </c>
      <c r="AD60" s="2">
        <f t="shared" si="68"/>
        <v>9.8558124223981984</v>
      </c>
      <c r="AE60" s="9">
        <v>2.6937872931458324</v>
      </c>
      <c r="AF60" s="14">
        <v>0.125</v>
      </c>
      <c r="AG60" s="1">
        <v>1.8321303666736912</v>
      </c>
      <c r="AH60" s="2"/>
      <c r="AI60" s="2">
        <f t="shared" ref="AI60:AI65" si="82">AG60/$C$66</f>
        <v>0.15163238533829149</v>
      </c>
      <c r="AJ60" s="2">
        <f t="shared" si="69"/>
        <v>0.070624998508488274</v>
      </c>
      <c r="AK60" s="2">
        <f t="shared" si="70"/>
        <v>7.0624998508488277</v>
      </c>
      <c r="AL60" s="1"/>
      <c r="AM60" s="2">
        <f t="shared" si="71"/>
        <v>18.767686727763131</v>
      </c>
      <c r="AN60" s="2">
        <f t="shared" si="72"/>
        <v>7.9537670547789467</v>
      </c>
      <c r="AO60" s="9">
        <v>3.4780532927520702</v>
      </c>
    </row>
    <row r="61" ht="14.25">
      <c r="A61" s="14">
        <v>0.125</v>
      </c>
      <c r="B61" s="1">
        <v>1.839093930894276</v>
      </c>
      <c r="C61" s="2"/>
      <c r="D61" s="2">
        <f t="shared" ref="D61:D66" si="83">B61/$C$66</f>
        <v>0.15220870996694805</v>
      </c>
      <c r="E61" s="2">
        <f t="shared" si="73"/>
        <v>0.071425647298861819</v>
      </c>
      <c r="F61" s="2">
        <f t="shared" si="74"/>
        <v>7.1425647298861819</v>
      </c>
      <c r="G61" s="1"/>
      <c r="H61" s="2">
        <f t="shared" si="75"/>
        <v>18.980448865731702</v>
      </c>
      <c r="I61" s="2">
        <f t="shared" si="76"/>
        <v>8.1435956178322098</v>
      </c>
      <c r="J61" s="15">
        <v>8.4244472422856713</v>
      </c>
      <c r="L61" s="14">
        <v>0.125</v>
      </c>
      <c r="M61" s="1">
        <v>3.7357386017777507</v>
      </c>
      <c r="N61" s="2"/>
      <c r="O61" s="2">
        <f t="shared" ref="O61:O66" si="84">M61/$C$66</f>
        <v>0.30918048491075661</v>
      </c>
      <c r="P61" s="2">
        <f t="shared" si="77"/>
        <v>0.10384492789653572</v>
      </c>
      <c r="Q61" s="2">
        <f t="shared" si="78"/>
        <v>10.384492789653573</v>
      </c>
      <c r="R61" s="1"/>
      <c r="S61" s="2">
        <f t="shared" si="79"/>
        <v>27.595456512400421</v>
      </c>
      <c r="T61" s="2">
        <f t="shared" si="80"/>
        <v>9.6815069898054524</v>
      </c>
      <c r="U61" s="9">
        <v>0.72221067301102448</v>
      </c>
      <c r="V61" s="14">
        <v>0.17999999999999999</v>
      </c>
      <c r="W61" s="1">
        <v>2.3084776821999218</v>
      </c>
      <c r="X61" s="2"/>
      <c r="Y61" s="2">
        <f t="shared" si="81"/>
        <v>0.19105626096231168</v>
      </c>
      <c r="Z61" s="2">
        <f t="shared" si="65"/>
        <v>0.089482719913862474</v>
      </c>
      <c r="AA61" s="2">
        <f t="shared" si="66"/>
        <v>8.9482719913862478</v>
      </c>
      <c r="AB61" s="1"/>
      <c r="AC61" s="2">
        <f t="shared" ref="AC61:AC66" si="85">AA61*(V61^(-1))</f>
        <v>49.712622174368043</v>
      </c>
      <c r="AD61" s="2">
        <f t="shared" si="68"/>
        <v>21.732977682559049</v>
      </c>
      <c r="AE61" s="9">
        <v>5.7201860431115747</v>
      </c>
      <c r="AF61" s="14">
        <v>0.17999999999999999</v>
      </c>
      <c r="AG61" s="1">
        <v>3.0069945399164362</v>
      </c>
      <c r="AH61" s="2"/>
      <c r="AI61" s="2">
        <f t="shared" si="82"/>
        <v>0.24886752770467846</v>
      </c>
      <c r="AJ61" s="2">
        <f t="shared" si="69"/>
        <v>0.11591368647100991</v>
      </c>
      <c r="AK61" s="2">
        <f t="shared" si="70"/>
        <v>11.591368647100991</v>
      </c>
      <c r="AL61" s="1"/>
      <c r="AM61" s="2">
        <f t="shared" ref="AM61:AM66" si="86">AK61*(AF61^(-1))</f>
        <v>64.396492483894392</v>
      </c>
      <c r="AN61" s="2">
        <f t="shared" si="72"/>
        <v>27.2913070103641</v>
      </c>
      <c r="AO61" s="9">
        <v>12.37131859278489</v>
      </c>
    </row>
    <row r="62" ht="14.25">
      <c r="A62" s="14">
        <v>0.17999999999999999</v>
      </c>
      <c r="B62" s="1">
        <v>2.7363799390800261</v>
      </c>
      <c r="C62" s="2"/>
      <c r="D62" s="2">
        <f t="shared" si="83"/>
        <v>0.22647068402008122</v>
      </c>
      <c r="E62" s="2">
        <f t="shared" si="73"/>
        <v>0.1062739129965878</v>
      </c>
      <c r="F62" s="2">
        <f t="shared" si="74"/>
        <v>10.627391299658779</v>
      </c>
      <c r="G62" s="1"/>
      <c r="H62" s="2">
        <f t="shared" ref="H62:H67" si="87">F62*(A62^(-1))</f>
        <v>59.041062775882104</v>
      </c>
      <c r="I62" s="2">
        <f t="shared" si="76"/>
        <v>25.331673844758395</v>
      </c>
      <c r="J62" s="15">
        <v>21.915932233339948</v>
      </c>
      <c r="L62" s="14">
        <v>0.17999999999999999</v>
      </c>
      <c r="M62" s="1">
        <v>4.8454924246901721</v>
      </c>
      <c r="N62" s="2"/>
      <c r="O62" s="2">
        <f t="shared" si="84"/>
        <v>0.4010269071781894</v>
      </c>
      <c r="P62" s="2">
        <f t="shared" si="77"/>
        <v>0.13469352786774466</v>
      </c>
      <c r="Q62" s="2">
        <f t="shared" si="78"/>
        <v>13.469352786774467</v>
      </c>
      <c r="R62" s="1"/>
      <c r="S62" s="2">
        <f t="shared" ref="S62:S67" si="88">Q62*(L62^(-1))</f>
        <v>74.829737704302588</v>
      </c>
      <c r="T62" s="2">
        <f t="shared" si="80"/>
        <v>26.253040180870553</v>
      </c>
      <c r="U62" s="9">
        <v>6.8140346014367195</v>
      </c>
      <c r="V62" s="14">
        <v>0.25</v>
      </c>
      <c r="W62" s="1">
        <v>1.9608916057222263</v>
      </c>
      <c r="X62" s="2"/>
      <c r="Y62" s="2">
        <f t="shared" si="81"/>
        <v>0.16228903629020527</v>
      </c>
      <c r="Z62" s="2">
        <f t="shared" si="65"/>
        <v>0.076009361359331562</v>
      </c>
      <c r="AA62" s="2">
        <f t="shared" si="66"/>
        <v>7.6009361359331562</v>
      </c>
      <c r="AB62" s="1"/>
      <c r="AC62" s="2">
        <f t="shared" si="85"/>
        <v>30.403744543732625</v>
      </c>
      <c r="AD62" s="2">
        <f t="shared" si="68"/>
        <v>13.291672672536256</v>
      </c>
      <c r="AE62" s="9">
        <v>5.1810630773869999</v>
      </c>
      <c r="AF62" s="14">
        <v>0.25</v>
      </c>
      <c r="AG62" s="1">
        <v>1.853927739943577</v>
      </c>
      <c r="AH62" s="2"/>
      <c r="AI62" s="2">
        <f t="shared" si="82"/>
        <v>0.15343639872246054</v>
      </c>
      <c r="AJ62" s="2">
        <f t="shared" si="69"/>
        <v>0.071465244095088948</v>
      </c>
      <c r="AK62" s="2">
        <f t="shared" si="70"/>
        <v>7.1465244095088947</v>
      </c>
      <c r="AL62" s="1"/>
      <c r="AM62" s="2">
        <f t="shared" si="86"/>
        <v>28.586097638035579</v>
      </c>
      <c r="AN62" s="2">
        <f t="shared" si="72"/>
        <v>12.114820804300633</v>
      </c>
      <c r="AO62" s="9">
        <v>12.991376480768649</v>
      </c>
    </row>
    <row r="63" ht="14.25">
      <c r="A63" s="14">
        <v>0.25</v>
      </c>
      <c r="B63" s="1">
        <v>2.0076142360873424</v>
      </c>
      <c r="C63" s="2"/>
      <c r="D63" s="2">
        <f t="shared" si="83"/>
        <v>0.16615593573164858</v>
      </c>
      <c r="E63" s="2">
        <f t="shared" si="73"/>
        <v>0.077970539693544227</v>
      </c>
      <c r="F63" s="2">
        <f t="shared" si="74"/>
        <v>7.7970539693544225</v>
      </c>
      <c r="G63" s="1"/>
      <c r="H63" s="2">
        <f t="shared" si="87"/>
        <v>31.18821587741769</v>
      </c>
      <c r="I63" s="2">
        <f t="shared" si="76"/>
        <v>13.381359942751409</v>
      </c>
      <c r="J63" s="15">
        <v>17.827402646168789</v>
      </c>
      <c r="L63" s="14">
        <v>0.25</v>
      </c>
      <c r="M63" s="1">
        <v>3.425899918512195</v>
      </c>
      <c r="N63" s="2"/>
      <c r="O63" s="2">
        <f t="shared" si="84"/>
        <v>0.28353734320631085</v>
      </c>
      <c r="P63" s="2">
        <f t="shared" si="77"/>
        <v>0.09523212621176104</v>
      </c>
      <c r="Q63" s="2">
        <f t="shared" si="78"/>
        <v>9.5232126211761035</v>
      </c>
      <c r="R63" s="1"/>
      <c r="S63" s="2">
        <f t="shared" si="88"/>
        <v>38.092850484704414</v>
      </c>
      <c r="T63" s="2">
        <f t="shared" si="80"/>
        <v>13.36438112786994</v>
      </c>
      <c r="U63" s="9">
        <v>14.190900761477982</v>
      </c>
      <c r="V63" s="14">
        <v>0.29999999999999999</v>
      </c>
      <c r="W63" s="1">
        <v>2.3598401883252911</v>
      </c>
      <c r="X63" s="2"/>
      <c r="Y63" s="2">
        <f t="shared" si="81"/>
        <v>0.19530716988364688</v>
      </c>
      <c r="Z63" s="2">
        <f t="shared" si="65"/>
        <v>0.09147366692848144</v>
      </c>
      <c r="AA63" s="2">
        <f t="shared" si="66"/>
        <v>9.1473666928481432</v>
      </c>
      <c r="AB63" s="1"/>
      <c r="AC63" s="2">
        <f t="shared" si="85"/>
        <v>30.491222309493811</v>
      </c>
      <c r="AD63" s="2">
        <f t="shared" si="68"/>
        <v>13.329915522095462</v>
      </c>
      <c r="AE63" s="9">
        <v>4.5359430539945569</v>
      </c>
      <c r="AF63" s="14">
        <v>0.29999999999999999</v>
      </c>
      <c r="AG63" s="1">
        <v>2.1741217758121345</v>
      </c>
      <c r="AH63" s="2"/>
      <c r="AI63" s="2">
        <f t="shared" si="82"/>
        <v>0.17993657922980708</v>
      </c>
      <c r="AJ63" s="2">
        <f t="shared" si="69"/>
        <v>0.083808090279500924</v>
      </c>
      <c r="AK63" s="2">
        <f t="shared" si="70"/>
        <v>8.3808090279500931</v>
      </c>
      <c r="AL63" s="1"/>
      <c r="AM63" s="2">
        <f t="shared" si="86"/>
        <v>27.936030093166977</v>
      </c>
      <c r="AN63" s="2">
        <f t="shared" si="72"/>
        <v>11.839321436863505</v>
      </c>
      <c r="AO63" s="9">
        <v>9.2823680362844332</v>
      </c>
    </row>
    <row r="64" ht="14.25">
      <c r="A64" s="14">
        <v>0.29999999999999999</v>
      </c>
      <c r="B64" s="1">
        <v>2.0069350440993663</v>
      </c>
      <c r="C64" s="2"/>
      <c r="D64" s="2">
        <f t="shared" si="83"/>
        <v>0.16609972384677793</v>
      </c>
      <c r="E64" s="2">
        <f t="shared" si="73"/>
        <v>0.077944161634997858</v>
      </c>
      <c r="F64" s="2">
        <f t="shared" si="74"/>
        <v>7.7944161634997862</v>
      </c>
      <c r="G64" s="1"/>
      <c r="H64" s="2">
        <f t="shared" si="87"/>
        <v>25.981387211665954</v>
      </c>
      <c r="I64" s="2">
        <f t="shared" si="76"/>
        <v>11.147360767854428</v>
      </c>
      <c r="J64" s="15">
        <v>11.568337272399285</v>
      </c>
      <c r="L64" s="14">
        <v>0.29999999999999999</v>
      </c>
      <c r="M64" s="1">
        <v>3.805236773964741</v>
      </c>
      <c r="N64" s="2"/>
      <c r="O64" s="2">
        <f t="shared" si="84"/>
        <v>0.31493235378267381</v>
      </c>
      <c r="P64" s="2">
        <f t="shared" si="77"/>
        <v>0.10577681699505685</v>
      </c>
      <c r="Q64" s="2">
        <f t="shared" si="78"/>
        <v>10.577681699505685</v>
      </c>
      <c r="R64" s="1"/>
      <c r="S64" s="2">
        <f t="shared" si="88"/>
        <v>35.258938998352285</v>
      </c>
      <c r="T64" s="2">
        <f t="shared" si="80"/>
        <v>12.370140142899132</v>
      </c>
      <c r="U64" s="9">
        <v>13.443281823851441</v>
      </c>
      <c r="V64" s="14">
        <v>0.35499999999999998</v>
      </c>
      <c r="W64" s="1">
        <v>2.3698310547753207</v>
      </c>
      <c r="X64" s="2"/>
      <c r="Y64" s="2">
        <f t="shared" si="81"/>
        <v>0.19613404276287585</v>
      </c>
      <c r="Z64" s="2">
        <f t="shared" si="65"/>
        <v>0.091860939420279078</v>
      </c>
      <c r="AA64" s="2">
        <f t="shared" si="66"/>
        <v>9.1860939420279077</v>
      </c>
      <c r="AB64" s="1"/>
      <c r="AC64" s="2">
        <f t="shared" si="85"/>
        <v>25.876320963458898</v>
      </c>
      <c r="AD64" s="2">
        <f t="shared" si="68"/>
        <v>11.312408829151368</v>
      </c>
      <c r="AE64" s="9">
        <v>7.7450953516635073</v>
      </c>
      <c r="AF64" s="14">
        <v>0.35499999999999998</v>
      </c>
      <c r="AG64" s="1">
        <v>2.4992108312152914</v>
      </c>
      <c r="AH64" s="2"/>
      <c r="AI64" s="2">
        <f t="shared" si="82"/>
        <v>0.20684188565057671</v>
      </c>
      <c r="AJ64" s="2">
        <f t="shared" si="69"/>
        <v>0.096339629776145796</v>
      </c>
      <c r="AK64" s="2">
        <f t="shared" si="70"/>
        <v>9.6339629776145799</v>
      </c>
      <c r="AL64" s="1"/>
      <c r="AM64" s="2">
        <f t="shared" si="86"/>
        <v>27.137923880604454</v>
      </c>
      <c r="AN64" s="2">
        <f t="shared" si="72"/>
        <v>11.501083113101226</v>
      </c>
      <c r="AO64" s="9">
        <v>6.9334288186673838</v>
      </c>
    </row>
    <row r="65" ht="14.25">
      <c r="A65" s="14">
        <v>0.35499999999999998</v>
      </c>
      <c r="B65" s="1">
        <v>2.7320846052783465</v>
      </c>
      <c r="C65" s="2"/>
      <c r="D65" s="2">
        <f t="shared" si="83"/>
        <v>0.2261151898248972</v>
      </c>
      <c r="E65" s="2">
        <f t="shared" si="73"/>
        <v>0.10610709335132885</v>
      </c>
      <c r="F65" s="2">
        <f t="shared" si="74"/>
        <v>10.610709335132885</v>
      </c>
      <c r="G65" s="1"/>
      <c r="H65" s="2">
        <f t="shared" si="87"/>
        <v>29.889322070796862</v>
      </c>
      <c r="I65" s="2">
        <f t="shared" si="76"/>
        <v>12.824067226101054</v>
      </c>
      <c r="J65" s="15">
        <v>10.016271655659377</v>
      </c>
      <c r="L65" s="14">
        <v>0.35499999999999998</v>
      </c>
      <c r="M65" s="1">
        <v>4.8426768746335256</v>
      </c>
      <c r="N65" s="2"/>
      <c r="O65" s="2">
        <f t="shared" si="84"/>
        <v>0.40079388414724443</v>
      </c>
      <c r="P65" s="2">
        <f t="shared" si="77"/>
        <v>0.13461526206175856</v>
      </c>
      <c r="Q65" s="2">
        <f t="shared" si="78"/>
        <v>13.461526206175856</v>
      </c>
      <c r="R65" s="1"/>
      <c r="S65" s="2">
        <f t="shared" si="88"/>
        <v>37.919792130072835</v>
      </c>
      <c r="T65" s="2">
        <f t="shared" si="80"/>
        <v>13.303665855076503</v>
      </c>
      <c r="U65" s="9">
        <v>13.40709429545961</v>
      </c>
      <c r="V65" s="14">
        <v>0.42499999999999999</v>
      </c>
      <c r="W65" s="1">
        <v>2.7569897325011845</v>
      </c>
      <c r="X65" s="2">
        <f>SUM(W61:W65)</f>
        <v>11.756030263523945</v>
      </c>
      <c r="Y65" s="2">
        <f t="shared" si="81"/>
        <v>0.22817640987596202</v>
      </c>
      <c r="Z65" s="2">
        <f t="shared" si="65"/>
        <v>0.10686823699490841</v>
      </c>
      <c r="AA65" s="2">
        <f t="shared" si="66"/>
        <v>10.686823699490841</v>
      </c>
      <c r="AB65" s="1"/>
      <c r="AC65" s="2">
        <f t="shared" si="85"/>
        <v>25.145467528213743</v>
      </c>
      <c r="AD65" s="2">
        <f t="shared" si="68"/>
        <v>10.992900006187</v>
      </c>
      <c r="AE65" s="9">
        <v>5.4871752697899154</v>
      </c>
      <c r="AF65" s="14">
        <v>0.42499999999999999</v>
      </c>
      <c r="AG65" s="1">
        <v>2.7801749811432392</v>
      </c>
      <c r="AH65" s="2">
        <f>SUM(AG61:AG65)</f>
        <v>12.314429868030679</v>
      </c>
      <c r="AI65" s="2">
        <f t="shared" si="82"/>
        <v>0.23009528782275296</v>
      </c>
      <c r="AJ65" s="2">
        <f t="shared" si="69"/>
        <v>0.10717024152220073</v>
      </c>
      <c r="AK65" s="2">
        <f t="shared" si="70"/>
        <v>10.717024152220073</v>
      </c>
      <c r="AL65" s="1"/>
      <c r="AM65" s="2">
        <f t="shared" si="86"/>
        <v>25.216527416988409</v>
      </c>
      <c r="AN65" s="2">
        <f t="shared" si="72"/>
        <v>10.686793098931773</v>
      </c>
      <c r="AO65" s="9">
        <v>3.4464237758481668</v>
      </c>
    </row>
    <row r="66" ht="14.25">
      <c r="A66" s="14">
        <v>0.42499999999999999</v>
      </c>
      <c r="B66" s="1">
        <v>2.5996976792422721</v>
      </c>
      <c r="C66" s="2">
        <f>SUM(B62:B66)</f>
        <v>12.082711503787353</v>
      </c>
      <c r="D66" s="2">
        <f t="shared" si="83"/>
        <v>0.2151584665765951</v>
      </c>
      <c r="E66" s="2">
        <f t="shared" si="73"/>
        <v>0.10096552786237356</v>
      </c>
      <c r="F66" s="2">
        <f t="shared" si="74"/>
        <v>10.096552786237357</v>
      </c>
      <c r="G66" s="1"/>
      <c r="H66" s="2">
        <f t="shared" si="87"/>
        <v>23.756594791146725</v>
      </c>
      <c r="I66" s="2">
        <f t="shared" si="76"/>
        <v>10.192809590772544</v>
      </c>
      <c r="J66" s="15">
        <v>5.2606778138551888</v>
      </c>
      <c r="L66" s="14">
        <v>0.42499999999999999</v>
      </c>
      <c r="M66" s="1">
        <v>5.0741282049745129</v>
      </c>
      <c r="N66" s="2">
        <f>SUM(M62:M66)</f>
        <v>21.993434196775148</v>
      </c>
      <c r="O66" s="2">
        <f t="shared" si="84"/>
        <v>0.41994946278275502</v>
      </c>
      <c r="P66" s="2">
        <f t="shared" si="77"/>
        <v>0.14104907589963772</v>
      </c>
      <c r="Q66" s="2">
        <f t="shared" si="78"/>
        <v>14.104907589963773</v>
      </c>
      <c r="R66" s="1"/>
      <c r="S66" s="2">
        <f t="shared" si="88"/>
        <v>33.188017858738291</v>
      </c>
      <c r="T66" s="2">
        <f t="shared" si="80"/>
        <v>11.643584397046581</v>
      </c>
      <c r="U66" s="9">
        <v>8.6619083916568531</v>
      </c>
      <c r="V66" s="14">
        <v>0.5</v>
      </c>
      <c r="W66" s="1">
        <v>7.7595010769204817</v>
      </c>
      <c r="X66" s="2"/>
      <c r="Y66" s="2">
        <f t="shared" ref="Y66:Y71" si="89">W66/$C$73</f>
        <v>0.089445017065266183</v>
      </c>
      <c r="Z66" s="2">
        <f t="shared" si="65"/>
        <v>0.041892285389803122</v>
      </c>
      <c r="AA66" s="2">
        <f t="shared" si="66"/>
        <v>4.1892285389803119</v>
      </c>
      <c r="AB66" s="1"/>
      <c r="AC66" s="2">
        <f t="shared" si="85"/>
        <v>8.3784570779606238</v>
      </c>
      <c r="AD66" s="2">
        <f t="shared" si="68"/>
        <v>3.6628287289074564</v>
      </c>
      <c r="AE66" s="9">
        <v>23.004102817145927</v>
      </c>
      <c r="AF66" s="14">
        <v>0.5</v>
      </c>
      <c r="AG66" s="1">
        <v>6.9033251935525213</v>
      </c>
      <c r="AH66" s="2"/>
      <c r="AI66" s="2">
        <f t="shared" ref="AI66:AI71" si="90">AG66/$C$73</f>
        <v>0.079575739937836593</v>
      </c>
      <c r="AJ66" s="2">
        <f t="shared" si="69"/>
        <v>0.037063563313887542</v>
      </c>
      <c r="AK66" s="2">
        <f t="shared" si="70"/>
        <v>3.7063563313887542</v>
      </c>
      <c r="AL66" s="1"/>
      <c r="AM66" s="2">
        <f t="shared" si="86"/>
        <v>7.4127126627775084</v>
      </c>
      <c r="AN66" s="2">
        <f t="shared" si="72"/>
        <v>3.1415160866109377</v>
      </c>
      <c r="AO66" s="9">
        <v>5.8872676274878319</v>
      </c>
    </row>
    <row r="67" ht="14.25">
      <c r="A67" s="14">
        <v>0.5</v>
      </c>
      <c r="B67" s="1">
        <v>7.1055350742487411</v>
      </c>
      <c r="C67" s="2"/>
      <c r="D67" s="2">
        <f t="shared" ref="D67:D72" si="91">B67/$C$73</f>
        <v>0.081906645759015614</v>
      </c>
      <c r="E67" s="2">
        <f t="shared" si="73"/>
        <v>0.038435613787717128</v>
      </c>
      <c r="F67" s="2">
        <f t="shared" si="74"/>
        <v>3.8435613787717129</v>
      </c>
      <c r="G67" s="1"/>
      <c r="H67" s="2">
        <f t="shared" si="87"/>
        <v>7.6871227575434258</v>
      </c>
      <c r="I67" s="2">
        <f t="shared" si="76"/>
        <v>3.2981738021534195</v>
      </c>
      <c r="J67" s="15">
        <v>7.8449995950493125</v>
      </c>
      <c r="L67" s="14">
        <v>0.5</v>
      </c>
      <c r="M67" s="1">
        <v>13.571759030342164</v>
      </c>
      <c r="N67" s="2"/>
      <c r="O67" s="2">
        <f t="shared" ref="O67:O72" si="92">M67/$C$73</f>
        <v>0.15644384942290734</v>
      </c>
      <c r="P67" s="2">
        <f t="shared" si="77"/>
        <v>0.052545037788745308</v>
      </c>
      <c r="Q67" s="2">
        <f t="shared" si="78"/>
        <v>5.2545037788745308</v>
      </c>
      <c r="R67" s="1"/>
      <c r="S67" s="2">
        <f t="shared" si="88"/>
        <v>10.509007557749062</v>
      </c>
      <c r="T67" s="2">
        <f t="shared" si="80"/>
        <v>3.6869486134627332</v>
      </c>
      <c r="U67" s="9">
        <v>16.276688302188976</v>
      </c>
      <c r="V67" s="14">
        <v>0.70999999999999996</v>
      </c>
      <c r="W67" s="1">
        <v>8.8174879927372949</v>
      </c>
      <c r="X67" s="2"/>
      <c r="Y67" s="2">
        <f t="shared" si="89"/>
        <v>0.1016406024259708</v>
      </c>
      <c r="Z67" s="2">
        <f t="shared" si="65"/>
        <v>0.047604184824665427</v>
      </c>
      <c r="AA67" s="2">
        <f t="shared" si="66"/>
        <v>4.7604184824665428</v>
      </c>
      <c r="AB67" s="1"/>
      <c r="AC67" s="2">
        <f t="shared" ref="AC67:AC71" si="93">AA67*(V67^(-0.47))</f>
        <v>5.5918267688810586</v>
      </c>
      <c r="AD67" s="2">
        <f t="shared" si="68"/>
        <v>2.4445913544163833</v>
      </c>
      <c r="AE67" s="9">
        <v>18.069757029158342</v>
      </c>
      <c r="AF67" s="14">
        <v>0.70999999999999996</v>
      </c>
      <c r="AG67" s="1">
        <v>8.1619222566240861</v>
      </c>
      <c r="AH67" s="2"/>
      <c r="AI67" s="2">
        <f t="shared" si="90"/>
        <v>0.09408379073501591</v>
      </c>
      <c r="AJ67" s="2">
        <f t="shared" si="69"/>
        <v>0.043820899905446874</v>
      </c>
      <c r="AK67" s="2">
        <f t="shared" si="70"/>
        <v>4.3820899905446877</v>
      </c>
      <c r="AL67" s="1"/>
      <c r="AM67" s="2">
        <f t="shared" ref="AM67:AM71" si="94">AK67*(AF67^(-0.47))</f>
        <v>5.1474231105995525</v>
      </c>
      <c r="AN67" s="2">
        <f t="shared" si="72"/>
        <v>2.1814837890239112</v>
      </c>
      <c r="AO67" s="9">
        <v>4.4012771163429134</v>
      </c>
    </row>
    <row r="68" ht="14.25">
      <c r="A68" s="14">
        <v>0.70999999999999996</v>
      </c>
      <c r="B68" s="1">
        <v>8.3888592786114664</v>
      </c>
      <c r="C68" s="2"/>
      <c r="D68" s="2">
        <f t="shared" si="91"/>
        <v>0.09669973029133308</v>
      </c>
      <c r="E68" s="2">
        <f t="shared" si="73"/>
        <v>0.045377434912782809</v>
      </c>
      <c r="F68" s="2">
        <f t="shared" si="74"/>
        <v>4.537743491278281</v>
      </c>
      <c r="G68" s="1"/>
      <c r="H68" s="2">
        <f t="shared" ref="H68:H72" si="95">F68*(A68^(-0.47))</f>
        <v>5.3302615344225721</v>
      </c>
      <c r="I68" s="2">
        <f t="shared" si="76"/>
        <v>2.2869582685156309</v>
      </c>
      <c r="J68" s="15">
        <v>3.0297675582945005</v>
      </c>
      <c r="L68" s="14">
        <v>0.70999999999999996</v>
      </c>
      <c r="M68" s="1">
        <v>16.414806743874202</v>
      </c>
      <c r="N68" s="2"/>
      <c r="O68" s="2">
        <f t="shared" si="92"/>
        <v>0.1892161177341532</v>
      </c>
      <c r="P68" s="2">
        <f t="shared" si="77"/>
        <v>0.063552310258641248</v>
      </c>
      <c r="Q68" s="2">
        <f t="shared" si="78"/>
        <v>6.3552310258641249</v>
      </c>
      <c r="R68" s="1"/>
      <c r="S68" s="2">
        <f t="shared" ref="S68:S72" si="96">Q68*(L68^(-0.47))</f>
        <v>7.4651737244825744</v>
      </c>
      <c r="T68" s="2">
        <f t="shared" si="80"/>
        <v>2.6190591034872939</v>
      </c>
      <c r="U68" s="9">
        <v>5.9208956028303703</v>
      </c>
      <c r="V68" s="14">
        <v>1</v>
      </c>
      <c r="W68" s="1">
        <v>24.246329894821859</v>
      </c>
      <c r="X68" s="2"/>
      <c r="Y68" s="2">
        <f t="shared" si="89"/>
        <v>0.27949134483181404</v>
      </c>
      <c r="Z68" s="2">
        <f t="shared" si="65"/>
        <v>0.13090199505614444</v>
      </c>
      <c r="AA68" s="2">
        <f t="shared" si="66"/>
        <v>13.090199505614445</v>
      </c>
      <c r="AB68" s="1"/>
      <c r="AC68" s="2">
        <f t="shared" si="93"/>
        <v>13.090199505614445</v>
      </c>
      <c r="AD68" s="2">
        <f t="shared" si="68"/>
        <v>5.7226716530444355</v>
      </c>
      <c r="AE68" s="9">
        <v>17.850452771914391</v>
      </c>
      <c r="AF68" s="14">
        <v>1</v>
      </c>
      <c r="AG68" s="1">
        <v>22.359433629823727</v>
      </c>
      <c r="AH68" s="2"/>
      <c r="AI68" s="2">
        <f t="shared" si="90"/>
        <v>0.25774078806919726</v>
      </c>
      <c r="AJ68" s="2">
        <f t="shared" si="69"/>
        <v>0.12004653710586248</v>
      </c>
      <c r="AK68" s="2">
        <f t="shared" si="70"/>
        <v>12.004653710586249</v>
      </c>
      <c r="AL68" s="1"/>
      <c r="AM68" s="2">
        <f t="shared" si="94"/>
        <v>12.004653710586249</v>
      </c>
      <c r="AN68" s="2">
        <f t="shared" si="72"/>
        <v>5.0875859434526589</v>
      </c>
      <c r="AO68" s="9">
        <v>10.768955330767147</v>
      </c>
    </row>
    <row r="69" ht="14.25">
      <c r="A69" s="14">
        <v>1</v>
      </c>
      <c r="B69" s="1">
        <v>22.782057648336128</v>
      </c>
      <c r="C69" s="2"/>
      <c r="D69" s="2">
        <f t="shared" si="91"/>
        <v>0.26261244311161597</v>
      </c>
      <c r="E69" s="2">
        <f t="shared" si="73"/>
        <v>0.12323383952242821</v>
      </c>
      <c r="F69" s="2">
        <f t="shared" si="74"/>
        <v>12.323383952242821</v>
      </c>
      <c r="G69" s="1"/>
      <c r="H69" s="2">
        <f t="shared" si="95"/>
        <v>12.323383952242821</v>
      </c>
      <c r="I69" s="2">
        <f t="shared" si="76"/>
        <v>5.2873699805665604</v>
      </c>
      <c r="J69" s="15">
        <v>4.0347815843144303</v>
      </c>
      <c r="L69" s="14">
        <v>1</v>
      </c>
      <c r="M69" s="1">
        <v>31.202478766455478</v>
      </c>
      <c r="N69" s="2"/>
      <c r="O69" s="2">
        <f t="shared" si="92"/>
        <v>0.35967599180382415</v>
      </c>
      <c r="P69" s="2">
        <f t="shared" si="77"/>
        <v>0.12080493193405829</v>
      </c>
      <c r="Q69" s="2">
        <f t="shared" si="78"/>
        <v>12.080493193405829</v>
      </c>
      <c r="R69" s="1"/>
      <c r="S69" s="2">
        <f t="shared" si="96"/>
        <v>12.080493193405829</v>
      </c>
      <c r="T69" s="2">
        <f t="shared" si="80"/>
        <v>4.2382839087912609</v>
      </c>
      <c r="U69" s="9">
        <v>9.3625605371153373</v>
      </c>
      <c r="V69" s="14">
        <v>2</v>
      </c>
      <c r="W69" s="1">
        <v>25.137948684588885</v>
      </c>
      <c r="X69" s="2"/>
      <c r="Y69" s="2">
        <f t="shared" si="89"/>
        <v>0.28976917804246094</v>
      </c>
      <c r="Z69" s="2">
        <f t="shared" si="65"/>
        <v>0.13571570001340377</v>
      </c>
      <c r="AA69" s="2">
        <f t="shared" si="66"/>
        <v>13.571570001340378</v>
      </c>
      <c r="AB69" s="1"/>
      <c r="AC69" s="2">
        <f t="shared" si="93"/>
        <v>9.7981930770063279</v>
      </c>
      <c r="AD69" s="2">
        <f t="shared" si="68"/>
        <v>4.2834978755511619</v>
      </c>
      <c r="AE69" s="9">
        <v>7.1959209408152578</v>
      </c>
      <c r="AF69" s="14">
        <v>2</v>
      </c>
      <c r="AG69" s="1">
        <v>24.920017805029996</v>
      </c>
      <c r="AH69" s="2"/>
      <c r="AI69" s="2">
        <f t="shared" si="90"/>
        <v>0.28725705373859661</v>
      </c>
      <c r="AJ69" s="2">
        <f t="shared" si="69"/>
        <v>0.13379416901329944</v>
      </c>
      <c r="AK69" s="2">
        <f t="shared" si="70"/>
        <v>13.379416901329943</v>
      </c>
      <c r="AL69" s="1"/>
      <c r="AM69" s="2">
        <f t="shared" si="94"/>
        <v>9.6594653414487173</v>
      </c>
      <c r="AN69" s="2">
        <f t="shared" si="72"/>
        <v>4.0936924360496789</v>
      </c>
      <c r="AO69" s="9">
        <v>9.154656401993245</v>
      </c>
    </row>
    <row r="70" ht="14.25">
      <c r="A70" s="14">
        <v>2</v>
      </c>
      <c r="B70" s="1">
        <v>25.32753834767928</v>
      </c>
      <c r="C70" s="2"/>
      <c r="D70" s="2">
        <f t="shared" si="91"/>
        <v>0.29195460858527728</v>
      </c>
      <c r="E70" s="2">
        <f t="shared" si="73"/>
        <v>0.13700298034598338</v>
      </c>
      <c r="F70" s="2">
        <f t="shared" si="74"/>
        <v>13.700298034598339</v>
      </c>
      <c r="G70" s="1"/>
      <c r="H70" s="2">
        <f t="shared" si="95"/>
        <v>9.8911301597580081</v>
      </c>
      <c r="I70" s="2">
        <f t="shared" si="76"/>
        <v>4.2438071298641074</v>
      </c>
      <c r="J70" s="15">
        <v>3.9758796633755042</v>
      </c>
      <c r="L70" s="14">
        <v>2</v>
      </c>
      <c r="M70" s="1">
        <v>7.5798897273071306</v>
      </c>
      <c r="N70" s="2"/>
      <c r="O70" s="2">
        <f t="shared" si="92"/>
        <v>0.087374608146957536</v>
      </c>
      <c r="P70" s="2">
        <f t="shared" si="77"/>
        <v>0.02934664484282655</v>
      </c>
      <c r="Q70" s="2">
        <f t="shared" si="78"/>
        <v>2.934664484282655</v>
      </c>
      <c r="R70" s="1"/>
      <c r="S70" s="2">
        <f t="shared" si="96"/>
        <v>2.1187238639593478</v>
      </c>
      <c r="T70" s="2">
        <f t="shared" si="80"/>
        <v>0.74332670993040029</v>
      </c>
      <c r="U70" s="9">
        <v>5.4088805734568606</v>
      </c>
      <c r="V70" s="14">
        <v>4</v>
      </c>
      <c r="W70" s="1">
        <v>12.108105156253199</v>
      </c>
      <c r="X70" s="2"/>
      <c r="Y70" s="2">
        <f t="shared" si="89"/>
        <v>0.13957207578079486</v>
      </c>
      <c r="Z70" s="2">
        <f t="shared" si="65"/>
        <v>0.0653696921628385</v>
      </c>
      <c r="AA70" s="2">
        <f t="shared" si="66"/>
        <v>6.5369692162838504</v>
      </c>
      <c r="AB70" s="1"/>
      <c r="AC70" s="2">
        <f t="shared" si="93"/>
        <v>3.4072832938241668</v>
      </c>
      <c r="AD70" s="2">
        <f t="shared" si="68"/>
        <v>1.4895696212342926</v>
      </c>
      <c r="AE70" s="9">
        <v>1.6996079936401873</v>
      </c>
      <c r="AF70" s="14">
        <v>4</v>
      </c>
      <c r="AG70" s="1">
        <v>13.92684103029403</v>
      </c>
      <c r="AH70" s="2"/>
      <c r="AI70" s="2">
        <f t="shared" si="90"/>
        <v>0.16053693675293298</v>
      </c>
      <c r="AJ70" s="2">
        <f t="shared" si="69"/>
        <v>0.074772423407033356</v>
      </c>
      <c r="AK70" s="2">
        <f t="shared" si="70"/>
        <v>7.4772423407033353</v>
      </c>
      <c r="AL70" s="1"/>
      <c r="AM70" s="2">
        <f t="shared" si="94"/>
        <v>3.8973845628473751</v>
      </c>
      <c r="AN70" s="2">
        <f t="shared" si="72"/>
        <v>1.6517160258180723</v>
      </c>
      <c r="AO70" s="9">
        <v>8.9189269835586202</v>
      </c>
    </row>
    <row r="71" ht="14.25">
      <c r="A71" s="14">
        <v>4</v>
      </c>
      <c r="B71" s="1">
        <v>13.622493564736828</v>
      </c>
      <c r="C71" s="2"/>
      <c r="D71" s="2">
        <f t="shared" si="91"/>
        <v>0.15702867456175892</v>
      </c>
      <c r="E71" s="2">
        <f t="shared" si="73"/>
        <v>0.073687469839876202</v>
      </c>
      <c r="F71" s="2">
        <f t="shared" si="74"/>
        <v>7.3687469839876201</v>
      </c>
      <c r="G71" s="1"/>
      <c r="H71" s="2">
        <f t="shared" si="95"/>
        <v>3.8408332155541864</v>
      </c>
      <c r="I71" s="2">
        <f t="shared" si="76"/>
        <v>1.647916377756627</v>
      </c>
      <c r="J71" s="15">
        <v>2.8972382361820199</v>
      </c>
      <c r="L71" s="14">
        <v>4</v>
      </c>
      <c r="M71" s="1">
        <v>0.67647461179602986</v>
      </c>
      <c r="N71" s="2"/>
      <c r="O71" s="2">
        <f t="shared" si="92"/>
        <v>0.0077978316642400378</v>
      </c>
      <c r="P71" s="2">
        <f t="shared" si="77"/>
        <v>0.0026190697875257698</v>
      </c>
      <c r="Q71" s="2">
        <f t="shared" si="78"/>
        <v>0.26190697875257696</v>
      </c>
      <c r="R71" s="1"/>
      <c r="S71" s="2">
        <f t="shared" si="96"/>
        <v>0.13651452893745228</v>
      </c>
      <c r="T71" s="2">
        <f t="shared" si="80"/>
        <v>0.047894346865544071</v>
      </c>
      <c r="U71" s="9">
        <v>2.3675882937194874</v>
      </c>
      <c r="V71" s="14">
        <v>8</v>
      </c>
      <c r="W71" s="1">
        <v>5.4180447122617377</v>
      </c>
      <c r="X71" s="2"/>
      <c r="Y71" s="2">
        <f t="shared" si="89"/>
        <v>0.06245467291576904</v>
      </c>
      <c r="Z71" s="2">
        <f t="shared" si="65"/>
        <v>0.029251142965349246</v>
      </c>
      <c r="AA71" s="2">
        <f t="shared" si="66"/>
        <v>2.9251142965349244</v>
      </c>
      <c r="AB71" s="1"/>
      <c r="AC71" s="2">
        <f t="shared" si="93"/>
        <v>1.1007546951662017</v>
      </c>
      <c r="AD71" s="2">
        <f t="shared" si="68"/>
        <v>0.48121938006226811</v>
      </c>
      <c r="AE71" s="9">
        <v>0.41576432102486699</v>
      </c>
      <c r="AF71" s="14">
        <v>8</v>
      </c>
      <c r="AG71" s="1">
        <v>6.0961356119198333</v>
      </c>
      <c r="AH71" s="2"/>
      <c r="AI71" s="2">
        <f t="shared" si="90"/>
        <v>0.070271135790182487</v>
      </c>
      <c r="AJ71" s="2">
        <f t="shared" si="69"/>
        <v>0.032729808010994482</v>
      </c>
      <c r="AK71" s="2">
        <f t="shared" si="70"/>
        <v>3.2729808010994481</v>
      </c>
      <c r="AL71" s="1"/>
      <c r="AM71" s="2">
        <f t="shared" si="94"/>
        <v>1.2316609262984535</v>
      </c>
      <c r="AN71" s="2">
        <f t="shared" si="72"/>
        <v>0.52197930625937938</v>
      </c>
      <c r="AO71" s="9">
        <v>11.810342255244253</v>
      </c>
    </row>
    <row r="72" ht="14.25">
      <c r="A72" s="14">
        <v>8</v>
      </c>
      <c r="B72" s="1">
        <v>5.6648371836674567</v>
      </c>
      <c r="C72" s="2"/>
      <c r="D72" s="2">
        <f t="shared" si="91"/>
        <v>0.065299489431372176</v>
      </c>
      <c r="E72" s="2">
        <f t="shared" si="73"/>
        <v>0.030642519090620629</v>
      </c>
      <c r="F72" s="2">
        <f t="shared" si="74"/>
        <v>3.064251909062063</v>
      </c>
      <c r="G72" s="1"/>
      <c r="H72" s="2">
        <f t="shared" si="95"/>
        <v>1.1531138048409559</v>
      </c>
      <c r="I72" s="2">
        <f t="shared" si="76"/>
        <v>0.49474554550281064</v>
      </c>
      <c r="J72" s="15">
        <v>0.9792444356091442</v>
      </c>
      <c r="L72" s="14">
        <v>8</v>
      </c>
      <c r="M72" s="1">
        <v>0</v>
      </c>
      <c r="N72" s="2"/>
      <c r="O72" s="2">
        <f t="shared" si="92"/>
        <v>0</v>
      </c>
      <c r="P72" s="2">
        <f t="shared" si="77"/>
        <v>0</v>
      </c>
      <c r="Q72" s="2">
        <f t="shared" si="78"/>
        <v>0</v>
      </c>
      <c r="R72" s="1"/>
      <c r="S72" s="2">
        <f t="shared" si="96"/>
        <v>0</v>
      </c>
      <c r="T72" s="2">
        <f t="shared" si="80"/>
        <v>0</v>
      </c>
      <c r="U72" s="9">
        <v>3.3800691412776409</v>
      </c>
      <c r="X72" s="16">
        <f>SUM(W66:W71)+W59+W60</f>
        <v>87.293558426274885</v>
      </c>
      <c r="Y72" s="16">
        <f>SUM(Y59:Y71)</f>
        <v>2.1351190614928286</v>
      </c>
      <c r="Z72" s="16"/>
      <c r="AA72" s="16"/>
      <c r="AB72" s="16"/>
      <c r="AC72" s="16">
        <f>SUM(AC59:AC71)</f>
        <v>228.74280230022489</v>
      </c>
      <c r="AD72" s="16"/>
      <c r="AE72" s="9"/>
      <c r="AH72" s="16">
        <f>SUM(AG66:AG71)+AG59+AG60</f>
        <v>86.518829824946948</v>
      </c>
      <c r="AI72" s="16">
        <f>SUM(AI59:AI71)</f>
        <v>2.1470072713710162</v>
      </c>
      <c r="AJ72" s="16"/>
      <c r="AK72" s="16"/>
      <c r="AL72" s="16"/>
      <c r="AM72" s="16">
        <f>SUM(AM59:AM71)</f>
        <v>235.95972321677112</v>
      </c>
      <c r="AN72" s="16"/>
      <c r="AO72" s="9"/>
    </row>
    <row r="73" ht="14.25">
      <c r="A73" s="17"/>
      <c r="B73" s="16"/>
      <c r="C73" s="16">
        <f>SUM(B67:B72)+B60+B61</f>
        <v>86.751630571645308</v>
      </c>
      <c r="D73" s="16">
        <f>SUM(D60:D72)</f>
        <v>2.1310091783987728</v>
      </c>
      <c r="E73" s="16"/>
      <c r="F73" s="16"/>
      <c r="G73" s="16"/>
      <c r="H73" s="16">
        <f>SUM(H60:H72)</f>
        <v>233.07209439734211</v>
      </c>
      <c r="I73" s="16"/>
      <c r="J73" s="18"/>
      <c r="N73" s="16">
        <f>SUM(M67:M72)+M60+M61</f>
        <v>77.293163692253955</v>
      </c>
      <c r="O73" s="16">
        <f>SUM(O60:O72)</f>
        <v>2.9773287070775742</v>
      </c>
      <c r="P73" s="16"/>
      <c r="Q73" s="16"/>
      <c r="R73" s="16"/>
      <c r="S73" s="16">
        <f>SUM(S60:S72)</f>
        <v>285.03265598484006</v>
      </c>
      <c r="T73" s="16"/>
    </row>
    <row r="74" ht="14.25"/>
    <row r="75" ht="14.25"/>
    <row r="76" ht="14.25"/>
    <row r="77" ht="14.25"/>
    <row r="78" ht="14.25">
      <c r="A78" s="1"/>
      <c r="H78" s="2"/>
    </row>
    <row r="79" ht="14.25">
      <c r="A79" s="1"/>
      <c r="H79" s="2"/>
    </row>
    <row r="80" ht="14.25">
      <c r="A80" s="1"/>
      <c r="H80" s="2"/>
    </row>
    <row r="81" ht="14.25">
      <c r="A81" s="1"/>
      <c r="H81" s="2"/>
    </row>
    <row r="82" ht="14.25">
      <c r="A82" s="1">
        <v>0.063</v>
      </c>
      <c r="B82" s="1">
        <v>1.0933259662897461</v>
      </c>
      <c r="C82">
        <f>((PI()/6)*(A82)^3)*B82</f>
        <v>0.00014314294013423665</v>
      </c>
      <c r="D82">
        <f t="shared" ref="D82:D90" si="97">B82/$C$91</f>
        <v>0.01720599398062838</v>
      </c>
      <c r="E82">
        <f t="shared" ref="E82:E94" si="98">D82/$D$95</f>
        <v>0.0086029969903141899</v>
      </c>
      <c r="G82" s="1">
        <f t="shared" ref="G82:G94" si="99">E82*((4/3)*PI()*(A82/2)^3)</f>
        <v>1.1263413850295485e-06</v>
      </c>
      <c r="H82">
        <f t="shared" ref="H82:H94" si="100">G82/$G$95</f>
        <v>7.2461049748471342e-08</v>
      </c>
      <c r="J82" s="2">
        <f t="shared" ref="J82:J94" si="101">H82*(A82^(-0.47))</f>
        <v>2.6571407705156565e-07</v>
      </c>
      <c r="K82" s="2">
        <f t="shared" ref="K82:K94" si="102">J82/$J$95</f>
        <v>6.1799118198836287e-07</v>
      </c>
      <c r="L82">
        <f t="shared" ref="L82:L94" si="103">K82*100</f>
        <v>6.1799118198836294e-05</v>
      </c>
    </row>
    <row r="83" ht="14.25">
      <c r="A83" s="1">
        <v>0.125</v>
      </c>
      <c r="B83" s="1">
        <v>7.1425647298861819</v>
      </c>
      <c r="D83">
        <f t="shared" si="97"/>
        <v>0.11240465290120201</v>
      </c>
      <c r="E83">
        <f t="shared" si="98"/>
        <v>0.056202326450601005</v>
      </c>
      <c r="G83" s="1">
        <f t="shared" si="99"/>
        <v>5.7475526006465958e-05</v>
      </c>
      <c r="H83" s="2">
        <f t="shared" si="100"/>
        <v>3.6975796189579146e-06</v>
      </c>
      <c r="J83" s="2">
        <f t="shared" si="101"/>
        <v>9.8258431724035302e-06</v>
      </c>
      <c r="K83" s="2">
        <f t="shared" si="102"/>
        <v>2.2852701307832964e-05</v>
      </c>
      <c r="L83">
        <f t="shared" si="103"/>
        <v>0.0022852701307832964</v>
      </c>
    </row>
    <row r="84" ht="14.25">
      <c r="A84" s="1">
        <v>0.17999999999999999</v>
      </c>
      <c r="B84" s="1">
        <v>10.627391299658779</v>
      </c>
      <c r="D84">
        <f t="shared" si="97"/>
        <v>0.16724639894197149</v>
      </c>
      <c r="E84">
        <f t="shared" si="98"/>
        <v>0.083623199470985746</v>
      </c>
      <c r="G84" s="1">
        <f t="shared" si="99"/>
        <v>0.00025535414831214643</v>
      </c>
      <c r="H84" s="2">
        <f t="shared" si="100"/>
        <v>1.642772776553847e-05</v>
      </c>
      <c r="J84" s="2">
        <f t="shared" si="101"/>
        <v>3.6778957912838053e-05</v>
      </c>
      <c r="K84" s="2">
        <f t="shared" si="102"/>
        <v>8.5539584221742742e-05</v>
      </c>
      <c r="L84">
        <f t="shared" si="103"/>
        <v>0.0085539584221742751</v>
      </c>
    </row>
    <row r="85" ht="14.25">
      <c r="A85" s="1">
        <v>0.25</v>
      </c>
      <c r="B85" s="1">
        <v>7.7970539693544225</v>
      </c>
      <c r="D85">
        <f t="shared" si="97"/>
        <v>0.12270454356683012</v>
      </c>
      <c r="E85">
        <f t="shared" si="98"/>
        <v>0.061352271783415062</v>
      </c>
      <c r="G85" s="1">
        <f t="shared" si="99"/>
        <v>0.00050193709978078416</v>
      </c>
      <c r="H85" s="2">
        <f t="shared" si="100"/>
        <v>3.2291177116664915e-05</v>
      </c>
      <c r="J85" s="2">
        <f t="shared" si="101"/>
        <v>6.1951535157587397e-05</v>
      </c>
      <c r="K85" s="2">
        <f t="shared" si="102"/>
        <v>0.00014408533737789587</v>
      </c>
      <c r="L85">
        <f t="shared" si="103"/>
        <v>0.014408533737789588</v>
      </c>
    </row>
    <row r="86" ht="14.25">
      <c r="A86" s="1">
        <v>0.29999999999999999</v>
      </c>
      <c r="B86" s="1">
        <v>7.7944161634997862</v>
      </c>
      <c r="D86">
        <f t="shared" si="97"/>
        <v>0.12266303163621078</v>
      </c>
      <c r="E86">
        <f t="shared" si="98"/>
        <v>0.061331515818105392</v>
      </c>
      <c r="G86" s="1">
        <f t="shared" si="99"/>
        <v>0.00086705387787458727</v>
      </c>
      <c r="H86" s="2">
        <f t="shared" si="100"/>
        <v>5.5780276756524603e-05</v>
      </c>
      <c r="J86" s="2">
        <f t="shared" si="101"/>
        <v>9.8227632106585871e-05</v>
      </c>
      <c r="K86" s="2">
        <f t="shared" si="102"/>
        <v>0.00022845538009522401</v>
      </c>
      <c r="L86">
        <f t="shared" si="103"/>
        <v>0.022845538009522402</v>
      </c>
    </row>
    <row r="87" ht="14.25">
      <c r="A87" s="1">
        <v>0.35499999999999998</v>
      </c>
      <c r="B87" s="1">
        <v>10.610709335132885</v>
      </c>
      <c r="D87">
        <f t="shared" si="97"/>
        <v>0.16698386993409323</v>
      </c>
      <c r="E87">
        <f t="shared" si="98"/>
        <v>0.083491934967046613</v>
      </c>
      <c r="G87" s="1">
        <f t="shared" si="99"/>
        <v>0.0019558169591597611</v>
      </c>
      <c r="H87" s="2">
        <f t="shared" si="100"/>
        <v>0.00012582379717217037</v>
      </c>
      <c r="J87" s="2">
        <f t="shared" si="101"/>
        <v>0.00020471773198183963</v>
      </c>
      <c r="K87" s="2">
        <f t="shared" si="102"/>
        <v>0.00047612740192489741</v>
      </c>
      <c r="L87">
        <f t="shared" si="103"/>
        <v>0.04761274019248974</v>
      </c>
    </row>
    <row r="88" ht="14.25">
      <c r="A88" s="1">
        <v>0.42499999999999999</v>
      </c>
      <c r="B88" s="1">
        <v>10.096552786237357</v>
      </c>
      <c r="D88">
        <f t="shared" si="97"/>
        <v>0.15889243631030545</v>
      </c>
      <c r="E88">
        <f t="shared" si="98"/>
        <v>0.079446218155152723</v>
      </c>
      <c r="G88" s="1">
        <f t="shared" si="99"/>
        <v>0.0031932920587147899</v>
      </c>
      <c r="H88" s="2">
        <f t="shared" si="100"/>
        <v>0.00020543442494733562</v>
      </c>
      <c r="J88" s="2">
        <f t="shared" si="101"/>
        <v>0.00030713578761289715</v>
      </c>
      <c r="K88" s="2">
        <f t="shared" si="102"/>
        <v>0.00071432876467808016</v>
      </c>
      <c r="L88">
        <f t="shared" si="103"/>
        <v>0.071432876467808021</v>
      </c>
    </row>
    <row r="89" ht="14.25">
      <c r="A89" s="1">
        <v>0.5</v>
      </c>
      <c r="B89" s="1">
        <v>3.8435613787717129</v>
      </c>
      <c r="D89">
        <f t="shared" si="97"/>
        <v>0.060487261792331617</v>
      </c>
      <c r="E89">
        <f t="shared" si="98"/>
        <v>0.030243630896165809</v>
      </c>
      <c r="G89" s="1">
        <f t="shared" si="99"/>
        <v>0.0019794410133599123</v>
      </c>
      <c r="H89" s="2">
        <f t="shared" si="100"/>
        <v>0.00012734360616561586</v>
      </c>
      <c r="J89" s="2">
        <f t="shared" si="101"/>
        <v>0.00017638483460338325</v>
      </c>
      <c r="K89" s="2">
        <f t="shared" si="102"/>
        <v>0.00041023145491916435</v>
      </c>
      <c r="L89">
        <f t="shared" si="103"/>
        <v>0.041023145491916435</v>
      </c>
    </row>
    <row r="90" ht="14.25">
      <c r="A90" s="1">
        <v>0.70999999999999996</v>
      </c>
      <c r="B90" s="1">
        <v>4.537743491278281</v>
      </c>
      <c r="D90">
        <f t="shared" si="97"/>
        <v>0.071411810936426998</v>
      </c>
      <c r="E90">
        <f t="shared" si="98"/>
        <v>0.035705905468213499</v>
      </c>
      <c r="G90" s="1">
        <f t="shared" si="99"/>
        <v>0.0066913495761668522</v>
      </c>
      <c r="H90" s="2">
        <f t="shared" si="100"/>
        <v>0.00043047536117153234</v>
      </c>
      <c r="J90" s="2">
        <f t="shared" si="101"/>
        <v>0.000505657991373794</v>
      </c>
      <c r="K90" s="2">
        <f t="shared" si="102"/>
        <v>0.0011760467613852041</v>
      </c>
      <c r="L90">
        <f t="shared" si="103"/>
        <v>0.11760467613852041</v>
      </c>
    </row>
    <row r="91" ht="14.25">
      <c r="A91" s="1">
        <v>1</v>
      </c>
      <c r="B91" s="1">
        <v>12.323383952242821</v>
      </c>
      <c r="C91">
        <f>SUM(B82:B90)</f>
        <v>63.543319120109146</v>
      </c>
      <c r="D91">
        <f t="shared" ref="D91:D94" si="104">B91/$C$95</f>
        <v>0.33802813791093861</v>
      </c>
      <c r="E91">
        <f t="shared" si="98"/>
        <v>0.1690140689554693</v>
      </c>
      <c r="G91" s="1">
        <f t="shared" si="99"/>
        <v>0.088495559563970178</v>
      </c>
      <c r="H91" s="2">
        <f t="shared" si="100"/>
        <v>0.0056931950022554006</v>
      </c>
      <c r="J91" s="2">
        <f t="shared" si="101"/>
        <v>0.0056931950022554006</v>
      </c>
      <c r="K91" s="2">
        <f t="shared" si="102"/>
        <v>0.013241091129888726</v>
      </c>
      <c r="L91">
        <f t="shared" si="103"/>
        <v>1.3241091129888727</v>
      </c>
    </row>
    <row r="92" ht="14.25">
      <c r="A92" s="1">
        <v>2</v>
      </c>
      <c r="B92" s="1">
        <v>13.700298034598339</v>
      </c>
      <c r="D92">
        <f t="shared" si="104"/>
        <v>0.3757966360057558</v>
      </c>
      <c r="E92">
        <f t="shared" si="98"/>
        <v>0.1878983180028779</v>
      </c>
      <c r="G92" s="1">
        <f t="shared" si="99"/>
        <v>0.78706663394629328</v>
      </c>
      <c r="H92" s="2">
        <f t="shared" si="100"/>
        <v>0.050634448201730652</v>
      </c>
      <c r="J92" s="2">
        <f t="shared" si="101"/>
        <v>0.036556279028825224</v>
      </c>
      <c r="K92" s="2">
        <f t="shared" si="102"/>
        <v>0.085021683219801358</v>
      </c>
      <c r="L92">
        <f t="shared" si="103"/>
        <v>8.5021683219801361</v>
      </c>
    </row>
    <row r="93" ht="14.25">
      <c r="A93" s="1">
        <v>4</v>
      </c>
      <c r="B93" s="1">
        <v>7.3687469839876201</v>
      </c>
      <c r="D93">
        <f t="shared" si="104"/>
        <v>0.2021233641171144</v>
      </c>
      <c r="E93">
        <f t="shared" si="98"/>
        <v>0.1010616820585572</v>
      </c>
      <c r="G93" s="1">
        <f t="shared" si="99"/>
        <v>3.3866094710889674</v>
      </c>
      <c r="H93" s="2">
        <f t="shared" si="100"/>
        <v>0.21787113625127438</v>
      </c>
      <c r="J93" s="2">
        <f t="shared" si="101"/>
        <v>0.11356159990875218</v>
      </c>
      <c r="K93" s="2">
        <f t="shared" si="102"/>
        <v>0.2641187404703435</v>
      </c>
      <c r="L93">
        <f t="shared" si="103"/>
        <v>26.411874047034349</v>
      </c>
    </row>
    <row r="94" ht="14.25">
      <c r="A94" s="1">
        <v>8</v>
      </c>
      <c r="B94" s="1">
        <v>3.064251909062063</v>
      </c>
      <c r="D94">
        <f t="shared" si="104"/>
        <v>0.084051861966191077</v>
      </c>
      <c r="E94">
        <f t="shared" si="98"/>
        <v>0.042025930983095539</v>
      </c>
      <c r="G94" s="1">
        <f t="shared" si="99"/>
        <v>11.266419715137246</v>
      </c>
      <c r="H94" s="2">
        <f t="shared" si="100"/>
        <v>0.72480387413297553</v>
      </c>
      <c r="J94" s="2">
        <f t="shared" si="101"/>
        <v>0.27275216851240053</v>
      </c>
      <c r="K94" s="2">
        <f t="shared" si="102"/>
        <v>0.63436019980287439</v>
      </c>
      <c r="L94">
        <f t="shared" si="103"/>
        <v>63.43601998028744</v>
      </c>
    </row>
    <row r="95" ht="14.25">
      <c r="C95">
        <f>SUM(B91:B94)</f>
        <v>36.456680879890847</v>
      </c>
      <c r="D95">
        <f>SUM(D82:D94)</f>
        <v>2</v>
      </c>
      <c r="G95">
        <f>SUM(G82:G94)</f>
        <v>15.544094226337236</v>
      </c>
      <c r="J95">
        <f>SUM(J82:J94)</f>
        <v>0.42996418848023171</v>
      </c>
    </row>
    <row r="96" ht="14.25"/>
    <row r="97" ht="14.25"/>
    <row r="98" ht="14.25"/>
    <row r="99" ht="14.25"/>
    <row r="100" ht="14.25"/>
    <row r="101" ht="14.25"/>
    <row r="102" ht="14.25">
      <c r="A102" s="1">
        <v>0.063</v>
      </c>
      <c r="B102" s="1">
        <v>2.0212155434711234</v>
      </c>
      <c r="C102">
        <f t="shared" ref="C102:C110" si="105">B102/$B$111</f>
        <v>0.064293311717557061</v>
      </c>
      <c r="E102">
        <f t="shared" ref="E102:E110" si="106">C102*((4/3)*PI()*(A102/2)^3)</f>
        <v>8.4175570268849998e-06</v>
      </c>
      <c r="F102">
        <f t="shared" ref="F102:F110" si="107">E102/$E$111</f>
        <v>0.00011704285690322573</v>
      </c>
      <c r="H102" s="1">
        <v>0.063</v>
      </c>
      <c r="I102">
        <v>0.00011704285690322573</v>
      </c>
      <c r="J102">
        <f t="shared" ref="J102:J114" si="108">I102/$I$115</f>
        <v>5.8521428451612863e-05</v>
      </c>
      <c r="K102">
        <f t="shared" ref="K102:K114" si="109">J102*100</f>
        <v>0.0058521428451612867</v>
      </c>
      <c r="M102">
        <f t="shared" ref="M102:M114" si="110">K102*(H102^(-1))</f>
        <v>0.092891156272401382</v>
      </c>
      <c r="N102">
        <f t="shared" ref="N102:N114" si="111">M102/$M$115</f>
        <v>0.00096509789645860401</v>
      </c>
      <c r="O102">
        <f t="shared" ref="O102:O114" si="112">N102*100</f>
        <v>0.096509789645860405</v>
      </c>
    </row>
    <row r="103" ht="14.25">
      <c r="A103" s="1">
        <v>0.125</v>
      </c>
      <c r="B103" s="1">
        <v>1.839093930894276</v>
      </c>
      <c r="C103">
        <f t="shared" si="105"/>
        <v>0.058500163309545765</v>
      </c>
      <c r="E103">
        <f t="shared" si="106"/>
        <v>5.9825417736677122e-05</v>
      </c>
      <c r="F103">
        <f t="shared" si="107"/>
        <v>0.00083184916775322555</v>
      </c>
      <c r="H103" s="1">
        <v>0.125</v>
      </c>
      <c r="I103">
        <v>0.00083184916775322576</v>
      </c>
      <c r="J103">
        <f t="shared" si="108"/>
        <v>0.00041592458387661288</v>
      </c>
      <c r="K103">
        <f t="shared" si="109"/>
        <v>0.041592458387661291</v>
      </c>
      <c r="M103">
        <f t="shared" si="110"/>
        <v>0.33273966710129033</v>
      </c>
      <c r="N103">
        <f t="shared" si="111"/>
        <v>0.003457017499557171</v>
      </c>
      <c r="O103">
        <f t="shared" si="112"/>
        <v>0.34570174995571712</v>
      </c>
    </row>
    <row r="104" ht="14.25">
      <c r="A104" s="1">
        <v>0.17999999999999999</v>
      </c>
      <c r="B104" s="1">
        <v>2.7363799390800261</v>
      </c>
      <c r="C104">
        <f t="shared" si="105"/>
        <v>0.087042141036976134</v>
      </c>
      <c r="E104">
        <f t="shared" si="106"/>
        <v>0.00026579432421112509</v>
      </c>
      <c r="F104">
        <f t="shared" si="107"/>
        <v>0.0036957667117634742</v>
      </c>
      <c r="H104" s="1">
        <v>0.17999999999999999</v>
      </c>
      <c r="I104">
        <v>0.0036957667117634746</v>
      </c>
      <c r="J104">
        <f t="shared" si="108"/>
        <v>0.0018478833558817373</v>
      </c>
      <c r="K104">
        <f t="shared" si="109"/>
        <v>0.18478833558817373</v>
      </c>
      <c r="M104">
        <f t="shared" si="110"/>
        <v>1.0266018643787429</v>
      </c>
      <c r="N104">
        <f t="shared" si="111"/>
        <v>0.010665937852113604</v>
      </c>
      <c r="O104">
        <f t="shared" si="112"/>
        <v>1.0665937852113605</v>
      </c>
    </row>
    <row r="105" ht="14.25">
      <c r="A105" s="1">
        <v>0.25</v>
      </c>
      <c r="B105" s="1">
        <v>2.0076142360873424</v>
      </c>
      <c r="C105">
        <f t="shared" si="105"/>
        <v>0.063860664591813124</v>
      </c>
      <c r="E105">
        <f t="shared" si="106"/>
        <v>0.00052245884045573415</v>
      </c>
      <c r="F105">
        <f t="shared" si="107"/>
        <v>0.0072645869942998082</v>
      </c>
      <c r="H105" s="1">
        <v>0.25</v>
      </c>
      <c r="I105">
        <v>0.00726458699429981</v>
      </c>
      <c r="J105">
        <f t="shared" si="108"/>
        <v>0.003632293497149905</v>
      </c>
      <c r="K105">
        <f t="shared" si="109"/>
        <v>0.36322934971499049</v>
      </c>
      <c r="M105">
        <f t="shared" si="110"/>
        <v>1.452917398859962</v>
      </c>
      <c r="N105">
        <f t="shared" si="111"/>
        <v>0.015095167092719908</v>
      </c>
      <c r="O105">
        <f t="shared" si="112"/>
        <v>1.5095167092719908</v>
      </c>
    </row>
    <row r="106" ht="14.25">
      <c r="A106" s="1">
        <v>0.29999999999999999</v>
      </c>
      <c r="B106" s="1">
        <v>2.0069350440993663</v>
      </c>
      <c r="C106">
        <f t="shared" si="105"/>
        <v>0.06383906001711051</v>
      </c>
      <c r="E106">
        <f t="shared" si="106"/>
        <v>0.00090250344882824511</v>
      </c>
      <c r="F106">
        <f t="shared" si="107"/>
        <v>0.012548959475830485</v>
      </c>
      <c r="H106" s="1">
        <v>0.29999999999999999</v>
      </c>
      <c r="I106">
        <v>0.012548959475830485</v>
      </c>
      <c r="J106">
        <f t="shared" si="108"/>
        <v>0.0062744797379152423</v>
      </c>
      <c r="K106">
        <f t="shared" si="109"/>
        <v>0.62744797379152417</v>
      </c>
      <c r="M106">
        <f t="shared" si="110"/>
        <v>2.0914932459717472</v>
      </c>
      <c r="N106">
        <f t="shared" si="111"/>
        <v>0.021729686798445207</v>
      </c>
      <c r="O106">
        <f t="shared" si="112"/>
        <v>2.1729686798445207</v>
      </c>
    </row>
    <row r="107" ht="14.25">
      <c r="A107" s="1">
        <v>0.35499999999999998</v>
      </c>
      <c r="B107" s="1">
        <v>2.7320846052783465</v>
      </c>
      <c r="C107">
        <f t="shared" si="105"/>
        <v>0.086905509772718159</v>
      </c>
      <c r="E107">
        <f t="shared" si="106"/>
        <v>0.0020357807005549986</v>
      </c>
      <c r="F107">
        <f t="shared" si="107"/>
        <v>0.028306738933918791</v>
      </c>
      <c r="H107" s="1">
        <v>0.35499999999999998</v>
      </c>
      <c r="I107">
        <v>0.028306738933918791</v>
      </c>
      <c r="J107">
        <f t="shared" si="108"/>
        <v>0.014153369466959395</v>
      </c>
      <c r="K107">
        <f t="shared" si="109"/>
        <v>1.4153369466959396</v>
      </c>
      <c r="M107">
        <f t="shared" si="110"/>
        <v>3.9868646385801116</v>
      </c>
      <c r="N107">
        <f t="shared" si="111"/>
        <v>0.041421754562678874</v>
      </c>
      <c r="O107">
        <f t="shared" si="112"/>
        <v>4.1421754562678874</v>
      </c>
    </row>
    <row r="108" ht="14.25">
      <c r="A108" s="1">
        <v>0.42499999999999999</v>
      </c>
      <c r="B108" s="1">
        <v>2.5996976792422721</v>
      </c>
      <c r="C108">
        <f t="shared" si="105"/>
        <v>0.082694383487616888</v>
      </c>
      <c r="E108">
        <f t="shared" si="106"/>
        <v>0.0033238500739659889</v>
      </c>
      <c r="F108">
        <f t="shared" si="107"/>
        <v>0.046216842645964581</v>
      </c>
      <c r="H108" s="1">
        <v>0.42499999999999999</v>
      </c>
      <c r="I108">
        <v>0.046216842645964588</v>
      </c>
      <c r="J108">
        <f t="shared" si="108"/>
        <v>0.023108421322982294</v>
      </c>
      <c r="K108">
        <f t="shared" si="109"/>
        <v>2.3108421322982293</v>
      </c>
      <c r="M108">
        <f t="shared" si="110"/>
        <v>5.4372756054075984</v>
      </c>
      <c r="N108">
        <f t="shared" si="111"/>
        <v>0.056490880938723183</v>
      </c>
      <c r="O108">
        <f t="shared" si="112"/>
        <v>5.6490880938723187</v>
      </c>
    </row>
    <row r="109" ht="14.25">
      <c r="A109" s="1">
        <v>0.5</v>
      </c>
      <c r="B109" s="1">
        <v>7.1055350742487411</v>
      </c>
      <c r="C109">
        <f t="shared" si="105"/>
        <v>0.2260216051298321</v>
      </c>
      <c r="E109">
        <f t="shared" si="106"/>
        <v>0.014793079463092784</v>
      </c>
      <c r="F109">
        <f t="shared" si="107"/>
        <v>0.20569201696249709</v>
      </c>
      <c r="H109" s="1">
        <v>0.5</v>
      </c>
      <c r="I109">
        <v>0.20569201696249714</v>
      </c>
      <c r="J109">
        <f t="shared" si="108"/>
        <v>0.10284600848124857</v>
      </c>
      <c r="K109">
        <f t="shared" si="109"/>
        <v>10.284600848124857</v>
      </c>
      <c r="M109">
        <f t="shared" si="110"/>
        <v>20.569201696249714</v>
      </c>
      <c r="N109">
        <f t="shared" si="111"/>
        <v>0.21370487875799332</v>
      </c>
      <c r="O109">
        <f t="shared" si="112"/>
        <v>21.370487875799331</v>
      </c>
    </row>
    <row r="110" ht="14.25">
      <c r="A110" s="1">
        <v>0.70999999999999996</v>
      </c>
      <c r="B110" s="1">
        <v>8.3888592786114664</v>
      </c>
      <c r="C110">
        <f t="shared" si="105"/>
        <v>0.26684316093683025</v>
      </c>
      <c r="E110">
        <f t="shared" si="106"/>
        <v>0.050006878369944316</v>
      </c>
      <c r="F110">
        <f t="shared" si="107"/>
        <v>0.69532619625106928</v>
      </c>
      <c r="H110" s="1">
        <v>0.70999999999999996</v>
      </c>
      <c r="I110">
        <v>0.69532619625106928</v>
      </c>
      <c r="J110">
        <f t="shared" si="108"/>
        <v>0.34766309812553464</v>
      </c>
      <c r="K110">
        <f t="shared" si="109"/>
        <v>34.766309812553466</v>
      </c>
      <c r="M110">
        <f t="shared" si="110"/>
        <v>48.966633538807706</v>
      </c>
      <c r="N110">
        <f t="shared" si="111"/>
        <v>0.50874159523195872</v>
      </c>
      <c r="O110">
        <f t="shared" si="112"/>
        <v>50.874159523195871</v>
      </c>
    </row>
    <row r="111" ht="14.25">
      <c r="B111">
        <f>SUM(B102:B110)</f>
        <v>31.437415331012961</v>
      </c>
      <c r="E111">
        <f>SUM(E102:E110)</f>
        <v>0.071918588195816757</v>
      </c>
      <c r="H111" s="1">
        <v>1</v>
      </c>
      <c r="I111">
        <v>0.032333243081652981</v>
      </c>
      <c r="J111">
        <f t="shared" si="108"/>
        <v>0.01616662154082649</v>
      </c>
      <c r="K111">
        <f t="shared" si="109"/>
        <v>1.6166621540826491</v>
      </c>
      <c r="M111">
        <f t="shared" si="110"/>
        <v>1.6166621540826491</v>
      </c>
      <c r="N111">
        <f t="shared" si="111"/>
        <v>0.016796402443457988</v>
      </c>
      <c r="O111">
        <f t="shared" si="112"/>
        <v>1.6796402443457987</v>
      </c>
    </row>
    <row r="112" ht="14.25">
      <c r="H112" s="1">
        <v>2</v>
      </c>
      <c r="I112">
        <v>0.14378358034138522</v>
      </c>
      <c r="J112">
        <f t="shared" si="108"/>
        <v>0.07189179017069261</v>
      </c>
      <c r="K112">
        <f t="shared" si="109"/>
        <v>7.1891790170692609</v>
      </c>
      <c r="M112">
        <f t="shared" si="110"/>
        <v>3.5945895085346304</v>
      </c>
      <c r="N112">
        <f t="shared" si="111"/>
        <v>0.037346190019917347</v>
      </c>
      <c r="O112">
        <f t="shared" si="112"/>
        <v>3.7346190019917347</v>
      </c>
    </row>
    <row r="113" ht="14.25">
      <c r="A113" s="1">
        <v>1</v>
      </c>
      <c r="B113" s="1">
        <v>22.782057648336128</v>
      </c>
      <c r="C113">
        <f t="shared" ref="C113:C116" si="113">B113/$B$117</f>
        <v>0.33802813791093866</v>
      </c>
      <c r="E113">
        <f t="shared" ref="E113:E116" si="114">C113*(PI()*((A113)^2)*0.5)</f>
        <v>0.53097335738382112</v>
      </c>
      <c r="F113">
        <f t="shared" ref="F113:F116" si="115">E113/$E$117</f>
        <v>0.032333243081652981</v>
      </c>
      <c r="H113" s="1">
        <v>4</v>
      </c>
      <c r="I113">
        <v>0.30933774471529918</v>
      </c>
      <c r="J113">
        <f t="shared" si="108"/>
        <v>0.15466887235764959</v>
      </c>
      <c r="K113">
        <f t="shared" si="109"/>
        <v>15.466887235764959</v>
      </c>
      <c r="M113">
        <f t="shared" si="110"/>
        <v>3.8667218089412398</v>
      </c>
      <c r="N113">
        <f t="shared" si="111"/>
        <v>0.040173523871922481</v>
      </c>
      <c r="O113">
        <f t="shared" si="112"/>
        <v>4.0173523871922479</v>
      </c>
    </row>
    <row r="114" ht="14.25">
      <c r="A114" s="1">
        <v>2</v>
      </c>
      <c r="B114" s="1">
        <v>25.32753834767928</v>
      </c>
      <c r="C114">
        <f t="shared" si="113"/>
        <v>0.37579663600575591</v>
      </c>
      <c r="E114">
        <f t="shared" si="114"/>
        <v>2.3611999018388805</v>
      </c>
      <c r="F114">
        <f t="shared" si="115"/>
        <v>0.14378358034138522</v>
      </c>
      <c r="H114" s="1">
        <v>8</v>
      </c>
      <c r="I114">
        <v>0.51454543186166257</v>
      </c>
      <c r="J114">
        <f t="shared" si="108"/>
        <v>0.25727271593083129</v>
      </c>
      <c r="K114">
        <f t="shared" si="109"/>
        <v>25.727271593083127</v>
      </c>
      <c r="M114">
        <f t="shared" si="110"/>
        <v>3.2159089491353909</v>
      </c>
      <c r="N114">
        <f t="shared" si="111"/>
        <v>0.033411867034053563</v>
      </c>
      <c r="O114">
        <f t="shared" si="112"/>
        <v>3.3411867034053562</v>
      </c>
    </row>
    <row r="115" ht="14.25">
      <c r="A115" s="1">
        <v>4</v>
      </c>
      <c r="B115" s="1">
        <v>13.622493564736828</v>
      </c>
      <c r="C115">
        <f t="shared" si="113"/>
        <v>0.20212336411711443</v>
      </c>
      <c r="E115">
        <f t="shared" si="114"/>
        <v>5.0799142066334522</v>
      </c>
      <c r="F115">
        <f t="shared" si="115"/>
        <v>0.30933774471529918</v>
      </c>
      <c r="I115">
        <f>SUM(I102:I114)</f>
        <v>2</v>
      </c>
      <c r="M115">
        <f>SUM(M102:M114)</f>
        <v>96.250501232323188</v>
      </c>
    </row>
    <row r="116" ht="14.25">
      <c r="A116" s="1">
        <v>8</v>
      </c>
      <c r="B116" s="1">
        <v>5.6648371836674567</v>
      </c>
      <c r="C116">
        <f t="shared" si="113"/>
        <v>0.084051861966191091</v>
      </c>
      <c r="E116">
        <f t="shared" si="114"/>
        <v>8.4498147863529365</v>
      </c>
      <c r="F116">
        <f t="shared" si="115"/>
        <v>0.51454543186166257</v>
      </c>
    </row>
    <row r="117" ht="14.25">
      <c r="B117">
        <f>SUM(B113:B116)</f>
        <v>67.396926744419687</v>
      </c>
      <c r="E117">
        <f>SUM(E113:E116)</f>
        <v>16.42190225220909</v>
      </c>
    </row>
    <row r="118" ht="14.25"/>
    <row r="119" ht="14.25"/>
    <row r="120" ht="14.25"/>
    <row r="121" ht="14.25"/>
    <row r="122" ht="14.25"/>
    <row r="123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4.25">
      <c r="A124" s="1">
        <v>0.063</v>
      </c>
      <c r="B124" s="1">
        <v>2.0212155434711234</v>
      </c>
      <c r="C124" s="1">
        <f t="shared" ref="C124:C132" si="116">B124/$B$111</f>
        <v>0.064293311717557061</v>
      </c>
      <c r="D124" s="1"/>
      <c r="E124" s="1">
        <v>0.064293311717557061</v>
      </c>
      <c r="F124" s="1">
        <f t="shared" ref="F124:F136" si="117">E124/$E$137</f>
        <v>0.032146655858778531</v>
      </c>
      <c r="G124" s="1"/>
      <c r="H124" s="1">
        <f t="shared" ref="H124:H136" si="118">F124*((4/3)*PI()*(A124/2)^3)</f>
        <v>4.2087785134424999e-06</v>
      </c>
      <c r="I124" s="2">
        <f t="shared" ref="I124:I136" si="119">H124/$H$137</f>
        <v>2.7040796754370106e-07</v>
      </c>
      <c r="J124" s="1"/>
      <c r="K124" s="1">
        <f t="shared" ref="K124:K136" si="120">I124*(A124^(-1))</f>
        <v>4.292189961011128e-06</v>
      </c>
      <c r="L124" s="1">
        <f t="shared" ref="L124:L136" si="121">K124/$K$137</f>
        <v>2.3881770551473808e-05</v>
      </c>
      <c r="M124" s="1"/>
      <c r="N124" s="1"/>
      <c r="O124" s="1"/>
      <c r="P124" s="1"/>
    </row>
    <row r="125" ht="14.25">
      <c r="A125" s="1">
        <v>0.125</v>
      </c>
      <c r="B125" s="1">
        <v>1.839093930894276</v>
      </c>
      <c r="C125" s="1">
        <f t="shared" si="116"/>
        <v>0.058500163309545765</v>
      </c>
      <c r="D125" s="1"/>
      <c r="E125" s="1">
        <v>0.058500163309545765</v>
      </c>
      <c r="F125" s="1">
        <f t="shared" si="117"/>
        <v>0.029250081654772882</v>
      </c>
      <c r="G125" s="1"/>
      <c r="H125" s="1">
        <f t="shared" si="118"/>
        <v>2.9912708868338561e-05</v>
      </c>
      <c r="I125" s="2">
        <f t="shared" si="119"/>
        <v>1.9218485322949223e-06</v>
      </c>
      <c r="J125" s="1"/>
      <c r="K125" s="1">
        <f t="shared" si="120"/>
        <v>1.5374788258359378e-05</v>
      </c>
      <c r="L125" s="1">
        <f t="shared" si="121"/>
        <v>8.5545413599806024e-05</v>
      </c>
      <c r="M125" s="1"/>
      <c r="N125" s="1"/>
      <c r="O125" s="1"/>
      <c r="P125" s="1"/>
    </row>
    <row r="126" ht="14.25">
      <c r="A126" s="1">
        <v>0.17999999999999999</v>
      </c>
      <c r="B126" s="1">
        <v>2.7363799390800261</v>
      </c>
      <c r="C126" s="1">
        <f t="shared" si="116"/>
        <v>0.087042141036976134</v>
      </c>
      <c r="D126" s="1"/>
      <c r="E126" s="1">
        <v>0.087042141036976134</v>
      </c>
      <c r="F126" s="1">
        <f t="shared" si="117"/>
        <v>0.043521070518488067</v>
      </c>
      <c r="G126" s="1"/>
      <c r="H126" s="1">
        <f t="shared" si="118"/>
        <v>0.00013289716210556255</v>
      </c>
      <c r="I126" s="2">
        <f t="shared" si="119"/>
        <v>8.5384515679579721e-06</v>
      </c>
      <c r="J126" s="1"/>
      <c r="K126" s="1">
        <f t="shared" si="120"/>
        <v>4.7435842044210951e-05</v>
      </c>
      <c r="L126" s="1">
        <f t="shared" si="121"/>
        <v>0.00026393330814951393</v>
      </c>
      <c r="M126" s="1"/>
      <c r="N126" s="1"/>
      <c r="O126" s="1"/>
      <c r="P126" s="1"/>
    </row>
    <row r="127" ht="14.25">
      <c r="A127" s="1">
        <v>0.25</v>
      </c>
      <c r="B127" s="1">
        <v>2.0076142360873424</v>
      </c>
      <c r="C127" s="1">
        <f t="shared" si="116"/>
        <v>0.063860664591813124</v>
      </c>
      <c r="D127" s="1"/>
      <c r="E127" s="1">
        <v>0.063860664591813124</v>
      </c>
      <c r="F127" s="1">
        <f t="shared" si="117"/>
        <v>0.031930332295906562</v>
      </c>
      <c r="G127" s="1"/>
      <c r="H127" s="1">
        <f t="shared" si="118"/>
        <v>0.00026122942022786707</v>
      </c>
      <c r="I127" s="2">
        <f t="shared" si="119"/>
        <v>1.6783614619021454e-05</v>
      </c>
      <c r="J127" s="1"/>
      <c r="K127" s="1">
        <f t="shared" si="120"/>
        <v>6.7134458476085816e-05</v>
      </c>
      <c r="L127" s="1">
        <f t="shared" si="121"/>
        <v>0.00037353652750393045</v>
      </c>
      <c r="M127" s="1"/>
      <c r="N127" s="1"/>
      <c r="O127" s="1"/>
      <c r="P127" s="1"/>
    </row>
    <row r="128" ht="14.25">
      <c r="A128" s="1">
        <v>0.29999999999999999</v>
      </c>
      <c r="B128" s="1">
        <v>2.0069350440993663</v>
      </c>
      <c r="C128" s="1">
        <f t="shared" si="116"/>
        <v>0.06383906001711051</v>
      </c>
      <c r="D128" s="1"/>
      <c r="E128" s="1">
        <v>0.06383906001711051</v>
      </c>
      <c r="F128" s="1">
        <f t="shared" si="117"/>
        <v>0.031919530008555255</v>
      </c>
      <c r="G128" s="1"/>
      <c r="H128" s="1">
        <f t="shared" si="118"/>
        <v>0.00045125172441412255</v>
      </c>
      <c r="I128" s="2">
        <f t="shared" si="119"/>
        <v>2.8992274423489988e-05</v>
      </c>
      <c r="J128" s="1"/>
      <c r="K128" s="1">
        <f t="shared" si="120"/>
        <v>9.6640914744966632e-05</v>
      </c>
      <c r="L128" s="1">
        <f t="shared" si="121"/>
        <v>0.00053771062622776848</v>
      </c>
      <c r="M128" s="1"/>
      <c r="N128" s="1"/>
      <c r="O128" s="1"/>
      <c r="P128" s="1"/>
    </row>
    <row r="129" ht="14.25">
      <c r="A129" s="1">
        <v>0.35499999999999998</v>
      </c>
      <c r="B129" s="1">
        <v>2.7320846052783465</v>
      </c>
      <c r="C129" s="1">
        <f t="shared" si="116"/>
        <v>0.086905509772718159</v>
      </c>
      <c r="D129" s="1"/>
      <c r="E129" s="1">
        <v>0.086905509772718159</v>
      </c>
      <c r="F129" s="1">
        <f t="shared" si="117"/>
        <v>0.04345275488635908</v>
      </c>
      <c r="G129" s="1"/>
      <c r="H129" s="1">
        <f t="shared" si="118"/>
        <v>0.0010178903502774993</v>
      </c>
      <c r="I129" s="2">
        <f t="shared" si="119"/>
        <v>6.5397991346366187e-05</v>
      </c>
      <c r="J129" s="1"/>
      <c r="K129" s="1">
        <f t="shared" si="120"/>
        <v>0.00018421969393342589</v>
      </c>
      <c r="L129" s="1">
        <f t="shared" si="121"/>
        <v>0.0010249994761518902</v>
      </c>
      <c r="M129" s="1"/>
      <c r="N129" s="1"/>
      <c r="O129" s="1"/>
      <c r="P129" s="1"/>
    </row>
    <row r="130" ht="14.25">
      <c r="A130" s="1">
        <v>0.42499999999999999</v>
      </c>
      <c r="B130" s="1">
        <v>2.5996976792422721</v>
      </c>
      <c r="C130" s="1">
        <f t="shared" si="116"/>
        <v>0.082694383487616888</v>
      </c>
      <c r="D130" s="1"/>
      <c r="E130" s="1">
        <v>0.082694383487616888</v>
      </c>
      <c r="F130" s="1">
        <f t="shared" si="117"/>
        <v>0.041347191743808444</v>
      </c>
      <c r="G130" s="1"/>
      <c r="H130" s="1">
        <f t="shared" si="118"/>
        <v>0.0016619250369829944</v>
      </c>
      <c r="I130" s="2">
        <f t="shared" si="119"/>
        <v>0.00010677629388793482</v>
      </c>
      <c r="J130" s="1"/>
      <c r="K130" s="1">
        <f t="shared" si="120"/>
        <v>0.00025123833855984664</v>
      </c>
      <c r="L130" s="1">
        <f t="shared" si="121"/>
        <v>0.0013978916147053065</v>
      </c>
      <c r="M130" s="1"/>
      <c r="N130" s="1"/>
      <c r="O130" s="1"/>
      <c r="P130" s="1"/>
    </row>
    <row r="131" ht="14.25">
      <c r="A131" s="1">
        <v>0.5</v>
      </c>
      <c r="B131" s="1">
        <v>7.1055350742487411</v>
      </c>
      <c r="C131" s="1">
        <f t="shared" si="116"/>
        <v>0.2260216051298321</v>
      </c>
      <c r="D131" s="1"/>
      <c r="E131" s="1">
        <v>0.2260216051298321</v>
      </c>
      <c r="F131" s="1">
        <f t="shared" si="117"/>
        <v>0.11301080256491605</v>
      </c>
      <c r="G131" s="1"/>
      <c r="H131" s="1">
        <f t="shared" si="118"/>
        <v>0.0073965397315463918</v>
      </c>
      <c r="I131" s="2">
        <f t="shared" si="119"/>
        <v>0.00047521704201719978</v>
      </c>
      <c r="J131" s="1"/>
      <c r="K131" s="1">
        <f t="shared" si="120"/>
        <v>0.00095043408403439956</v>
      </c>
      <c r="L131" s="1">
        <f t="shared" si="121"/>
        <v>0.0052882209141234364</v>
      </c>
      <c r="M131" s="1"/>
      <c r="N131" s="1"/>
      <c r="O131" s="1"/>
      <c r="P131" s="1"/>
    </row>
    <row r="132" ht="14.25">
      <c r="A132" s="1">
        <v>0.70999999999999996</v>
      </c>
      <c r="B132" s="1">
        <v>8.3888592786114664</v>
      </c>
      <c r="C132" s="1">
        <f t="shared" si="116"/>
        <v>0.26684316093683025</v>
      </c>
      <c r="D132" s="1"/>
      <c r="E132" s="1">
        <v>0.26684316093683025</v>
      </c>
      <c r="F132" s="1">
        <f t="shared" si="117"/>
        <v>0.13342158046841512</v>
      </c>
      <c r="G132" s="1"/>
      <c r="H132" s="1">
        <f t="shared" si="118"/>
        <v>0.025003439184972158</v>
      </c>
      <c r="I132" s="2">
        <f t="shared" si="119"/>
        <v>0.0016064350143435565</v>
      </c>
      <c r="J132" s="1"/>
      <c r="K132" s="1">
        <f t="shared" si="120"/>
        <v>0.0022625845272444462</v>
      </c>
      <c r="L132" s="1">
        <f t="shared" si="121"/>
        <v>0.012589033808801319</v>
      </c>
      <c r="M132" s="1"/>
      <c r="N132" s="1"/>
      <c r="O132" s="1"/>
      <c r="P132" s="1"/>
    </row>
    <row r="133" ht="14.25">
      <c r="A133" s="1">
        <v>1</v>
      </c>
      <c r="B133" s="1">
        <f>SUM(B124:B132)</f>
        <v>31.437415331012961</v>
      </c>
      <c r="C133" s="1"/>
      <c r="D133" s="1"/>
      <c r="E133" s="1">
        <v>0.33802813791093866</v>
      </c>
      <c r="F133" s="1">
        <f t="shared" si="117"/>
        <v>0.16901406895546933</v>
      </c>
      <c r="G133" s="1"/>
      <c r="H133" s="1">
        <f t="shared" si="118"/>
        <v>0.088495559563970191</v>
      </c>
      <c r="I133" s="2">
        <f t="shared" si="119"/>
        <v>0.0056857124512267702</v>
      </c>
      <c r="J133" s="1"/>
      <c r="K133" s="1">
        <f t="shared" si="120"/>
        <v>0.0056857124512267702</v>
      </c>
      <c r="L133" s="1">
        <f t="shared" si="121"/>
        <v>0.03163533800117925</v>
      </c>
      <c r="M133" s="1"/>
      <c r="N133" s="1"/>
      <c r="O133" s="1"/>
      <c r="P133" s="1"/>
    </row>
    <row r="134" ht="14.25">
      <c r="A134" s="1">
        <v>2</v>
      </c>
      <c r="B134" s="1"/>
      <c r="C134" s="1"/>
      <c r="D134" s="1"/>
      <c r="E134" s="1">
        <v>0.37579663600575591</v>
      </c>
      <c r="F134" s="1">
        <f t="shared" si="117"/>
        <v>0.18789831800287796</v>
      </c>
      <c r="G134" s="1"/>
      <c r="H134" s="1">
        <f t="shared" si="118"/>
        <v>0.7870666339462935</v>
      </c>
      <c r="I134" s="2">
        <f t="shared" si="119"/>
        <v>0.050567899481315161</v>
      </c>
      <c r="J134" s="1"/>
      <c r="K134" s="1">
        <f t="shared" si="120"/>
        <v>0.02528394974065758</v>
      </c>
      <c r="L134" s="1">
        <f t="shared" si="121"/>
        <v>0.14068004720814697</v>
      </c>
      <c r="M134" s="1"/>
      <c r="N134" s="1"/>
      <c r="O134" s="1"/>
      <c r="P134" s="1"/>
    </row>
    <row r="135" ht="14.25">
      <c r="A135" s="1">
        <v>4</v>
      </c>
      <c r="B135" s="1">
        <v>22.782057648336128</v>
      </c>
      <c r="C135" s="1">
        <f t="shared" ref="C135:C138" si="122">B135/$B$117</f>
        <v>0.33802813791093866</v>
      </c>
      <c r="D135" s="1"/>
      <c r="E135" s="1">
        <v>0.20212336411711443</v>
      </c>
      <c r="F135" s="1">
        <f t="shared" si="117"/>
        <v>0.10106168205855721</v>
      </c>
      <c r="G135" s="1"/>
      <c r="H135" s="1">
        <f t="shared" si="118"/>
        <v>3.3866094710889678</v>
      </c>
      <c r="I135" s="2">
        <f t="shared" si="119"/>
        <v>0.21758478879716117</v>
      </c>
      <c r="J135" s="1"/>
      <c r="K135" s="1">
        <f t="shared" si="120"/>
        <v>0.054396197199290293</v>
      </c>
      <c r="L135" s="1">
        <f t="shared" si="121"/>
        <v>0.30266076575980438</v>
      </c>
      <c r="M135" s="1"/>
      <c r="N135" s="1"/>
      <c r="O135" s="1"/>
      <c r="P135" s="1"/>
    </row>
    <row r="136" ht="14.25">
      <c r="A136" s="1">
        <v>8</v>
      </c>
      <c r="B136" s="1">
        <v>25.32753834767928</v>
      </c>
      <c r="C136" s="1">
        <f t="shared" si="122"/>
        <v>0.37579663600575591</v>
      </c>
      <c r="D136" s="1"/>
      <c r="E136" s="1">
        <v>0.084051861966191091</v>
      </c>
      <c r="F136" s="1">
        <f t="shared" si="117"/>
        <v>0.042025930983095545</v>
      </c>
      <c r="G136" s="1"/>
      <c r="H136" s="1">
        <f t="shared" si="118"/>
        <v>11.266419715137248</v>
      </c>
      <c r="I136" s="2">
        <f t="shared" si="119"/>
        <v>0.72385126633159158</v>
      </c>
      <c r="J136" s="1"/>
      <c r="K136" s="1">
        <f t="shared" si="120"/>
        <v>0.090481408291448948</v>
      </c>
      <c r="L136" s="1">
        <f t="shared" si="121"/>
        <v>0.50343909557105482</v>
      </c>
      <c r="M136" s="1"/>
      <c r="N136" s="1"/>
      <c r="O136" s="1"/>
      <c r="P136" s="1"/>
    </row>
    <row r="137" ht="14.25">
      <c r="A137" s="1"/>
      <c r="B137" s="1">
        <v>13.622493564736828</v>
      </c>
      <c r="C137" s="1">
        <f t="shared" si="122"/>
        <v>0.20212336411711443</v>
      </c>
      <c r="D137" s="1"/>
      <c r="E137" s="1">
        <f>SUM(E124:E136)</f>
        <v>2</v>
      </c>
      <c r="F137" s="1"/>
      <c r="G137" s="1"/>
      <c r="H137" s="1">
        <f>SUM(H124:H136)</f>
        <v>15.564550673834388</v>
      </c>
      <c r="I137" s="1"/>
      <c r="J137" s="1"/>
      <c r="K137" s="1">
        <f>SUM(K124:K136)</f>
        <v>0.17972662251988036</v>
      </c>
      <c r="L137" s="1"/>
      <c r="M137" s="1"/>
      <c r="N137" s="1"/>
      <c r="O137" s="1"/>
      <c r="P137" s="1"/>
    </row>
    <row r="138" ht="14.25">
      <c r="A138" s="1"/>
      <c r="B138" s="1">
        <v>5.6648371836674567</v>
      </c>
      <c r="C138" s="1">
        <f t="shared" si="122"/>
        <v>0.084051861966191091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4.25">
      <c r="A139" s="1"/>
      <c r="B139" s="1">
        <f>SUM(B135:B138)</f>
        <v>67.396926744419687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94" zoomScale="100" workbookViewId="0">
      <selection activeCell="A1" activeCellId="0" sqref="A1"/>
    </sheetView>
  </sheetViews>
  <sheetFormatPr defaultRowHeight="14.25"/>
  <cols>
    <col bestFit="1" min="9" max="10" width="10.8515625"/>
    <col bestFit="1" min="12" max="12" width="10.8515625"/>
  </cols>
  <sheetData>
    <row r="1" ht="14.25"/>
    <row r="2" ht="14.25">
      <c r="B2" s="1">
        <v>0.82892548226370244</v>
      </c>
      <c r="C2" s="1"/>
      <c r="D2" s="1"/>
      <c r="E2" s="1">
        <v>0.82892548226370244</v>
      </c>
      <c r="F2" s="1"/>
      <c r="G2" s="1"/>
    </row>
    <row r="3" ht="14.25">
      <c r="A3" s="1">
        <v>0.063</v>
      </c>
      <c r="B3" s="1">
        <v>3.5222215375525021</v>
      </c>
      <c r="C3" s="1"/>
      <c r="E3" s="1">
        <v>3.5222215375525021</v>
      </c>
      <c r="F3">
        <f t="shared" ref="F3:F9" si="123">E3/$E$16</f>
        <v>0.017790461188504265</v>
      </c>
      <c r="G3">
        <f t="shared" ref="G3:G9" si="124">F3*100</f>
        <v>1.7790461188504265</v>
      </c>
      <c r="I3">
        <f t="shared" ref="I3:I9" si="125">G3*((4/3)*PI()*(A3/2)^3)</f>
        <v>0.00023292037319011671</v>
      </c>
      <c r="J3">
        <f t="shared" ref="J3:J9" si="126">I3/$I$16</f>
        <v>1.3547068741557904e-06</v>
      </c>
      <c r="K3" s="1"/>
      <c r="L3" s="1">
        <f t="shared" ref="L3:L9" si="127">J3*(A3^(-1))</f>
        <v>2.150328371675858e-05</v>
      </c>
      <c r="M3" s="1">
        <f t="shared" ref="M3:M9" si="128">(L3/$L$16)*100</f>
        <v>0.0079149546786449719</v>
      </c>
      <c r="N3" s="1"/>
      <c r="O3" s="1"/>
    </row>
    <row r="4" ht="14.25">
      <c r="A4" s="1">
        <v>0.125</v>
      </c>
      <c r="B4" s="1">
        <v>4.6338382217767489</v>
      </c>
      <c r="C4" s="1"/>
      <c r="E4" s="1">
        <v>4.6338382217767489</v>
      </c>
      <c r="F4" s="2">
        <f t="shared" si="123"/>
        <v>0.023405148756091849</v>
      </c>
      <c r="G4" s="2">
        <f t="shared" si="124"/>
        <v>2.3405148756091849</v>
      </c>
      <c r="I4">
        <f t="shared" si="125"/>
        <v>0.0023935365686300271</v>
      </c>
      <c r="J4">
        <f t="shared" si="126"/>
        <v>1.3921240115907335e-05</v>
      </c>
      <c r="L4" s="1">
        <f t="shared" si="127"/>
        <v>0.00011136992092725868</v>
      </c>
      <c r="M4" s="1">
        <f t="shared" si="128"/>
        <v>0.040993175196611449</v>
      </c>
    </row>
    <row r="5" ht="14.25">
      <c r="A5" s="1">
        <v>0.17999999999999999</v>
      </c>
      <c r="B5" s="1">
        <v>13.383455655145562</v>
      </c>
      <c r="C5" s="1"/>
      <c r="E5" s="1">
        <v>13.383455655145562</v>
      </c>
      <c r="F5" s="2">
        <f t="shared" si="123"/>
        <v>0.067598771361321836</v>
      </c>
      <c r="G5" s="2">
        <f t="shared" si="124"/>
        <v>6.7598771361321832</v>
      </c>
      <c r="I5">
        <f t="shared" si="125"/>
        <v>0.020642150500241284</v>
      </c>
      <c r="J5">
        <f t="shared" si="126"/>
        <v>0.00012005846803795962</v>
      </c>
      <c r="L5" s="1">
        <f t="shared" si="127"/>
        <v>0.00066699148909977568</v>
      </c>
      <c r="M5" s="1">
        <f t="shared" si="128"/>
        <v>0.2455070340327741</v>
      </c>
    </row>
    <row r="6" ht="14.25">
      <c r="A6" s="1">
        <v>0.25</v>
      </c>
      <c r="B6" s="1">
        <v>13.34713079034359</v>
      </c>
      <c r="C6" s="1"/>
      <c r="E6" s="1">
        <v>13.34713079034359</v>
      </c>
      <c r="F6" s="2">
        <f t="shared" si="123"/>
        <v>0.067415297354775902</v>
      </c>
      <c r="G6" s="2">
        <f t="shared" si="124"/>
        <v>6.7415297354775898</v>
      </c>
      <c r="I6">
        <f t="shared" si="125"/>
        <v>0.055154011174306086</v>
      </c>
      <c r="J6">
        <f t="shared" si="126"/>
        <v>0.00032078567044932136</v>
      </c>
      <c r="L6" s="1">
        <f t="shared" si="127"/>
        <v>0.0012831426817972854</v>
      </c>
      <c r="M6" s="1">
        <f t="shared" si="128"/>
        <v>0.472300710274561</v>
      </c>
    </row>
    <row r="7" ht="14.25">
      <c r="A7" s="1">
        <v>0.29999999999999999</v>
      </c>
      <c r="B7" s="1">
        <v>23.95403061167843</v>
      </c>
      <c r="C7" s="1"/>
      <c r="E7" s="1">
        <v>23.95403061167843</v>
      </c>
      <c r="F7" s="2">
        <f t="shared" si="123"/>
        <v>0.12098990576311981</v>
      </c>
      <c r="G7" s="2">
        <f t="shared" si="124"/>
        <v>12.098990576311982</v>
      </c>
      <c r="I7">
        <f t="shared" si="125"/>
        <v>0.17104544959677234</v>
      </c>
      <c r="J7">
        <f t="shared" si="126"/>
        <v>0.00099483116563908822</v>
      </c>
      <c r="L7" s="1">
        <f t="shared" si="127"/>
        <v>0.0033161038854636277</v>
      </c>
      <c r="M7" s="1">
        <f t="shared" si="128"/>
        <v>1.2205955289827506</v>
      </c>
    </row>
    <row r="8" ht="14.25">
      <c r="A8" s="1">
        <v>0.35499999999999998</v>
      </c>
      <c r="B8" s="1">
        <v>18.924048909204</v>
      </c>
      <c r="C8" s="1"/>
      <c r="E8" s="1">
        <v>18.924048909204</v>
      </c>
      <c r="F8" s="2">
        <f t="shared" si="123"/>
        <v>0.095583867754806692</v>
      </c>
      <c r="G8" s="2">
        <f t="shared" si="124"/>
        <v>9.5583867754806686</v>
      </c>
      <c r="I8">
        <f t="shared" si="125"/>
        <v>0.22390731470137781</v>
      </c>
      <c r="J8">
        <f t="shared" si="126"/>
        <v>0.0013022853013898196</v>
      </c>
      <c r="L8" s="1">
        <f t="shared" si="127"/>
        <v>0.003668409299689633</v>
      </c>
      <c r="M8" s="1">
        <f t="shared" si="128"/>
        <v>1.3502725319637825</v>
      </c>
    </row>
    <row r="9" ht="14.25">
      <c r="A9" s="1">
        <v>0.42499999999999999</v>
      </c>
      <c r="B9" s="1">
        <v>12.327418769318554</v>
      </c>
      <c r="C9" s="1"/>
      <c r="E9" s="1">
        <v>12.327418769318554</v>
      </c>
      <c r="F9" s="2">
        <f t="shared" si="123"/>
        <v>0.062264812940299528</v>
      </c>
      <c r="G9" s="2">
        <f t="shared" si="124"/>
        <v>6.226481294029953</v>
      </c>
      <c r="I9">
        <f t="shared" si="125"/>
        <v>0.25026960038717044</v>
      </c>
      <c r="J9">
        <f t="shared" si="126"/>
        <v>0.0014556131067160281</v>
      </c>
      <c r="L9" s="1">
        <f t="shared" si="127"/>
        <v>0.0034249720158024189</v>
      </c>
      <c r="M9" s="1">
        <f t="shared" si="128"/>
        <v>1.2606678420736481</v>
      </c>
    </row>
    <row r="10" ht="14.25">
      <c r="A10" s="1">
        <v>0.5</v>
      </c>
      <c r="B10" s="1">
        <v>7.4760825493219603</v>
      </c>
      <c r="C10" s="1">
        <v>4.5478364390464998</v>
      </c>
      <c r="E10" s="1">
        <f>C10+B10</f>
        <v>12.023918988368461</v>
      </c>
      <c r="F10" s="2">
        <f t="shared" ref="F10:F15" si="129">E10/$E$16</f>
        <v>0.060731859656087864</v>
      </c>
      <c r="G10" s="2">
        <f t="shared" ref="G10:G15" si="130">F10*100</f>
        <v>6.0731859656087863</v>
      </c>
      <c r="I10">
        <f t="shared" ref="I10:I11" si="131">G10*((4/3)*PI()*(A10/2)^3)</f>
        <v>0.39748909194669158</v>
      </c>
      <c r="J10">
        <f t="shared" ref="J10:J15" si="132">I10/$I$16</f>
        <v>0.0023118682058035399</v>
      </c>
      <c r="L10" s="1">
        <f t="shared" ref="L10:L15" si="133">J10*(A10^(-1))</f>
        <v>0.0046237364116070798</v>
      </c>
      <c r="M10" s="1">
        <f t="shared" ref="M10:M15" si="134">(L10/$L$16)*100</f>
        <v>1.7019104907846687</v>
      </c>
    </row>
    <row r="11" ht="14.25">
      <c r="A11" s="1">
        <v>0.70999999999999996</v>
      </c>
      <c r="B11" s="1"/>
      <c r="C11" s="1">
        <v>11.248790569601548</v>
      </c>
      <c r="E11" s="1">
        <v>11.248790569601548</v>
      </c>
      <c r="F11" s="2">
        <f t="shared" si="129"/>
        <v>0.056816747587424041</v>
      </c>
      <c r="G11" s="2">
        <f t="shared" si="130"/>
        <v>5.6816747587424041</v>
      </c>
      <c r="I11">
        <f t="shared" si="131"/>
        <v>1.064755857337766</v>
      </c>
      <c r="J11">
        <f t="shared" si="132"/>
        <v>0.0061928119875360003</v>
      </c>
      <c r="L11" s="1">
        <f t="shared" si="133"/>
        <v>0.0087222704049802827</v>
      </c>
      <c r="M11" s="1">
        <f t="shared" si="134"/>
        <v>3.2105038402344932</v>
      </c>
    </row>
    <row r="12" ht="14.25">
      <c r="A12" s="1">
        <v>1</v>
      </c>
      <c r="B12" s="1"/>
      <c r="C12" s="1">
        <v>29.085043891123963</v>
      </c>
      <c r="E12" s="1">
        <v>29.085043891123963</v>
      </c>
      <c r="F12" s="2">
        <f t="shared" si="129"/>
        <v>0.14690624624098364</v>
      </c>
      <c r="G12" s="2">
        <f t="shared" si="130"/>
        <v>14.690624624098364</v>
      </c>
      <c r="I12">
        <f t="shared" ref="I12:I15" si="135">G12*(PI()*(A12/2)^2*0.5)</f>
        <v>5.7689947994640915</v>
      </c>
      <c r="J12">
        <f t="shared" si="132"/>
        <v>0.033553513609665762</v>
      </c>
      <c r="L12" s="1">
        <f t="shared" si="133"/>
        <v>0.033553513609665762</v>
      </c>
      <c r="M12" s="1">
        <f t="shared" si="134"/>
        <v>12.350417872356225</v>
      </c>
    </row>
    <row r="13" ht="14.25">
      <c r="A13" s="1">
        <v>2</v>
      </c>
      <c r="B13" s="1"/>
      <c r="C13" s="1">
        <v>30.757101568402764</v>
      </c>
      <c r="E13" s="1">
        <v>30.757101568402764</v>
      </c>
      <c r="F13" s="2">
        <f t="shared" si="129"/>
        <v>0.15535167674426745</v>
      </c>
      <c r="G13" s="2">
        <f t="shared" si="130"/>
        <v>15.535167674426745</v>
      </c>
      <c r="I13">
        <f t="shared" si="135"/>
        <v>24.402584319132348</v>
      </c>
      <c r="J13">
        <f t="shared" si="132"/>
        <v>0.14192982894335163</v>
      </c>
      <c r="L13" s="1">
        <f t="shared" si="133"/>
        <v>0.070964914471675813</v>
      </c>
      <c r="M13" s="1">
        <f t="shared" si="134"/>
        <v>26.120851550662579</v>
      </c>
    </row>
    <row r="14" ht="14.25">
      <c r="A14" s="1">
        <v>4</v>
      </c>
      <c r="B14" s="1"/>
      <c r="C14" s="1">
        <v>17.27013806829002</v>
      </c>
      <c r="E14" s="1">
        <v>17.27013806829002</v>
      </c>
      <c r="F14" s="2">
        <f t="shared" si="129"/>
        <v>0.087230095480456085</v>
      </c>
      <c r="G14" s="2">
        <f t="shared" si="130"/>
        <v>8.7230095480456082</v>
      </c>
      <c r="I14">
        <f t="shared" si="135"/>
        <v>54.80828542666741</v>
      </c>
      <c r="J14">
        <f t="shared" si="132"/>
        <v>0.31877486718430825</v>
      </c>
      <c r="L14" s="1">
        <f t="shared" si="133"/>
        <v>0.079693716796077063</v>
      </c>
      <c r="M14" s="1">
        <f t="shared" si="134"/>
        <v>29.333759667697883</v>
      </c>
    </row>
    <row r="15" ht="14.25">
      <c r="A15" s="1">
        <v>8</v>
      </c>
      <c r="B15" s="1"/>
      <c r="C15" s="1">
        <v>6.6776485581033178</v>
      </c>
      <c r="E15" s="1">
        <v>6.6776485581033178</v>
      </c>
      <c r="F15" s="2">
        <f t="shared" si="129"/>
        <v>0.033728272408997423</v>
      </c>
      <c r="G15" s="2">
        <f t="shared" si="130"/>
        <v>3.3728272408997424</v>
      </c>
      <c r="I15">
        <f t="shared" si="135"/>
        <v>84.768394254705299</v>
      </c>
      <c r="J15">
        <f t="shared" si="132"/>
        <v>0.49302826041011261</v>
      </c>
      <c r="L15" s="1">
        <f t="shared" si="133"/>
        <v>0.061628532551264076</v>
      </c>
      <c r="M15" s="1">
        <f t="shared" si="134"/>
        <v>22.684304801061376</v>
      </c>
    </row>
    <row r="16" ht="14.25">
      <c r="E16">
        <f>SUM(E2:E15)</f>
        <v>197.98371162117317</v>
      </c>
      <c r="I16">
        <f>SUM(I3:I15)</f>
        <v>171.93414873255529</v>
      </c>
      <c r="L16">
        <f>SUM(L3:L15)</f>
        <v>0.27167917682176684</v>
      </c>
    </row>
    <row r="18" ht="14.25">
      <c r="G18" s="1">
        <v>0.013632986373817707</v>
      </c>
      <c r="K18" s="1">
        <v>0.013632986373817707</v>
      </c>
    </row>
    <row r="19" ht="14.25">
      <c r="E19">
        <v>1.8488611478252519</v>
      </c>
      <c r="F19" s="1">
        <v>0.063</v>
      </c>
      <c r="G19" s="1">
        <v>0.058621841407458769</v>
      </c>
      <c r="H19">
        <v>1.7865260116337465</v>
      </c>
      <c r="I19">
        <f t="shared" ref="I19:I25" si="136">H19*(A3^(-0.47))</f>
        <v>6.5511762796382911</v>
      </c>
      <c r="J19">
        <f t="shared" ref="J19:J31" si="137">(I19/$I$32)*100</f>
        <v>4.9352286573434361</v>
      </c>
      <c r="K19" s="1">
        <v>0.058621841407458769</v>
      </c>
    </row>
    <row r="20" ht="14.25">
      <c r="E20">
        <v>2.4323635984305207</v>
      </c>
      <c r="F20" s="1">
        <v>0.125</v>
      </c>
      <c r="G20" s="1">
        <v>0.94340265706905324</v>
      </c>
      <c r="H20">
        <v>2.3503554301298486</v>
      </c>
      <c r="I20">
        <f t="shared" si="136"/>
        <v>6.2457678361964684</v>
      </c>
      <c r="J20">
        <f t="shared" si="137"/>
        <v>4.7051538680336975</v>
      </c>
      <c r="K20" s="1">
        <v>0.94340265706905324</v>
      </c>
    </row>
    <row r="21" ht="14.25">
      <c r="E21">
        <v>7.0251546987117788</v>
      </c>
      <c r="F21" s="1">
        <v>0.17999999999999999</v>
      </c>
      <c r="G21" s="1">
        <v>4.0517235503022997</v>
      </c>
      <c r="H21">
        <v>6.788298634412036</v>
      </c>
      <c r="I21">
        <f t="shared" si="136"/>
        <v>15.197874796693327</v>
      </c>
      <c r="J21">
        <f t="shared" si="137"/>
        <v>11.449087007547245</v>
      </c>
      <c r="K21" s="1">
        <v>4.0517235503022997</v>
      </c>
    </row>
    <row r="22" ht="14.25">
      <c r="E22">
        <v>7.0060872918163444</v>
      </c>
      <c r="F22" s="1">
        <v>0.25</v>
      </c>
      <c r="G22" s="1">
        <v>7.0291677743468099</v>
      </c>
      <c r="H22">
        <v>6.7698740932110022</v>
      </c>
      <c r="I22">
        <f t="shared" si="136"/>
        <v>12.98819461993395</v>
      </c>
      <c r="J22">
        <f t="shared" si="137"/>
        <v>9.7844581735161302</v>
      </c>
      <c r="K22" s="1">
        <v>7.0291677743468099</v>
      </c>
    </row>
    <row r="23" ht="14.25">
      <c r="E23">
        <v>12.573790733936438</v>
      </c>
      <c r="F23" s="1">
        <v>0.29999999999999999</v>
      </c>
      <c r="G23" s="1">
        <v>6.5042977989543447</v>
      </c>
      <c r="H23">
        <v>12.149860057062536</v>
      </c>
      <c r="I23">
        <f t="shared" si="136"/>
        <v>21.395590936935314</v>
      </c>
      <c r="J23">
        <f t="shared" si="137"/>
        <v>16.118041863863677</v>
      </c>
      <c r="K23" s="1">
        <v>6.5042977989543447</v>
      </c>
    </row>
    <row r="24" ht="14.25">
      <c r="E24">
        <v>9.9334861293490082</v>
      </c>
      <c r="F24" s="1">
        <v>0.35499999999999998</v>
      </c>
      <c r="G24" s="1">
        <v>8.7217030326578211</v>
      </c>
      <c r="H24">
        <v>9.5985744398163728</v>
      </c>
      <c r="I24">
        <f t="shared" si="136"/>
        <v>15.617064766287962</v>
      </c>
      <c r="J24">
        <f t="shared" si="137"/>
        <v>11.764877372896503</v>
      </c>
      <c r="K24" s="1">
        <v>8.7217030326578211</v>
      </c>
    </row>
    <row r="25" ht="14.25">
      <c r="E25">
        <v>6.4708268269241778</v>
      </c>
      <c r="F25" s="1">
        <v>0.42499999999999999</v>
      </c>
      <c r="G25" s="1">
        <v>5.5758914268965176</v>
      </c>
      <c r="H25">
        <v>6.2526601614596444</v>
      </c>
      <c r="I25">
        <f t="shared" si="136"/>
        <v>9.3480715506079513</v>
      </c>
      <c r="J25">
        <f t="shared" si="137"/>
        <v>7.0422270197260666</v>
      </c>
      <c r="K25" s="1">
        <v>5.5758914268965176</v>
      </c>
    </row>
    <row r="26" ht="14.25">
      <c r="E26">
        <v>2.3872201135479214</v>
      </c>
      <c r="F26" s="1">
        <v>0.5</v>
      </c>
      <c r="G26" s="1">
        <v>11.472158033578042</v>
      </c>
      <c r="H26">
        <v>6.0987203120175639</v>
      </c>
      <c r="I26">
        <f t="shared" ref="I26:I31" si="138">H26*(A10^(-1))</f>
        <v>12.197440624035128</v>
      </c>
      <c r="J26">
        <f t="shared" si="137"/>
        <v>9.1887557202638472</v>
      </c>
      <c r="K26" s="1">
        <v>11.472158033578042</v>
      </c>
    </row>
    <row r="27" ht="14.25">
      <c r="E27">
        <v>5.9046404726180235</v>
      </c>
      <c r="F27" s="1">
        <v>0.70999999999999996</v>
      </c>
      <c r="G27" s="1">
        <v>9.0727524317839361</v>
      </c>
      <c r="H27">
        <v>5.7055630197463119</v>
      </c>
      <c r="I27">
        <f t="shared" si="138"/>
        <v>8.0360042531638207</v>
      </c>
      <c r="J27">
        <f t="shared" si="137"/>
        <v>6.0538011477440419</v>
      </c>
      <c r="K27" s="1">
        <v>9.0727524317839361</v>
      </c>
    </row>
    <row r="28" ht="14.25">
      <c r="E28">
        <v>15.267128163226651</v>
      </c>
      <c r="F28" s="1">
        <v>1</v>
      </c>
      <c r="G28" s="1">
        <v>22.934091327375722</v>
      </c>
      <c r="H28">
        <v>14.752390474878704</v>
      </c>
      <c r="I28">
        <f t="shared" si="138"/>
        <v>14.752390474878704</v>
      </c>
      <c r="J28">
        <f t="shared" si="137"/>
        <v>11.113488193293064</v>
      </c>
      <c r="K28" s="1">
        <v>22.934091327375722</v>
      </c>
    </row>
    <row r="29" ht="14.25">
      <c r="E29">
        <v>16.144813579514192</v>
      </c>
      <c r="F29" s="1">
        <v>2</v>
      </c>
      <c r="G29" s="1">
        <v>15.122390135171045</v>
      </c>
      <c r="H29">
        <v>15.60048435584628</v>
      </c>
      <c r="I29">
        <f t="shared" si="138"/>
        <v>7.8002421779231401</v>
      </c>
      <c r="J29">
        <f t="shared" si="137"/>
        <v>5.876193386881468</v>
      </c>
      <c r="K29" s="1">
        <v>15.122390135171045</v>
      </c>
    </row>
    <row r="30" ht="14.25">
      <c r="E30">
        <v>9.0653262299414124</v>
      </c>
      <c r="F30" s="1">
        <v>4</v>
      </c>
      <c r="G30" s="1">
        <v>6.833534419882402</v>
      </c>
      <c r="H30">
        <v>8.7596849188951396</v>
      </c>
      <c r="I30">
        <f t="shared" si="138"/>
        <v>2.1899212297237849</v>
      </c>
      <c r="J30">
        <f t="shared" si="137"/>
        <v>1.6497437328696531</v>
      </c>
      <c r="K30" s="1">
        <v>6.833534419882402</v>
      </c>
    </row>
    <row r="31" ht="14.25">
      <c r="E31">
        <v>3.5051869526888066</v>
      </c>
      <c r="F31" s="1">
        <v>8</v>
      </c>
      <c r="G31" s="1">
        <v>1.6666325842007259</v>
      </c>
      <c r="H31">
        <v>3.3870080908908</v>
      </c>
      <c r="I31">
        <f t="shared" si="138"/>
        <v>0.42337601136135</v>
      </c>
      <c r="J31">
        <f t="shared" si="137"/>
        <v>0.31894385602117542</v>
      </c>
      <c r="K31" s="1">
        <v>1.6666325842007259</v>
      </c>
    </row>
    <row r="32" ht="14.25">
      <c r="I32">
        <f>SUM(I19:I31)</f>
        <v>132.74311555737918</v>
      </c>
    </row>
    <row r="33" ht="14.25"/>
    <row r="36" ht="14.25">
      <c r="K36" s="2"/>
    </row>
    <row r="37" ht="14.25">
      <c r="A37" s="2"/>
      <c r="B37" s="1">
        <v>0.82892548226370244</v>
      </c>
      <c r="C37" s="1"/>
      <c r="K37" s="1">
        <v>0.013632986373817707</v>
      </c>
    </row>
    <row r="38" ht="14.25">
      <c r="A38" s="1">
        <v>0.063</v>
      </c>
      <c r="B38" s="1">
        <v>3.5222215375525021</v>
      </c>
      <c r="C38" s="1"/>
      <c r="F38" s="1">
        <v>3.5222215375525021</v>
      </c>
      <c r="G38">
        <f t="shared" ref="G38:G50" si="139">(F38/$F$51)*100</f>
        <v>1.7827874401899602</v>
      </c>
      <c r="I38">
        <f t="shared" ref="I38:I45" si="140">G38*(A38^(-0.47))</f>
        <v>6.5374669687171094</v>
      </c>
      <c r="J38">
        <f t="shared" ref="J38:J50" si="141">(I38/$I$51)*100</f>
        <v>5.4203056233399529</v>
      </c>
      <c r="K38" s="1">
        <v>0.058621841407458769</v>
      </c>
    </row>
    <row r="39" ht="14.25">
      <c r="A39" s="1">
        <v>0.125</v>
      </c>
      <c r="B39" s="1">
        <v>4.6338382217767489</v>
      </c>
      <c r="C39" s="1"/>
      <c r="F39" s="1">
        <v>4.6338382217767489</v>
      </c>
      <c r="G39">
        <f t="shared" si="139"/>
        <v>2.3454369617523319</v>
      </c>
      <c r="I39">
        <f t="shared" si="140"/>
        <v>6.2326976378758907</v>
      </c>
      <c r="J39">
        <f t="shared" si="141"/>
        <v>5.1676170934116126</v>
      </c>
      <c r="K39" s="1">
        <v>0.94340265706905324</v>
      </c>
    </row>
    <row r="40" ht="14.25">
      <c r="A40" s="1">
        <v>0.17999999999999999</v>
      </c>
      <c r="B40" s="1">
        <v>13.383455655145562</v>
      </c>
      <c r="C40" s="1"/>
      <c r="F40" s="1">
        <v>13.383455655145562</v>
      </c>
      <c r="G40">
        <f t="shared" si="139"/>
        <v>6.7740931096890584</v>
      </c>
      <c r="I40">
        <f t="shared" si="140"/>
        <v>15.166070982838304</v>
      </c>
      <c r="J40">
        <f t="shared" si="141"/>
        <v>12.574402322124914</v>
      </c>
      <c r="K40" s="1">
        <v>4.0517235503022997</v>
      </c>
    </row>
    <row r="41" ht="14.25">
      <c r="A41" s="1">
        <v>0.25</v>
      </c>
      <c r="B41" s="1">
        <v>13.34713079034359</v>
      </c>
      <c r="C41" s="1"/>
      <c r="F41" s="1">
        <v>13.34713079034359</v>
      </c>
      <c r="G41">
        <f t="shared" si="139"/>
        <v>6.7557071245813312</v>
      </c>
      <c r="I41">
        <f t="shared" si="140"/>
        <v>12.961014890561849</v>
      </c>
      <c r="J41">
        <f t="shared" si="141"/>
        <v>10.74615936595568</v>
      </c>
      <c r="K41" s="1">
        <v>7.0291677743468099</v>
      </c>
    </row>
    <row r="42" ht="14.25">
      <c r="A42" s="1">
        <v>0.29999999999999999</v>
      </c>
      <c r="B42" s="1">
        <v>23.95403061167843</v>
      </c>
      <c r="C42" s="1"/>
      <c r="F42" s="1">
        <v>23.95403061167843</v>
      </c>
      <c r="G42">
        <f t="shared" si="139"/>
        <v>12.124434667474285</v>
      </c>
      <c r="I42">
        <f t="shared" si="140"/>
        <v>21.350817480081687</v>
      </c>
      <c r="J42">
        <f t="shared" si="141"/>
        <v>17.702262451798177</v>
      </c>
      <c r="K42" s="1">
        <v>6.5042977989543447</v>
      </c>
    </row>
    <row r="43" ht="14.25">
      <c r="A43" s="1">
        <v>0.35499999999999998</v>
      </c>
      <c r="B43" s="1">
        <v>18.924048909204</v>
      </c>
      <c r="C43" s="1"/>
      <c r="F43" s="1">
        <v>18.924048909204</v>
      </c>
      <c r="G43">
        <f t="shared" si="139"/>
        <v>9.5784879949126474</v>
      </c>
      <c r="I43">
        <f t="shared" si="140"/>
        <v>15.584383735062666</v>
      </c>
      <c r="J43">
        <f t="shared" si="141"/>
        <v>12.921231296412101</v>
      </c>
      <c r="K43" s="1">
        <v>8.7217030326578211</v>
      </c>
    </row>
    <row r="44" ht="14.25">
      <c r="A44" s="1">
        <v>0.42499999999999999</v>
      </c>
      <c r="B44" s="1">
        <v>12.327418769318554</v>
      </c>
      <c r="C44" s="1"/>
      <c r="F44" s="1">
        <v>12.327418769318554</v>
      </c>
      <c r="G44">
        <f t="shared" si="139"/>
        <v>6.2395755399231483</v>
      </c>
      <c r="I44">
        <f t="shared" si="140"/>
        <v>9.3285093202648213</v>
      </c>
      <c r="J44">
        <f t="shared" si="141"/>
        <v>7.7343980119463547</v>
      </c>
      <c r="K44" s="1">
        <v>5.5758914268965176</v>
      </c>
    </row>
    <row r="45" ht="14.25">
      <c r="A45" s="1">
        <v>0.5</v>
      </c>
      <c r="B45" s="1">
        <v>7.4760825493219603</v>
      </c>
      <c r="C45" s="1">
        <v>4.5478364390464998</v>
      </c>
      <c r="F45" s="1">
        <v>7.4760825493219603</v>
      </c>
      <c r="G45">
        <f t="shared" si="139"/>
        <v>3.7840510395652132</v>
      </c>
      <c r="I45">
        <f t="shared" si="140"/>
        <v>5.241324922716764</v>
      </c>
      <c r="J45">
        <f t="shared" si="141"/>
        <v>4.3456560604127263</v>
      </c>
      <c r="K45" s="1">
        <v>11.472158033578042</v>
      </c>
    </row>
    <row r="46" ht="14.25">
      <c r="A46" s="1">
        <v>0.70999999999999996</v>
      </c>
      <c r="B46" s="1"/>
      <c r="C46" s="1">
        <v>11.248790569601548</v>
      </c>
      <c r="E46">
        <f>C46*((A46/2)^3)</f>
        <v>0.50325823519458246</v>
      </c>
      <c r="F46">
        <f t="shared" ref="F46:F50" si="142">(E46/$E$51)*100</f>
        <v>0.17933340967624237</v>
      </c>
      <c r="G46">
        <f t="shared" si="139"/>
        <v>0.090770369486584263</v>
      </c>
      <c r="I46">
        <f>G46*(A46^(-1))</f>
        <v>0.12784559082617503</v>
      </c>
      <c r="J46">
        <f t="shared" si="141"/>
        <v>0.10599857378863664</v>
      </c>
      <c r="K46" s="1">
        <v>9.0727524317839361</v>
      </c>
    </row>
    <row r="47" ht="14.25">
      <c r="A47" s="1">
        <v>1</v>
      </c>
      <c r="B47" s="1"/>
      <c r="C47" s="1">
        <v>29.085043891123963</v>
      </c>
      <c r="E47">
        <f>C47*((4/3)*PI()*(A47/2)^3)</f>
        <v>15.228893369615287</v>
      </c>
      <c r="F47">
        <f t="shared" si="142"/>
        <v>5.4267355853860622</v>
      </c>
      <c r="G47">
        <f t="shared" si="139"/>
        <v>2.7467653410525918</v>
      </c>
      <c r="I47">
        <f t="shared" ref="I47:I50" si="143">G47*(A47^(-0.47))</f>
        <v>2.7467653410525918</v>
      </c>
      <c r="J47">
        <f t="shared" si="141"/>
        <v>2.2773816977348762</v>
      </c>
      <c r="K47" s="1">
        <v>22.934091327375722</v>
      </c>
    </row>
    <row r="48" ht="14.25">
      <c r="A48" s="1">
        <v>2</v>
      </c>
      <c r="B48" s="1"/>
      <c r="C48" s="1">
        <v>30.757101568402764</v>
      </c>
      <c r="E48">
        <f>C48*(PI()*(A48/2)^2*0.75)</f>
        <v>72.469713249756921</v>
      </c>
      <c r="F48">
        <f t="shared" si="142"/>
        <v>25.824198923070835</v>
      </c>
      <c r="G48">
        <f t="shared" si="139"/>
        <v>13.071028327482518</v>
      </c>
      <c r="I48">
        <f t="shared" si="143"/>
        <v>9.4368197087767953</v>
      </c>
      <c r="J48">
        <f t="shared" si="141"/>
        <v>7.8241996753011129</v>
      </c>
      <c r="K48" s="1">
        <v>15.122390135171045</v>
      </c>
    </row>
    <row r="49" ht="14.25">
      <c r="A49" s="1">
        <v>4</v>
      </c>
      <c r="B49" s="1"/>
      <c r="C49" s="1">
        <v>17.27013806829002</v>
      </c>
      <c r="E49">
        <f>C49*(PI()*(A49/2)^2*0.5)</f>
        <v>108.5114777636427</v>
      </c>
      <c r="F49">
        <f t="shared" si="142"/>
        <v>38.667491032387744</v>
      </c>
      <c r="G49">
        <f t="shared" si="139"/>
        <v>19.571715356695172</v>
      </c>
      <c r="I49">
        <f t="shared" si="143"/>
        <v>10.201421570141546</v>
      </c>
      <c r="J49">
        <f t="shared" si="141"/>
        <v>8.4581418104741228</v>
      </c>
      <c r="K49" s="1">
        <v>6.833534419882402</v>
      </c>
    </row>
    <row r="50" ht="14.25">
      <c r="A50" s="1">
        <v>8</v>
      </c>
      <c r="B50" s="1"/>
      <c r="C50" s="1">
        <v>6.6776485581033178</v>
      </c>
      <c r="E50">
        <f>C50*(PI()*(A50/2)^2*0.25)</f>
        <v>83.913806613567431</v>
      </c>
      <c r="F50">
        <f t="shared" si="142"/>
        <v>29.902241049479123</v>
      </c>
      <c r="G50">
        <f t="shared" si="139"/>
        <v>15.135146727195153</v>
      </c>
      <c r="I50">
        <f t="shared" si="143"/>
        <v>5.6955325956749414</v>
      </c>
      <c r="J50">
        <f t="shared" si="141"/>
        <v>4.7222460172997263</v>
      </c>
      <c r="K50" s="1">
        <v>1.6666325842007259</v>
      </c>
    </row>
    <row r="51" ht="14.25">
      <c r="E51">
        <f>SUM(E46:E50)</f>
        <v>280.62714923177691</v>
      </c>
      <c r="F51">
        <f>SUM(F38:F50)</f>
        <v>197.56822704434137</v>
      </c>
      <c r="I51">
        <f>SUM(I38:I50)</f>
        <v>120.61067074459115</v>
      </c>
    </row>
    <row r="55" ht="14.25">
      <c r="A55" s="1"/>
      <c r="B55" s="1"/>
      <c r="C55" s="1"/>
      <c r="D55" s="1"/>
      <c r="E55" s="1"/>
      <c r="F55" s="1"/>
      <c r="G55" s="1"/>
      <c r="H55" s="1"/>
      <c r="I55" s="1"/>
      <c r="J55" s="1"/>
      <c r="K55" s="2"/>
    </row>
    <row r="56" ht="14.25">
      <c r="A56" s="2"/>
      <c r="B56" s="1">
        <v>0.82892548226370244</v>
      </c>
      <c r="C56" s="1"/>
      <c r="D56" s="1"/>
      <c r="E56" s="2"/>
      <c r="F56" s="2"/>
      <c r="G56" s="1"/>
      <c r="H56" s="1"/>
      <c r="I56" s="1"/>
      <c r="J56" s="1"/>
      <c r="K56" s="1">
        <v>0.013632986373817707</v>
      </c>
    </row>
    <row r="57" ht="14.25">
      <c r="A57" s="1">
        <v>0.063</v>
      </c>
      <c r="B57" s="1">
        <v>3.5222215375525021</v>
      </c>
      <c r="C57" s="1"/>
      <c r="D57" s="1"/>
      <c r="E57" s="1">
        <f t="shared" ref="E57:E64" si="144">B57*((4/3)*PI()*(A57/2)^3)</f>
        <v>0.00046114439996368102</v>
      </c>
      <c r="F57" s="1">
        <f t="shared" ref="F57:F64" si="145">(E57/$E$65)*100</f>
        <v>0.023992849281058229</v>
      </c>
      <c r="G57" s="1">
        <f t="shared" ref="G57:G69" si="146">(F57/$F$70)*100</f>
        <v>0.012301582452134145</v>
      </c>
      <c r="H57" s="1"/>
      <c r="I57" s="1">
        <f t="shared" ref="I57:I69" si="147">G57*(A57^(-0.42))</f>
        <v>0.039286012552825579</v>
      </c>
      <c r="J57" s="1">
        <f t="shared" ref="J57:J69" si="148">(I57/$I$70)*100</f>
        <v>0.033526937635041887</v>
      </c>
      <c r="K57" s="1">
        <v>0.058621841407458769</v>
      </c>
    </row>
    <row r="58" ht="14.25">
      <c r="A58" s="1">
        <v>0.125</v>
      </c>
      <c r="B58" s="1">
        <v>4.6338382217767489</v>
      </c>
      <c r="C58" s="1"/>
      <c r="D58" s="1"/>
      <c r="E58" s="1">
        <f t="shared" si="144"/>
        <v>0.0047388125375837972</v>
      </c>
      <c r="F58" s="1">
        <f t="shared" si="145"/>
        <v>0.24655534143836888</v>
      </c>
      <c r="G58" s="1">
        <f t="shared" si="146"/>
        <v>0.12641353372367814</v>
      </c>
      <c r="H58" s="1"/>
      <c r="I58" s="1">
        <f t="shared" si="147"/>
        <v>0.30275502921946268</v>
      </c>
      <c r="J58" s="1">
        <f t="shared" si="148"/>
        <v>0.25837310339621511</v>
      </c>
      <c r="K58" s="1">
        <v>0.94340265706905324</v>
      </c>
    </row>
    <row r="59" ht="14.25">
      <c r="A59" s="1">
        <v>0.17999999999999999</v>
      </c>
      <c r="B59" s="1">
        <v>13.383455655145562</v>
      </c>
      <c r="C59" s="1"/>
      <c r="D59" s="1"/>
      <c r="E59" s="1">
        <f t="shared" si="144"/>
        <v>0.040868095718806265</v>
      </c>
      <c r="F59" s="1">
        <f t="shared" si="145"/>
        <v>2.1263232537626084</v>
      </c>
      <c r="G59" s="1">
        <f t="shared" si="146"/>
        <v>1.0902056908556212</v>
      </c>
      <c r="H59" s="1"/>
      <c r="I59" s="1">
        <f t="shared" si="147"/>
        <v>2.2402371380033399</v>
      </c>
      <c r="J59" s="1">
        <f t="shared" si="148"/>
        <v>1.9118328874061477</v>
      </c>
      <c r="K59" s="1">
        <v>4.0517235503022997</v>
      </c>
    </row>
    <row r="60" ht="14.25">
      <c r="A60" s="1">
        <v>0.25</v>
      </c>
      <c r="B60" s="1">
        <v>13.34713079034359</v>
      </c>
      <c r="C60" s="1"/>
      <c r="D60" s="1"/>
      <c r="E60" s="1">
        <f t="shared" si="144"/>
        <v>0.10919595843084778</v>
      </c>
      <c r="F60" s="1">
        <f t="shared" si="145"/>
        <v>5.6813487769522331</v>
      </c>
      <c r="G60" s="1">
        <f t="shared" si="146"/>
        <v>2.9129337495645213</v>
      </c>
      <c r="H60" s="1"/>
      <c r="I60" s="1">
        <f t="shared" si="147"/>
        <v>5.2142974716249411</v>
      </c>
      <c r="J60" s="1">
        <f t="shared" si="148"/>
        <v>4.4499152441764513</v>
      </c>
      <c r="K60" s="1">
        <v>7.0291677743468099</v>
      </c>
    </row>
    <row r="61" ht="14.25">
      <c r="A61" s="1">
        <v>0.29999999999999999</v>
      </c>
      <c r="B61" s="1">
        <v>23.95403061167843</v>
      </c>
      <c r="C61" s="1"/>
      <c r="D61" s="1"/>
      <c r="E61" s="1">
        <f t="shared" si="144"/>
        <v>0.33864212967081286</v>
      </c>
      <c r="F61" s="1">
        <f t="shared" si="145"/>
        <v>17.619187347928982</v>
      </c>
      <c r="G61" s="1">
        <f t="shared" si="146"/>
        <v>9.0336868023116015</v>
      </c>
      <c r="H61" s="1"/>
      <c r="I61" s="1">
        <f t="shared" si="147"/>
        <v>14.97869930692551</v>
      </c>
      <c r="J61" s="1">
        <f t="shared" si="148"/>
        <v>12.782919031094631</v>
      </c>
      <c r="K61" s="1">
        <v>6.5042977989543447</v>
      </c>
    </row>
    <row r="62" ht="14.25">
      <c r="A62" s="1">
        <v>0.35499999999999998</v>
      </c>
      <c r="B62" s="1">
        <v>18.924048909204</v>
      </c>
      <c r="C62" s="1"/>
      <c r="D62" s="1"/>
      <c r="E62" s="1">
        <f t="shared" si="144"/>
        <v>0.44330001223708854</v>
      </c>
      <c r="F62" s="1">
        <f t="shared" si="145"/>
        <v>23.064424897566596</v>
      </c>
      <c r="G62" s="1">
        <f t="shared" si="146"/>
        <v>11.825561910750974</v>
      </c>
      <c r="H62" s="1"/>
      <c r="I62" s="1">
        <f t="shared" si="147"/>
        <v>18.269467023120594</v>
      </c>
      <c r="J62" s="1">
        <f t="shared" si="148"/>
        <v>15.591281520006643</v>
      </c>
      <c r="K62" s="1">
        <v>8.7217030326578211</v>
      </c>
    </row>
    <row r="63" ht="14.25">
      <c r="A63" s="1">
        <v>0.42499999999999999</v>
      </c>
      <c r="B63" s="1">
        <v>12.327418769318554</v>
      </c>
      <c r="C63" s="1"/>
      <c r="D63" s="1"/>
      <c r="E63" s="1">
        <f t="shared" si="144"/>
        <v>0.49549304390599802</v>
      </c>
      <c r="F63" s="1">
        <f t="shared" si="145"/>
        <v>25.779972440705517</v>
      </c>
      <c r="G63" s="1">
        <f t="shared" si="146"/>
        <v>13.217873912268303</v>
      </c>
      <c r="H63" s="1"/>
      <c r="I63" s="1">
        <f t="shared" si="147"/>
        <v>18.933820438885459</v>
      </c>
      <c r="J63" s="1">
        <f t="shared" si="148"/>
        <v>16.158245029169745</v>
      </c>
      <c r="K63" s="1">
        <v>5.5758914268965176</v>
      </c>
    </row>
    <row r="64" ht="14.25">
      <c r="A64" s="1">
        <v>0.5</v>
      </c>
      <c r="B64" s="1">
        <v>7.4760825493219603</v>
      </c>
      <c r="C64" s="1">
        <v>4.5478364390464998</v>
      </c>
      <c r="D64" s="1"/>
      <c r="E64" s="1">
        <f t="shared" si="144"/>
        <v>0.48930845863709838</v>
      </c>
      <c r="F64" s="1">
        <f t="shared" si="145"/>
        <v>25.458195092364626</v>
      </c>
      <c r="G64" s="1">
        <f t="shared" si="146"/>
        <v>13.05289264908129</v>
      </c>
      <c r="H64" s="1"/>
      <c r="I64" s="1">
        <f t="shared" si="147"/>
        <v>17.463824744870948</v>
      </c>
      <c r="J64" s="1">
        <f t="shared" si="148"/>
        <v>14.903741180230259</v>
      </c>
      <c r="K64" s="1">
        <v>11.472158033578042</v>
      </c>
    </row>
    <row r="65" ht="14.25">
      <c r="A65" s="1">
        <v>0.70999999999999996</v>
      </c>
      <c r="B65" s="1"/>
      <c r="C65" s="1">
        <v>11.248790569601548</v>
      </c>
      <c r="D65" s="1"/>
      <c r="E65" s="1">
        <f>SUM(E57:E64)</f>
        <v>1.9220076555381995</v>
      </c>
      <c r="F65" s="1">
        <v>11.248790569601548</v>
      </c>
      <c r="G65" s="1">
        <f t="shared" si="146"/>
        <v>5.7674652584088237</v>
      </c>
      <c r="H65" s="1"/>
      <c r="I65" s="1">
        <f t="shared" si="147"/>
        <v>6.6597278284781698</v>
      </c>
      <c r="J65" s="1">
        <f t="shared" si="148"/>
        <v>5.6834548752309413</v>
      </c>
      <c r="K65" s="1">
        <v>9.0727524317839361</v>
      </c>
    </row>
    <row r="66" ht="14.25">
      <c r="A66" s="1">
        <v>1</v>
      </c>
      <c r="B66" s="1"/>
      <c r="C66" s="1">
        <v>29.085043891123963</v>
      </c>
      <c r="D66" s="1"/>
      <c r="E66" s="1"/>
      <c r="F66" s="1">
        <v>29.085043891123963</v>
      </c>
      <c r="G66" s="1">
        <f t="shared" si="146"/>
        <v>14.912445844148658</v>
      </c>
      <c r="H66" s="1"/>
      <c r="I66" s="1">
        <f t="shared" si="147"/>
        <v>14.912445844148658</v>
      </c>
      <c r="J66" s="1">
        <f t="shared" si="148"/>
        <v>12.726377896724268</v>
      </c>
      <c r="K66" s="1">
        <v>22.934091327375722</v>
      </c>
    </row>
    <row r="67" ht="14.25">
      <c r="A67" s="1">
        <v>2</v>
      </c>
      <c r="B67" s="1"/>
      <c r="C67" s="1">
        <v>30.757101568402764</v>
      </c>
      <c r="D67" s="1"/>
      <c r="E67" s="1"/>
      <c r="F67" s="1">
        <v>30.757101568402764</v>
      </c>
      <c r="G67" s="1">
        <f t="shared" si="146"/>
        <v>15.769741079942424</v>
      </c>
      <c r="H67" s="1"/>
      <c r="I67" s="1">
        <f t="shared" si="147"/>
        <v>11.786692802259727</v>
      </c>
      <c r="J67" s="1">
        <f t="shared" si="148"/>
        <v>10.058839999946416</v>
      </c>
      <c r="K67" s="1">
        <v>15.122390135171045</v>
      </c>
    </row>
    <row r="68" ht="14.25">
      <c r="A68" s="1">
        <v>4</v>
      </c>
      <c r="B68" s="1"/>
      <c r="C68" s="1">
        <v>17.27013806829002</v>
      </c>
      <c r="D68" s="1"/>
      <c r="E68" s="1"/>
      <c r="F68" s="1">
        <v>17.27013806829002</v>
      </c>
      <c r="G68" s="1">
        <f t="shared" si="146"/>
        <v>8.8547227100090407</v>
      </c>
      <c r="H68" s="1"/>
      <c r="I68" s="1">
        <f t="shared" si="147"/>
        <v>4.9466338975445465</v>
      </c>
      <c r="J68" s="1">
        <f t="shared" si="148"/>
        <v>4.22148941594308</v>
      </c>
      <c r="K68" s="1">
        <v>6.833534419882402</v>
      </c>
    </row>
    <row r="69" ht="14.25">
      <c r="A69" s="1">
        <v>8</v>
      </c>
      <c r="B69" s="1"/>
      <c r="C69" s="1">
        <v>6.6776485581033178</v>
      </c>
      <c r="D69" s="1"/>
      <c r="E69" s="1"/>
      <c r="F69" s="1">
        <v>6.6776485581033178</v>
      </c>
      <c r="G69" s="1">
        <f t="shared" si="146"/>
        <v>3.4237552764829244</v>
      </c>
      <c r="H69" s="1"/>
      <c r="I69" s="1">
        <f t="shared" si="147"/>
        <v>1.4295683352350135</v>
      </c>
      <c r="J69" s="1">
        <f t="shared" si="148"/>
        <v>1.2200028790401567</v>
      </c>
      <c r="K69" s="1">
        <v>1.6666325842007259</v>
      </c>
    </row>
    <row r="70" ht="14.25">
      <c r="A70" s="1"/>
      <c r="B70" s="1"/>
      <c r="C70" s="1"/>
      <c r="D70" s="1"/>
      <c r="E70" s="1"/>
      <c r="F70" s="1">
        <f>SUM(F57:F69)</f>
        <v>195.03872265552161</v>
      </c>
      <c r="G70" s="1"/>
      <c r="H70" s="1"/>
      <c r="I70" s="1">
        <f>SUM(I57:I69)</f>
        <v>117.1774558728692</v>
      </c>
      <c r="J70" s="1"/>
      <c r="K70" s="2"/>
    </row>
    <row r="72" ht="14.25"/>
    <row r="73" ht="14.25">
      <c r="B73" s="1">
        <v>0.8712108025505122</v>
      </c>
      <c r="D73" s="1"/>
      <c r="E73" s="2"/>
      <c r="F73" s="2"/>
      <c r="G73" s="1"/>
      <c r="H73" s="1"/>
      <c r="I73" s="1"/>
      <c r="J73" s="1"/>
      <c r="K73" s="1">
        <v>0.020887416823337231</v>
      </c>
      <c r="M73" s="1"/>
    </row>
    <row r="74" ht="14.25">
      <c r="A74" s="1">
        <v>0.063</v>
      </c>
      <c r="B74" s="1">
        <v>6.1429509943087721</v>
      </c>
      <c r="D74" s="1"/>
      <c r="E74" s="1">
        <f t="shared" ref="E74:E81" si="149">B74*((4/3)*PI()*(A74/2)^3)</f>
        <v>0.00080426157755120794</v>
      </c>
      <c r="F74" s="1">
        <f t="shared" ref="F74:F81" si="150">(E74/$E$65)*100</f>
        <v>0.041844868579672699</v>
      </c>
      <c r="G74" s="1">
        <f t="shared" ref="G74:G86" si="151">(F74/$F$87)*100</f>
        <v>0.024274298883748907</v>
      </c>
      <c r="H74" s="1"/>
      <c r="I74" s="1">
        <f t="shared" ref="I74:I81" si="152">G74*(A74^(-1))</f>
        <v>0.38530633148807791</v>
      </c>
      <c r="J74" s="1">
        <f t="shared" ref="J74:J86" si="153">(I74/$I$87)*100</f>
        <v>0.22358315674079737</v>
      </c>
      <c r="K74" s="1">
        <v>0.53471787067706</v>
      </c>
      <c r="M74" s="1"/>
    </row>
    <row r="75" ht="14.25">
      <c r="A75" s="1">
        <v>0.125</v>
      </c>
      <c r="B75" s="1">
        <v>8.4311947923722403</v>
      </c>
      <c r="D75" s="1"/>
      <c r="E75" s="1">
        <f t="shared" si="149"/>
        <v>0.0086221938869469883</v>
      </c>
      <c r="F75" s="1">
        <f t="shared" si="150"/>
        <v>0.44860351425252809</v>
      </c>
      <c r="G75" s="1">
        <f t="shared" si="151"/>
        <v>0.26023587012902877</v>
      </c>
      <c r="H75" s="1"/>
      <c r="I75" s="1">
        <f t="shared" si="152"/>
        <v>2.0818869610322301</v>
      </c>
      <c r="J75" s="1">
        <f t="shared" si="153"/>
        <v>1.2080643910713782</v>
      </c>
      <c r="K75" s="1">
        <v>3.4780532927520702</v>
      </c>
      <c r="M75" s="1"/>
    </row>
    <row r="76" ht="14.25">
      <c r="A76" s="1">
        <v>0.17999999999999999</v>
      </c>
      <c r="B76" s="1">
        <v>23.143429270766372</v>
      </c>
      <c r="D76" s="1"/>
      <c r="E76" s="1">
        <f t="shared" si="149"/>
        <v>0.070671425009389</v>
      </c>
      <c r="F76" s="1">
        <f t="shared" si="150"/>
        <v>3.6769585597513985</v>
      </c>
      <c r="G76" s="1">
        <f t="shared" si="151"/>
        <v>2.133011623459196</v>
      </c>
      <c r="H76" s="1"/>
      <c r="I76" s="1">
        <f t="shared" si="152"/>
        <v>11.850064574773311</v>
      </c>
      <c r="J76" s="1">
        <f t="shared" si="153"/>
        <v>6.876281619815769</v>
      </c>
      <c r="K76" s="1">
        <v>12.37131859278489</v>
      </c>
      <c r="M76" s="1"/>
    </row>
    <row r="77" ht="14.25">
      <c r="A77" s="1">
        <v>0.25</v>
      </c>
      <c r="B77" s="1">
        <v>17.518391148875878</v>
      </c>
      <c r="D77" s="1"/>
      <c r="E77" s="1">
        <f t="shared" si="149"/>
        <v>0.14332200243755444</v>
      </c>
      <c r="F77" s="1">
        <f t="shared" si="150"/>
        <v>7.4568903003365774</v>
      </c>
      <c r="G77" s="1">
        <f t="shared" si="151"/>
        <v>4.3257582121223157</v>
      </c>
      <c r="H77" s="1"/>
      <c r="I77" s="1">
        <f t="shared" si="152"/>
        <v>17.303032848489263</v>
      </c>
      <c r="J77" s="1">
        <f t="shared" si="153"/>
        <v>10.040496065854668</v>
      </c>
      <c r="K77" s="1">
        <v>12.991376480768649</v>
      </c>
      <c r="M77" s="1"/>
    </row>
    <row r="78" ht="14.25">
      <c r="A78" s="1">
        <v>0.29999999999999999</v>
      </c>
      <c r="B78" s="1">
        <v>17.836222741681702</v>
      </c>
      <c r="D78" s="1"/>
      <c r="E78" s="1">
        <f t="shared" si="149"/>
        <v>0.25215365849876292</v>
      </c>
      <c r="F78" s="1">
        <f t="shared" si="150"/>
        <v>13.119284815135401</v>
      </c>
      <c r="G78" s="1">
        <f t="shared" si="151"/>
        <v>7.6105255328326376</v>
      </c>
      <c r="H78" s="1"/>
      <c r="I78" s="1">
        <f t="shared" si="152"/>
        <v>25.368418442775461</v>
      </c>
      <c r="J78" s="1">
        <f t="shared" si="153"/>
        <v>14.720627753641525</v>
      </c>
      <c r="K78" s="1">
        <v>9.2823680362844332</v>
      </c>
      <c r="M78" s="1"/>
    </row>
    <row r="79" ht="14.25">
      <c r="A79" s="1">
        <v>0.35499999999999998</v>
      </c>
      <c r="B79" s="1">
        <v>12.43265820024015</v>
      </c>
      <c r="D79" s="1"/>
      <c r="E79" s="1">
        <f t="shared" si="149"/>
        <v>0.29123775565943744</v>
      </c>
      <c r="F79" s="1">
        <f t="shared" si="150"/>
        <v>15.152788534439276</v>
      </c>
      <c r="G79" s="1">
        <f t="shared" si="151"/>
        <v>8.7901654442261261</v>
      </c>
      <c r="H79" s="1"/>
      <c r="I79" s="1">
        <f t="shared" si="152"/>
        <v>24.761029420355285</v>
      </c>
      <c r="J79" s="1">
        <f t="shared" si="153"/>
        <v>14.368175837064049</v>
      </c>
      <c r="K79" s="1">
        <v>6.9334288186673838</v>
      </c>
      <c r="M79" s="1"/>
    </row>
    <row r="80" ht="14.25">
      <c r="A80" s="1">
        <v>0.42499999999999999</v>
      </c>
      <c r="B80" s="1">
        <v>7.0916220339109968</v>
      </c>
      <c r="D80" s="1"/>
      <c r="E80" s="1">
        <f t="shared" si="149"/>
        <v>0.28504340231865477</v>
      </c>
      <c r="F80" s="1">
        <f t="shared" si="150"/>
        <v>14.830502963779146</v>
      </c>
      <c r="G80" s="1">
        <f t="shared" si="151"/>
        <v>8.6032068867335134</v>
      </c>
      <c r="H80" s="1"/>
      <c r="I80" s="1">
        <f t="shared" si="152"/>
        <v>20.242839733490619</v>
      </c>
      <c r="J80" s="1">
        <f t="shared" si="153"/>
        <v>11.746388883702826</v>
      </c>
      <c r="K80" s="1">
        <v>3.4464237758481668</v>
      </c>
      <c r="M80" s="1"/>
    </row>
    <row r="81" ht="14.25">
      <c r="A81" s="1">
        <v>0.5</v>
      </c>
      <c r="B81" s="1">
        <v>6.6419782777797529</v>
      </c>
      <c r="C81" s="1">
        <v>3.967633287545945</v>
      </c>
      <c r="D81" s="1"/>
      <c r="E81" s="1">
        <f t="shared" si="149"/>
        <v>0.43471646172449702</v>
      </c>
      <c r="F81" s="1">
        <f t="shared" si="150"/>
        <v>22.617831956697799</v>
      </c>
      <c r="G81" s="1">
        <f t="shared" si="151"/>
        <v>13.120653300032043</v>
      </c>
      <c r="H81" s="1"/>
      <c r="I81" s="1">
        <f t="shared" si="152"/>
        <v>26.241306600064085</v>
      </c>
      <c r="J81" s="1">
        <f t="shared" si="153"/>
        <v>15.227141853564346</v>
      </c>
      <c r="K81" s="1">
        <v>5.8872676274878319</v>
      </c>
      <c r="M81" s="1"/>
    </row>
    <row r="82" ht="14.25">
      <c r="A82" s="1">
        <v>0.70999999999999996</v>
      </c>
      <c r="C82" s="1">
        <v>10.152601514425619</v>
      </c>
      <c r="D82" s="1"/>
      <c r="E82" s="1">
        <f>SUM(E74:E81)</f>
        <v>1.4865711611127936</v>
      </c>
      <c r="F82" s="1">
        <v>11.248790569601548</v>
      </c>
      <c r="G82" s="1">
        <f t="shared" si="151"/>
        <v>6.525447770192037</v>
      </c>
      <c r="H82" s="1"/>
      <c r="I82" s="1">
        <f t="shared" ref="I82:I86" si="154">G82*(A82^(-0.47))</f>
        <v>7.6651188660600074</v>
      </c>
      <c r="J82" s="1">
        <f t="shared" si="153"/>
        <v>4.4478674052626248</v>
      </c>
      <c r="K82" s="1">
        <v>4.4012771163429134</v>
      </c>
      <c r="M82" s="1"/>
    </row>
    <row r="83" ht="14.25">
      <c r="A83" s="1">
        <v>1</v>
      </c>
      <c r="C83" s="1">
        <v>28.30131833880888</v>
      </c>
      <c r="D83" s="1"/>
      <c r="E83" s="1"/>
      <c r="F83" s="1">
        <v>29.085043891123963</v>
      </c>
      <c r="G83" s="1">
        <f t="shared" si="151"/>
        <v>16.872296948808359</v>
      </c>
      <c r="H83" s="1"/>
      <c r="I83" s="1">
        <f t="shared" si="154"/>
        <v>16.872296948808359</v>
      </c>
      <c r="J83" s="1">
        <f t="shared" si="153"/>
        <v>9.7905513224077936</v>
      </c>
      <c r="K83" s="1">
        <v>10.768955330767147</v>
      </c>
      <c r="M83" s="1"/>
    </row>
    <row r="84" ht="14.25">
      <c r="A84" s="1">
        <v>2</v>
      </c>
      <c r="C84" s="1">
        <v>32.374779098688251</v>
      </c>
      <c r="D84" s="1"/>
      <c r="E84" s="1"/>
      <c r="F84" s="1">
        <v>30.757101568402764</v>
      </c>
      <c r="G84" s="1">
        <f t="shared" si="151"/>
        <v>17.842261228463173</v>
      </c>
      <c r="H84" s="1"/>
      <c r="I84" s="1">
        <f t="shared" si="154"/>
        <v>12.881480950958526</v>
      </c>
      <c r="J84" s="1">
        <f t="shared" si="153"/>
        <v>7.47478548662487</v>
      </c>
      <c r="K84" s="1">
        <v>9.154656401993245</v>
      </c>
      <c r="M84" s="1"/>
    </row>
    <row r="85" ht="14.25">
      <c r="A85" s="1">
        <v>4</v>
      </c>
      <c r="C85" s="1">
        <v>18.049660083241765</v>
      </c>
      <c r="D85" s="1"/>
      <c r="E85" s="1"/>
      <c r="F85" s="1">
        <v>17.27013806829002</v>
      </c>
      <c r="G85" s="1">
        <f t="shared" si="151"/>
        <v>10.018444494217622</v>
      </c>
      <c r="H85" s="1"/>
      <c r="I85" s="1">
        <f t="shared" si="154"/>
        <v>5.2219426810545588</v>
      </c>
      <c r="J85" s="1">
        <f t="shared" si="153"/>
        <v>3.0301563549204409</v>
      </c>
      <c r="K85" s="1">
        <v>8.9189269835586202</v>
      </c>
      <c r="M85" s="1"/>
    </row>
    <row r="86" ht="14.25">
      <c r="A86" s="1">
        <v>8</v>
      </c>
      <c r="C86" s="1">
        <v>6.5606801633023881</v>
      </c>
      <c r="D86" s="1"/>
      <c r="E86" s="1"/>
      <c r="F86" s="1">
        <v>6.6776485581033178</v>
      </c>
      <c r="G86" s="1">
        <f t="shared" si="151"/>
        <v>3.8737183899001923</v>
      </c>
      <c r="H86" s="1"/>
      <c r="I86" s="1">
        <f t="shared" si="154"/>
        <v>1.4577255016959254</v>
      </c>
      <c r="J86" s="1">
        <f t="shared" si="153"/>
        <v>0.84587986932891157</v>
      </c>
      <c r="K86" s="1">
        <v>11.810342255244253</v>
      </c>
      <c r="M86" s="1"/>
    </row>
    <row r="87" ht="14.25">
      <c r="D87" s="1"/>
      <c r="E87" s="1"/>
      <c r="F87" s="1">
        <f>SUM(F74:F86)</f>
        <v>172.38342816849342</v>
      </c>
      <c r="G87" s="1"/>
      <c r="H87" s="1"/>
      <c r="I87" s="1">
        <f>SUM(I74:I86)</f>
        <v>172.33244986104572</v>
      </c>
      <c r="J87" s="1"/>
      <c r="K87" s="2"/>
    </row>
    <row r="89" ht="14.25">
      <c r="A89" s="1"/>
      <c r="B89" s="1">
        <v>0.8712108025505122</v>
      </c>
      <c r="C89" s="2"/>
      <c r="E89" s="1">
        <v>0.8712108025505122</v>
      </c>
      <c r="F89">
        <f t="shared" ref="F89:F99" si="155">(E89/$E$103)*100</f>
        <v>0.44858862145475981</v>
      </c>
      <c r="G89" s="1">
        <v>0.020887416823337231</v>
      </c>
    </row>
    <row r="90" ht="14.25">
      <c r="A90" s="1">
        <v>0.063</v>
      </c>
      <c r="B90" s="1">
        <v>6.1429509943087721</v>
      </c>
      <c r="C90" s="1"/>
      <c r="E90" s="1">
        <v>6.1429509943087721</v>
      </c>
      <c r="F90">
        <f t="shared" si="155"/>
        <v>3.1630208327695151</v>
      </c>
      <c r="G90" s="1">
        <v>0.53471787067706</v>
      </c>
      <c r="I90">
        <f t="shared" ref="I90:I97" si="156">E90*(A90^(-0.47))</f>
        <v>22.526151076912708</v>
      </c>
      <c r="J90">
        <f t="shared" ref="J90:J99" si="157">(I90/$I$103)*100</f>
        <v>8.5306021601761461</v>
      </c>
    </row>
    <row r="91" ht="14.25">
      <c r="A91" s="1">
        <v>0.125</v>
      </c>
      <c r="B91" s="1">
        <v>8.4311947923722403</v>
      </c>
      <c r="C91" s="1"/>
      <c r="E91" s="1">
        <v>8.4311947923722403</v>
      </c>
      <c r="F91">
        <f t="shared" si="155"/>
        <v>4.3412432881392418</v>
      </c>
      <c r="G91" s="1">
        <v>3.4780532927520702</v>
      </c>
      <c r="I91">
        <f t="shared" si="156"/>
        <v>22.404817833018754</v>
      </c>
      <c r="J91">
        <f t="shared" si="157"/>
        <v>8.4846535367771043</v>
      </c>
    </row>
    <row r="92" ht="14.25">
      <c r="A92" s="1">
        <v>0.17999999999999999</v>
      </c>
      <c r="B92" s="1">
        <v>23.143429270766372</v>
      </c>
      <c r="C92" s="1"/>
      <c r="E92" s="1">
        <v>23.143429270766372</v>
      </c>
      <c r="F92">
        <f t="shared" si="155"/>
        <v>11.916609621822143</v>
      </c>
      <c r="G92" s="1">
        <v>12.37131859278489</v>
      </c>
      <c r="I92">
        <f t="shared" si="156"/>
        <v>51.814299777590712</v>
      </c>
      <c r="J92">
        <f t="shared" si="157"/>
        <v>19.621957435229472</v>
      </c>
    </row>
    <row r="93" ht="14.25">
      <c r="A93" s="1">
        <v>0.25</v>
      </c>
      <c r="B93" s="1">
        <v>17.518391148875878</v>
      </c>
      <c r="C93" s="1"/>
      <c r="E93" s="1">
        <v>17.518391148875878</v>
      </c>
      <c r="F93">
        <f t="shared" si="155"/>
        <v>9.0202634225530787</v>
      </c>
      <c r="G93" s="1">
        <v>12.991376480768649</v>
      </c>
      <c r="I93">
        <f t="shared" si="156"/>
        <v>33.609528114843847</v>
      </c>
      <c r="J93">
        <f t="shared" si="157"/>
        <v>12.727851826974534</v>
      </c>
    </row>
    <row r="94" ht="14.25">
      <c r="A94" s="1">
        <v>0.29999999999999999</v>
      </c>
      <c r="B94" s="1">
        <v>17.836222741681702</v>
      </c>
      <c r="C94" s="1"/>
      <c r="E94" s="1">
        <v>17.836222741681702</v>
      </c>
      <c r="F94">
        <f t="shared" si="155"/>
        <v>9.1839157047035496</v>
      </c>
      <c r="G94" s="1">
        <v>9.2823680362844332</v>
      </c>
      <c r="I94">
        <f t="shared" si="156"/>
        <v>31.409129310856251</v>
      </c>
      <c r="J94">
        <f t="shared" si="157"/>
        <v>11.894565806364298</v>
      </c>
    </row>
    <row r="95" ht="14.25">
      <c r="A95" s="1">
        <v>0.35499999999999998</v>
      </c>
      <c r="B95" s="1">
        <v>12.43265820024015</v>
      </c>
      <c r="C95" s="1"/>
      <c r="E95" s="1">
        <v>12.43265820024015</v>
      </c>
      <c r="F95">
        <f t="shared" si="155"/>
        <v>6.4016068059952511</v>
      </c>
      <c r="G95" s="1">
        <v>6.9334288186673838</v>
      </c>
      <c r="I95">
        <f t="shared" si="156"/>
        <v>20.228173417591996</v>
      </c>
      <c r="J95">
        <f t="shared" si="157"/>
        <v>7.6603632490676592</v>
      </c>
    </row>
    <row r="96" ht="14.25">
      <c r="A96" s="1">
        <v>0.42499999999999999</v>
      </c>
      <c r="B96" s="1">
        <v>7.0916220339109968</v>
      </c>
      <c r="C96" s="1"/>
      <c r="E96" s="1">
        <v>7.0916220339109968</v>
      </c>
      <c r="F96">
        <f t="shared" si="155"/>
        <v>3.6514939240389976</v>
      </c>
      <c r="G96" s="1">
        <v>3.4464237758481668</v>
      </c>
      <c r="I96">
        <f t="shared" si="156"/>
        <v>10.60236578848261</v>
      </c>
      <c r="J96">
        <f t="shared" si="157"/>
        <v>4.0150918010536207</v>
      </c>
    </row>
    <row r="97" ht="14.25">
      <c r="A97" s="1">
        <v>0.5</v>
      </c>
      <c r="B97" s="1">
        <v>6.6419782777797529</v>
      </c>
      <c r="C97" s="1">
        <v>3.967633287545945</v>
      </c>
      <c r="E97" s="1">
        <f>AVERAGE(B97:C97)</f>
        <v>5.3048057826628492</v>
      </c>
      <c r="F97">
        <f t="shared" si="155"/>
        <v>2.7314577667808404</v>
      </c>
      <c r="G97" s="1">
        <v>5.8872676274878319</v>
      </c>
      <c r="I97">
        <f t="shared" si="156"/>
        <v>7.3477367160558966</v>
      </c>
      <c r="J97">
        <f t="shared" si="157"/>
        <v>2.7825711764241001</v>
      </c>
    </row>
    <row r="98" ht="14.25">
      <c r="A98" s="1">
        <v>0.70999999999999996</v>
      </c>
      <c r="B98" s="1"/>
      <c r="C98" s="1">
        <v>10.152601514425619</v>
      </c>
      <c r="E98" s="1">
        <v>10.152601514425619</v>
      </c>
      <c r="F98">
        <f t="shared" si="155"/>
        <v>5.2275999152015089</v>
      </c>
      <c r="G98" s="1">
        <v>4.4012771163429134</v>
      </c>
      <c r="I98">
        <f t="shared" ref="I98:I99" si="158">E98*(A98^(-1))</f>
        <v>14.299438752712142</v>
      </c>
      <c r="J98">
        <f t="shared" si="157"/>
        <v>5.4151649208379045</v>
      </c>
    </row>
    <row r="99" ht="14.25">
      <c r="A99" s="1">
        <v>1</v>
      </c>
      <c r="B99" s="1"/>
      <c r="C99" s="1">
        <v>28.30131833880888</v>
      </c>
      <c r="E99" s="1">
        <v>28.30131833880888</v>
      </c>
      <c r="F99">
        <f t="shared" si="155"/>
        <v>14.572419604751749</v>
      </c>
      <c r="G99" s="1">
        <v>10.768955330767147</v>
      </c>
      <c r="I99">
        <f t="shared" si="158"/>
        <v>28.30131833880888</v>
      </c>
      <c r="J99">
        <f t="shared" si="157"/>
        <v>10.717644862300386</v>
      </c>
    </row>
    <row r="100" ht="14.25">
      <c r="A100" s="1">
        <v>2</v>
      </c>
      <c r="B100" s="1"/>
      <c r="C100" s="1">
        <v>32.374779098688251</v>
      </c>
      <c r="E100" s="1">
        <v>32.374779098688251</v>
      </c>
      <c r="F100">
        <f t="shared" ref="F100:F102" si="159">(E100/$E$103)*100</f>
        <v>16.669854739250553</v>
      </c>
      <c r="G100" s="1">
        <v>9.154656401993245</v>
      </c>
      <c r="I100">
        <f t="shared" ref="I100:I102" si="160">E100*(A100^(-1))</f>
        <v>16.187389549344125</v>
      </c>
      <c r="J100">
        <f t="shared" ref="J100:J102" si="161">(I100/$I$103)*100</f>
        <v>6.1301275919602531</v>
      </c>
    </row>
    <row r="101" ht="14.25">
      <c r="A101" s="1">
        <v>4</v>
      </c>
      <c r="B101" s="1"/>
      <c r="C101" s="1">
        <v>18.049660083241765</v>
      </c>
      <c r="E101" s="1">
        <v>18.049660083241765</v>
      </c>
      <c r="F101">
        <f t="shared" si="159"/>
        <v>9.2938151257588189</v>
      </c>
      <c r="G101" s="1">
        <v>8.9189269835586202</v>
      </c>
      <c r="I101">
        <f t="shared" si="160"/>
        <v>4.5124150208104412</v>
      </c>
      <c r="J101">
        <f t="shared" si="161"/>
        <v>1.708841301503538</v>
      </c>
    </row>
    <row r="102" ht="14.25">
      <c r="A102" s="1">
        <v>8</v>
      </c>
      <c r="B102" s="1"/>
      <c r="C102" s="1">
        <v>6.5606801633023881</v>
      </c>
      <c r="E102" s="1">
        <v>6.5606801633023881</v>
      </c>
      <c r="F102">
        <f t="shared" si="159"/>
        <v>3.3781106267799879</v>
      </c>
      <c r="G102" s="1">
        <v>11.810342255244253</v>
      </c>
      <c r="I102">
        <f t="shared" si="160"/>
        <v>0.82008502041279852</v>
      </c>
      <c r="J102">
        <f t="shared" si="161"/>
        <v>0.31056433133095723</v>
      </c>
    </row>
    <row r="103" ht="14.25">
      <c r="E103">
        <f>SUM(E89:E102)</f>
        <v>194.21152496583639</v>
      </c>
      <c r="I103">
        <f>SUM(I90:I102)</f>
        <v>264.06284871744123</v>
      </c>
    </row>
    <row r="107" ht="14.25"/>
    <row r="108" ht="14.25"/>
    <row r="109" ht="14.25"/>
    <row r="110" ht="14.25"/>
    <row r="111" ht="14.25"/>
    <row r="112" ht="14.25"/>
    <row r="114" ht="14.25"/>
    <row r="115" ht="14.25">
      <c r="B115" s="1">
        <v>0</v>
      </c>
      <c r="K115" s="1">
        <v>0.050257225618398502</v>
      </c>
    </row>
    <row r="116" ht="14.25">
      <c r="A116" s="1">
        <v>0.063</v>
      </c>
      <c r="B116" s="1">
        <v>3.0292779925983044</v>
      </c>
      <c r="E116" s="1">
        <v>3.0292779925983044</v>
      </c>
      <c r="F116">
        <f t="shared" ref="F116:F128" si="162">(E116/$E$129)*100</f>
        <v>1.5503984878347528</v>
      </c>
      <c r="H116">
        <f t="shared" ref="H116:H128" si="163">F116*(A116^(-0.47))</f>
        <v>5.685298580232689</v>
      </c>
      <c r="I116">
        <f t="shared" ref="I116:I128" si="164">(H116/$H$129)*100</f>
        <v>4.6045354997353609</v>
      </c>
      <c r="K116" s="1">
        <v>0.35088681159024299</v>
      </c>
    </row>
    <row r="117" ht="14.25">
      <c r="A117" s="1">
        <v>0.125</v>
      </c>
      <c r="B117" s="1">
        <v>3.4331875172272603</v>
      </c>
      <c r="E117" s="1">
        <v>3.4331875172272603</v>
      </c>
      <c r="F117">
        <f t="shared" si="162"/>
        <v>1.757121250729702</v>
      </c>
      <c r="H117">
        <f t="shared" si="163"/>
        <v>4.669324158984149</v>
      </c>
      <c r="I117">
        <f t="shared" si="164"/>
        <v>3.7816956394459962</v>
      </c>
      <c r="K117" s="1">
        <v>2.6937872931458324</v>
      </c>
    </row>
    <row r="118" ht="14.25">
      <c r="A118" s="1">
        <v>0.17999999999999999</v>
      </c>
      <c r="B118" s="1">
        <v>5.2199514139899126</v>
      </c>
      <c r="E118" s="1">
        <v>5.2199514139899126</v>
      </c>
      <c r="F118">
        <f t="shared" si="162"/>
        <v>2.6715952773549256</v>
      </c>
      <c r="H118">
        <f t="shared" si="163"/>
        <v>5.9812587393916425</v>
      </c>
      <c r="I118">
        <f t="shared" si="164"/>
        <v>4.8442342666731131</v>
      </c>
      <c r="K118" s="1">
        <v>5.7201860431115747</v>
      </c>
    </row>
    <row r="119" ht="14.25">
      <c r="A119" s="1">
        <v>0.25</v>
      </c>
      <c r="B119" s="1">
        <v>5.4761039040888093</v>
      </c>
      <c r="E119" s="1">
        <v>5.4761039040888093</v>
      </c>
      <c r="F119">
        <f t="shared" si="162"/>
        <v>2.8026953065614886</v>
      </c>
      <c r="H119">
        <f t="shared" si="163"/>
        <v>5.3770500899715161</v>
      </c>
      <c r="I119">
        <f t="shared" si="164"/>
        <v>4.3548843871126524</v>
      </c>
      <c r="K119" s="1">
        <v>5.1810630773869999</v>
      </c>
    </row>
    <row r="120" ht="14.25">
      <c r="A120" s="1">
        <v>0.29999999999999999</v>
      </c>
      <c r="B120" s="1">
        <v>7.7180495395351931</v>
      </c>
      <c r="E120" s="1">
        <v>7.7180495395351931</v>
      </c>
      <c r="F120">
        <f t="shared" si="162"/>
        <v>3.9501334523826337</v>
      </c>
      <c r="H120">
        <f t="shared" si="163"/>
        <v>6.9560833702241105</v>
      </c>
      <c r="I120">
        <f t="shared" si="164"/>
        <v>5.6337468235493802</v>
      </c>
      <c r="K120" s="1">
        <v>4.5359430539945569</v>
      </c>
    </row>
    <row r="121" ht="14.25">
      <c r="A121" s="1">
        <v>0.35499999999999998</v>
      </c>
      <c r="B121" s="1">
        <v>18.579106726431061</v>
      </c>
      <c r="E121" s="1">
        <v>18.579106726431061</v>
      </c>
      <c r="F121">
        <f t="shared" si="162"/>
        <v>9.5088727559375474</v>
      </c>
      <c r="H121">
        <f t="shared" si="163"/>
        <v>15.471118405652401</v>
      </c>
      <c r="I121">
        <f t="shared" si="164"/>
        <v>12.530091940486971</v>
      </c>
      <c r="K121" s="1">
        <v>7.7450953516635073</v>
      </c>
    </row>
    <row r="122" ht="14.25">
      <c r="A122" s="1">
        <v>0.42499999999999999</v>
      </c>
      <c r="B122" s="1">
        <v>21.891903220556344</v>
      </c>
      <c r="E122" s="1">
        <v>21.891903220556344</v>
      </c>
      <c r="F122">
        <f t="shared" si="162"/>
        <v>11.204377324202895</v>
      </c>
      <c r="H122">
        <f t="shared" si="163"/>
        <v>16.751161617938816</v>
      </c>
      <c r="I122">
        <f t="shared" si="164"/>
        <v>13.566801680352006</v>
      </c>
      <c r="K122" s="1">
        <v>5.4871752697899154</v>
      </c>
    </row>
    <row r="123" ht="14.25">
      <c r="A123" s="1">
        <v>0.5</v>
      </c>
      <c r="B123" s="1">
        <v>30.58606001749181</v>
      </c>
      <c r="C123" s="1">
        <v>3.7304126991905462</v>
      </c>
      <c r="E123" s="1">
        <v>30.58606001749181</v>
      </c>
      <c r="F123">
        <f t="shared" si="162"/>
        <v>15.654086985680774</v>
      </c>
      <c r="H123">
        <f t="shared" si="163"/>
        <v>21.682624098498444</v>
      </c>
      <c r="I123">
        <f t="shared" si="164"/>
        <v>17.560803708020437</v>
      </c>
      <c r="K123" s="1">
        <v>23.004102817145927</v>
      </c>
    </row>
    <row r="124" ht="14.25">
      <c r="A124" s="1">
        <v>0.70999999999999996</v>
      </c>
      <c r="C124" s="1">
        <v>9.7739237704336173</v>
      </c>
      <c r="E124" s="1">
        <f>C124+C123</f>
        <v>13.504336469624164</v>
      </c>
      <c r="F124">
        <f t="shared" si="162"/>
        <v>6.9115818663306685</v>
      </c>
      <c r="H124">
        <f t="shared" si="163"/>
        <v>8.1186913792998379</v>
      </c>
      <c r="I124">
        <f t="shared" si="164"/>
        <v>6.5753455407528554</v>
      </c>
      <c r="K124" s="1">
        <v>18.069757029158342</v>
      </c>
    </row>
    <row r="125" ht="14.25">
      <c r="A125" s="1">
        <v>1</v>
      </c>
      <c r="C125" s="1">
        <v>29.143743232560702</v>
      </c>
      <c r="E125" s="1">
        <v>29.143743232560702</v>
      </c>
      <c r="F125">
        <f t="shared" si="162"/>
        <v>14.91590258405118</v>
      </c>
      <c r="H125">
        <f t="shared" si="163"/>
        <v>14.91590258405118</v>
      </c>
      <c r="I125">
        <f t="shared" si="164"/>
        <v>12.080421457134285</v>
      </c>
      <c r="K125" s="1">
        <v>17.850452771914391</v>
      </c>
    </row>
    <row r="126" ht="14.25">
      <c r="A126" s="1">
        <v>2</v>
      </c>
      <c r="C126" s="1">
        <v>32.152490745405551</v>
      </c>
      <c r="E126" s="1">
        <v>32.152490745405551</v>
      </c>
      <c r="F126">
        <f t="shared" si="162"/>
        <v>16.45579347738914</v>
      </c>
      <c r="H126">
        <f t="shared" si="163"/>
        <v>11.880500318745421</v>
      </c>
      <c r="I126">
        <f t="shared" si="164"/>
        <v>9.6220426597263469</v>
      </c>
      <c r="K126" s="1">
        <v>7.1959209408152578</v>
      </c>
    </row>
    <row r="127" ht="14.25">
      <c r="A127" s="1">
        <v>4</v>
      </c>
      <c r="C127" s="1">
        <v>16.645285026514472</v>
      </c>
      <c r="E127" s="1">
        <v>16.645285026514472</v>
      </c>
      <c r="F127">
        <f t="shared" si="162"/>
        <v>8.5191338654763697</v>
      </c>
      <c r="H127">
        <f t="shared" si="163"/>
        <v>4.4404526833905935</v>
      </c>
      <c r="I127">
        <f t="shared" si="164"/>
        <v>3.5963321410518256</v>
      </c>
      <c r="K127" s="1">
        <v>1.6996079936401873</v>
      </c>
    </row>
    <row r="128" ht="14.25">
      <c r="A128" s="1">
        <v>8</v>
      </c>
      <c r="C128" s="1">
        <v>8.0075621902027532</v>
      </c>
      <c r="E128" s="1">
        <v>8.0075621902027532</v>
      </c>
      <c r="F128">
        <f t="shared" si="162"/>
        <v>4.0983073660679255</v>
      </c>
      <c r="H128">
        <f t="shared" si="163"/>
        <v>1.5422409581661409</v>
      </c>
      <c r="I128">
        <f t="shared" si="164"/>
        <v>1.2490642559587839</v>
      </c>
      <c r="K128" s="1">
        <v>0.41576432102486699</v>
      </c>
    </row>
    <row r="129" ht="14.25">
      <c r="E129">
        <f>SUM(E116:E128)</f>
        <v>195.38705799622633</v>
      </c>
      <c r="H129">
        <f>SUM(H116:H128)</f>
        <v>123.47170698454693</v>
      </c>
    </row>
    <row r="132" ht="14.25">
      <c r="A132" s="1"/>
      <c r="B132" s="1">
        <v>0</v>
      </c>
      <c r="C132" s="2"/>
      <c r="D132" s="2"/>
      <c r="E132" s="2"/>
      <c r="F132" s="2"/>
    </row>
    <row r="133" ht="14.25">
      <c r="A133" s="1">
        <v>0.063</v>
      </c>
      <c r="B133" s="1">
        <v>3.0292779925983044</v>
      </c>
      <c r="C133" s="1"/>
      <c r="D133" s="1"/>
      <c r="E133" s="1">
        <v>3.0292779925983044</v>
      </c>
      <c r="F133" s="1">
        <f t="shared" ref="F133:F145" si="165">(E133/$E$146)*100</f>
        <v>1.5503984878347528</v>
      </c>
      <c r="H133">
        <f t="shared" ref="H133:H145" si="166">F133*((4/3)*PI()*(A133/2)^3)</f>
        <v>0.00020298484145717888</v>
      </c>
      <c r="I133">
        <f t="shared" ref="I133:I145" si="167">(H133/$H$146)*100</f>
        <v>1.3865223576774529e-05</v>
      </c>
      <c r="K133">
        <f t="shared" ref="K133:K145" si="168">I133*(A133^(-1))</f>
        <v>0.00022008291391705602</v>
      </c>
      <c r="L133">
        <f t="shared" ref="L133:L145" si="169">(K133/$K$146)*100</f>
        <v>0.0012542676496850472</v>
      </c>
    </row>
    <row r="134" ht="14.25">
      <c r="A134" s="1">
        <v>0.125</v>
      </c>
      <c r="B134" s="1">
        <v>3.4331875172272603</v>
      </c>
      <c r="C134" s="1"/>
      <c r="D134" s="1"/>
      <c r="E134" s="1">
        <v>3.4331875172272603</v>
      </c>
      <c r="F134" s="1">
        <f t="shared" si="165"/>
        <v>1.757121250729702</v>
      </c>
      <c r="H134">
        <f t="shared" si="166"/>
        <v>0.0017969268270699675</v>
      </c>
      <c r="I134">
        <f t="shared" si="167"/>
        <v>0.00012274213202114956</v>
      </c>
      <c r="K134">
        <f t="shared" si="168"/>
        <v>0.00098193705616919646</v>
      </c>
      <c r="L134">
        <f t="shared" si="169"/>
        <v>0.0055961267581369689</v>
      </c>
    </row>
    <row r="135" ht="14.25">
      <c r="A135" s="1">
        <v>0.17999999999999999</v>
      </c>
      <c r="B135" s="1">
        <v>5.2199514139899126</v>
      </c>
      <c r="C135" s="1"/>
      <c r="D135" s="1"/>
      <c r="E135" s="1">
        <v>5.2199514139899126</v>
      </c>
      <c r="F135" s="1">
        <f t="shared" si="165"/>
        <v>2.6715952773549256</v>
      </c>
      <c r="H135">
        <f t="shared" si="166"/>
        <v>0.0081580583019957228</v>
      </c>
      <c r="I135">
        <f t="shared" si="167"/>
        <v>0.00055724999708115809</v>
      </c>
      <c r="K135">
        <f t="shared" si="168"/>
        <v>0.003095833317117545</v>
      </c>
      <c r="L135">
        <f t="shared" si="169"/>
        <v>0.017643366808297978</v>
      </c>
    </row>
    <row r="136" ht="14.25">
      <c r="A136" s="1">
        <v>0.25</v>
      </c>
      <c r="B136" s="1">
        <v>5.4761039040888093</v>
      </c>
      <c r="C136" s="1"/>
      <c r="D136" s="1"/>
      <c r="E136" s="1">
        <v>5.4761039040888093</v>
      </c>
      <c r="F136" s="1">
        <f t="shared" si="165"/>
        <v>2.8026953065614886</v>
      </c>
      <c r="H136">
        <f t="shared" si="166"/>
        <v>0.022929497357667097</v>
      </c>
      <c r="I136">
        <f t="shared" si="167"/>
        <v>0.0015662381736726047</v>
      </c>
      <c r="K136">
        <f t="shared" si="168"/>
        <v>0.0062649526946904188</v>
      </c>
      <c r="L136">
        <f t="shared" si="169"/>
        <v>0.035704395911073862</v>
      </c>
    </row>
    <row r="137" ht="14.25">
      <c r="A137" s="1">
        <v>0.29999999999999999</v>
      </c>
      <c r="B137" s="1">
        <v>7.7180495395351931</v>
      </c>
      <c r="C137" s="1"/>
      <c r="D137" s="1"/>
      <c r="E137" s="1">
        <v>7.7180495395351931</v>
      </c>
      <c r="F137" s="1">
        <f t="shared" si="165"/>
        <v>3.9501334523826337</v>
      </c>
      <c r="H137">
        <f t="shared" si="166"/>
        <v>0.055843696056170553</v>
      </c>
      <c r="I137">
        <f t="shared" si="167"/>
        <v>0.0038144982926500343</v>
      </c>
      <c r="K137">
        <f t="shared" si="168"/>
        <v>0.012714994308833449</v>
      </c>
      <c r="L137">
        <f t="shared" si="169"/>
        <v>0.072463626292723946</v>
      </c>
    </row>
    <row r="138" ht="14.25">
      <c r="A138" s="1">
        <v>0.35499999999999998</v>
      </c>
      <c r="B138" s="1">
        <v>18.579106726431061</v>
      </c>
      <c r="C138" s="1"/>
      <c r="D138" s="1"/>
      <c r="E138" s="1">
        <v>18.579106726431061</v>
      </c>
      <c r="F138" s="1">
        <f t="shared" si="165"/>
        <v>9.5088727559375474</v>
      </c>
      <c r="H138">
        <f t="shared" si="166"/>
        <v>0.22274743789199705</v>
      </c>
      <c r="I138">
        <f t="shared" si="167"/>
        <v>0.015215141216235928</v>
      </c>
      <c r="K138">
        <f t="shared" si="168"/>
        <v>0.042859552721791351</v>
      </c>
      <c r="L138">
        <f t="shared" si="169"/>
        <v>0.24425953610907511</v>
      </c>
    </row>
    <row r="139" ht="14.25">
      <c r="A139" s="1">
        <v>0.42499999999999999</v>
      </c>
      <c r="B139" s="1">
        <v>21.891903220556344</v>
      </c>
      <c r="C139" s="1"/>
      <c r="D139" s="1"/>
      <c r="E139" s="1">
        <v>21.891903220556344</v>
      </c>
      <c r="F139" s="1">
        <f t="shared" si="165"/>
        <v>11.204377324202895</v>
      </c>
      <c r="H139">
        <f t="shared" si="166"/>
        <v>0.45035308115419243</v>
      </c>
      <c r="I139">
        <f t="shared" si="167"/>
        <v>0.030762130383068187</v>
      </c>
      <c r="K139">
        <f t="shared" si="168"/>
        <v>0.072381483254278095</v>
      </c>
      <c r="L139">
        <f t="shared" si="169"/>
        <v>0.41250704684997025</v>
      </c>
    </row>
    <row r="140" ht="14.25">
      <c r="A140" s="1">
        <v>0.5</v>
      </c>
      <c r="B140" s="1">
        <v>30.58606001749181</v>
      </c>
      <c r="C140" s="1">
        <v>3.7304126991905462</v>
      </c>
      <c r="D140" s="1"/>
      <c r="E140" s="1">
        <v>30.58606001749181</v>
      </c>
      <c r="F140" s="1">
        <f t="shared" si="165"/>
        <v>15.654086985680774</v>
      </c>
      <c r="H140">
        <f t="shared" si="166"/>
        <v>1.0245575973514647</v>
      </c>
      <c r="I140">
        <f t="shared" si="167"/>
        <v>0.069984142917183259</v>
      </c>
      <c r="K140">
        <f t="shared" si="168"/>
        <v>0.13996828583436652</v>
      </c>
      <c r="L140">
        <f t="shared" si="169"/>
        <v>0.79768887906527475</v>
      </c>
    </row>
    <row r="141" ht="14.25">
      <c r="A141" s="1">
        <v>0.70999999999999996</v>
      </c>
      <c r="B141" s="1"/>
      <c r="C141" s="1">
        <v>9.7739237704336173</v>
      </c>
      <c r="D141" s="1"/>
      <c r="E141" s="1">
        <f>C141+C140</f>
        <v>13.504336469624164</v>
      </c>
      <c r="F141" s="1">
        <f t="shared" si="165"/>
        <v>6.9115818663306685</v>
      </c>
      <c r="H141">
        <f t="shared" si="166"/>
        <v>1.2952426156251786</v>
      </c>
      <c r="I141">
        <f t="shared" si="167"/>
        <v>0.08847374179710793</v>
      </c>
      <c r="K141">
        <f t="shared" si="168"/>
        <v>0.12461090393958864</v>
      </c>
      <c r="L141">
        <f t="shared" si="169"/>
        <v>0.71016610434529703</v>
      </c>
    </row>
    <row r="142" ht="14.25">
      <c r="A142" s="1">
        <v>1</v>
      </c>
      <c r="B142" s="1"/>
      <c r="C142" s="1">
        <v>29.143743232560702</v>
      </c>
      <c r="D142" s="1"/>
      <c r="E142" s="1">
        <v>29.143743232560702</v>
      </c>
      <c r="F142" s="1">
        <f t="shared" si="165"/>
        <v>14.91590258405118</v>
      </c>
      <c r="H142">
        <f t="shared" si="166"/>
        <v>7.8099483299526993</v>
      </c>
      <c r="I142">
        <f t="shared" si="167"/>
        <v>0.53347175552857662</v>
      </c>
      <c r="K142">
        <f t="shared" si="168"/>
        <v>0.53347175552857662</v>
      </c>
      <c r="L142">
        <f t="shared" si="169"/>
        <v>3.0402921929339679</v>
      </c>
    </row>
    <row r="143" ht="14.25">
      <c r="A143" s="1">
        <v>2</v>
      </c>
      <c r="B143" s="1"/>
      <c r="C143" s="1">
        <v>32.152490745405551</v>
      </c>
      <c r="D143" s="1"/>
      <c r="E143" s="1">
        <v>32.152490745405551</v>
      </c>
      <c r="F143" s="1">
        <f t="shared" si="165"/>
        <v>16.45579347738914</v>
      </c>
      <c r="H143">
        <f t="shared" si="166"/>
        <v>68.929866530075401</v>
      </c>
      <c r="I143">
        <f t="shared" si="167"/>
        <v>4.7083713428834573</v>
      </c>
      <c r="K143">
        <f t="shared" si="168"/>
        <v>2.3541856714417286</v>
      </c>
      <c r="L143">
        <f t="shared" si="169"/>
        <v>13.416665912349124</v>
      </c>
    </row>
    <row r="144" ht="14.25">
      <c r="A144" s="1">
        <v>4</v>
      </c>
      <c r="B144" s="1"/>
      <c r="C144" s="1">
        <v>16.645285026514472</v>
      </c>
      <c r="D144" s="1"/>
      <c r="E144" s="1">
        <v>16.645285026514472</v>
      </c>
      <c r="F144" s="1">
        <f t="shared" si="165"/>
        <v>8.5191338654763697</v>
      </c>
      <c r="H144">
        <f t="shared" si="166"/>
        <v>285.47891591177148</v>
      </c>
      <c r="I144">
        <f t="shared" si="167"/>
        <v>19.500121128044647</v>
      </c>
      <c r="K144">
        <f t="shared" si="168"/>
        <v>4.8750302820111617</v>
      </c>
      <c r="L144">
        <f t="shared" si="169"/>
        <v>27.783132570963765</v>
      </c>
    </row>
    <row r="145" ht="14.25">
      <c r="A145" s="1">
        <v>8</v>
      </c>
      <c r="B145" s="1"/>
      <c r="C145" s="1">
        <v>8.0075621902027532</v>
      </c>
      <c r="D145" s="1"/>
      <c r="E145" s="1">
        <v>8.0075621902027532</v>
      </c>
      <c r="F145" s="1">
        <f t="shared" si="165"/>
        <v>4.0983073660679255</v>
      </c>
      <c r="H145">
        <f t="shared" si="166"/>
        <v>1098.6847840761113</v>
      </c>
      <c r="I145">
        <f t="shared" si="167"/>
        <v>75.047526023410711</v>
      </c>
      <c r="K145">
        <f t="shared" si="168"/>
        <v>9.3809407529263389</v>
      </c>
      <c r="L145">
        <f t="shared" si="169"/>
        <v>53.462625973963618</v>
      </c>
    </row>
    <row r="146" ht="14.25">
      <c r="A146" s="1"/>
      <c r="B146" s="1"/>
      <c r="C146" s="1"/>
      <c r="D146" s="1"/>
      <c r="E146" s="1">
        <f>SUM(E133:E145)</f>
        <v>195.38705799622633</v>
      </c>
      <c r="F146" s="1"/>
      <c r="H146">
        <f>SUM(H133:H145)</f>
        <v>1463.9853467433181</v>
      </c>
      <c r="K146">
        <f>SUM(K133:K145)</f>
        <v>17.546726487948558</v>
      </c>
    </row>
    <row r="150" ht="14.25">
      <c r="B150" s="1">
        <v>0</v>
      </c>
      <c r="N150" s="1">
        <v>0.013632986373817707</v>
      </c>
    </row>
    <row r="151" ht="14.25">
      <c r="A151" s="1">
        <v>0.063</v>
      </c>
      <c r="B151" s="1">
        <v>20.332632183880282</v>
      </c>
      <c r="E151" s="1">
        <v>20.332632183880282</v>
      </c>
      <c r="F151">
        <f t="shared" ref="F151:F163" si="170">(E151/$E$164)*100</f>
        <v>10.505479778639383</v>
      </c>
      <c r="H151" s="1">
        <f t="shared" ref="H151:H158" si="171">F151*((4/3)*PI()*(A151/2)^3)</f>
        <v>0.0013754226181404781</v>
      </c>
      <c r="I151" s="1">
        <f t="shared" ref="I151:I158" si="172">(H151/$H$164)*100</f>
        <v>0.22353298151420775</v>
      </c>
      <c r="J151">
        <f t="shared" ref="J151:J163" si="173">(I151/$I$164)*100</f>
        <v>0.1501884985282371</v>
      </c>
      <c r="L151" s="1">
        <f t="shared" ref="L151:L158" si="174">J151*(A151^(-1))</f>
        <v>2.3839444210831284</v>
      </c>
      <c r="M151" s="1">
        <f t="shared" ref="M151:M163" si="175">(L151/$L$164)*100</f>
        <v>1.1151996585699491</v>
      </c>
      <c r="N151" s="1">
        <v>0.058621841407458769</v>
      </c>
    </row>
    <row r="152" ht="14.25">
      <c r="A152" s="1">
        <v>0.125</v>
      </c>
      <c r="B152" s="1">
        <v>18.980359224723102</v>
      </c>
      <c r="E152" s="1">
        <v>18.980359224723102</v>
      </c>
      <c r="F152" s="2">
        <f t="shared" si="170"/>
        <v>9.8067863630918701</v>
      </c>
      <c r="H152" s="1">
        <f t="shared" si="171"/>
        <v>0.010028947914587884</v>
      </c>
      <c r="I152" s="1">
        <f t="shared" si="172"/>
        <v>1.6298994936039077</v>
      </c>
      <c r="J152">
        <f t="shared" si="173"/>
        <v>1.0951053219891216</v>
      </c>
      <c r="L152" s="1">
        <f t="shared" si="174"/>
        <v>8.7608425759129727</v>
      </c>
      <c r="M152" s="1">
        <f t="shared" si="175"/>
        <v>4.0982870921983361</v>
      </c>
      <c r="N152" s="1">
        <v>0.94340265706905324</v>
      </c>
    </row>
    <row r="153" ht="14.25">
      <c r="A153" s="1">
        <v>0.17999999999999999</v>
      </c>
      <c r="B153" s="1">
        <v>19.729662345427272</v>
      </c>
      <c r="E153" s="1">
        <v>19.729662345427272</v>
      </c>
      <c r="F153" s="2">
        <f t="shared" si="170"/>
        <v>10.193936866353804</v>
      </c>
      <c r="H153" s="1">
        <f t="shared" si="171"/>
        <v>0.031128491649721392</v>
      </c>
      <c r="I153" s="1">
        <f t="shared" si="172"/>
        <v>5.0589865665504608</v>
      </c>
      <c r="J153">
        <f t="shared" si="173"/>
        <v>3.3990581226888978</v>
      </c>
      <c r="L153" s="1">
        <f t="shared" si="174"/>
        <v>18.883656237160544</v>
      </c>
      <c r="M153" s="1">
        <f t="shared" si="175"/>
        <v>8.8336988068982318</v>
      </c>
      <c r="N153" s="1">
        <v>4.0517235503022997</v>
      </c>
    </row>
    <row r="154" ht="14.25">
      <c r="A154" s="1">
        <v>0.25</v>
      </c>
      <c r="B154" s="1">
        <v>10.316836399096646</v>
      </c>
      <c r="E154" s="1">
        <v>10.316836399096646</v>
      </c>
      <c r="F154" s="2">
        <f t="shared" si="170"/>
        <v>5.3305108354916726</v>
      </c>
      <c r="H154" s="1">
        <f t="shared" si="171"/>
        <v>0.043610139793389131</v>
      </c>
      <c r="I154" s="1">
        <f t="shared" si="172"/>
        <v>7.0874976488659351</v>
      </c>
      <c r="J154">
        <f t="shared" si="173"/>
        <v>4.7619846655064109</v>
      </c>
      <c r="L154" s="1">
        <f t="shared" si="174"/>
        <v>19.047938662025643</v>
      </c>
      <c r="M154" s="1">
        <f t="shared" si="175"/>
        <v>8.9105494677183206</v>
      </c>
      <c r="N154" s="1">
        <v>7.0291677743468099</v>
      </c>
    </row>
    <row r="155" ht="14.25">
      <c r="A155" s="1">
        <v>0.29999999999999999</v>
      </c>
      <c r="B155" s="1">
        <v>9.7128746349051003</v>
      </c>
      <c r="E155" s="1">
        <v>9.7128746349051003</v>
      </c>
      <c r="F155" s="2">
        <f t="shared" si="170"/>
        <v>5.0184554142651034</v>
      </c>
      <c r="H155" s="1">
        <f t="shared" si="171"/>
        <v>0.070946741978204261</v>
      </c>
      <c r="I155" s="1">
        <f t="shared" si="172"/>
        <v>11.530228275981031</v>
      </c>
      <c r="J155">
        <f t="shared" si="173"/>
        <v>7.7469895526237922</v>
      </c>
      <c r="L155" s="1">
        <f t="shared" si="174"/>
        <v>25.823298508745975</v>
      </c>
      <c r="M155" s="1">
        <f t="shared" si="175"/>
        <v>12.080035685991017</v>
      </c>
      <c r="N155" s="1">
        <v>6.5042977989543447</v>
      </c>
    </row>
    <row r="156" ht="14.25">
      <c r="A156" s="1">
        <v>0.35499999999999998</v>
      </c>
      <c r="B156" s="1">
        <v>6.7447792147879522</v>
      </c>
      <c r="E156" s="1">
        <v>6.7447792147879522</v>
      </c>
      <c r="F156" s="2">
        <f t="shared" si="170"/>
        <v>3.4848976272003589</v>
      </c>
      <c r="H156" s="1">
        <f t="shared" si="171"/>
        <v>0.081634494192812837</v>
      </c>
      <c r="I156" s="1">
        <f t="shared" si="172"/>
        <v>13.267196307993229</v>
      </c>
      <c r="J156">
        <f t="shared" si="173"/>
        <v>8.9140326392963409</v>
      </c>
      <c r="L156" s="1">
        <f t="shared" si="174"/>
        <v>25.109951096609414</v>
      </c>
      <c r="M156" s="1">
        <f t="shared" si="175"/>
        <v>11.746334621729206</v>
      </c>
      <c r="N156" s="1">
        <v>8.7217030326578211</v>
      </c>
    </row>
    <row r="157" ht="14.25">
      <c r="A157" s="1">
        <v>0.42499999999999999</v>
      </c>
      <c r="B157" s="1">
        <v>5.3726152132828027</v>
      </c>
      <c r="E157" s="1">
        <v>5.3726152132828027</v>
      </c>
      <c r="F157" s="2">
        <f t="shared" si="170"/>
        <v>2.775926892844693</v>
      </c>
      <c r="H157" s="1">
        <f t="shared" si="171"/>
        <v>0.11157668053100217</v>
      </c>
      <c r="I157" s="1">
        <f t="shared" si="172"/>
        <v>18.133385141123096</v>
      </c>
      <c r="J157">
        <f t="shared" si="173"/>
        <v>12.18355282129327</v>
      </c>
      <c r="L157" s="1">
        <f t="shared" si="174"/>
        <v>28.667183108925343</v>
      </c>
      <c r="M157" s="1">
        <f t="shared" si="175"/>
        <v>13.410393519455699</v>
      </c>
      <c r="N157" s="1">
        <v>5.5758914268965176</v>
      </c>
    </row>
    <row r="158" ht="14.25">
      <c r="A158" s="1">
        <v>0.5</v>
      </c>
      <c r="B158" s="1">
        <v>7.8366630828611106</v>
      </c>
      <c r="C158" s="1">
        <v>4.9384452880450667</v>
      </c>
      <c r="E158" s="1">
        <v>7.8366630828611106</v>
      </c>
      <c r="F158" s="2">
        <f t="shared" si="170"/>
        <v>4.049053010179211</v>
      </c>
      <c r="H158" s="1">
        <f t="shared" si="171"/>
        <v>0.26500989980780515</v>
      </c>
      <c r="I158" s="1">
        <f t="shared" si="172"/>
        <v>43.06927358436814</v>
      </c>
      <c r="J158">
        <f t="shared" si="173"/>
        <v>28.937606828847208</v>
      </c>
      <c r="L158" s="1">
        <f t="shared" si="174"/>
        <v>57.875213657694417</v>
      </c>
      <c r="M158" s="1">
        <f t="shared" si="175"/>
        <v>27.07379330655673</v>
      </c>
      <c r="N158" s="1">
        <v>11.472158033578042</v>
      </c>
    </row>
    <row r="159" ht="14.25">
      <c r="A159" s="1">
        <v>0.70999999999999996</v>
      </c>
      <c r="C159" s="1">
        <v>11.725505919429279</v>
      </c>
      <c r="E159" s="1">
        <v>11.725505919429279</v>
      </c>
      <c r="F159" s="2">
        <f t="shared" si="170"/>
        <v>6.0583432689319716</v>
      </c>
      <c r="H159" s="1"/>
      <c r="I159" s="1">
        <v>6.0583432689319716</v>
      </c>
      <c r="J159">
        <f t="shared" si="173"/>
        <v>4.0705110850575386</v>
      </c>
      <c r="L159" s="1">
        <f t="shared" ref="L159:L163" si="176">J159*(A159^(-0.42))</f>
        <v>4.7002443421333204</v>
      </c>
      <c r="M159" s="1">
        <f t="shared" si="175"/>
        <v>2.1987554907680602</v>
      </c>
      <c r="N159" s="1">
        <v>9.0727524317839361</v>
      </c>
    </row>
    <row r="160" ht="14.25">
      <c r="A160" s="1">
        <v>1</v>
      </c>
      <c r="C160" s="1">
        <v>31.295090672329522</v>
      </c>
      <c r="E160" s="1">
        <v>31.295090672329522</v>
      </c>
      <c r="F160" s="2">
        <f t="shared" si="170"/>
        <v>16.169571123678352</v>
      </c>
      <c r="H160" s="1"/>
      <c r="I160" s="1">
        <v>16.169571123678352</v>
      </c>
      <c r="J160">
        <f t="shared" si="173"/>
        <v>10.864095277843537</v>
      </c>
      <c r="L160" s="1">
        <f t="shared" si="176"/>
        <v>10.864095277843537</v>
      </c>
      <c r="M160" s="1">
        <f t="shared" si="175"/>
        <v>5.0821802880026263</v>
      </c>
      <c r="N160" s="1">
        <v>22.934091327375722</v>
      </c>
    </row>
    <row r="161" ht="14.25">
      <c r="A161" s="1">
        <v>2</v>
      </c>
      <c r="C161" s="1">
        <v>30.513085796884877</v>
      </c>
      <c r="E161" s="1">
        <v>30.513085796884877</v>
      </c>
      <c r="F161" s="2">
        <f t="shared" si="170"/>
        <v>15.765524253037855</v>
      </c>
      <c r="H161" s="1"/>
      <c r="I161" s="1">
        <v>15.765524253037855</v>
      </c>
      <c r="J161">
        <f t="shared" si="173"/>
        <v>10.592622171613474</v>
      </c>
      <c r="L161" s="1">
        <f t="shared" si="176"/>
        <v>7.9171866471550958</v>
      </c>
      <c r="M161" s="1">
        <f t="shared" si="175"/>
        <v>3.7036282254140884</v>
      </c>
      <c r="N161" s="1">
        <v>15.122390135171045</v>
      </c>
    </row>
    <row r="162" ht="14.25">
      <c r="A162" s="1">
        <v>4</v>
      </c>
      <c r="C162" s="1">
        <v>14.154891420862084</v>
      </c>
      <c r="E162" s="1">
        <v>14.154891420862084</v>
      </c>
      <c r="F162" s="2">
        <f t="shared" si="170"/>
        <v>7.3135600076705876</v>
      </c>
      <c r="H162" s="1"/>
      <c r="I162" s="1">
        <v>7.3135600076705876</v>
      </c>
      <c r="J162">
        <f t="shared" si="173"/>
        <v>4.9138726151621279</v>
      </c>
      <c r="L162" s="1">
        <f t="shared" si="176"/>
        <v>2.7451033355229746</v>
      </c>
      <c r="M162" s="1">
        <f t="shared" si="175"/>
        <v>1.284148353225262</v>
      </c>
      <c r="N162" s="1">
        <v>6.833534419882402</v>
      </c>
    </row>
    <row r="163" ht="14.25">
      <c r="A163" s="1">
        <v>8</v>
      </c>
      <c r="C163" s="1">
        <v>6.8281129385083918</v>
      </c>
      <c r="E163" s="1">
        <v>6.8281129385083918</v>
      </c>
      <c r="F163" s="2">
        <f t="shared" si="170"/>
        <v>3.5279545586151642</v>
      </c>
      <c r="H163" s="1"/>
      <c r="I163" s="1">
        <v>3.5279545586151642</v>
      </c>
      <c r="J163">
        <f t="shared" si="173"/>
        <v>2.3703803995500463</v>
      </c>
      <c r="L163" s="1">
        <f t="shared" si="176"/>
        <v>0.98973801805701755</v>
      </c>
      <c r="M163" s="1">
        <f t="shared" si="175"/>
        <v>0.46299548347247144</v>
      </c>
      <c r="N163" s="1">
        <v>1.6666325842007259</v>
      </c>
    </row>
    <row r="164" ht="14.25">
      <c r="E164">
        <f>SUM(E151:E163)</f>
        <v>193.54310904697837</v>
      </c>
      <c r="H164" s="1">
        <f>SUM(H151:H163)</f>
        <v>0.61531081848566327</v>
      </c>
      <c r="I164" s="1">
        <f>SUM(I151:I163)</f>
        <v>148.83495321193394</v>
      </c>
      <c r="L164" s="1">
        <f>SUM(L151:L163)</f>
        <v>213.76839588886938</v>
      </c>
      <c r="M164" s="1"/>
    </row>
    <row r="165" ht="14.25"/>
    <row r="166" ht="14.25"/>
    <row r="167" ht="14.25">
      <c r="A167" s="1"/>
      <c r="B167" s="1">
        <v>0</v>
      </c>
      <c r="J167" s="1">
        <v>0.013632986373817707</v>
      </c>
      <c r="K167" s="1"/>
      <c r="S167" s="1"/>
      <c r="V167" s="1">
        <v>0.013632986373817707</v>
      </c>
    </row>
    <row r="168" ht="14.25">
      <c r="A168" s="1">
        <v>0.063</v>
      </c>
      <c r="B168" s="1">
        <v>20.332632183880282</v>
      </c>
      <c r="D168">
        <f t="shared" ref="D168:D174" si="177">((PI()/6)*A168^3)*B168</f>
        <v>0.0026620356976844303</v>
      </c>
      <c r="E168">
        <f t="shared" ref="E168:E175" si="178">(D168/$D$176)*100</f>
        <v>0.22353298151420775</v>
      </c>
      <c r="G168">
        <f>E168*(A168^(-1))</f>
        <v>3.5481425637175836</v>
      </c>
      <c r="H168">
        <f t="shared" ref="H168:H175" si="179">(G168/$G$176)*100</f>
        <v>1.27789788361687</v>
      </c>
      <c r="I168">
        <f t="shared" ref="I168:I180" si="180">(H168/$H$181)*100</f>
        <v>0.68253375154099538</v>
      </c>
      <c r="J168" s="1">
        <v>0.058621841407458769</v>
      </c>
      <c r="K168" s="1"/>
      <c r="P168" s="1">
        <v>0.063</v>
      </c>
      <c r="Q168">
        <v>0.2235329815142077</v>
      </c>
      <c r="R168">
        <f t="shared" ref="R168:R180" si="181">(Q168/$Q$181)*100</f>
        <v>0.11490933515228441</v>
      </c>
      <c r="S168" s="1"/>
      <c r="T168">
        <f t="shared" ref="T168:T175" si="182">R168*(P168^(-1))</f>
        <v>1.8239577008299113</v>
      </c>
      <c r="U168">
        <f t="shared" ref="U168:U180" si="183">(T168/$T$181)*100</f>
        <v>1.0002479188961542</v>
      </c>
      <c r="V168" s="1">
        <v>0.058621841407458769</v>
      </c>
    </row>
    <row r="169" ht="14.25">
      <c r="A169" s="1">
        <v>0.125</v>
      </c>
      <c r="B169" s="1">
        <v>18.980359224723102</v>
      </c>
      <c r="D169">
        <f t="shared" si="177"/>
        <v>0.019410337598595492</v>
      </c>
      <c r="E169">
        <f t="shared" si="178"/>
        <v>1.6298994936039077</v>
      </c>
      <c r="G169">
        <f>E169*(A169^(-1))</f>
        <v>13.039195948831262</v>
      </c>
      <c r="H169">
        <f t="shared" si="179"/>
        <v>4.6961926156706193</v>
      </c>
      <c r="I169">
        <f t="shared" si="180"/>
        <v>2.5082676832210646</v>
      </c>
      <c r="J169" s="1">
        <v>0.94340265706905324</v>
      </c>
      <c r="K169" s="1"/>
      <c r="P169" s="1">
        <v>0.125</v>
      </c>
      <c r="Q169">
        <v>1.6298994936039077</v>
      </c>
      <c r="R169">
        <f t="shared" si="181"/>
        <v>0.83786591985830039</v>
      </c>
      <c r="S169" s="1"/>
      <c r="T169">
        <f t="shared" si="182"/>
        <v>6.7029273588664031</v>
      </c>
      <c r="U169">
        <f t="shared" si="183"/>
        <v>3.6758468346977504</v>
      </c>
      <c r="V169" s="1">
        <v>0.94340265706905324</v>
      </c>
    </row>
    <row r="170" ht="14.25">
      <c r="A170" s="1">
        <v>0.17999999999999999</v>
      </c>
      <c r="B170" s="1">
        <v>19.729662345427272</v>
      </c>
      <c r="D170">
        <f t="shared" si="177"/>
        <v>0.060247050538299832</v>
      </c>
      <c r="E170">
        <f t="shared" si="178"/>
        <v>5.0589865665504608</v>
      </c>
      <c r="G170">
        <f>E170*(A170^(-1))</f>
        <v>28.105480925280336</v>
      </c>
      <c r="H170">
        <f t="shared" si="179"/>
        <v>10.12246096301693</v>
      </c>
      <c r="I170">
        <f t="shared" si="180"/>
        <v>5.4064736662374857</v>
      </c>
      <c r="J170" s="1">
        <v>4.0517235503022997</v>
      </c>
      <c r="K170" s="1"/>
      <c r="P170" s="1">
        <v>0.17999999999999999</v>
      </c>
      <c r="Q170">
        <v>5.0589865665504608</v>
      </c>
      <c r="R170">
        <f t="shared" si="181"/>
        <v>2.6006219707211424</v>
      </c>
      <c r="S170" s="1"/>
      <c r="T170">
        <f t="shared" si="182"/>
        <v>14.44789983733968</v>
      </c>
      <c r="U170">
        <f t="shared" si="183"/>
        <v>7.9231452232382331</v>
      </c>
      <c r="V170" s="1">
        <v>4.0517235503022997</v>
      </c>
    </row>
    <row r="171" ht="14.25">
      <c r="A171" s="1">
        <v>0.25</v>
      </c>
      <c r="B171" s="1">
        <v>10.316836399096646</v>
      </c>
      <c r="D171">
        <f t="shared" si="177"/>
        <v>0.084404420415858841</v>
      </c>
      <c r="E171">
        <f t="shared" si="178"/>
        <v>7.0874976488659369</v>
      </c>
      <c r="G171">
        <f>E171*(A171^(-1))</f>
        <v>28.349990595463748</v>
      </c>
      <c r="H171">
        <f t="shared" si="179"/>
        <v>10.210523487123588</v>
      </c>
      <c r="I171">
        <f t="shared" si="180"/>
        <v>5.4535084455569161</v>
      </c>
      <c r="J171" s="1">
        <v>7.0291677743468099</v>
      </c>
      <c r="K171" s="1"/>
      <c r="P171" s="1">
        <v>0.25</v>
      </c>
      <c r="Q171">
        <v>7.0874976488659369</v>
      </c>
      <c r="R171">
        <f t="shared" si="181"/>
        <v>3.6433981115793399</v>
      </c>
      <c r="S171" s="1"/>
      <c r="T171">
        <f t="shared" si="182"/>
        <v>14.57359244631736</v>
      </c>
      <c r="U171">
        <f t="shared" si="183"/>
        <v>7.99207432751151</v>
      </c>
      <c r="V171" s="1">
        <v>7.0291677743468099</v>
      </c>
    </row>
    <row r="172" ht="14.25">
      <c r="A172" s="1">
        <v>0.29999999999999999</v>
      </c>
      <c r="B172" s="1">
        <v>9.7128746349051003</v>
      </c>
      <c r="D172">
        <f t="shared" si="177"/>
        <v>0.13731253019215425</v>
      </c>
      <c r="E172">
        <f t="shared" si="178"/>
        <v>11.530228275981031</v>
      </c>
      <c r="G172">
        <f>E172*(A172^(-1))</f>
        <v>38.434094253270104</v>
      </c>
      <c r="H172">
        <f t="shared" si="179"/>
        <v>13.842411014490031</v>
      </c>
      <c r="I172">
        <f t="shared" si="180"/>
        <v>7.3933237085827139</v>
      </c>
      <c r="J172" s="1">
        <v>6.5042977989543447</v>
      </c>
      <c r="K172" s="1"/>
      <c r="P172" s="1">
        <v>0.29999999999999999</v>
      </c>
      <c r="Q172">
        <v>11.530228275981031</v>
      </c>
      <c r="R172">
        <f t="shared" si="181"/>
        <v>5.9272276349198991</v>
      </c>
      <c r="S172" s="1"/>
      <c r="T172">
        <f t="shared" si="182"/>
        <v>19.757425449732999</v>
      </c>
      <c r="U172">
        <f t="shared" si="183"/>
        <v>10.834858549542774</v>
      </c>
      <c r="V172" s="1">
        <v>6.5042977989543447</v>
      </c>
    </row>
    <row r="173" ht="14.25">
      <c r="A173" s="1">
        <v>0.35499999999999998</v>
      </c>
      <c r="B173" s="1">
        <v>6.7447792147879522</v>
      </c>
      <c r="D173">
        <f t="shared" si="177"/>
        <v>0.15799793811554497</v>
      </c>
      <c r="E173">
        <f t="shared" si="178"/>
        <v>13.267196307993229</v>
      </c>
      <c r="G173">
        <f>E173*(A173^(-1))</f>
        <v>37.372383966178113</v>
      </c>
      <c r="H173">
        <f t="shared" si="179"/>
        <v>13.4600257792509</v>
      </c>
      <c r="I173">
        <f t="shared" si="180"/>
        <v>7.1890892134108766</v>
      </c>
      <c r="J173" s="1">
        <v>8.7217030326578211</v>
      </c>
      <c r="K173" s="1"/>
      <c r="P173" s="1">
        <v>0.35499999999999998</v>
      </c>
      <c r="Q173">
        <v>13.267196307993226</v>
      </c>
      <c r="R173">
        <f t="shared" si="181"/>
        <v>6.8201331935862255</v>
      </c>
      <c r="S173" s="1"/>
      <c r="T173">
        <f t="shared" si="182"/>
        <v>19.21164279883444</v>
      </c>
      <c r="U173">
        <f t="shared" si="183"/>
        <v>10.535554480987615</v>
      </c>
      <c r="V173" s="1">
        <v>8.7217030326578211</v>
      </c>
    </row>
    <row r="174" ht="14.25">
      <c r="A174" s="1">
        <v>0.42499999999999999</v>
      </c>
      <c r="B174" s="1">
        <v>5.3726152132828027</v>
      </c>
      <c r="D174">
        <f t="shared" si="177"/>
        <v>0.21594897647111622</v>
      </c>
      <c r="E174">
        <f t="shared" si="178"/>
        <v>18.133385141123096</v>
      </c>
      <c r="G174">
        <f>E174*(A174^(-1))</f>
        <v>42.666788567348462</v>
      </c>
      <c r="H174">
        <f t="shared" si="179"/>
        <v>15.366856836162604</v>
      </c>
      <c r="I174">
        <f t="shared" si="180"/>
        <v>8.2075403522023596</v>
      </c>
      <c r="J174" s="1">
        <v>5.5758914268965176</v>
      </c>
      <c r="K174" s="1"/>
      <c r="P174" s="1">
        <v>0.42499999999999999</v>
      </c>
      <c r="Q174">
        <v>18.133385141123096</v>
      </c>
      <c r="R174">
        <f t="shared" si="181"/>
        <v>9.3216455867579846</v>
      </c>
      <c r="S174" s="1"/>
      <c r="T174">
        <f t="shared" si="182"/>
        <v>21.933283733548201</v>
      </c>
      <c r="U174">
        <f t="shared" si="183"/>
        <v>12.028086725398412</v>
      </c>
      <c r="V174" s="1">
        <v>5.5758914268965176</v>
      </c>
    </row>
    <row r="175" ht="14.25">
      <c r="A175" s="1">
        <v>0.5</v>
      </c>
      <c r="B175" s="1">
        <v>7.8366630828611106</v>
      </c>
      <c r="D175">
        <f>((PI()/6)*A175^3)*B175</f>
        <v>0.51290839937030841</v>
      </c>
      <c r="E175">
        <f t="shared" si="178"/>
        <v>43.069273584368133</v>
      </c>
      <c r="G175">
        <f>E175*(A175^(-1))</f>
        <v>86.138547168736267</v>
      </c>
      <c r="H175">
        <f t="shared" si="179"/>
        <v>31.023631420668469</v>
      </c>
      <c r="I175">
        <f t="shared" si="180"/>
        <v>16.5699277003595</v>
      </c>
      <c r="J175" s="1">
        <v>11.472158033578042</v>
      </c>
      <c r="K175" s="1"/>
      <c r="P175" s="1">
        <v>0.5</v>
      </c>
      <c r="Q175">
        <v>43.082457902067667</v>
      </c>
      <c r="R175">
        <f t="shared" si="181"/>
        <v>22.146962657223003</v>
      </c>
      <c r="S175" s="1"/>
      <c r="T175">
        <f t="shared" si="182"/>
        <v>44.293925314446007</v>
      </c>
      <c r="U175">
        <f t="shared" si="183"/>
        <v>24.290534037799954</v>
      </c>
      <c r="V175" s="1">
        <v>11.472158033578042</v>
      </c>
    </row>
    <row r="176" ht="14.25">
      <c r="D176">
        <f>SUM(D168:D175)</f>
        <v>1.1908916883995624</v>
      </c>
      <c r="G176">
        <f>SUM(G168:G175)</f>
        <v>277.65462398882585</v>
      </c>
      <c r="H176" s="1">
        <v>21.354726669530415</v>
      </c>
      <c r="I176">
        <f t="shared" si="180"/>
        <v>11.405701420863302</v>
      </c>
      <c r="J176" s="1">
        <v>9.0727524317839361</v>
      </c>
      <c r="K176" s="1"/>
      <c r="P176" s="1">
        <v>0.70999999999999996</v>
      </c>
      <c r="Q176" s="1">
        <v>11.725505919429279</v>
      </c>
      <c r="R176">
        <f t="shared" si="181"/>
        <v>6.0276120346927664</v>
      </c>
      <c r="S176" s="1"/>
      <c r="T176">
        <f t="shared" ref="T176:T180" si="184">R176*(P176^(-0.47))</f>
        <v>7.0803359940239297</v>
      </c>
      <c r="U176">
        <f t="shared" si="183"/>
        <v>3.8828155608463826</v>
      </c>
      <c r="V176" s="1">
        <v>9.0727524317839361</v>
      </c>
    </row>
    <row r="177" ht="14.25">
      <c r="H177" s="1">
        <v>40.466625450408728</v>
      </c>
      <c r="I177">
        <f t="shared" si="180"/>
        <v>21.613493562332696</v>
      </c>
      <c r="J177" s="1">
        <v>22.934091327375722</v>
      </c>
      <c r="K177" s="1"/>
      <c r="P177" s="1">
        <v>1</v>
      </c>
      <c r="Q177" s="1">
        <v>31.295090672329522</v>
      </c>
      <c r="R177">
        <f t="shared" si="181"/>
        <v>16.087550205468343</v>
      </c>
      <c r="S177" s="1"/>
      <c r="T177">
        <f t="shared" si="184"/>
        <v>16.087550205468343</v>
      </c>
      <c r="U177">
        <f t="shared" si="183"/>
        <v>8.8223200602927179</v>
      </c>
      <c r="V177" s="1">
        <v>22.934091327375722</v>
      </c>
    </row>
    <row r="178" ht="14.25">
      <c r="A178" s="1">
        <v>0.5</v>
      </c>
      <c r="B178" s="1">
        <v>4.9384452880450667</v>
      </c>
      <c r="D178">
        <f>(PI()*(A178/2)^2*(0.5*A178))*B178</f>
        <v>0.24241536620433612</v>
      </c>
      <c r="E178">
        <f t="shared" ref="E178:E183" si="185">(D178/$D$184)*100</f>
        <v>0.013184317699531531</v>
      </c>
      <c r="H178" s="1">
        <v>19.727720670425754</v>
      </c>
      <c r="I178">
        <f t="shared" si="180"/>
        <v>10.536706704943146</v>
      </c>
      <c r="J178" s="1">
        <v>15.122390135171045</v>
      </c>
      <c r="K178" s="1"/>
      <c r="P178" s="1">
        <v>2</v>
      </c>
      <c r="Q178" s="1">
        <v>30.513085796884877</v>
      </c>
      <c r="R178">
        <f t="shared" si="181"/>
        <v>15.685552881787149</v>
      </c>
      <c r="S178" s="1"/>
      <c r="T178">
        <f t="shared" si="184"/>
        <v>11.324413876962245</v>
      </c>
      <c r="U178">
        <f t="shared" si="183"/>
        <v>6.2102434765873484</v>
      </c>
      <c r="V178" s="1">
        <v>15.122390135171045</v>
      </c>
    </row>
    <row r="179" ht="14.25">
      <c r="A179" s="1">
        <v>0.70999999999999996</v>
      </c>
      <c r="B179" s="1">
        <v>11.725505919429279</v>
      </c>
      <c r="D179">
        <f t="shared" ref="D179:D183" si="186">(PI()*(A179/2)^2*(0.5*A179))*B179</f>
        <v>1.6480353467193698</v>
      </c>
      <c r="E179">
        <f t="shared" si="185"/>
        <v>0.089632195893434727</v>
      </c>
      <c r="H179" s="1">
        <v>4.5758030821563365</v>
      </c>
      <c r="I179">
        <f t="shared" si="180"/>
        <v>2.4439668333572193</v>
      </c>
      <c r="J179" s="1">
        <v>6.833534419882402</v>
      </c>
      <c r="K179" s="1"/>
      <c r="P179" s="1">
        <v>4</v>
      </c>
      <c r="Q179" s="1">
        <v>14.154891420862084</v>
      </c>
      <c r="R179">
        <f t="shared" si="181"/>
        <v>7.276461626852389</v>
      </c>
      <c r="S179" s="1"/>
      <c r="T179">
        <f t="shared" si="184"/>
        <v>3.79273105303395</v>
      </c>
      <c r="U179">
        <f t="shared" si="183"/>
        <v>2.0799119085951863</v>
      </c>
      <c r="V179" s="1">
        <v>6.833534419882402</v>
      </c>
    </row>
    <row r="180" ht="14.25">
      <c r="A180" s="1">
        <v>1</v>
      </c>
      <c r="B180" s="1">
        <v>31.295090672329522</v>
      </c>
      <c r="D180">
        <f t="shared" si="186"/>
        <v>12.28955336870211</v>
      </c>
      <c r="E180">
        <f t="shared" si="185"/>
        <v>0.66839564890345771</v>
      </c>
      <c r="H180" s="1">
        <v>1.1036502965783745</v>
      </c>
      <c r="I180">
        <f t="shared" si="180"/>
        <v>0.58946695739173216</v>
      </c>
      <c r="J180" s="1">
        <v>1.6666325842007259</v>
      </c>
      <c r="K180" s="1"/>
      <c r="P180" s="1">
        <v>8</v>
      </c>
      <c r="Q180" s="1">
        <v>6.8281129385083918</v>
      </c>
      <c r="R180">
        <f t="shared" si="181"/>
        <v>3.5100588414011766</v>
      </c>
      <c r="S180" s="1"/>
      <c r="T180">
        <f t="shared" si="184"/>
        <v>1.3208761635601451</v>
      </c>
      <c r="U180">
        <f t="shared" si="183"/>
        <v>0.72436089560597616</v>
      </c>
      <c r="V180" s="1">
        <v>1.6666325842007259</v>
      </c>
    </row>
    <row r="181" ht="14.25">
      <c r="A181" s="1">
        <v>2</v>
      </c>
      <c r="B181" s="1">
        <v>30.513085796884877</v>
      </c>
      <c r="D181">
        <f t="shared" si="186"/>
        <v>95.859686177848587</v>
      </c>
      <c r="E181">
        <f t="shared" si="185"/>
        <v>5.2135496892586861</v>
      </c>
      <c r="H181">
        <f>SUM(H168:H180)</f>
        <v>187.22852616909961</v>
      </c>
      <c r="Q181">
        <f>SUM(Q168:Q180)</f>
        <v>194.52987106571368</v>
      </c>
      <c r="T181">
        <f>SUM(T168:T180)</f>
        <v>182.35056193296359</v>
      </c>
    </row>
    <row r="182" ht="14.25">
      <c r="A182" s="1">
        <v>4</v>
      </c>
      <c r="B182" s="1">
        <v>14.154891420862084</v>
      </c>
      <c r="D182">
        <f t="shared" si="186"/>
        <v>355.75122320113206</v>
      </c>
      <c r="E182">
        <f t="shared" si="185"/>
        <v>19.348349166641157</v>
      </c>
    </row>
    <row r="183" ht="14.25">
      <c r="A183" s="1">
        <v>8</v>
      </c>
      <c r="B183" s="1">
        <v>6.8281129385083918</v>
      </c>
      <c r="D183">
        <f t="shared" si="186"/>
        <v>1372.8735645119602</v>
      </c>
      <c r="E183">
        <f t="shared" si="185"/>
        <v>74.666888981603734</v>
      </c>
    </row>
    <row r="184" ht="14.25">
      <c r="D184">
        <f>SUM(D178:D183)</f>
        <v>1838.6644779725666</v>
      </c>
    </row>
    <row r="187" ht="14.25">
      <c r="D187">
        <f>B178*(A178^(-1))</f>
        <v>9.8768905760901333</v>
      </c>
      <c r="E187">
        <f t="shared" ref="E187:E192" si="187">(D187/$D$193)*100</f>
        <v>12.771473830900382</v>
      </c>
    </row>
    <row r="188" ht="14.25">
      <c r="D188">
        <f>B179*(A179^(-1))</f>
        <v>16.514797069618705</v>
      </c>
      <c r="E188">
        <f t="shared" si="187"/>
        <v>21.354726669530415</v>
      </c>
    </row>
    <row r="189" ht="14.25">
      <c r="D189">
        <f>B180*(A180^(-1))</f>
        <v>31.295090672329522</v>
      </c>
      <c r="E189">
        <f t="shared" si="187"/>
        <v>40.466625450408728</v>
      </c>
    </row>
    <row r="190" ht="14.25">
      <c r="D190">
        <f>B181*(A181^(-1))</f>
        <v>15.256542898442438</v>
      </c>
      <c r="E190">
        <f t="shared" si="187"/>
        <v>19.727720670425754</v>
      </c>
    </row>
    <row r="191" ht="14.25">
      <c r="D191">
        <f>B182*(A182^(-1))</f>
        <v>3.538722855215521</v>
      </c>
      <c r="E191">
        <f t="shared" si="187"/>
        <v>4.5758030821563365</v>
      </c>
    </row>
    <row r="192" ht="14.25">
      <c r="D192">
        <f>B183*(A183^(-1))</f>
        <v>0.85351411731354898</v>
      </c>
      <c r="E192">
        <f t="shared" si="187"/>
        <v>1.1036502965783745</v>
      </c>
    </row>
    <row r="193" ht="14.25">
      <c r="D193">
        <f>SUM(D187:D192)</f>
        <v>77.335558189009873</v>
      </c>
    </row>
    <row r="194" ht="14.25"/>
    <row r="197" ht="14.25">
      <c r="J197" s="1">
        <v>0.013632986373817707</v>
      </c>
    </row>
    <row r="198" ht="14.25">
      <c r="A198" s="1">
        <v>0.063</v>
      </c>
      <c r="B198" s="1">
        <v>3.0292779925983044</v>
      </c>
      <c r="C198" s="1"/>
      <c r="D198" s="1">
        <f t="shared" ref="D198:D205" si="188">((PI()/6)*A198^3)*B198</f>
        <v>0.00039660610990148616</v>
      </c>
      <c r="E198" s="1">
        <f t="shared" ref="E198:E205" si="189">(D198/$D$206)*100</f>
        <v>0.015184493949723755</v>
      </c>
      <c r="G198" s="1">
        <f t="shared" ref="G198:G205" si="190">E198*(A198^(-0.47))</f>
        <v>0.055681415178932707</v>
      </c>
      <c r="H198" s="1">
        <f t="shared" ref="H198:H205" si="191">(G198/$G$206)*100</f>
        <v>0.037255657645057769</v>
      </c>
      <c r="I198" s="1">
        <f t="shared" ref="I198:I210" si="192">(H198/$H$211)*100</f>
        <v>0.019243946143147863</v>
      </c>
      <c r="J198" s="1">
        <v>0.058621841407458769</v>
      </c>
    </row>
    <row r="199" ht="14.25">
      <c r="A199" s="1">
        <v>0.125</v>
      </c>
      <c r="B199" s="1">
        <v>3.4331875172272603</v>
      </c>
      <c r="C199" s="1"/>
      <c r="D199" s="1">
        <f t="shared" si="188"/>
        <v>0.0035109624617569472</v>
      </c>
      <c r="E199" s="1">
        <f t="shared" si="189"/>
        <v>0.13442099586286735</v>
      </c>
      <c r="G199" s="1">
        <f t="shared" si="190"/>
        <v>0.35720654063943541</v>
      </c>
      <c r="H199" s="1">
        <f t="shared" si="191"/>
        <v>0.23900191013236571</v>
      </c>
      <c r="I199" s="1">
        <f t="shared" si="192"/>
        <v>0.12345346123038702</v>
      </c>
      <c r="J199" s="1">
        <v>0.94340265706905324</v>
      </c>
    </row>
    <row r="200" ht="14.25">
      <c r="A200" s="1">
        <v>0.17999999999999999</v>
      </c>
      <c r="B200" s="1">
        <v>5.2199514139899126</v>
      </c>
      <c r="C200" s="1"/>
      <c r="D200" s="1">
        <f t="shared" si="188"/>
        <v>0.01593979010588634</v>
      </c>
      <c r="E200" s="1">
        <f t="shared" si="189"/>
        <v>0.61027210721190839</v>
      </c>
      <c r="G200" s="1">
        <f t="shared" si="190"/>
        <v>1.3662980338407171</v>
      </c>
      <c r="H200" s="1">
        <f t="shared" si="191"/>
        <v>0.91417094242864028</v>
      </c>
      <c r="I200" s="1">
        <f t="shared" si="192"/>
        <v>0.47220361936252703</v>
      </c>
      <c r="J200" s="1">
        <v>4.0517235503022997</v>
      </c>
    </row>
    <row r="201" ht="14.25">
      <c r="A201" s="1">
        <v>0.25</v>
      </c>
      <c r="B201" s="1">
        <v>5.4761039040888093</v>
      </c>
      <c r="C201" s="1"/>
      <c r="D201" s="1">
        <f t="shared" si="188"/>
        <v>0.044801270300468196</v>
      </c>
      <c r="E201" s="1">
        <f t="shared" si="189"/>
        <v>1.7152650976213533</v>
      </c>
      <c r="G201" s="1">
        <f t="shared" si="190"/>
        <v>3.2907845265582218</v>
      </c>
      <c r="H201" s="1">
        <f t="shared" si="191"/>
        <v>2.2018179909962665</v>
      </c>
      <c r="I201" s="1">
        <f t="shared" si="192"/>
        <v>1.1373216717694175</v>
      </c>
      <c r="J201" s="1">
        <v>7.0291677743468099</v>
      </c>
    </row>
    <row r="202" ht="14.25">
      <c r="A202" s="1">
        <v>0.29999999999999999</v>
      </c>
      <c r="B202" s="1">
        <v>7.7180495395351931</v>
      </c>
      <c r="C202" s="1"/>
      <c r="D202" s="1">
        <f t="shared" si="188"/>
        <v>0.10911135480050631</v>
      </c>
      <c r="E202" s="1">
        <f t="shared" si="189"/>
        <v>4.1774462507044738</v>
      </c>
      <c r="G202" s="1">
        <f t="shared" si="190"/>
        <v>7.3563753591673979</v>
      </c>
      <c r="H202" s="1">
        <f t="shared" si="191"/>
        <v>4.9220480659294319</v>
      </c>
      <c r="I202" s="1">
        <f t="shared" si="192"/>
        <v>2.5424226515377679</v>
      </c>
      <c r="J202" s="1">
        <v>6.5042977989543447</v>
      </c>
    </row>
    <row r="203" ht="14.25">
      <c r="A203" s="1">
        <v>0.35499999999999998</v>
      </c>
      <c r="B203" s="1">
        <v>18.579106726431061</v>
      </c>
      <c r="C203" s="1"/>
      <c r="D203" s="1">
        <f t="shared" si="188"/>
        <v>0.43521966565914449</v>
      </c>
      <c r="E203" s="1">
        <f t="shared" si="189"/>
        <v>16.662855702459037</v>
      </c>
      <c r="G203" s="1">
        <f t="shared" si="190"/>
        <v>27.110785911828771</v>
      </c>
      <c r="H203" s="1">
        <f t="shared" si="191"/>
        <v>18.139448416923443</v>
      </c>
      <c r="I203" s="1">
        <f t="shared" si="192"/>
        <v>9.3697062531384621</v>
      </c>
      <c r="J203" s="1">
        <v>8.7217030326578211</v>
      </c>
    </row>
    <row r="204" ht="14.25">
      <c r="A204" s="1">
        <v>0.42499999999999999</v>
      </c>
      <c r="B204" s="1">
        <v>21.891903220556344</v>
      </c>
      <c r="C204" s="1"/>
      <c r="D204" s="1">
        <f t="shared" si="188"/>
        <v>0.87993163586253431</v>
      </c>
      <c r="E204" s="1">
        <f t="shared" si="189"/>
        <v>33.689134552778384</v>
      </c>
      <c r="G204" s="1">
        <f t="shared" si="190"/>
        <v>50.367112899977741</v>
      </c>
      <c r="H204" s="1">
        <f t="shared" si="191"/>
        <v>33.699932172009696</v>
      </c>
      <c r="I204" s="1">
        <f t="shared" si="192"/>
        <v>17.407280416962962</v>
      </c>
      <c r="J204" s="1">
        <v>5.5758914268965176</v>
      </c>
    </row>
    <row r="205" ht="14.25">
      <c r="A205" s="1">
        <v>0.5</v>
      </c>
      <c r="B205" s="1">
        <v>17.158236358341178</v>
      </c>
      <c r="D205" s="1">
        <f t="shared" si="188"/>
        <v>1.1230039435817067</v>
      </c>
      <c r="E205" s="1">
        <f t="shared" si="189"/>
        <v>42.995420799412258</v>
      </c>
      <c r="G205" s="1">
        <f t="shared" si="190"/>
        <v>59.553364434679295</v>
      </c>
      <c r="H205" s="1">
        <f t="shared" si="191"/>
        <v>39.846324843935093</v>
      </c>
      <c r="I205" s="1">
        <f t="shared" si="192"/>
        <v>20.582123032279455</v>
      </c>
      <c r="J205" s="1">
        <v>11.472158033578042</v>
      </c>
    </row>
    <row r="206" ht="14.25">
      <c r="B206">
        <f>AVERAGE(B205,B208)</f>
        <v>10.444324528765861</v>
      </c>
      <c r="D206" s="1">
        <f>SUM(D198:D205)</f>
        <v>2.6119152288819047</v>
      </c>
      <c r="E206" s="1"/>
      <c r="G206" s="1">
        <f>SUM(G198:G205)</f>
        <v>149.45760912187052</v>
      </c>
      <c r="H206">
        <v>14.227736904193044</v>
      </c>
      <c r="I206" s="1">
        <f t="shared" si="192"/>
        <v>7.3491603699952268</v>
      </c>
      <c r="J206" s="1">
        <v>9.0727524317839361</v>
      </c>
    </row>
    <row r="207" ht="14.25">
      <c r="H207">
        <v>36.11633178549905</v>
      </c>
      <c r="I207" s="1">
        <f t="shared" si="192"/>
        <v>18.655441554402476</v>
      </c>
      <c r="J207" s="1">
        <v>22.934091327375722</v>
      </c>
    </row>
    <row r="208" ht="14.25">
      <c r="A208" s="1">
        <v>0.5</v>
      </c>
      <c r="B208" s="1">
        <v>3.7304126991905462</v>
      </c>
      <c r="D208" s="1">
        <f t="shared" ref="D208:D213" si="193">B208*(A208^(-0.47))</f>
        <v>5.1670299496100558</v>
      </c>
      <c r="E208" s="1">
        <f t="shared" ref="E208:E213" si="194">(D208/$D$214)*100</f>
        <v>6.4032326429925943</v>
      </c>
      <c r="H208">
        <v>28.766619309268648</v>
      </c>
      <c r="I208" s="1">
        <f t="shared" si="192"/>
        <v>14.859039074872967</v>
      </c>
      <c r="J208" s="1">
        <v>15.122390135171045</v>
      </c>
    </row>
    <row r="209" ht="14.25">
      <c r="A209" s="1">
        <v>0.70999999999999996</v>
      </c>
      <c r="B209" s="1">
        <v>9.7739237704336173</v>
      </c>
      <c r="D209" s="1">
        <f t="shared" si="193"/>
        <v>11.480942017558792</v>
      </c>
      <c r="E209" s="1">
        <f t="shared" si="194"/>
        <v>14.227736904193044</v>
      </c>
      <c r="H209">
        <v>10.75180408878661</v>
      </c>
      <c r="I209" s="1">
        <f t="shared" si="192"/>
        <v>5.5537105477383575</v>
      </c>
      <c r="J209" s="1">
        <v>6.833534419882402</v>
      </c>
    </row>
    <row r="210" ht="14.25">
      <c r="A210" s="1">
        <v>1</v>
      </c>
      <c r="B210" s="1">
        <v>29.143743232560702</v>
      </c>
      <c r="D210" s="1">
        <f t="shared" si="193"/>
        <v>29.143743232560702</v>
      </c>
      <c r="E210" s="1">
        <f t="shared" si="194"/>
        <v>36.11633178549905</v>
      </c>
      <c r="H210">
        <v>3.7342752692600434</v>
      </c>
      <c r="I210" s="1">
        <f t="shared" si="192"/>
        <v>1.9288934005668341</v>
      </c>
      <c r="J210" s="1">
        <v>1.6666325842007259</v>
      </c>
    </row>
    <row r="211" ht="14.25">
      <c r="A211" s="1">
        <v>2</v>
      </c>
      <c r="B211" s="1">
        <v>32.152490745405551</v>
      </c>
      <c r="D211" s="1">
        <f t="shared" si="193"/>
        <v>23.212960048028972</v>
      </c>
      <c r="E211" s="1">
        <f t="shared" si="194"/>
        <v>28.766619309268648</v>
      </c>
      <c r="H211">
        <f>SUM(H198:H210)</f>
        <v>193.59676735700742</v>
      </c>
    </row>
    <row r="212" ht="14.25">
      <c r="A212" s="1">
        <v>4</v>
      </c>
      <c r="B212" s="1">
        <v>16.645285026514472</v>
      </c>
      <c r="D212" s="1">
        <f t="shared" si="193"/>
        <v>8.676069859791367</v>
      </c>
      <c r="E212" s="1">
        <f t="shared" si="194"/>
        <v>10.75180408878661</v>
      </c>
    </row>
    <row r="213" ht="14.25">
      <c r="A213" s="1">
        <v>8</v>
      </c>
      <c r="B213" s="1">
        <v>8.0075621902027532</v>
      </c>
      <c r="D213" s="1">
        <f t="shared" si="193"/>
        <v>3.0133392353736341</v>
      </c>
      <c r="E213" s="1">
        <f t="shared" si="194"/>
        <v>3.7342752692600434</v>
      </c>
    </row>
    <row r="214" ht="14.25">
      <c r="D214" s="1">
        <f>SUM(D208:D213)</f>
        <v>80.694084342923531</v>
      </c>
      <c r="E214" s="1"/>
    </row>
    <row r="216" ht="14.25"/>
    <row r="217" ht="14.25">
      <c r="B217" s="19">
        <v>0.013632986373817707</v>
      </c>
      <c r="C217" s="19">
        <v>0.058621841407458769</v>
      </c>
      <c r="D217" s="19">
        <v>0.94340265706905324</v>
      </c>
      <c r="E217" s="19">
        <v>4.0517235503022997</v>
      </c>
      <c r="F217" s="19">
        <v>7.0291677743468099</v>
      </c>
      <c r="G217" s="19">
        <v>6.5042977989543447</v>
      </c>
      <c r="H217" s="19">
        <v>8.7217030326578211</v>
      </c>
      <c r="I217" s="19">
        <v>5.5758914268965176</v>
      </c>
      <c r="J217" s="19">
        <v>11.472158033578042</v>
      </c>
      <c r="K217" s="19">
        <v>9.0727524317839361</v>
      </c>
      <c r="L217" s="19">
        <v>22.934091327375722</v>
      </c>
      <c r="M217" s="19">
        <v>15.122390135171045</v>
      </c>
      <c r="N217" s="19">
        <v>6.833534419882402</v>
      </c>
      <c r="O217" s="19">
        <v>1.6666325842007259</v>
      </c>
    </row>
    <row r="218" ht="14.25">
      <c r="A218" s="1"/>
      <c r="B218" s="7">
        <v>0</v>
      </c>
      <c r="C218" s="7">
        <v>0.67525918712698541</v>
      </c>
      <c r="D218" s="7">
        <v>3.2596411197497206</v>
      </c>
      <c r="E218" s="7">
        <v>5.1990892829721567</v>
      </c>
      <c r="F218" s="7">
        <v>5.2465026872193903</v>
      </c>
      <c r="G218" s="7">
        <v>7.1083592324838465</v>
      </c>
      <c r="H218" s="7">
        <v>7.0226628441730918</v>
      </c>
      <c r="I218" s="19">
        <v>9.7443603720346825</v>
      </c>
      <c r="J218" s="19">
        <v>15.042260998232265</v>
      </c>
      <c r="K218" s="19">
        <v>12.246218126803562</v>
      </c>
      <c r="L218" s="7">
        <v>20.479665532770021</v>
      </c>
      <c r="M218" s="7">
        <v>10.336722581162292</v>
      </c>
      <c r="N218" s="7">
        <v>2.9480215774224399</v>
      </c>
      <c r="O218" s="7">
        <v>0.69123645784954457</v>
      </c>
    </row>
    <row r="219" ht="14.25">
      <c r="A219" s="1"/>
      <c r="B219" s="7"/>
      <c r="C219" s="7"/>
      <c r="D219" s="7"/>
      <c r="E219" s="7"/>
      <c r="F219" s="7"/>
      <c r="G219" s="7"/>
      <c r="H219" s="7"/>
      <c r="I219" s="19"/>
      <c r="J219" s="19"/>
      <c r="K219" s="19"/>
      <c r="L219" s="7"/>
      <c r="M219" s="7"/>
      <c r="N219" s="7"/>
      <c r="O219" s="7"/>
    </row>
    <row r="220" ht="14.25">
      <c r="A220" s="1"/>
      <c r="B220" s="20">
        <f>B218+C220</f>
        <v>100</v>
      </c>
      <c r="C220" s="20">
        <f>C218+D220</f>
        <v>100</v>
      </c>
      <c r="D220" s="20">
        <f>D218+E220</f>
        <v>99.324740812873017</v>
      </c>
      <c r="E220" s="20">
        <f>E218+F220</f>
        <v>96.065099693123301</v>
      </c>
      <c r="F220" s="20">
        <f>F218+G220</f>
        <v>90.866010410151148</v>
      </c>
      <c r="G220" s="20">
        <f>G218+H220</f>
        <v>85.619507722931758</v>
      </c>
      <c r="H220" s="20">
        <f>H218+I220</f>
        <v>78.511148490447908</v>
      </c>
      <c r="I220" s="20">
        <f>I218+J220</f>
        <v>71.48848564627481</v>
      </c>
      <c r="J220" s="20">
        <f>J218+K220</f>
        <v>61.744125274240126</v>
      </c>
      <c r="K220" s="20">
        <f>K218+L220</f>
        <v>46.701864276007861</v>
      </c>
      <c r="L220" s="20">
        <f>L218+M220</f>
        <v>34.455646149204298</v>
      </c>
      <c r="M220" s="20">
        <f>M218+N220</f>
        <v>13.975980616434276</v>
      </c>
      <c r="N220" s="7">
        <f>N218+O220</f>
        <v>3.6392580352719843</v>
      </c>
      <c r="O220" s="7">
        <f>O218</f>
        <v>0.69123645784954457</v>
      </c>
    </row>
    <row r="221" ht="14.25">
      <c r="A221" s="1"/>
      <c r="B221" s="7">
        <f>100-B220</f>
        <v>0</v>
      </c>
      <c r="C221" s="20">
        <f>100-C220</f>
        <v>0</v>
      </c>
      <c r="D221" s="20">
        <f>100-D220</f>
        <v>0.67525918712698285</v>
      </c>
      <c r="E221" s="20">
        <f>100-E220</f>
        <v>3.934900306876699</v>
      </c>
      <c r="F221" s="20">
        <f>100-F220</f>
        <v>9.1339895898488521</v>
      </c>
      <c r="G221" s="20">
        <f>100-G220</f>
        <v>14.380492277068242</v>
      </c>
      <c r="H221" s="20">
        <f>100-H220</f>
        <v>21.488851509552092</v>
      </c>
      <c r="I221" s="20">
        <f>100-I220</f>
        <v>28.51151435372519</v>
      </c>
      <c r="J221" s="20">
        <f>100-J220</f>
        <v>38.255874725759874</v>
      </c>
      <c r="K221" s="20">
        <f>100-K220</f>
        <v>53.298135723992139</v>
      </c>
      <c r="L221" s="20">
        <f>100-L220</f>
        <v>65.544353850795702</v>
      </c>
      <c r="M221" s="20">
        <f>100-M220</f>
        <v>86.024019383565729</v>
      </c>
      <c r="N221" s="20">
        <f>100-N220</f>
        <v>96.360741964728021</v>
      </c>
      <c r="O221" s="20">
        <f>100-O220</f>
        <v>99.308763542150459</v>
      </c>
    </row>
    <row r="222" ht="14.25">
      <c r="A222" s="1"/>
      <c r="B222" s="7"/>
      <c r="C222" s="7"/>
      <c r="D222" s="7"/>
      <c r="E222" s="7"/>
      <c r="F222" s="7"/>
      <c r="G222" s="7"/>
      <c r="H222" s="7"/>
      <c r="I222" s="19"/>
      <c r="J222" s="19"/>
      <c r="K222" s="19"/>
      <c r="L222" s="7"/>
      <c r="M222" s="7"/>
      <c r="N222" s="7"/>
      <c r="O222" s="7"/>
    </row>
    <row r="223" ht="14.25">
      <c r="A223" s="1"/>
      <c r="B223" s="7">
        <v>0</v>
      </c>
      <c r="C223" s="7">
        <v>0</v>
      </c>
      <c r="D223" s="7">
        <v>0.67525918712698285</v>
      </c>
      <c r="E223" s="7">
        <v>3.9349003068766986</v>
      </c>
      <c r="F223" s="7">
        <v>9.1339895898488521</v>
      </c>
      <c r="G223" s="7">
        <v>14.380492277068242</v>
      </c>
      <c r="H223" s="7">
        <v>21.488851509552088</v>
      </c>
      <c r="I223" s="7">
        <v>28.51151435372519</v>
      </c>
      <c r="J223" s="7">
        <v>38.255874725759867</v>
      </c>
      <c r="K223" s="7">
        <v>53.298135723992139</v>
      </c>
      <c r="L223" s="7">
        <v>65.544353850795702</v>
      </c>
      <c r="M223" s="7">
        <v>86.024019383565729</v>
      </c>
      <c r="N223" s="7">
        <v>96.360741964728007</v>
      </c>
      <c r="O223" s="7">
        <v>99.308763542150459</v>
      </c>
    </row>
    <row r="224" ht="14.25">
      <c r="A224" s="1"/>
      <c r="B224" s="19">
        <v>0</v>
      </c>
      <c r="C224" s="19">
        <v>0.013632986373821154</v>
      </c>
      <c r="D224" s="19">
        <v>0.072254827781279118</v>
      </c>
      <c r="E224" s="19">
        <v>1.0156574848503368</v>
      </c>
      <c r="F224" s="19">
        <v>5.0673810351526356</v>
      </c>
      <c r="G224" s="19">
        <v>12.096548809499453</v>
      </c>
      <c r="H224" s="19">
        <v>18.600846608453793</v>
      </c>
      <c r="I224" s="19">
        <v>27.322549641111607</v>
      </c>
      <c r="J224" s="19">
        <v>32.898441068008125</v>
      </c>
      <c r="K224" s="19">
        <v>44.370599101586166</v>
      </c>
      <c r="L224" s="19">
        <v>53.443351533370105</v>
      </c>
      <c r="M224" s="19">
        <v>76.37744286074583</v>
      </c>
      <c r="N224" s="19">
        <v>91.499832995916876</v>
      </c>
      <c r="O224" s="19">
        <v>98.333367415799273</v>
      </c>
    </row>
    <row r="225" ht="14.25">
      <c r="A225" s="1"/>
    </row>
    <row r="226" ht="14.25">
      <c r="A226" s="1"/>
      <c r="B226" s="7"/>
      <c r="C226" s="7"/>
      <c r="D226" s="7"/>
      <c r="E226" s="7"/>
      <c r="F226" s="7"/>
      <c r="G226" s="7"/>
      <c r="H226" s="7"/>
      <c r="I226" s="19"/>
      <c r="J226" s="19"/>
      <c r="K226" s="19"/>
      <c r="L226" s="7"/>
      <c r="M226" s="7"/>
      <c r="N226" s="7"/>
      <c r="O226" s="7"/>
    </row>
    <row r="227" ht="14.25">
      <c r="A227" s="1"/>
      <c r="B227" s="7"/>
      <c r="C227" s="7"/>
      <c r="D227" s="7"/>
      <c r="E227" s="7"/>
      <c r="F227" s="7"/>
      <c r="G227" s="7"/>
      <c r="H227" s="7"/>
      <c r="I227" s="19"/>
      <c r="J227" s="19"/>
      <c r="K227" s="19"/>
      <c r="L227" s="7"/>
      <c r="M227" s="7"/>
      <c r="N227" s="7"/>
      <c r="O227" s="7"/>
    </row>
    <row r="228" ht="14.25">
      <c r="A228" s="1"/>
      <c r="B228" s="7"/>
      <c r="C228" s="7"/>
      <c r="D228" s="7"/>
      <c r="E228" s="7"/>
      <c r="F228" s="7"/>
      <c r="G228" s="7"/>
      <c r="H228" s="7"/>
      <c r="I228" s="19"/>
      <c r="J228" s="19"/>
      <c r="K228" s="19"/>
      <c r="L228" s="7"/>
      <c r="M228" s="7"/>
      <c r="N228" s="7"/>
      <c r="O228" s="7"/>
    </row>
    <row r="229" ht="14.25">
      <c r="A229" s="1"/>
      <c r="B229" s="7"/>
      <c r="C229" s="7"/>
      <c r="D229" s="7"/>
      <c r="E229" s="7"/>
      <c r="F229" s="7"/>
      <c r="G229" s="7"/>
      <c r="H229" s="7"/>
      <c r="I229" s="19"/>
      <c r="J229" s="19"/>
      <c r="K229" s="19"/>
      <c r="L229" s="7"/>
      <c r="M229" s="7"/>
      <c r="N229" s="7"/>
      <c r="O229" s="7"/>
    </row>
    <row r="230" ht="14.25">
      <c r="A230" s="1"/>
      <c r="B230" s="7"/>
      <c r="C230" s="7"/>
      <c r="D230" s="7"/>
      <c r="E230" s="7"/>
      <c r="F230" s="7"/>
      <c r="G230" s="7"/>
      <c r="H230" s="7"/>
      <c r="I230" s="19"/>
      <c r="J230" s="19"/>
      <c r="K230" s="19"/>
      <c r="L230" s="7"/>
      <c r="M230" s="7"/>
      <c r="N230" s="7"/>
      <c r="O230" s="7"/>
    </row>
    <row r="231" ht="14.25">
      <c r="A231" s="1"/>
      <c r="B231" s="7"/>
      <c r="C231" s="7"/>
      <c r="D231" s="7"/>
      <c r="E231" s="7"/>
      <c r="F231" s="7"/>
      <c r="G231" s="7"/>
      <c r="H231" s="7"/>
      <c r="I231" s="19"/>
      <c r="J231" s="19"/>
      <c r="K231" s="19"/>
      <c r="L231" s="7"/>
      <c r="M231" s="7"/>
      <c r="N231" s="7"/>
      <c r="O231" s="7"/>
    </row>
    <row r="232" ht="14.25">
      <c r="A232" s="1"/>
      <c r="B232" s="1"/>
      <c r="D232" s="2"/>
      <c r="E232" s="1"/>
      <c r="G232" s="1"/>
      <c r="H232" s="2"/>
      <c r="I232" s="1"/>
    </row>
    <row r="233" ht="14.25">
      <c r="A233" s="1"/>
      <c r="B233" s="1"/>
      <c r="D233" s="2"/>
      <c r="E233" s="1"/>
      <c r="I233" s="1"/>
    </row>
    <row r="234" ht="14.25">
      <c r="I234" s="1"/>
    </row>
    <row r="235" ht="14.25">
      <c r="I235" s="1"/>
    </row>
    <row r="236" ht="14.25">
      <c r="I236" s="1"/>
    </row>
    <row r="237" ht="14.25">
      <c r="I237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4" max="4" width="11.78125"/>
    <col bestFit="1" min="11" max="12" width="11.78125"/>
  </cols>
  <sheetData>
    <row r="1" ht="14.25">
      <c r="A1" s="1"/>
      <c r="B1" s="1"/>
      <c r="C1" s="1">
        <v>0.00265</v>
      </c>
      <c r="D1" s="1">
        <v>0.00084900000000000004</v>
      </c>
      <c r="E1" s="1"/>
      <c r="F1" s="1"/>
      <c r="G1" s="1"/>
      <c r="H1" s="1"/>
    </row>
    <row r="2" ht="14.25">
      <c r="A2" s="1"/>
      <c r="B2" s="1"/>
      <c r="C2" s="1"/>
      <c r="D2" s="1" t="s">
        <v>15</v>
      </c>
      <c r="E2" s="1"/>
      <c r="F2" s="1" t="s">
        <v>16</v>
      </c>
      <c r="G2" s="1"/>
      <c r="H2" s="1" t="s">
        <v>3</v>
      </c>
      <c r="R2" s="1">
        <v>0.050257225618398502</v>
      </c>
    </row>
    <row r="3" ht="14.25">
      <c r="A3" s="1">
        <v>0.063</v>
      </c>
      <c r="B3" s="1">
        <f t="shared" ref="B3:B9" si="195">(PI()/6)*(A3)^3</f>
        <v>0.00013092430304202784</v>
      </c>
      <c r="C3" s="1"/>
      <c r="D3" s="1">
        <f t="shared" ref="D3:D9" si="196">B3*$C$1</f>
        <v>3.4694940306137376e-07</v>
      </c>
      <c r="E3" s="1"/>
      <c r="F3" s="1">
        <f t="shared" ref="F3:F9" si="197">PI()*(A3/2)^2</f>
        <v>0.0031172453105244723</v>
      </c>
      <c r="G3" s="1"/>
      <c r="H3" s="1">
        <v>1.8598779044514815</v>
      </c>
      <c r="I3">
        <f t="shared" ref="I3:I9" si="198">H3/100</f>
        <v>0.018598779044514815</v>
      </c>
      <c r="K3">
        <f t="shared" ref="K3:K9" si="199">(I3/F3)*D3</f>
        <v>2.0700441076544991e-06</v>
      </c>
      <c r="L3">
        <f t="shared" ref="L3:L9" si="200">(K3/$K$16)*100</f>
        <v>0.24905442078123133</v>
      </c>
      <c r="N3" s="1">
        <v>0.024638317202921391</v>
      </c>
      <c r="P3">
        <f t="shared" ref="P3:P9" si="201">L3*A3^(-0.47)</f>
        <v>0.913280524960836</v>
      </c>
      <c r="Q3" s="1">
        <f t="shared" ref="Q3:Q9" si="202">(P3/$P$16)*100</f>
        <v>0.93203508067511565</v>
      </c>
      <c r="R3" s="1">
        <v>0.35088681159024299</v>
      </c>
      <c r="S3" s="1">
        <v>4.1120162107012028</v>
      </c>
      <c r="T3" s="1">
        <v>2.1146301018921365</v>
      </c>
      <c r="W3" s="1">
        <v>2.1146301018921365</v>
      </c>
    </row>
    <row r="4" ht="14.25">
      <c r="A4" s="1">
        <v>0.125</v>
      </c>
      <c r="B4" s="1">
        <f t="shared" si="195"/>
        <v>0.0010226538585904274</v>
      </c>
      <c r="C4" s="1"/>
      <c r="D4" s="1">
        <f t="shared" si="196"/>
        <v>2.7100327252646325e-06</v>
      </c>
      <c r="E4" s="1"/>
      <c r="F4" s="1">
        <f t="shared" si="197"/>
        <v>0.012271846303085129</v>
      </c>
      <c r="G4" s="1"/>
      <c r="H4" s="1">
        <v>1.7754458103888922</v>
      </c>
      <c r="I4">
        <f t="shared" si="198"/>
        <v>0.017754458103888923</v>
      </c>
      <c r="K4">
        <f t="shared" si="199"/>
        <v>3.9207761646088034e-06</v>
      </c>
      <c r="L4">
        <f t="shared" si="200"/>
        <v>0.47172262324203768</v>
      </c>
      <c r="N4" s="1">
        <v>0.72221067301102448</v>
      </c>
      <c r="P4" s="2">
        <f t="shared" si="201"/>
        <v>1.2535423153801775</v>
      </c>
      <c r="Q4" s="1">
        <f t="shared" si="202"/>
        <v>1.2792842736848427</v>
      </c>
      <c r="R4" s="1">
        <v>2.6937872931458324</v>
      </c>
      <c r="S4" s="1">
        <v>3.7357386017777507</v>
      </c>
      <c r="T4" s="1">
        <v>1.8702360188400351</v>
      </c>
      <c r="W4" s="1">
        <v>1.8702360188400351</v>
      </c>
    </row>
    <row r="5" ht="14.25">
      <c r="A5" s="1">
        <v>0.17999999999999999</v>
      </c>
      <c r="B5" s="1">
        <f t="shared" si="195"/>
        <v>0.0030536280592892784</v>
      </c>
      <c r="C5" s="1"/>
      <c r="D5" s="1">
        <f t="shared" si="196"/>
        <v>8.0921143571165885e-06</v>
      </c>
      <c r="E5" s="1"/>
      <c r="F5" s="1">
        <f t="shared" si="197"/>
        <v>0.025446900494077322</v>
      </c>
      <c r="G5" s="1"/>
      <c r="H5" s="1">
        <v>2.2699770828611654</v>
      </c>
      <c r="I5">
        <f t="shared" si="198"/>
        <v>0.022699770828611653</v>
      </c>
      <c r="K5">
        <f t="shared" si="199"/>
        <v>7.2185271234985058e-06</v>
      </c>
      <c r="L5">
        <f t="shared" si="200"/>
        <v>0.86848685252101465</v>
      </c>
      <c r="N5" s="1">
        <v>6.8140346014367195</v>
      </c>
      <c r="P5" s="2">
        <f t="shared" si="201"/>
        <v>1.9443980234278362</v>
      </c>
      <c r="Q5" s="1">
        <f t="shared" si="202"/>
        <v>1.9843269609935161</v>
      </c>
      <c r="R5" s="1">
        <v>5.7201860431115747</v>
      </c>
      <c r="S5" s="1">
        <v>4.8454924246901721</v>
      </c>
      <c r="T5" s="1">
        <v>2.3607239635427826</v>
      </c>
      <c r="W5" s="1">
        <v>2.3607239635427826</v>
      </c>
    </row>
    <row r="6" ht="14.25">
      <c r="A6" s="1">
        <v>0.25</v>
      </c>
      <c r="B6" s="1">
        <f t="shared" si="195"/>
        <v>0.008181230868723419</v>
      </c>
      <c r="C6" s="1"/>
      <c r="D6" s="1">
        <f t="shared" si="196"/>
        <v>2.168026180211706e-05</v>
      </c>
      <c r="E6" s="1"/>
      <c r="F6" s="1">
        <f t="shared" si="197"/>
        <v>0.049087385212340517</v>
      </c>
      <c r="G6" s="1"/>
      <c r="H6" s="1">
        <v>1.6430595626727682</v>
      </c>
      <c r="I6">
        <f t="shared" si="198"/>
        <v>0.016430595626727683</v>
      </c>
      <c r="K6">
        <f t="shared" si="199"/>
        <v>7.2568464018047251e-06</v>
      </c>
      <c r="L6">
        <f t="shared" si="200"/>
        <v>0.8730971821405723</v>
      </c>
      <c r="N6" s="1">
        <v>14.190900761477982</v>
      </c>
      <c r="P6" s="2">
        <f t="shared" si="201"/>
        <v>1.6750615990228921</v>
      </c>
      <c r="Q6" s="1">
        <f t="shared" si="202"/>
        <v>1.7094596128041146</v>
      </c>
      <c r="R6" s="1">
        <v>5.1810630773869999</v>
      </c>
      <c r="S6" s="1">
        <v>3.425899918512195</v>
      </c>
      <c r="T6" s="1">
        <v>2.0032837915714041</v>
      </c>
      <c r="W6" s="1">
        <v>2.0032837915714041</v>
      </c>
    </row>
    <row r="7" ht="14.25">
      <c r="A7" s="1">
        <v>0.29999999999999999</v>
      </c>
      <c r="B7" s="1">
        <f t="shared" si="195"/>
        <v>0.014137166941154067</v>
      </c>
      <c r="C7" s="1"/>
      <c r="D7" s="1">
        <f t="shared" si="196"/>
        <v>3.7463492394058277e-05</v>
      </c>
      <c r="E7" s="1"/>
      <c r="F7" s="1">
        <f t="shared" si="197"/>
        <v>0.070685834705770348</v>
      </c>
      <c r="G7" s="1"/>
      <c r="H7" s="1">
        <v>1.7831962515967814</v>
      </c>
      <c r="I7">
        <f t="shared" si="198"/>
        <v>0.017831962515967813</v>
      </c>
      <c r="K7">
        <f t="shared" si="199"/>
        <v>9.4509401334629401e-06</v>
      </c>
      <c r="L7">
        <f t="shared" si="200"/>
        <v>1.1370764574889758</v>
      </c>
      <c r="N7" s="1">
        <v>13.443281823851441</v>
      </c>
      <c r="P7" s="2">
        <f t="shared" si="201"/>
        <v>2.0023623839446518</v>
      </c>
      <c r="Q7" s="1">
        <f t="shared" si="202"/>
        <v>2.043481641241284</v>
      </c>
      <c r="R7" s="1">
        <v>4.5359430539945569</v>
      </c>
      <c r="S7" s="1">
        <v>3.805236773964741</v>
      </c>
      <c r="T7" s="1">
        <v>2.0051459689237268</v>
      </c>
      <c r="W7" s="1">
        <v>2.0051459689237268</v>
      </c>
    </row>
    <row r="8" ht="14.25">
      <c r="A8" s="1">
        <v>0.35499999999999998</v>
      </c>
      <c r="B8" s="1">
        <f t="shared" si="195"/>
        <v>0.02342522017164534</v>
      </c>
      <c r="C8" s="1"/>
      <c r="D8" s="1">
        <f t="shared" si="196"/>
        <v>6.2076833454860147e-05</v>
      </c>
      <c r="E8" s="1"/>
      <c r="F8" s="1">
        <f t="shared" si="197"/>
        <v>0.098979803542163416</v>
      </c>
      <c r="G8" s="1"/>
      <c r="H8" s="1">
        <v>2.3142686508490318</v>
      </c>
      <c r="I8">
        <f t="shared" si="198"/>
        <v>0.023142686508490318</v>
      </c>
      <c r="K8">
        <f t="shared" si="199"/>
        <v>1.451432155524151e-05</v>
      </c>
      <c r="L8">
        <f t="shared" si="200"/>
        <v>1.7462700116419709</v>
      </c>
      <c r="N8" s="1">
        <v>13.40709429545961</v>
      </c>
      <c r="P8" s="2">
        <f t="shared" si="201"/>
        <v>2.8412148118695861</v>
      </c>
      <c r="Q8" s="1">
        <f t="shared" si="202"/>
        <v>2.8995602161885166</v>
      </c>
      <c r="R8" s="1">
        <v>7.7450953516635073</v>
      </c>
      <c r="S8" s="1">
        <v>4.8426768746335256</v>
      </c>
      <c r="T8" s="1">
        <v>2.3796037635371192</v>
      </c>
      <c r="W8" s="1">
        <v>2.3796037635371192</v>
      </c>
    </row>
    <row r="9" ht="14.25">
      <c r="A9" s="1">
        <v>0.42499999999999999</v>
      </c>
      <c r="B9" s="1">
        <f t="shared" si="195"/>
        <v>0.040194387258038151</v>
      </c>
      <c r="C9" s="1"/>
      <c r="D9" s="1">
        <f t="shared" si="196"/>
        <v>0.0001065151262338011</v>
      </c>
      <c r="E9" s="1"/>
      <c r="F9" s="1">
        <f t="shared" si="197"/>
        <v>0.14186254326366407</v>
      </c>
      <c r="G9" s="1"/>
      <c r="H9" s="1">
        <v>2.4937269047125286</v>
      </c>
      <c r="I9">
        <f t="shared" si="198"/>
        <v>0.024937269047125284</v>
      </c>
      <c r="K9">
        <f t="shared" si="199"/>
        <v>1.8723732842883234e-05</v>
      </c>
      <c r="L9">
        <f t="shared" si="200"/>
        <v>2.2527193603282964</v>
      </c>
      <c r="N9" s="1">
        <v>8.6619083916568531</v>
      </c>
      <c r="P9" s="2">
        <f t="shared" si="201"/>
        <v>3.3679396001065722</v>
      </c>
      <c r="Q9" s="1">
        <f t="shared" si="202"/>
        <v>3.437101494120721</v>
      </c>
      <c r="R9" s="1">
        <v>5.4871752697899154</v>
      </c>
      <c r="S9" s="1">
        <v>5.0741282049745129</v>
      </c>
      <c r="T9" s="1">
        <v>2.6909582696621781</v>
      </c>
      <c r="W9" s="1">
        <v>2.6909582696621781</v>
      </c>
    </row>
    <row r="10" ht="14.25">
      <c r="A10" s="1">
        <v>0.5</v>
      </c>
      <c r="B10" s="1">
        <f t="shared" ref="B10:B11" si="203">(PI()/6)*(A10)^3</f>
        <v>0.065449846949787352</v>
      </c>
      <c r="C10" s="1"/>
      <c r="D10" s="1">
        <f t="shared" ref="D10:D11" si="204">B10*$C$1</f>
        <v>0.00017344209441693648</v>
      </c>
      <c r="E10" s="1"/>
      <c r="F10" s="1">
        <f t="shared" ref="F10:F11" si="205">PI()*(A10/2)^2</f>
        <v>0.19634954084936207</v>
      </c>
      <c r="G10" s="1"/>
      <c r="H10" s="1">
        <v>6.9202569123616264</v>
      </c>
      <c r="I10">
        <f t="shared" ref="I10:I15" si="206">H10/100</f>
        <v>0.069202569123616262</v>
      </c>
      <c r="K10">
        <f t="shared" ref="K10:K15" si="207">(I10/F10)*D10</f>
        <v>6.1128936059194364e-05</v>
      </c>
      <c r="L10">
        <f t="shared" ref="L10:L15" si="208">(K10/$K$16)*100</f>
        <v>7.3546412402032812</v>
      </c>
      <c r="N10" s="1">
        <v>16.276688302188976</v>
      </c>
      <c r="P10" s="2">
        <f t="shared" ref="P10:P15" si="209">L10*A10^(-0.47)</f>
        <v>10.186983216364638</v>
      </c>
      <c r="Q10" s="1">
        <f t="shared" ref="Q10:Q15" si="210">(P10/$P$16)*100</f>
        <v>10.396176710663593</v>
      </c>
      <c r="R10" s="1">
        <v>23.004102817145927</v>
      </c>
      <c r="S10" s="1">
        <v>13.571759030342164</v>
      </c>
      <c r="T10" s="1">
        <v>6.6329817450794497</v>
      </c>
      <c r="W10" s="1">
        <v>6.6329817450794497</v>
      </c>
    </row>
    <row r="11" ht="14.25">
      <c r="A11" s="1">
        <v>0.70999999999999996</v>
      </c>
      <c r="B11" s="1">
        <f t="shared" si="203"/>
        <v>0.18740176137316272</v>
      </c>
      <c r="C11" s="1"/>
      <c r="D11" s="1">
        <f t="shared" si="204"/>
        <v>0.00049661466763888118</v>
      </c>
      <c r="E11" s="1"/>
      <c r="F11" s="1">
        <f t="shared" si="205"/>
        <v>0.39591921416865367</v>
      </c>
      <c r="G11" s="1"/>
      <c r="H11" s="1">
        <v>9.379169262647034</v>
      </c>
      <c r="I11">
        <f t="shared" si="206"/>
        <v>0.093791692626470344</v>
      </c>
      <c r="K11">
        <f t="shared" si="207"/>
        <v>0.00011764604645113595</v>
      </c>
      <c r="L11">
        <f t="shared" si="208"/>
        <v>14.154417216398688</v>
      </c>
      <c r="N11" s="1">
        <v>5.9208956028303703</v>
      </c>
      <c r="P11" s="2">
        <f t="shared" si="209"/>
        <v>16.62648974666596</v>
      </c>
      <c r="Q11" s="1">
        <f t="shared" si="210"/>
        <v>16.967920905838131</v>
      </c>
      <c r="R11" s="1">
        <v>18.069757029158342</v>
      </c>
      <c r="S11" s="1">
        <v>16.414806743874202</v>
      </c>
      <c r="T11" s="1">
        <v>8.0456959022166643</v>
      </c>
      <c r="W11" s="1">
        <v>8.0456959022166643</v>
      </c>
    </row>
    <row r="12" ht="14.25">
      <c r="A12" s="1">
        <v>1</v>
      </c>
      <c r="B12" s="1">
        <f>(PI())*(A12/2)^2*0.25</f>
        <v>0.19634954084936207</v>
      </c>
      <c r="C12" s="1"/>
      <c r="D12" s="1">
        <f t="shared" ref="D12:D15" si="211">B12*$D$1</f>
        <v>0.0001667007601811084</v>
      </c>
      <c r="E12" s="1"/>
      <c r="F12" s="1">
        <f>PI()*(A12/2)^2*0.25</f>
        <v>0.19634954084936207</v>
      </c>
      <c r="G12" s="1"/>
      <c r="H12" s="1">
        <v>28.551871470242297</v>
      </c>
      <c r="I12">
        <f t="shared" si="206"/>
        <v>0.28551871470242296</v>
      </c>
      <c r="K12">
        <f t="shared" si="207"/>
        <v>0.00024240538878235709</v>
      </c>
      <c r="L12">
        <f t="shared" si="208"/>
        <v>29.164660537521048</v>
      </c>
      <c r="N12" s="1">
        <v>9.3625605371153373</v>
      </c>
      <c r="P12" s="2">
        <f t="shared" si="209"/>
        <v>29.164660537521048</v>
      </c>
      <c r="Q12" s="1">
        <f t="shared" si="210"/>
        <v>29.763567703490068</v>
      </c>
      <c r="R12" s="1">
        <v>17.850452771914391</v>
      </c>
      <c r="S12" s="1">
        <v>31.202478766455478</v>
      </c>
      <c r="T12" s="1">
        <v>22.492763299933234</v>
      </c>
      <c r="W12" s="1">
        <v>22.492763299933234</v>
      </c>
    </row>
    <row r="13" ht="14.25">
      <c r="A13" s="1">
        <v>2</v>
      </c>
      <c r="B13" s="1">
        <f>(PI())*(A13/2)^2*0.5</f>
        <v>1.5707963267948966</v>
      </c>
      <c r="C13" s="1"/>
      <c r="D13" s="1">
        <f t="shared" si="211"/>
        <v>0.0013336060814488672</v>
      </c>
      <c r="E13" s="1"/>
      <c r="F13" s="1">
        <f>PI()*(A13/2)^2*0.5</f>
        <v>1.5707963267948966</v>
      </c>
      <c r="G13" s="1"/>
      <c r="H13" s="1">
        <v>31.251832988541572</v>
      </c>
      <c r="I13">
        <f t="shared" si="206"/>
        <v>0.31251832988541572</v>
      </c>
      <c r="K13">
        <f t="shared" si="207"/>
        <v>0.00026532806207271796</v>
      </c>
      <c r="L13">
        <f t="shared" si="208"/>
        <v>31.922569462252564</v>
      </c>
      <c r="N13" s="1">
        <v>5.4088805734568606</v>
      </c>
      <c r="P13" s="2">
        <f t="shared" si="209"/>
        <v>23.046965021320673</v>
      </c>
      <c r="Q13" s="1">
        <f t="shared" si="210"/>
        <v>23.52024303144352</v>
      </c>
      <c r="R13" s="1">
        <v>7.1959209408152578</v>
      </c>
      <c r="S13" s="1">
        <v>7.5798897273071306</v>
      </c>
      <c r="T13" s="1">
        <v>24.8322625559735</v>
      </c>
      <c r="W13" s="1">
        <v>24.8322625559735</v>
      </c>
    </row>
    <row r="14" ht="14.25">
      <c r="A14" s="1">
        <v>4</v>
      </c>
      <c r="B14" s="1">
        <f>(PI())*(A14/2)^2*0.75</f>
        <v>9.4247779607693793</v>
      </c>
      <c r="C14" s="1"/>
      <c r="D14" s="1">
        <f t="shared" si="211"/>
        <v>0.0080016364886932034</v>
      </c>
      <c r="E14" s="1"/>
      <c r="F14" s="1">
        <f>PI()*(A14/2)^2*0.75</f>
        <v>9.4247779607693793</v>
      </c>
      <c r="G14" s="1"/>
      <c r="H14" s="1">
        <v>8.6133225354368523</v>
      </c>
      <c r="I14">
        <f t="shared" si="206"/>
        <v>0.086133225354368528</v>
      </c>
      <c r="K14">
        <f t="shared" si="207"/>
        <v>7.3127108325858882e-05</v>
      </c>
      <c r="L14">
        <f t="shared" si="208"/>
        <v>8.7981843189512006</v>
      </c>
      <c r="N14" s="1">
        <v>2.3675882937194874</v>
      </c>
      <c r="P14" s="2">
        <f t="shared" si="209"/>
        <v>4.5859029550379438</v>
      </c>
      <c r="Q14" s="1">
        <f t="shared" si="210"/>
        <v>4.6800761801532245</v>
      </c>
      <c r="R14" s="1">
        <v>1.6996079936401873</v>
      </c>
      <c r="S14" s="1">
        <v>0.67647461179602986</v>
      </c>
      <c r="T14" s="1">
        <v>14.765755165028501</v>
      </c>
      <c r="W14" s="1">
        <v>14.765755165028501</v>
      </c>
    </row>
    <row r="15" ht="14.25">
      <c r="A15" s="1">
        <v>8</v>
      </c>
      <c r="B15" s="1">
        <f>(PI())*(A15/2)^2*1</f>
        <v>50.26548245743669</v>
      </c>
      <c r="C15" s="1"/>
      <c r="D15" s="1">
        <f t="shared" si="211"/>
        <v>0.042675394606363749</v>
      </c>
      <c r="E15" s="1"/>
      <c r="F15" s="1">
        <f>PI()*(A15/2)^2</f>
        <v>50.26548245743669</v>
      </c>
      <c r="G15" s="1"/>
      <c r="H15" s="1">
        <v>0.98593977317809667</v>
      </c>
      <c r="I15">
        <f t="shared" si="206"/>
        <v>0.0098593977317809663</v>
      </c>
      <c r="K15">
        <f t="shared" si="207"/>
        <v>8.3706286742820404e-06</v>
      </c>
      <c r="L15">
        <f t="shared" si="208"/>
        <v>1.0071003165291172</v>
      </c>
      <c r="N15" s="1">
        <v>3.3800691412776409</v>
      </c>
      <c r="P15" s="2">
        <f t="shared" si="209"/>
        <v>0.37898361894302751</v>
      </c>
      <c r="Q15" s="1">
        <f t="shared" si="210"/>
        <v>0.38676618870336604</v>
      </c>
      <c r="R15" s="1">
        <v>0.41576432102486699</v>
      </c>
      <c r="S15" s="1">
        <v>0</v>
      </c>
      <c r="T15" s="1">
        <v>6.8776849127219917</v>
      </c>
      <c r="W15" s="1">
        <v>6.8776849127219917</v>
      </c>
    </row>
    <row r="16" ht="14.25">
      <c r="K16">
        <f>SUM(K3:K15)</f>
        <v>0.00083116135869470054</v>
      </c>
      <c r="P16">
        <f>SUM(P3:P15)</f>
        <v>97.987784354565832</v>
      </c>
      <c r="Q16" s="1"/>
    </row>
    <row r="18" ht="14.25">
      <c r="Q18" s="1"/>
    </row>
    <row r="19" ht="14.25">
      <c r="Q19" s="1"/>
    </row>
    <row r="20" ht="14.25">
      <c r="A20" s="1">
        <v>0.063</v>
      </c>
      <c r="B20" s="1">
        <f t="shared" ref="B20:B83" si="212">(PI()/6)*(A20)^3</f>
        <v>0.00013092430304202784</v>
      </c>
      <c r="C20" s="1"/>
      <c r="D20" s="1">
        <f t="shared" ref="D20:D83" si="213">B20*$C$1</f>
        <v>3.4694940306137376e-07</v>
      </c>
      <c r="E20" s="1"/>
      <c r="F20" s="1">
        <f t="shared" ref="F20:F83" si="214">PI()*(A20/2)^2</f>
        <v>0.0031172453105244723</v>
      </c>
      <c r="H20">
        <v>0.021146301018921364</v>
      </c>
      <c r="I20">
        <f t="shared" ref="I20:I83" si="215">H20/10</f>
        <v>0.0021146301018921364</v>
      </c>
      <c r="K20">
        <f t="shared" ref="K20:K83" si="216">(I20/F20)*D20</f>
        <v>2.353583303405948e-07</v>
      </c>
      <c r="L20">
        <f t="shared" ref="L20:L83" si="217">(K20/$K$141)*100</f>
        <v>0.012175982329180803</v>
      </c>
      <c r="Q20" s="1"/>
    </row>
    <row r="21" ht="14.25">
      <c r="A21" s="1">
        <f t="shared" ref="A21:A29" si="218">A20+0.006777777778</f>
        <v>0.069777777777999997</v>
      </c>
      <c r="B21" s="1">
        <f t="shared" si="212"/>
        <v>0.00017788938153225013</v>
      </c>
      <c r="C21" s="1"/>
      <c r="D21" s="1">
        <f t="shared" si="213"/>
        <v>4.7140686106046286e-07</v>
      </c>
      <c r="E21" s="1"/>
      <c r="F21" s="1">
        <f t="shared" si="214"/>
        <v>0.0038240551762384217</v>
      </c>
      <c r="H21" s="2">
        <v>0.021146301018921364</v>
      </c>
      <c r="I21">
        <f t="shared" si="215"/>
        <v>0.0021146301018921364</v>
      </c>
      <c r="K21">
        <f t="shared" si="216"/>
        <v>2.6067906782074822e-07</v>
      </c>
      <c r="L21">
        <f t="shared" si="217"/>
        <v>0.013485920463403696</v>
      </c>
      <c r="Q21" s="1"/>
      <c r="T21" s="1"/>
    </row>
    <row r="22" ht="14.25">
      <c r="A22" s="1">
        <f t="shared" si="218"/>
        <v>0.076555555555999993</v>
      </c>
      <c r="B22" s="1">
        <f t="shared" si="212"/>
        <v>0.00023492474262096558</v>
      </c>
      <c r="C22" s="1"/>
      <c r="D22" s="1">
        <f t="shared" si="213"/>
        <v>6.2255056794555878e-07</v>
      </c>
      <c r="E22" s="1"/>
      <c r="F22" s="1">
        <f t="shared" si="214"/>
        <v>0.0046030247102534453</v>
      </c>
      <c r="H22" s="2">
        <v>0.021146301018921364</v>
      </c>
      <c r="I22">
        <f t="shared" si="215"/>
        <v>0.0021146301018921364</v>
      </c>
      <c r="K22">
        <f t="shared" si="216"/>
        <v>2.859998053009016e-07</v>
      </c>
      <c r="L22">
        <f t="shared" si="217"/>
        <v>0.014795858597626586</v>
      </c>
      <c r="Q22" s="1"/>
      <c r="R22" s="1">
        <v>1.8598779044514815</v>
      </c>
      <c r="S22" s="1">
        <v>7.8622043347940913</v>
      </c>
      <c r="T22" s="1">
        <v>5.1275658596658147</v>
      </c>
    </row>
    <row r="23" ht="14.25">
      <c r="A23" s="1">
        <f t="shared" si="218"/>
        <v>0.08333333333399999</v>
      </c>
      <c r="B23" s="1">
        <f t="shared" si="212"/>
        <v>0.0003030085507007321</v>
      </c>
      <c r="C23" s="1"/>
      <c r="D23" s="1">
        <f t="shared" si="213"/>
        <v>8.0297265935694001e-07</v>
      </c>
      <c r="E23" s="1"/>
      <c r="F23" s="1">
        <f t="shared" si="214"/>
        <v>0.0054541539125695449</v>
      </c>
      <c r="H23" s="2">
        <v>0.021146301018921364</v>
      </c>
      <c r="I23">
        <f t="shared" si="215"/>
        <v>0.0021146301018921364</v>
      </c>
      <c r="K23">
        <f t="shared" si="216"/>
        <v>3.1132054278105508e-07</v>
      </c>
      <c r="L23">
        <f t="shared" si="217"/>
        <v>0.016105796731849486</v>
      </c>
      <c r="Q23" s="1"/>
      <c r="R23" s="1">
        <v>1.7754458103888922</v>
      </c>
      <c r="S23" s="1">
        <v>7.8458018591777128</v>
      </c>
      <c r="T23" s="1">
        <v>7.7810807847488466</v>
      </c>
    </row>
    <row r="24" ht="14.25">
      <c r="A24" s="1">
        <f t="shared" si="218"/>
        <v>0.090111111111999986</v>
      </c>
      <c r="B24" s="1">
        <f t="shared" si="212"/>
        <v>0.0003831189701641072</v>
      </c>
      <c r="C24" s="1"/>
      <c r="D24" s="1">
        <f t="shared" si="213"/>
        <v>1.0152652709348841e-06</v>
      </c>
      <c r="E24" s="1"/>
      <c r="F24" s="1">
        <f t="shared" si="214"/>
        <v>0.0063774427831867191</v>
      </c>
      <c r="H24" s="2">
        <v>0.021146301018921364</v>
      </c>
      <c r="I24">
        <f t="shared" si="215"/>
        <v>0.0021146301018921364</v>
      </c>
      <c r="K24">
        <f t="shared" si="216"/>
        <v>3.366412802612084e-07</v>
      </c>
      <c r="L24">
        <f t="shared" si="217"/>
        <v>0.017415734866072372</v>
      </c>
      <c r="Q24" s="1"/>
      <c r="R24" s="1">
        <v>2.2699770828611654</v>
      </c>
      <c r="S24" s="1">
        <v>10.693289177010911</v>
      </c>
      <c r="T24" s="1">
        <v>17.960661189610555</v>
      </c>
    </row>
    <row r="25" ht="14.25">
      <c r="A25" s="1">
        <f t="shared" si="218"/>
        <v>0.096888888889999983</v>
      </c>
      <c r="B25" s="1">
        <f t="shared" si="212"/>
        <v>0.00047623416540364886</v>
      </c>
      <c r="C25" s="1"/>
      <c r="D25" s="1">
        <f t="shared" si="213"/>
        <v>1.2620205383196695e-06</v>
      </c>
      <c r="E25" s="1"/>
      <c r="F25" s="1">
        <f t="shared" si="214"/>
        <v>0.007372891322104968</v>
      </c>
      <c r="H25" s="2">
        <v>0.021146301018921364</v>
      </c>
      <c r="I25">
        <f t="shared" si="215"/>
        <v>0.0021146301018921364</v>
      </c>
      <c r="K25">
        <f t="shared" si="216"/>
        <v>3.6196201774136189e-07</v>
      </c>
      <c r="L25">
        <f t="shared" si="217"/>
        <v>0.018725673000295269</v>
      </c>
      <c r="Q25" s="1"/>
      <c r="R25" s="1">
        <v>1.6430595626727682</v>
      </c>
      <c r="S25" s="1">
        <v>9.3964859252897384</v>
      </c>
      <c r="T25" s="1">
        <v>20.476864148601216</v>
      </c>
    </row>
    <row r="26" ht="14.25">
      <c r="A26" s="1">
        <f t="shared" si="218"/>
        <v>0.10366666666799998</v>
      </c>
      <c r="B26" s="1">
        <f t="shared" si="212"/>
        <v>0.00058333230081191476</v>
      </c>
      <c r="C26" s="1"/>
      <c r="D26" s="1">
        <f t="shared" si="213"/>
        <v>1.545830597151574e-06</v>
      </c>
      <c r="E26" s="1"/>
      <c r="F26" s="1">
        <f t="shared" si="214"/>
        <v>0.0084404995293242916</v>
      </c>
      <c r="H26" s="2">
        <v>0.021146301018921364</v>
      </c>
      <c r="I26">
        <f t="shared" si="215"/>
        <v>0.0021146301018921364</v>
      </c>
      <c r="K26">
        <f t="shared" si="216"/>
        <v>3.8728275522151531e-07</v>
      </c>
      <c r="L26">
        <f t="shared" si="217"/>
        <v>0.020035611134518162</v>
      </c>
      <c r="Q26" s="1"/>
      <c r="R26" s="1">
        <v>1.7831962515967814</v>
      </c>
      <c r="S26" s="1">
        <v>9.3196666118019706</v>
      </c>
      <c r="T26" s="1">
        <v>18.959405376661866</v>
      </c>
    </row>
    <row r="27" ht="14.25">
      <c r="A27" s="1">
        <f t="shared" si="218"/>
        <v>0.11044444444599998</v>
      </c>
      <c r="B27" s="1">
        <f t="shared" si="212"/>
        <v>0.00070539154078146256</v>
      </c>
      <c r="C27" s="1"/>
      <c r="D27" s="1">
        <f t="shared" si="213"/>
        <v>1.8692875830708757e-06</v>
      </c>
      <c r="E27" s="1"/>
      <c r="F27" s="1">
        <f t="shared" si="214"/>
        <v>0.0095802674048446924</v>
      </c>
      <c r="H27" s="2">
        <v>0.021146301018921364</v>
      </c>
      <c r="I27">
        <f t="shared" si="215"/>
        <v>0.0021146301018921364</v>
      </c>
      <c r="K27">
        <f t="shared" si="216"/>
        <v>4.1260349270166864e-07</v>
      </c>
      <c r="L27">
        <f t="shared" si="217"/>
        <v>0.021345549268741052</v>
      </c>
      <c r="Q27" s="1"/>
      <c r="R27" s="1">
        <v>2.3142686508490318</v>
      </c>
      <c r="S27" s="1">
        <v>10.412449935538348</v>
      </c>
      <c r="T27" s="1">
        <v>14.235378342670375</v>
      </c>
    </row>
    <row r="28" ht="14.25">
      <c r="A28" s="1">
        <f t="shared" si="218"/>
        <v>0.11722222222399997</v>
      </c>
      <c r="B28" s="1">
        <f t="shared" si="212"/>
        <v>0.00084339004970485022</v>
      </c>
      <c r="C28" s="1"/>
      <c r="D28" s="1">
        <f t="shared" si="213"/>
        <v>2.234983631717853e-06</v>
      </c>
      <c r="E28" s="1"/>
      <c r="F28" s="1">
        <f t="shared" si="214"/>
        <v>0.010792194948666166</v>
      </c>
      <c r="H28" s="2">
        <v>0.021146301018921364</v>
      </c>
      <c r="I28">
        <f t="shared" si="215"/>
        <v>0.0021146301018921364</v>
      </c>
      <c r="K28">
        <f t="shared" si="216"/>
        <v>4.3792423018182217e-07</v>
      </c>
      <c r="L28">
        <f t="shared" si="217"/>
        <v>0.022655487402963949</v>
      </c>
      <c r="Q28" s="1"/>
      <c r="R28" s="1">
        <v>2.4937269047125286</v>
      </c>
      <c r="S28" s="1">
        <v>10.330419014792708</v>
      </c>
      <c r="T28" s="1">
        <v>7.9822869885192658</v>
      </c>
    </row>
    <row r="29" ht="14.25">
      <c r="A29" s="1">
        <f t="shared" si="218"/>
        <v>0.12400000000199997</v>
      </c>
      <c r="B29" s="1">
        <f t="shared" si="212"/>
        <v>0.00099830599197463514</v>
      </c>
      <c r="C29" s="1"/>
      <c r="D29" s="1">
        <f t="shared" si="213"/>
        <v>2.6455108787327832e-06</v>
      </c>
      <c r="E29" s="1"/>
      <c r="F29" s="1">
        <f t="shared" si="214"/>
        <v>0.012076282160788716</v>
      </c>
      <c r="H29">
        <v>0.018702360188400352</v>
      </c>
      <c r="I29">
        <f t="shared" si="215"/>
        <v>0.0018702360188400352</v>
      </c>
      <c r="K29">
        <f t="shared" si="216"/>
        <v>4.0970637053383171e-07</v>
      </c>
      <c r="L29">
        <f t="shared" si="217"/>
        <v>0.021195670110990345</v>
      </c>
      <c r="M29">
        <f>SUM(L20:L29)</f>
        <v>0.1779372839056417</v>
      </c>
      <c r="Q29" s="1"/>
      <c r="R29" s="1">
        <v>6.9202569123616264</v>
      </c>
      <c r="S29" s="1">
        <v>17.034096467645174</v>
      </c>
      <c r="T29" s="1">
        <v>6.7552578609293352</v>
      </c>
    </row>
    <row r="30" ht="14.25">
      <c r="A30" s="1">
        <v>0.125</v>
      </c>
      <c r="B30" s="1">
        <f t="shared" si="212"/>
        <v>0.0010226538585904274</v>
      </c>
      <c r="C30" s="1"/>
      <c r="D30" s="1">
        <f t="shared" si="213"/>
        <v>2.7100327252646325e-06</v>
      </c>
      <c r="E30" s="1"/>
      <c r="F30" s="1">
        <f t="shared" si="214"/>
        <v>0.012271846303085129</v>
      </c>
      <c r="H30" s="2">
        <v>0.018702360188400352</v>
      </c>
      <c r="I30">
        <f t="shared" si="215"/>
        <v>0.0018702360188400352</v>
      </c>
      <c r="K30">
        <f t="shared" si="216"/>
        <v>4.1301045416050768e-07</v>
      </c>
      <c r="L30">
        <f t="shared" si="217"/>
        <v>0.021366602934121456</v>
      </c>
      <c r="Q30" s="1"/>
      <c r="R30" s="1">
        <v>9.379169262647034</v>
      </c>
      <c r="S30" s="1">
        <v>10.108369267833485</v>
      </c>
      <c r="T30" s="1">
        <v>0</v>
      </c>
    </row>
    <row r="31" ht="14.25">
      <c r="A31" s="1">
        <f t="shared" ref="A31:A39" si="219">A30+0.006</f>
        <v>0.13100000000000001</v>
      </c>
      <c r="B31" s="1">
        <f t="shared" si="212"/>
        <v>0.0011770976950335552</v>
      </c>
      <c r="C31" s="1"/>
      <c r="D31" s="1">
        <f t="shared" si="213"/>
        <v>3.1193088918389214e-06</v>
      </c>
      <c r="E31" s="1"/>
      <c r="F31" s="1">
        <f t="shared" si="214"/>
        <v>0.013478217882063612</v>
      </c>
      <c r="H31" s="2">
        <v>0.018702360188400352</v>
      </c>
      <c r="I31">
        <f t="shared" si="215"/>
        <v>0.0018702360188400352</v>
      </c>
      <c r="K31">
        <f t="shared" si="216"/>
        <v>4.3283495596021203e-07</v>
      </c>
      <c r="L31">
        <f t="shared" si="217"/>
        <v>0.022392199874959284</v>
      </c>
      <c r="Q31" s="1"/>
      <c r="R31" s="1">
        <v>28.551871470242297</v>
      </c>
      <c r="S31" s="1">
        <v>5.5379012089265096</v>
      </c>
      <c r="T31" s="1">
        <v>0</v>
      </c>
    </row>
    <row r="32" ht="14.25">
      <c r="A32" s="1">
        <f t="shared" si="219"/>
        <v>0.13700000000000001</v>
      </c>
      <c r="B32" s="1">
        <f t="shared" si="212"/>
        <v>0.0013463572824310127</v>
      </c>
      <c r="C32" s="1"/>
      <c r="D32" s="1">
        <f t="shared" si="213"/>
        <v>3.5678467984421835e-06</v>
      </c>
      <c r="E32" s="1"/>
      <c r="F32" s="1">
        <f t="shared" si="214"/>
        <v>0.014741138128806711</v>
      </c>
      <c r="H32" s="2">
        <v>0.018702360188400352</v>
      </c>
      <c r="I32">
        <f t="shared" si="215"/>
        <v>0.0018702360188400352</v>
      </c>
      <c r="K32">
        <f t="shared" si="216"/>
        <v>4.5265945775991637e-07</v>
      </c>
      <c r="L32">
        <f t="shared" si="217"/>
        <v>0.023417796815797112</v>
      </c>
      <c r="Q32" s="1"/>
      <c r="R32" s="1">
        <v>31.251832988541572</v>
      </c>
      <c r="S32" s="1">
        <v>0</v>
      </c>
      <c r="T32" s="1">
        <v>0</v>
      </c>
    </row>
    <row r="33" ht="14.25">
      <c r="A33" s="1">
        <f t="shared" si="219"/>
        <v>0.14300000000000002</v>
      </c>
      <c r="B33" s="1">
        <f t="shared" si="212"/>
        <v>0.0015311112047959752</v>
      </c>
      <c r="C33" s="1"/>
      <c r="D33" s="1">
        <f t="shared" si="213"/>
        <v>4.0574446927093344e-06</v>
      </c>
      <c r="E33" s="1"/>
      <c r="F33" s="1">
        <f t="shared" si="214"/>
        <v>0.016060607043314423</v>
      </c>
      <c r="H33" s="2">
        <v>0.018702360188400352</v>
      </c>
      <c r="I33">
        <f t="shared" si="215"/>
        <v>0.0018702360188400352</v>
      </c>
      <c r="K33">
        <f t="shared" si="216"/>
        <v>4.7248395955962098e-07</v>
      </c>
      <c r="L33">
        <f t="shared" si="217"/>
        <v>0.024443393756634953</v>
      </c>
      <c r="Q33" s="1"/>
      <c r="R33" s="1">
        <v>8.6133225354368523</v>
      </c>
      <c r="S33" s="1">
        <v>0</v>
      </c>
      <c r="T33" s="1">
        <v>0</v>
      </c>
    </row>
    <row r="34" ht="14.25">
      <c r="A34" s="1">
        <f t="shared" si="219"/>
        <v>0.14900000000000002</v>
      </c>
      <c r="B34" s="1">
        <f t="shared" si="212"/>
        <v>0.0017320380461416176</v>
      </c>
      <c r="C34" s="1"/>
      <c r="D34" s="1">
        <f t="shared" si="213"/>
        <v>4.5899008222752871e-06</v>
      </c>
      <c r="E34" s="1"/>
      <c r="F34" s="1">
        <f t="shared" si="214"/>
        <v>0.017436624625586754</v>
      </c>
      <c r="H34" s="2">
        <v>0.018702360188400352</v>
      </c>
      <c r="I34">
        <f t="shared" si="215"/>
        <v>0.0018702360188400352</v>
      </c>
      <c r="K34">
        <f t="shared" si="216"/>
        <v>4.9230846135932537e-07</v>
      </c>
      <c r="L34">
        <f t="shared" si="217"/>
        <v>0.025468990697472785</v>
      </c>
      <c r="R34" s="1">
        <v>0.98593977317809667</v>
      </c>
      <c r="S34" s="1">
        <v>0</v>
      </c>
      <c r="T34" s="1">
        <v>0</v>
      </c>
    </row>
    <row r="35" ht="14.25">
      <c r="A35" s="1">
        <f t="shared" si="219"/>
        <v>0.15500000000000003</v>
      </c>
      <c r="B35" s="1">
        <f t="shared" si="212"/>
        <v>0.001949816390481116</v>
      </c>
      <c r="C35" s="1"/>
      <c r="D35" s="1">
        <f t="shared" si="213"/>
        <v>5.1670134347749573e-06</v>
      </c>
      <c r="E35" s="1"/>
      <c r="F35" s="1">
        <f t="shared" si="214"/>
        <v>0.018869190875623703</v>
      </c>
      <c r="H35" s="2">
        <v>0.018702360188400352</v>
      </c>
      <c r="I35">
        <f t="shared" si="215"/>
        <v>0.0018702360188400352</v>
      </c>
      <c r="K35">
        <f t="shared" si="216"/>
        <v>5.1213296315902966e-07</v>
      </c>
      <c r="L35">
        <f t="shared" si="217"/>
        <v>0.026494587638310609</v>
      </c>
    </row>
    <row r="36" ht="14.25">
      <c r="A36" s="1">
        <f t="shared" si="219"/>
        <v>0.16100000000000003</v>
      </c>
      <c r="B36" s="1">
        <f t="shared" si="212"/>
        <v>0.0021851248218276455</v>
      </c>
      <c r="C36" s="1"/>
      <c r="D36" s="1">
        <f t="shared" si="213"/>
        <v>5.7905807778432604e-06</v>
      </c>
      <c r="E36" s="1"/>
      <c r="F36" s="1">
        <f t="shared" si="214"/>
        <v>0.020358305793425263</v>
      </c>
      <c r="H36" s="2">
        <v>0.018702360188400352</v>
      </c>
      <c r="I36">
        <f t="shared" si="215"/>
        <v>0.0018702360188400352</v>
      </c>
      <c r="K36">
        <f t="shared" si="216"/>
        <v>5.3195746495873417e-07</v>
      </c>
      <c r="L36">
        <f t="shared" si="217"/>
        <v>0.027520184579148451</v>
      </c>
    </row>
    <row r="37" ht="14.25">
      <c r="A37" s="1">
        <f t="shared" si="219"/>
        <v>0.16700000000000004</v>
      </c>
      <c r="B37" s="1">
        <f t="shared" si="212"/>
        <v>0.0024386419241943813</v>
      </c>
      <c r="C37" s="1"/>
      <c r="D37" s="1">
        <f t="shared" si="213"/>
        <v>6.4624010991151101e-06</v>
      </c>
      <c r="E37" s="1"/>
      <c r="F37" s="1">
        <f t="shared" si="214"/>
        <v>0.021903969378991445</v>
      </c>
      <c r="H37" s="2">
        <v>0.018702360188400352</v>
      </c>
      <c r="I37">
        <f t="shared" si="215"/>
        <v>0.0018702360188400352</v>
      </c>
      <c r="K37">
        <f t="shared" si="216"/>
        <v>5.5178196675843846e-07</v>
      </c>
      <c r="L37">
        <f t="shared" si="217"/>
        <v>0.028545781519986279</v>
      </c>
    </row>
    <row r="38" ht="14.25">
      <c r="A38" s="1">
        <f t="shared" si="219"/>
        <v>0.17300000000000004</v>
      </c>
      <c r="B38" s="1">
        <f t="shared" si="212"/>
        <v>0.002711046281594499</v>
      </c>
      <c r="C38" s="1"/>
      <c r="D38" s="1">
        <f t="shared" si="213"/>
        <v>7.1842726462254226e-06</v>
      </c>
      <c r="E38" s="1"/>
      <c r="F38" s="1">
        <f t="shared" si="214"/>
        <v>0.023506181632322241</v>
      </c>
      <c r="H38" s="2">
        <v>0.018702360188400352</v>
      </c>
      <c r="I38">
        <f t="shared" si="215"/>
        <v>0.0018702360188400352</v>
      </c>
      <c r="K38">
        <f t="shared" si="216"/>
        <v>5.7160646855814285e-07</v>
      </c>
      <c r="L38">
        <f t="shared" si="217"/>
        <v>0.029571378460824107</v>
      </c>
    </row>
    <row r="39" ht="14.25">
      <c r="A39" s="1">
        <f t="shared" si="219"/>
        <v>0.17900000000000005</v>
      </c>
      <c r="B39" s="1">
        <f t="shared" si="212"/>
        <v>0.0030030164780411738</v>
      </c>
      <c r="C39" s="1"/>
      <c r="D39" s="1">
        <f t="shared" si="213"/>
        <v>7.95799366680911e-06</v>
      </c>
      <c r="E39" s="1"/>
      <c r="F39" s="1">
        <f t="shared" si="214"/>
        <v>0.025164942553417651</v>
      </c>
      <c r="H39" s="2">
        <v>0.018702360188400352</v>
      </c>
      <c r="I39">
        <f t="shared" si="215"/>
        <v>0.0018702360188400352</v>
      </c>
      <c r="K39">
        <f t="shared" si="216"/>
        <v>5.9143097035784714e-07</v>
      </c>
      <c r="L39">
        <f t="shared" si="217"/>
        <v>0.030596975401661935</v>
      </c>
      <c r="M39">
        <f>SUM(L30:L39)</f>
        <v>0.25981789167891695</v>
      </c>
    </row>
    <row r="40" ht="14.25">
      <c r="A40" s="1">
        <v>0.17999999999999999</v>
      </c>
      <c r="B40" s="1">
        <f t="shared" si="212"/>
        <v>0.0030536280592892784</v>
      </c>
      <c r="C40" s="1"/>
      <c r="D40" s="1">
        <f t="shared" si="213"/>
        <v>8.0921143571165885e-06</v>
      </c>
      <c r="E40" s="1"/>
      <c r="F40" s="1">
        <f t="shared" si="214"/>
        <v>0.025446900494077322</v>
      </c>
      <c r="H40" s="2">
        <v>0.023607239635427827</v>
      </c>
      <c r="I40">
        <f t="shared" si="215"/>
        <v>0.0023607239635427828</v>
      </c>
      <c r="K40">
        <f t="shared" si="216"/>
        <v>7.5071022040660491e-07</v>
      </c>
      <c r="L40">
        <f t="shared" si="217"/>
        <v>0.038837097309360302</v>
      </c>
    </row>
    <row r="41" ht="14.25">
      <c r="A41" s="1">
        <f t="shared" ref="A41:A49" si="220">A40+0.007666666667</f>
        <v>0.18766666666699999</v>
      </c>
      <c r="B41" s="1">
        <f t="shared" si="212"/>
        <v>0.0034606688411433833</v>
      </c>
      <c r="C41" s="1"/>
      <c r="D41" s="1">
        <f t="shared" si="213"/>
        <v>9.1707724290299657e-06</v>
      </c>
      <c r="E41" s="1"/>
      <c r="F41" s="1">
        <f t="shared" si="214"/>
        <v>0.027660763383867793</v>
      </c>
      <c r="H41" s="2">
        <v>0.023607239635427827</v>
      </c>
      <c r="I41">
        <f t="shared" si="215"/>
        <v>0.0023607239635427828</v>
      </c>
      <c r="K41">
        <f t="shared" si="216"/>
        <v>7.8268491498086887e-07</v>
      </c>
      <c r="L41">
        <f t="shared" si="217"/>
        <v>0.040491269972608671</v>
      </c>
    </row>
    <row r="42" ht="14.25">
      <c r="A42" s="1">
        <f t="shared" si="220"/>
        <v>0.19533333333399999</v>
      </c>
      <c r="B42" s="1">
        <f t="shared" si="212"/>
        <v>0.0039023633680094778</v>
      </c>
      <c r="C42" s="1"/>
      <c r="D42" s="1">
        <f t="shared" si="213"/>
        <v>1.0341262925225116e-05</v>
      </c>
      <c r="E42" s="1"/>
      <c r="F42" s="1">
        <f t="shared" si="214"/>
        <v>0.029966954191096788</v>
      </c>
      <c r="H42" s="2">
        <v>0.023607239635427827</v>
      </c>
      <c r="I42">
        <f t="shared" si="215"/>
        <v>0.0023607239635427828</v>
      </c>
      <c r="K42">
        <f t="shared" si="216"/>
        <v>8.1465960955513314e-07</v>
      </c>
      <c r="L42">
        <f t="shared" si="217"/>
        <v>0.04214544263585706</v>
      </c>
    </row>
    <row r="43" ht="14.25">
      <c r="A43" s="1">
        <f t="shared" si="220"/>
        <v>0.20300000000099999</v>
      </c>
      <c r="B43" s="1">
        <f t="shared" si="212"/>
        <v>0.0043801273346216812</v>
      </c>
      <c r="C43" s="1"/>
      <c r="D43" s="1">
        <f t="shared" si="213"/>
        <v>1.1607337436747455e-05</v>
      </c>
      <c r="E43" s="1"/>
      <c r="F43" s="1">
        <f t="shared" si="214"/>
        <v>0.032365472915764318</v>
      </c>
      <c r="H43" s="2">
        <v>0.023607239635427827</v>
      </c>
      <c r="I43">
        <f t="shared" si="215"/>
        <v>0.0023607239635427828</v>
      </c>
      <c r="K43">
        <f t="shared" si="216"/>
        <v>8.466343041293972e-07</v>
      </c>
      <c r="L43">
        <f t="shared" si="217"/>
        <v>0.043799615299105435</v>
      </c>
    </row>
    <row r="44" ht="14.25">
      <c r="A44" s="1">
        <f t="shared" si="220"/>
        <v>0.21066666666799999</v>
      </c>
      <c r="B44" s="1">
        <f t="shared" si="212"/>
        <v>0.0048953764357141097</v>
      </c>
      <c r="C44" s="1"/>
      <c r="D44" s="1">
        <f t="shared" si="213"/>
        <v>1.297274755464239e-05</v>
      </c>
      <c r="E44" s="1"/>
      <c r="F44" s="1">
        <f t="shared" si="214"/>
        <v>0.034856319557870372</v>
      </c>
      <c r="H44" s="2">
        <v>0.023607239635427827</v>
      </c>
      <c r="I44">
        <f t="shared" si="215"/>
        <v>0.0023607239635427828</v>
      </c>
      <c r="K44">
        <f t="shared" si="216"/>
        <v>8.7860899870366116e-07</v>
      </c>
      <c r="L44">
        <f t="shared" si="217"/>
        <v>0.045453787962353803</v>
      </c>
    </row>
    <row r="45" ht="14.25">
      <c r="A45" s="1">
        <f t="shared" si="220"/>
        <v>0.21833333333499999</v>
      </c>
      <c r="B45" s="1">
        <f t="shared" si="212"/>
        <v>0.0054495263660208869</v>
      </c>
      <c r="C45" s="1"/>
      <c r="D45" s="1">
        <f t="shared" si="213"/>
        <v>1.444124486995535e-05</v>
      </c>
      <c r="E45" s="1"/>
      <c r="F45" s="1">
        <f t="shared" si="214"/>
        <v>0.03743949411741495</v>
      </c>
      <c r="H45" s="2">
        <v>0.023607239635427827</v>
      </c>
      <c r="I45">
        <f t="shared" si="215"/>
        <v>0.0023607239635427828</v>
      </c>
      <c r="K45">
        <f t="shared" si="216"/>
        <v>9.1058369327792564e-07</v>
      </c>
      <c r="L45">
        <f t="shared" si="217"/>
        <v>0.047107960625602199</v>
      </c>
    </row>
    <row r="46" ht="14.25">
      <c r="A46" s="1">
        <f t="shared" si="220"/>
        <v>0.22600000000199999</v>
      </c>
      <c r="B46" s="1">
        <f t="shared" si="212"/>
        <v>0.006043992820276128</v>
      </c>
      <c r="C46" s="1"/>
      <c r="D46" s="1">
        <f t="shared" si="213"/>
        <v>1.6016580973731739e-05</v>
      </c>
      <c r="E46" s="1"/>
      <c r="F46" s="1">
        <f t="shared" si="214"/>
        <v>0.040114996594398065</v>
      </c>
      <c r="H46" s="2">
        <v>0.023607239635427827</v>
      </c>
      <c r="I46">
        <f t="shared" si="215"/>
        <v>0.0023607239635427828</v>
      </c>
      <c r="K46">
        <f t="shared" si="216"/>
        <v>9.4255838785218959e-07</v>
      </c>
      <c r="L46">
        <f t="shared" si="217"/>
        <v>0.048762133288850568</v>
      </c>
    </row>
    <row r="47" ht="14.25">
      <c r="A47" s="1">
        <f t="shared" si="220"/>
        <v>0.23366666666899999</v>
      </c>
      <c r="B47" s="1">
        <f t="shared" si="212"/>
        <v>0.0066801914932139534</v>
      </c>
      <c r="C47" s="1"/>
      <c r="D47" s="1">
        <f t="shared" si="213"/>
        <v>1.7702507457016977e-05</v>
      </c>
      <c r="E47" s="1"/>
      <c r="F47" s="1">
        <f t="shared" si="214"/>
        <v>0.042882826988819706</v>
      </c>
      <c r="H47" s="2">
        <v>0.023607239635427827</v>
      </c>
      <c r="I47">
        <f t="shared" si="215"/>
        <v>0.0023607239635427828</v>
      </c>
      <c r="K47">
        <f t="shared" si="216"/>
        <v>9.7453308242645365e-07</v>
      </c>
      <c r="L47">
        <f t="shared" si="217"/>
        <v>0.050416305952098943</v>
      </c>
    </row>
    <row r="48" ht="14.25">
      <c r="A48" s="1">
        <f t="shared" si="220"/>
        <v>0.24133333333599999</v>
      </c>
      <c r="B48" s="1">
        <f t="shared" si="212"/>
        <v>0.0073595380795684817</v>
      </c>
      <c r="C48" s="1"/>
      <c r="D48" s="1">
        <f t="shared" si="213"/>
        <v>1.9502775910856477e-05</v>
      </c>
      <c r="E48" s="1"/>
      <c r="F48" s="1">
        <f t="shared" si="214"/>
        <v>0.045742985300679877</v>
      </c>
      <c r="H48" s="2">
        <v>0.023607239635427827</v>
      </c>
      <c r="I48">
        <f t="shared" si="215"/>
        <v>0.0023607239635427828</v>
      </c>
      <c r="K48">
        <f t="shared" si="216"/>
        <v>1.0065077770007178e-06</v>
      </c>
      <c r="L48">
        <f t="shared" si="217"/>
        <v>0.052070478615347325</v>
      </c>
    </row>
    <row r="49" ht="14.25">
      <c r="A49" s="1">
        <f t="shared" si="220"/>
        <v>0.24900000000299999</v>
      </c>
      <c r="B49" s="1">
        <f t="shared" si="212"/>
        <v>0.0080834482740738331</v>
      </c>
      <c r="C49" s="1"/>
      <c r="D49" s="1">
        <f t="shared" si="213"/>
        <v>2.1421137926295656e-05</v>
      </c>
      <c r="E49" s="1"/>
      <c r="F49" s="1">
        <f t="shared" si="214"/>
        <v>0.048695471529978572</v>
      </c>
      <c r="H49" s="2">
        <v>0.023607239635427827</v>
      </c>
      <c r="I49">
        <f t="shared" si="215"/>
        <v>0.0023607239635427828</v>
      </c>
      <c r="K49">
        <f t="shared" si="216"/>
        <v>1.0384824715749818e-06</v>
      </c>
      <c r="L49">
        <f t="shared" si="217"/>
        <v>0.053724651278595693</v>
      </c>
      <c r="M49">
        <f>SUM(L40:L49)</f>
        <v>0.46280874293977997</v>
      </c>
    </row>
    <row r="50" ht="14.25">
      <c r="A50" s="1">
        <v>0.25</v>
      </c>
      <c r="B50" s="1">
        <f t="shared" si="212"/>
        <v>0.008181230868723419</v>
      </c>
      <c r="C50" s="1"/>
      <c r="D50" s="1">
        <f t="shared" si="213"/>
        <v>2.168026180211706e-05</v>
      </c>
      <c r="E50" s="1"/>
      <c r="F50" s="1">
        <f t="shared" si="214"/>
        <v>0.049087385212340517</v>
      </c>
      <c r="H50" s="2">
        <v>0.020032837915714041</v>
      </c>
      <c r="I50">
        <f t="shared" si="215"/>
        <v>0.0020032837915714041</v>
      </c>
      <c r="K50">
        <f t="shared" si="216"/>
        <v>8.847836746107035e-07</v>
      </c>
      <c r="L50">
        <f t="shared" si="217"/>
        <v>0.045773227451169712</v>
      </c>
    </row>
    <row r="51" ht="14.25">
      <c r="A51" s="1">
        <f t="shared" ref="A51:A59" si="221">A50+0.005444444</f>
        <v>0.25544444399999999</v>
      </c>
      <c r="B51" s="1">
        <f t="shared" si="212"/>
        <v>0.0087274627835864944</v>
      </c>
      <c r="C51" s="1"/>
      <c r="D51" s="1">
        <f t="shared" si="213"/>
        <v>2.312777637650421e-05</v>
      </c>
      <c r="E51" s="1"/>
      <c r="F51" s="1">
        <f t="shared" si="214"/>
        <v>0.051248694120666578</v>
      </c>
      <c r="H51" s="2">
        <v>0.020032837915714041</v>
      </c>
      <c r="I51">
        <f t="shared" si="215"/>
        <v>0.0020032837915714041</v>
      </c>
      <c r="K51">
        <f t="shared" si="216"/>
        <v>9.0405229528483221e-07</v>
      </c>
      <c r="L51">
        <f t="shared" si="217"/>
        <v>0.046770066545398337</v>
      </c>
    </row>
    <row r="52" ht="14.25">
      <c r="A52" s="1">
        <f t="shared" si="221"/>
        <v>0.26088888799999999</v>
      </c>
      <c r="B52" s="1">
        <f t="shared" si="212"/>
        <v>0.0092974824505559599</v>
      </c>
      <c r="C52" s="1"/>
      <c r="D52" s="1">
        <f t="shared" si="213"/>
        <v>2.4638328493973295e-05</v>
      </c>
      <c r="E52" s="1"/>
      <c r="F52" s="1">
        <f t="shared" si="214"/>
        <v>0.053456564527324529</v>
      </c>
      <c r="H52" s="2">
        <v>0.020032837915714041</v>
      </c>
      <c r="I52">
        <f t="shared" si="215"/>
        <v>0.0020032837915714041</v>
      </c>
      <c r="K52">
        <f t="shared" si="216"/>
        <v>9.2332091595896101e-07</v>
      </c>
      <c r="L52">
        <f t="shared" si="217"/>
        <v>0.047766905639626961</v>
      </c>
    </row>
    <row r="53" ht="14.25">
      <c r="A53" s="1">
        <f t="shared" si="221"/>
        <v>0.26633333199999998</v>
      </c>
      <c r="B53" s="1">
        <f t="shared" si="212"/>
        <v>0.0098917968725722623</v>
      </c>
      <c r="C53" s="1"/>
      <c r="D53" s="1">
        <f t="shared" si="213"/>
        <v>2.6213261712316496e-05</v>
      </c>
      <c r="E53" s="1"/>
      <c r="F53" s="1">
        <f t="shared" si="214"/>
        <v>0.055710996432314357</v>
      </c>
      <c r="H53" s="2">
        <v>0.020032837915714041</v>
      </c>
      <c r="I53">
        <f t="shared" si="215"/>
        <v>0.0020032837915714041</v>
      </c>
      <c r="K53">
        <f t="shared" si="216"/>
        <v>9.4258953663308972e-07</v>
      </c>
      <c r="L53">
        <f t="shared" si="217"/>
        <v>0.048763744733855578</v>
      </c>
    </row>
    <row r="54" ht="14.25">
      <c r="A54" s="1">
        <f t="shared" si="221"/>
        <v>0.27177777599999997</v>
      </c>
      <c r="B54" s="1">
        <f t="shared" si="212"/>
        <v>0.01051091305257585</v>
      </c>
      <c r="C54" s="1"/>
      <c r="D54" s="1">
        <f t="shared" si="213"/>
        <v>2.7853919589326002e-05</v>
      </c>
      <c r="E54" s="1"/>
      <c r="F54" s="1">
        <f t="shared" si="214"/>
        <v>0.058011989835636074</v>
      </c>
      <c r="H54" s="2">
        <v>0.020032837915714041</v>
      </c>
      <c r="I54">
        <f t="shared" si="215"/>
        <v>0.0020032837915714041</v>
      </c>
      <c r="K54">
        <f t="shared" si="216"/>
        <v>9.6185815730721842e-07</v>
      </c>
      <c r="L54">
        <f t="shared" si="217"/>
        <v>0.049760583828084202</v>
      </c>
    </row>
    <row r="55" ht="14.25">
      <c r="A55" s="1">
        <f t="shared" si="221"/>
        <v>0.27722221999999996</v>
      </c>
      <c r="B55" s="1">
        <f t="shared" si="212"/>
        <v>0.01115533799350717</v>
      </c>
      <c r="C55" s="1"/>
      <c r="D55" s="1">
        <f t="shared" si="213"/>
        <v>2.9561645682794002e-05</v>
      </c>
      <c r="E55" s="1"/>
      <c r="F55" s="1">
        <f t="shared" si="214"/>
        <v>0.060359544737289661</v>
      </c>
      <c r="H55" s="2">
        <v>0.020032837915714041</v>
      </c>
      <c r="I55">
        <f t="shared" si="215"/>
        <v>0.0020032837915714041</v>
      </c>
      <c r="K55">
        <f t="shared" si="216"/>
        <v>9.8112677798134744e-07</v>
      </c>
      <c r="L55">
        <f t="shared" si="217"/>
        <v>0.050757422922312841</v>
      </c>
    </row>
    <row r="56" ht="14.25">
      <c r="A56" s="1">
        <f t="shared" si="221"/>
        <v>0.28266666399999996</v>
      </c>
      <c r="B56" s="1">
        <f t="shared" si="212"/>
        <v>0.011825578698306669</v>
      </c>
      <c r="C56" s="1"/>
      <c r="D56" s="1">
        <f t="shared" si="213"/>
        <v>3.1337783550512676e-05</v>
      </c>
      <c r="E56" s="1"/>
      <c r="F56" s="1">
        <f t="shared" si="214"/>
        <v>0.062753661137275138</v>
      </c>
      <c r="H56" s="2">
        <v>0.020032837915714041</v>
      </c>
      <c r="I56">
        <f t="shared" si="215"/>
        <v>0.0020032837915714041</v>
      </c>
      <c r="K56">
        <f t="shared" si="216"/>
        <v>1.000395398655476e-06</v>
      </c>
      <c r="L56">
        <f t="shared" si="217"/>
        <v>0.051754262016541451</v>
      </c>
    </row>
    <row r="57" ht="14.25">
      <c r="A57" s="1">
        <f t="shared" si="221"/>
        <v>0.28811110799999995</v>
      </c>
      <c r="B57" s="1">
        <f t="shared" si="212"/>
        <v>0.012522142169914799</v>
      </c>
      <c r="C57" s="1"/>
      <c r="D57" s="1">
        <f t="shared" si="213"/>
        <v>3.3183676750274219e-05</v>
      </c>
      <c r="E57" s="1"/>
      <c r="F57" s="1">
        <f t="shared" si="214"/>
        <v>0.065194339035592491</v>
      </c>
      <c r="H57" s="2">
        <v>0.020032837915714041</v>
      </c>
      <c r="I57">
        <f t="shared" si="215"/>
        <v>0.0020032837915714041</v>
      </c>
      <c r="K57">
        <f t="shared" si="216"/>
        <v>1.0196640193296046e-06</v>
      </c>
      <c r="L57">
        <f t="shared" si="217"/>
        <v>0.052751101110770075</v>
      </c>
    </row>
    <row r="58" ht="14.25">
      <c r="A58" s="1">
        <f t="shared" si="221"/>
        <v>0.29355555199999994</v>
      </c>
      <c r="B58" s="1">
        <f t="shared" si="212"/>
        <v>0.013245535411272009</v>
      </c>
      <c r="C58" s="1"/>
      <c r="D58" s="1">
        <f t="shared" si="213"/>
        <v>3.5100668839870823e-05</v>
      </c>
      <c r="E58" s="1"/>
      <c r="F58" s="1">
        <f t="shared" si="214"/>
        <v>0.067681578432241735</v>
      </c>
      <c r="H58" s="2">
        <v>0.020032837915714041</v>
      </c>
      <c r="I58">
        <f t="shared" si="215"/>
        <v>0.0020032837915714041</v>
      </c>
      <c r="K58">
        <f t="shared" si="216"/>
        <v>1.0389326400037337e-06</v>
      </c>
      <c r="L58">
        <f t="shared" si="217"/>
        <v>0.053747940204998707</v>
      </c>
    </row>
    <row r="59" ht="14.25">
      <c r="A59" s="1">
        <f t="shared" si="221"/>
        <v>0.29899999599999993</v>
      </c>
      <c r="B59" s="1">
        <f t="shared" si="212"/>
        <v>0.013996265425318739</v>
      </c>
      <c r="C59" s="1"/>
      <c r="D59" s="1">
        <f t="shared" si="213"/>
        <v>3.7090103377094658e-05</v>
      </c>
      <c r="E59" s="1"/>
      <c r="F59" s="1">
        <f t="shared" si="214"/>
        <v>0.070215379327222854</v>
      </c>
      <c r="H59" s="2">
        <v>0.020032837915714041</v>
      </c>
      <c r="I59">
        <f t="shared" si="215"/>
        <v>0.0020032837915714041</v>
      </c>
      <c r="K59">
        <f t="shared" si="216"/>
        <v>1.0582012606778623e-06</v>
      </c>
      <c r="L59">
        <f t="shared" si="217"/>
        <v>0.054744779299227324</v>
      </c>
      <c r="M59">
        <f>SUM(L50:L59)</f>
        <v>0.50259003375198519</v>
      </c>
    </row>
    <row r="60" ht="14.25">
      <c r="A60" s="1">
        <v>0.29999999999999999</v>
      </c>
      <c r="B60" s="1">
        <f t="shared" si="212"/>
        <v>0.014137166941154067</v>
      </c>
      <c r="C60" s="1"/>
      <c r="D60" s="1">
        <f t="shared" si="213"/>
        <v>3.7463492394058277e-05</v>
      </c>
      <c r="E60" s="1"/>
      <c r="F60" s="1">
        <f t="shared" si="214"/>
        <v>0.070685834705770348</v>
      </c>
      <c r="H60" s="2">
        <v>0.020051459689237269</v>
      </c>
      <c r="I60">
        <f t="shared" si="215"/>
        <v>0.0020051459689237267</v>
      </c>
      <c r="K60">
        <f t="shared" si="216"/>
        <v>1.062727363529575e-06</v>
      </c>
      <c r="L60">
        <f t="shared" si="217"/>
        <v>0.054978931828533417</v>
      </c>
    </row>
    <row r="61" ht="14.25">
      <c r="A61" s="1">
        <f t="shared" ref="A61:A69" si="222">A60+0.006</f>
        <v>0.30599999999999999</v>
      </c>
      <c r="B61" s="1">
        <f t="shared" si="212"/>
        <v>0.015002474655288225</v>
      </c>
      <c r="C61" s="1"/>
      <c r="D61" s="1">
        <f t="shared" si="213"/>
        <v>3.9756557836513795e-05</v>
      </c>
      <c r="E61" s="1"/>
      <c r="F61" s="1">
        <f t="shared" si="214"/>
        <v>0.073541542427883466</v>
      </c>
      <c r="H61" s="2">
        <v>0.020051459689237269</v>
      </c>
      <c r="I61">
        <f t="shared" si="215"/>
        <v>0.0020051459689237267</v>
      </c>
      <c r="K61">
        <f t="shared" si="216"/>
        <v>1.0839819108001663e-06</v>
      </c>
      <c r="L61">
        <f t="shared" si="217"/>
        <v>0.056078510465104071</v>
      </c>
    </row>
    <row r="62" ht="14.25">
      <c r="A62" s="1">
        <f t="shared" si="222"/>
        <v>0.312</v>
      </c>
      <c r="B62" s="1">
        <f t="shared" si="212"/>
        <v>0.01590239015409433</v>
      </c>
      <c r="C62" s="1"/>
      <c r="D62" s="1">
        <f t="shared" si="213"/>
        <v>4.2141333908349973e-05</v>
      </c>
      <c r="E62" s="1"/>
      <c r="F62" s="1">
        <f t="shared" si="214"/>
        <v>0.076453798817761209</v>
      </c>
      <c r="H62" s="2">
        <v>0.020051459689237269</v>
      </c>
      <c r="I62">
        <f t="shared" si="215"/>
        <v>0.0020051459689237267</v>
      </c>
      <c r="K62">
        <f t="shared" si="216"/>
        <v>1.1052364580707581e-06</v>
      </c>
      <c r="L62">
        <f t="shared" si="217"/>
        <v>0.05717808910167476</v>
      </c>
    </row>
    <row r="63" ht="14.25">
      <c r="A63" s="1">
        <f t="shared" si="222"/>
        <v>0.318</v>
      </c>
      <c r="B63" s="1">
        <f t="shared" si="212"/>
        <v>0.016837592021585555</v>
      </c>
      <c r="C63" s="1"/>
      <c r="D63" s="1">
        <f t="shared" si="213"/>
        <v>4.4619618857201718e-05</v>
      </c>
      <c r="E63" s="1"/>
      <c r="F63" s="1">
        <f t="shared" si="214"/>
        <v>0.079422603875403563</v>
      </c>
      <c r="H63" s="2">
        <v>0.020051459689237269</v>
      </c>
      <c r="I63">
        <f t="shared" si="215"/>
        <v>0.0020051459689237267</v>
      </c>
      <c r="K63">
        <f t="shared" si="216"/>
        <v>1.1264910053413496e-06</v>
      </c>
      <c r="L63">
        <f t="shared" si="217"/>
        <v>0.058277667738245428</v>
      </c>
    </row>
    <row r="64" ht="14.25">
      <c r="A64" s="1">
        <f t="shared" si="222"/>
        <v>0.32400000000000001</v>
      </c>
      <c r="B64" s="1">
        <f t="shared" si="212"/>
        <v>0.017808758841775074</v>
      </c>
      <c r="C64" s="1"/>
      <c r="D64" s="1">
        <f t="shared" si="213"/>
        <v>4.7193210930703947e-05</v>
      </c>
      <c r="E64" s="1"/>
      <c r="F64" s="1">
        <f t="shared" si="214"/>
        <v>0.082447957600810529</v>
      </c>
      <c r="H64" s="2">
        <v>0.020051459689237269</v>
      </c>
      <c r="I64">
        <f t="shared" si="215"/>
        <v>0.0020051459689237267</v>
      </c>
      <c r="K64">
        <f t="shared" si="216"/>
        <v>1.1477455526119412e-06</v>
      </c>
      <c r="L64">
        <f t="shared" si="217"/>
        <v>0.059377246374816096</v>
      </c>
    </row>
    <row r="65" ht="14.25">
      <c r="A65" s="1">
        <f t="shared" si="222"/>
        <v>0.33000000000000002</v>
      </c>
      <c r="B65" s="1">
        <f t="shared" si="212"/>
        <v>0.018816569198676067</v>
      </c>
      <c r="C65" s="1"/>
      <c r="D65" s="1">
        <f t="shared" si="213"/>
        <v>4.986390837649158e-05</v>
      </c>
      <c r="E65" s="1"/>
      <c r="F65" s="1">
        <f t="shared" si="214"/>
        <v>0.085529859993982132</v>
      </c>
      <c r="H65" s="2">
        <v>0.020051459689237269</v>
      </c>
      <c r="I65">
        <f t="shared" si="215"/>
        <v>0.0020051459689237267</v>
      </c>
      <c r="K65">
        <f t="shared" si="216"/>
        <v>1.1690000998825325e-06</v>
      </c>
      <c r="L65">
        <f t="shared" si="217"/>
        <v>0.060476825011386758</v>
      </c>
    </row>
    <row r="66" ht="14.25">
      <c r="A66" s="1">
        <f t="shared" si="222"/>
        <v>0.33600000000000002</v>
      </c>
      <c r="B66" s="1">
        <f t="shared" si="212"/>
        <v>0.019861701676301705</v>
      </c>
      <c r="C66" s="1"/>
      <c r="D66" s="1">
        <f t="shared" si="213"/>
        <v>5.2633509442199515e-05</v>
      </c>
      <c r="E66" s="1"/>
      <c r="F66" s="1">
        <f t="shared" si="214"/>
        <v>0.088668311054918333</v>
      </c>
      <c r="H66" s="2">
        <v>0.020051459689237269</v>
      </c>
      <c r="I66">
        <f t="shared" si="215"/>
        <v>0.0020051459689237267</v>
      </c>
      <c r="K66">
        <f t="shared" si="216"/>
        <v>1.1902546471531238e-06</v>
      </c>
      <c r="L66">
        <f t="shared" si="217"/>
        <v>0.061576403647957412</v>
      </c>
    </row>
    <row r="67" ht="14.25">
      <c r="A67" s="1">
        <f t="shared" si="222"/>
        <v>0.34200000000000003</v>
      </c>
      <c r="B67" s="1">
        <f t="shared" si="212"/>
        <v>0.020944834858665166</v>
      </c>
      <c r="C67" s="1"/>
      <c r="D67" s="1">
        <f t="shared" si="213"/>
        <v>5.550381237546269e-05</v>
      </c>
      <c r="E67" s="1"/>
      <c r="F67" s="1">
        <f t="shared" si="214"/>
        <v>0.091863310783619145</v>
      </c>
      <c r="H67" s="2">
        <v>0.020051459689237269</v>
      </c>
      <c r="I67">
        <f t="shared" si="215"/>
        <v>0.0020051459689237267</v>
      </c>
      <c r="K67">
        <f t="shared" si="216"/>
        <v>1.2115091944237158e-06</v>
      </c>
      <c r="L67">
        <f t="shared" si="217"/>
        <v>0.062675982284528114</v>
      </c>
    </row>
    <row r="68" ht="14.25">
      <c r="A68" s="1">
        <f t="shared" si="222"/>
        <v>0.34800000000000003</v>
      </c>
      <c r="B68" s="1">
        <f t="shared" si="212"/>
        <v>0.022066647329779625</v>
      </c>
      <c r="C68" s="1"/>
      <c r="D68" s="1">
        <f t="shared" si="213"/>
        <v>5.8476615423916005e-05</v>
      </c>
      <c r="E68" s="1"/>
      <c r="F68" s="1">
        <f t="shared" si="214"/>
        <v>0.095114859180084596</v>
      </c>
      <c r="H68" s="2">
        <v>0.020051459689237269</v>
      </c>
      <c r="I68">
        <f t="shared" si="215"/>
        <v>0.0020051459689237267</v>
      </c>
      <c r="K68">
        <f t="shared" si="216"/>
        <v>1.2327637416943069e-06</v>
      </c>
      <c r="L68">
        <f t="shared" si="217"/>
        <v>0.063775560921098762</v>
      </c>
    </row>
    <row r="69" ht="14.25">
      <c r="A69" s="1">
        <f t="shared" si="222"/>
        <v>0.35400000000000004</v>
      </c>
      <c r="B69" s="1">
        <f t="shared" si="212"/>
        <v>0.023227817673658262</v>
      </c>
      <c r="C69" s="1"/>
      <c r="D69" s="1">
        <f t="shared" si="213"/>
        <v>6.1553716835194392e-05</v>
      </c>
      <c r="E69" s="1"/>
      <c r="F69" s="1">
        <f t="shared" si="214"/>
        <v>0.098422956244314658</v>
      </c>
      <c r="H69" s="2">
        <v>0.020051459689237269</v>
      </c>
      <c r="I69">
        <f t="shared" si="215"/>
        <v>0.0020051459689237267</v>
      </c>
      <c r="K69">
        <f t="shared" si="216"/>
        <v>1.2540182889648987e-06</v>
      </c>
      <c r="L69">
        <f t="shared" si="217"/>
        <v>0.064875139557669437</v>
      </c>
      <c r="M69">
        <f>SUM(L60:L69)</f>
        <v>0.59927035693101427</v>
      </c>
    </row>
    <row r="70" ht="14.25">
      <c r="A70" s="1">
        <v>0.35499999999999998</v>
      </c>
      <c r="B70" s="1">
        <f t="shared" si="212"/>
        <v>0.02342522017164534</v>
      </c>
      <c r="C70" s="1"/>
      <c r="D70" s="1">
        <f t="shared" si="213"/>
        <v>6.2076833454860147e-05</v>
      </c>
      <c r="E70" s="1"/>
      <c r="F70" s="1">
        <f t="shared" si="214"/>
        <v>0.098979803542163416</v>
      </c>
      <c r="H70" s="2">
        <v>0.023796037635371192</v>
      </c>
      <c r="I70">
        <f t="shared" si="215"/>
        <v>0.002379603763537119</v>
      </c>
      <c r="K70">
        <f t="shared" si="216"/>
        <v>1.4924081603650298e-06</v>
      </c>
      <c r="L70">
        <f t="shared" si="217"/>
        <v>0.077207955045539303</v>
      </c>
    </row>
    <row r="71" ht="14.25">
      <c r="A71" s="1">
        <f t="shared" ref="A71:A79" si="223">A70+0.007666666667</f>
        <v>0.36266666666699998</v>
      </c>
      <c r="B71" s="1">
        <f t="shared" si="212"/>
        <v>0.024975922852504193</v>
      </c>
      <c r="C71" s="1"/>
      <c r="D71" s="1">
        <f t="shared" si="213"/>
        <v>6.6186195559136111e-05</v>
      </c>
      <c r="E71" s="1"/>
      <c r="F71" s="1">
        <f t="shared" si="214"/>
        <v>0.10330115150382865</v>
      </c>
      <c r="H71" s="2">
        <v>0.023796037635371192</v>
      </c>
      <c r="I71">
        <f t="shared" si="215"/>
        <v>0.002379603763537119</v>
      </c>
      <c r="K71">
        <f t="shared" si="216"/>
        <v>1.5246385713414504e-06</v>
      </c>
      <c r="L71">
        <f t="shared" si="217"/>
        <v>0.078875356891665693</v>
      </c>
    </row>
    <row r="72" ht="14.25">
      <c r="A72" s="1">
        <f t="shared" si="223"/>
        <v>0.37033333333399998</v>
      </c>
      <c r="B72" s="1">
        <f t="shared" si="212"/>
        <v>0.02659359404947852</v>
      </c>
      <c r="C72" s="1"/>
      <c r="D72" s="1">
        <f t="shared" si="213"/>
        <v>7.0473024231118076e-05</v>
      </c>
      <c r="E72" s="1"/>
      <c r="F72" s="1">
        <f t="shared" si="214"/>
        <v>0.10771482738293243</v>
      </c>
      <c r="H72" s="2">
        <v>0.023796037635371192</v>
      </c>
      <c r="I72">
        <f t="shared" si="215"/>
        <v>0.002379603763537119</v>
      </c>
      <c r="K72">
        <f t="shared" si="216"/>
        <v>1.5568689823178709e-06</v>
      </c>
      <c r="L72">
        <f t="shared" si="217"/>
        <v>0.080542758737792083</v>
      </c>
    </row>
    <row r="73" ht="14.25">
      <c r="A73" s="1">
        <f t="shared" si="223"/>
        <v>0.37800000000099998</v>
      </c>
      <c r="B73" s="1">
        <f t="shared" si="212"/>
        <v>0.028279649457302446</v>
      </c>
      <c r="C73" s="1"/>
      <c r="D73" s="1">
        <f t="shared" si="213"/>
        <v>7.4941071061851485e-05</v>
      </c>
      <c r="E73" s="1"/>
      <c r="F73" s="1">
        <f t="shared" si="214"/>
        <v>0.11222083117947475</v>
      </c>
      <c r="H73" s="2">
        <v>0.023796037635371192</v>
      </c>
      <c r="I73">
        <f t="shared" si="215"/>
        <v>0.002379603763537119</v>
      </c>
      <c r="K73">
        <f t="shared" si="216"/>
        <v>1.589099393294292e-06</v>
      </c>
      <c r="L73">
        <f t="shared" si="217"/>
        <v>0.082210160583918501</v>
      </c>
    </row>
    <row r="74" ht="14.25">
      <c r="A74" s="1">
        <f t="shared" si="223"/>
        <v>0.38566666666799998</v>
      </c>
      <c r="B74" s="1">
        <f t="shared" si="212"/>
        <v>0.030035504770710084</v>
      </c>
      <c r="C74" s="1"/>
      <c r="D74" s="1">
        <f t="shared" si="213"/>
        <v>7.9594087642381725e-05</v>
      </c>
      <c r="E74" s="1"/>
      <c r="F74" s="1">
        <f t="shared" si="214"/>
        <v>0.11681916289345558</v>
      </c>
      <c r="H74" s="2">
        <v>0.023796037635371192</v>
      </c>
      <c r="I74">
        <f t="shared" si="215"/>
        <v>0.002379603763537119</v>
      </c>
      <c r="K74">
        <f t="shared" si="216"/>
        <v>1.6213298042707127e-06</v>
      </c>
      <c r="L74">
        <f t="shared" si="217"/>
        <v>0.083877562430044891</v>
      </c>
    </row>
    <row r="75" ht="14.25">
      <c r="A75" s="1">
        <f t="shared" si="223"/>
        <v>0.39333333333499998</v>
      </c>
      <c r="B75" s="1">
        <f t="shared" si="212"/>
        <v>0.031862575684435547</v>
      </c>
      <c r="C75" s="1"/>
      <c r="D75" s="1">
        <f t="shared" si="213"/>
        <v>8.44358255637542e-05</v>
      </c>
      <c r="E75" s="1"/>
      <c r="F75" s="1">
        <f t="shared" si="214"/>
        <v>0.12150982252487494</v>
      </c>
      <c r="H75" s="2">
        <v>0.023796037635371192</v>
      </c>
      <c r="I75">
        <f t="shared" si="215"/>
        <v>0.002379603763537119</v>
      </c>
      <c r="K75">
        <f t="shared" si="216"/>
        <v>1.6535602152471334e-06</v>
      </c>
      <c r="L75">
        <f t="shared" si="217"/>
        <v>0.085544964276171281</v>
      </c>
    </row>
    <row r="76" ht="14.25">
      <c r="A76" s="1">
        <f t="shared" si="223"/>
        <v>0.40100000000199998</v>
      </c>
      <c r="B76" s="1">
        <f t="shared" si="212"/>
        <v>0.033762277893212969</v>
      </c>
      <c r="C76" s="1"/>
      <c r="D76" s="1">
        <f t="shared" si="213"/>
        <v>8.9470036417014365e-05</v>
      </c>
      <c r="E76" s="1"/>
      <c r="F76" s="1">
        <f t="shared" si="214"/>
        <v>0.12629281007373286</v>
      </c>
      <c r="H76" s="2">
        <v>0.023796037635371192</v>
      </c>
      <c r="I76">
        <f t="shared" si="215"/>
        <v>0.002379603763537119</v>
      </c>
      <c r="K76">
        <f t="shared" si="216"/>
        <v>1.6857906262235539e-06</v>
      </c>
      <c r="L76">
        <f t="shared" si="217"/>
        <v>0.087212366122297671</v>
      </c>
    </row>
    <row r="77" ht="14.25">
      <c r="A77" s="1">
        <f t="shared" si="223"/>
        <v>0.40866666666899998</v>
      </c>
      <c r="B77" s="1">
        <f t="shared" si="212"/>
        <v>0.035736027091776458</v>
      </c>
      <c r="C77" s="1"/>
      <c r="D77" s="1">
        <f t="shared" si="213"/>
        <v>9.4700471793207608e-05</v>
      </c>
      <c r="E77" s="1"/>
      <c r="F77" s="1">
        <f t="shared" si="214"/>
        <v>0.13116812554002927</v>
      </c>
      <c r="H77" s="2">
        <v>0.023796037635371192</v>
      </c>
      <c r="I77">
        <f t="shared" si="215"/>
        <v>0.002379603763537119</v>
      </c>
      <c r="K77">
        <f t="shared" si="216"/>
        <v>1.718021037199975e-06</v>
      </c>
      <c r="L77">
        <f t="shared" si="217"/>
        <v>0.088879767968424089</v>
      </c>
    </row>
    <row r="78" ht="14.25">
      <c r="A78" s="1">
        <f t="shared" si="223"/>
        <v>0.41633333333599998</v>
      </c>
      <c r="B78" s="1">
        <f t="shared" si="212"/>
        <v>0.037785238974860129</v>
      </c>
      <c r="C78" s="1"/>
      <c r="D78" s="1">
        <f t="shared" si="213"/>
        <v>0.00010013088328337935</v>
      </c>
      <c r="E78" s="1"/>
      <c r="F78" s="1">
        <f t="shared" si="214"/>
        <v>0.13613576892376422</v>
      </c>
      <c r="H78" s="2">
        <v>0.023796037635371192</v>
      </c>
      <c r="I78">
        <f t="shared" si="215"/>
        <v>0.002379603763537119</v>
      </c>
      <c r="K78">
        <f t="shared" si="216"/>
        <v>1.7502514481763955e-06</v>
      </c>
      <c r="L78">
        <f t="shared" si="217"/>
        <v>0.090547169814550466</v>
      </c>
    </row>
    <row r="79" ht="14.25">
      <c r="A79" s="1">
        <f t="shared" si="223"/>
        <v>0.42400000000299998</v>
      </c>
      <c r="B79" s="1">
        <f t="shared" si="212"/>
        <v>0.039911329237198111</v>
      </c>
      <c r="C79" s="1"/>
      <c r="D79" s="1">
        <f t="shared" si="213"/>
        <v>0.00010576502247857499</v>
      </c>
      <c r="E79" s="1"/>
      <c r="F79" s="1">
        <f t="shared" si="214"/>
        <v>0.14119574022493769</v>
      </c>
      <c r="H79" s="2">
        <v>0.023796037635371192</v>
      </c>
      <c r="I79">
        <f t="shared" si="215"/>
        <v>0.002379603763537119</v>
      </c>
      <c r="K79">
        <f t="shared" si="216"/>
        <v>1.7824818591528166e-06</v>
      </c>
      <c r="L79">
        <f t="shared" si="217"/>
        <v>0.092214571660676883</v>
      </c>
      <c r="M79">
        <f>SUM(L70:L79)</f>
        <v>0.84711263353108091</v>
      </c>
    </row>
    <row r="80" ht="14.25">
      <c r="A80" s="1">
        <v>0.42499999999999999</v>
      </c>
      <c r="B80" s="1">
        <f t="shared" si="212"/>
        <v>0.040194387258038151</v>
      </c>
      <c r="C80" s="1"/>
      <c r="D80" s="1">
        <f t="shared" si="213"/>
        <v>0.0001065151262338011</v>
      </c>
      <c r="E80" s="1"/>
      <c r="F80" s="1">
        <f t="shared" si="214"/>
        <v>0.14186254326366407</v>
      </c>
      <c r="H80" s="2">
        <v>0.026909582696621782</v>
      </c>
      <c r="I80">
        <f t="shared" si="215"/>
        <v>0.0026909582696621782</v>
      </c>
      <c r="K80">
        <f t="shared" si="216"/>
        <v>2.0204611674713521e-06</v>
      </c>
      <c r="L80">
        <f t="shared" si="217"/>
        <v>0.10452614715751142</v>
      </c>
    </row>
    <row r="81" ht="14.25">
      <c r="A81" s="1">
        <f t="shared" ref="A81:A89" si="224">A80+0.0082222222</f>
        <v>0.43322222220000001</v>
      </c>
      <c r="B81" s="1">
        <f t="shared" si="212"/>
        <v>0.042572661287230591</v>
      </c>
      <c r="C81" s="1"/>
      <c r="D81" s="1">
        <f t="shared" si="213"/>
        <v>0.00011281755241116107</v>
      </c>
      <c r="E81" s="1"/>
      <c r="F81" s="1">
        <f t="shared" si="214"/>
        <v>0.1474047005404191</v>
      </c>
      <c r="H81" s="2">
        <v>0.026909582696621782</v>
      </c>
      <c r="I81">
        <f t="shared" si="215"/>
        <v>0.0026909582696621782</v>
      </c>
      <c r="K81">
        <f t="shared" si="216"/>
        <v>2.0595498278605774e-06</v>
      </c>
      <c r="L81">
        <f t="shared" si="217"/>
        <v>0.10654835235195603</v>
      </c>
    </row>
    <row r="82" ht="14.25">
      <c r="A82" s="1">
        <f t="shared" si="224"/>
        <v>0.44144444440000002</v>
      </c>
      <c r="B82" s="1">
        <f t="shared" si="212"/>
        <v>0.045042946160894555</v>
      </c>
      <c r="C82" s="1"/>
      <c r="D82" s="1">
        <f t="shared" si="213"/>
        <v>0.00011936380732637057</v>
      </c>
      <c r="E82" s="1"/>
      <c r="F82" s="1">
        <f t="shared" si="214"/>
        <v>0.15305305140531028</v>
      </c>
      <c r="H82" s="2">
        <v>0.026909582696621782</v>
      </c>
      <c r="I82">
        <f t="shared" si="215"/>
        <v>0.0026909582696621782</v>
      </c>
      <c r="K82">
        <f t="shared" si="216"/>
        <v>2.0986384882498031e-06</v>
      </c>
      <c r="L82">
        <f t="shared" si="217"/>
        <v>0.10857055754640063</v>
      </c>
    </row>
    <row r="83" ht="14.25">
      <c r="A83" s="1">
        <f t="shared" si="224"/>
        <v>0.44966666660000004</v>
      </c>
      <c r="B83" s="1">
        <f t="shared" si="212"/>
        <v>0.047606988173585787</v>
      </c>
      <c r="C83" s="1"/>
      <c r="D83" s="1">
        <f t="shared" si="213"/>
        <v>0.00012615851866000234</v>
      </c>
      <c r="E83" s="1"/>
      <c r="F83" s="1">
        <f t="shared" si="214"/>
        <v>0.1588075958583377</v>
      </c>
      <c r="H83" s="2">
        <v>0.026909582696621782</v>
      </c>
      <c r="I83">
        <f t="shared" si="215"/>
        <v>0.0026909582696621782</v>
      </c>
      <c r="K83">
        <f t="shared" si="216"/>
        <v>2.1377271486390289e-06</v>
      </c>
      <c r="L83">
        <f t="shared" si="217"/>
        <v>0.11059276274084524</v>
      </c>
    </row>
    <row r="84" ht="14.25">
      <c r="A84" s="1">
        <f t="shared" si="224"/>
        <v>0.45788888880000006</v>
      </c>
      <c r="B84" s="1">
        <f t="shared" ref="B84:B99" si="225">(PI()/6)*(A84)^3</f>
        <v>0.05026653361986002</v>
      </c>
      <c r="C84" s="1"/>
      <c r="D84" s="1">
        <f t="shared" ref="D84:D99" si="226">B84*$C$1</f>
        <v>0.00013320631409262905</v>
      </c>
      <c r="E84" s="1"/>
      <c r="F84" s="1">
        <f t="shared" ref="F84:F99" si="227">PI()*(A84/2)^2</f>
        <v>0.16466833389950131</v>
      </c>
      <c r="H84" s="2">
        <v>0.026909582696621782</v>
      </c>
      <c r="I84">
        <f t="shared" ref="I84:I99" si="228">H84/10</f>
        <v>0.0026909582696621782</v>
      </c>
      <c r="K84">
        <f t="shared" ref="K84:K99" si="229">(I84/F84)*D84</f>
        <v>2.1768158090282546e-06</v>
      </c>
      <c r="L84">
        <f t="shared" ref="L84:L99" si="230">(K84/$K$141)*100</f>
        <v>0.11261496793528987</v>
      </c>
    </row>
    <row r="85" ht="14.25">
      <c r="A85" s="1">
        <f t="shared" si="224"/>
        <v>0.46611111100000008</v>
      </c>
      <c r="B85" s="1">
        <f t="shared" si="225"/>
        <v>0.05302332879427301</v>
      </c>
      <c r="C85" s="1"/>
      <c r="D85" s="1">
        <f t="shared" si="226"/>
        <v>0.00014051182130482348</v>
      </c>
      <c r="E85" s="1"/>
      <c r="F85" s="1">
        <f t="shared" si="227"/>
        <v>0.17063526552880118</v>
      </c>
      <c r="H85" s="2">
        <v>0.026909582696621782</v>
      </c>
      <c r="I85">
        <f t="shared" si="228"/>
        <v>0.0026909582696621782</v>
      </c>
      <c r="K85">
        <f t="shared" si="229"/>
        <v>2.2159044694174799e-06</v>
      </c>
      <c r="L85">
        <f t="shared" si="230"/>
        <v>0.11463717312973445</v>
      </c>
    </row>
    <row r="86" ht="14.25">
      <c r="A86" s="1">
        <f t="shared" si="224"/>
        <v>0.4743333332000001</v>
      </c>
      <c r="B86" s="1">
        <f t="shared" si="225"/>
        <v>0.055879119991380503</v>
      </c>
      <c r="C86" s="1"/>
      <c r="D86" s="1">
        <f t="shared" si="226"/>
        <v>0.00014807966797715833</v>
      </c>
      <c r="E86" s="1"/>
      <c r="F86" s="1">
        <f t="shared" si="227"/>
        <v>0.17670839074623723</v>
      </c>
      <c r="H86" s="2">
        <v>0.026909582696621782</v>
      </c>
      <c r="I86">
        <f t="shared" si="228"/>
        <v>0.0026909582696621782</v>
      </c>
      <c r="K86">
        <f t="shared" si="229"/>
        <v>2.2549931298067061e-06</v>
      </c>
      <c r="L86">
        <f t="shared" si="230"/>
        <v>0.11665937832417909</v>
      </c>
    </row>
    <row r="87" ht="14.25">
      <c r="A87" s="1">
        <f t="shared" si="224"/>
        <v>0.48255555540000011</v>
      </c>
      <c r="B87" s="1">
        <f t="shared" si="225"/>
        <v>0.058835653505738217</v>
      </c>
      <c r="C87" s="1"/>
      <c r="D87" s="1">
        <f t="shared" si="226"/>
        <v>0.00015591448179020628</v>
      </c>
      <c r="E87" s="1"/>
      <c r="F87" s="1">
        <f t="shared" si="227"/>
        <v>0.1828877095518095</v>
      </c>
      <c r="H87" s="2">
        <v>0.026909582696621782</v>
      </c>
      <c r="I87">
        <f t="shared" si="228"/>
        <v>0.0026909582696621782</v>
      </c>
      <c r="K87">
        <f t="shared" si="229"/>
        <v>2.2940817901959314e-06</v>
      </c>
      <c r="L87">
        <f t="shared" si="230"/>
        <v>0.11868158351862369</v>
      </c>
    </row>
    <row r="88" ht="14.25">
      <c r="A88" s="1">
        <f t="shared" si="224"/>
        <v>0.49077777760000013</v>
      </c>
      <c r="B88" s="1">
        <f t="shared" si="225"/>
        <v>0.061894675631901916</v>
      </c>
      <c r="C88" s="1"/>
      <c r="D88" s="1">
        <f t="shared" si="226"/>
        <v>0.00016402089042454008</v>
      </c>
      <c r="E88" s="1"/>
      <c r="F88" s="1">
        <f t="shared" si="227"/>
        <v>0.18917322194551797</v>
      </c>
      <c r="H88" s="2">
        <v>0.026909582696621782</v>
      </c>
      <c r="I88">
        <f t="shared" si="228"/>
        <v>0.0026909582696621782</v>
      </c>
      <c r="K88">
        <f t="shared" si="229"/>
        <v>2.3331704505851572e-06</v>
      </c>
      <c r="L88">
        <f t="shared" si="230"/>
        <v>0.12070378871306829</v>
      </c>
    </row>
    <row r="89" ht="14.25">
      <c r="A89" s="1">
        <f t="shared" si="224"/>
        <v>0.49899999980000015</v>
      </c>
      <c r="B89" s="1">
        <f t="shared" si="225"/>
        <v>0.065057932664427331</v>
      </c>
      <c r="C89" s="1"/>
      <c r="D89" s="1">
        <f t="shared" si="226"/>
        <v>0.00017240352156073244</v>
      </c>
      <c r="E89" s="1"/>
      <c r="F89" s="1">
        <f t="shared" si="227"/>
        <v>0.19556492792736266</v>
      </c>
      <c r="H89" s="2">
        <v>0.026909582696621782</v>
      </c>
      <c r="I89">
        <f t="shared" si="228"/>
        <v>0.0026909582696621782</v>
      </c>
      <c r="K89">
        <f t="shared" si="229"/>
        <v>2.3722591109743829e-06</v>
      </c>
      <c r="L89">
        <f t="shared" si="230"/>
        <v>0.12272599390751292</v>
      </c>
      <c r="M89">
        <f>SUM(L80:L89)</f>
        <v>1.1362607053251215</v>
      </c>
    </row>
    <row r="90" ht="14.25">
      <c r="A90" s="1">
        <v>0.5</v>
      </c>
      <c r="B90" s="1">
        <f t="shared" si="225"/>
        <v>0.065449846949787352</v>
      </c>
      <c r="C90" s="1"/>
      <c r="D90" s="1">
        <f t="shared" si="226"/>
        <v>0.00017344209441693648</v>
      </c>
      <c r="E90" s="1"/>
      <c r="F90" s="1">
        <f t="shared" si="227"/>
        <v>0.19634954084936207</v>
      </c>
      <c r="H90" s="2">
        <v>0.066329817450794498</v>
      </c>
      <c r="I90">
        <f t="shared" si="228"/>
        <v>0.00663298174507945</v>
      </c>
      <c r="K90">
        <f t="shared" si="229"/>
        <v>5.8591338748201797e-06</v>
      </c>
      <c r="L90">
        <f t="shared" si="230"/>
        <v>0.3031152983660092</v>
      </c>
    </row>
    <row r="91" ht="14.25">
      <c r="A91" s="1">
        <f t="shared" ref="A91:A99" si="231">A90+0.0232222222</f>
        <v>0.52322222220000003</v>
      </c>
      <c r="B91" s="1">
        <f t="shared" si="225"/>
        <v>0.074999292281990412</v>
      </c>
      <c r="C91" s="1"/>
      <c r="D91" s="1">
        <f t="shared" si="226"/>
        <v>0.0001987481245472746</v>
      </c>
      <c r="E91" s="1"/>
      <c r="F91" s="1">
        <f t="shared" si="227"/>
        <v>0.21501177444252983</v>
      </c>
      <c r="H91" s="2">
        <v>0.066329817450794498</v>
      </c>
      <c r="I91">
        <f t="shared" si="228"/>
        <v>0.00663298174507945</v>
      </c>
      <c r="K91">
        <f t="shared" si="229"/>
        <v>6.1312580923014227e-06</v>
      </c>
      <c r="L91">
        <f t="shared" si="230"/>
        <v>0.31719331998775879</v>
      </c>
    </row>
    <row r="92" ht="14.25">
      <c r="A92" s="1">
        <f t="shared" si="231"/>
        <v>0.54644444440000006</v>
      </c>
      <c r="B92" s="1">
        <f t="shared" si="225"/>
        <v>0.085435165900628274</v>
      </c>
      <c r="C92" s="1"/>
      <c r="D92" s="1">
        <f t="shared" si="226"/>
        <v>0.00022640318963666493</v>
      </c>
      <c r="E92" s="1"/>
      <c r="F92" s="1">
        <f t="shared" si="227"/>
        <v>0.23452109389025821</v>
      </c>
      <c r="H92" s="2">
        <v>0.066329817450794498</v>
      </c>
      <c r="I92">
        <f t="shared" si="228"/>
        <v>0.00663298174507945</v>
      </c>
      <c r="K92">
        <f t="shared" si="229"/>
        <v>6.4033823097826674e-06</v>
      </c>
      <c r="L92">
        <f t="shared" si="230"/>
        <v>0.33127134160950844</v>
      </c>
    </row>
    <row r="93" ht="14.25">
      <c r="A93" s="1">
        <f t="shared" si="231"/>
        <v>0.56966666660000009</v>
      </c>
      <c r="B93" s="1">
        <f t="shared" si="225"/>
        <v>0.096796810237575068</v>
      </c>
      <c r="C93" s="1"/>
      <c r="D93" s="1">
        <f t="shared" si="226"/>
        <v>0.00025651154712957392</v>
      </c>
      <c r="E93" s="1"/>
      <c r="F93" s="1">
        <f t="shared" si="227"/>
        <v>0.25487749919254726</v>
      </c>
      <c r="H93" s="2">
        <v>0.066329817450794498</v>
      </c>
      <c r="I93">
        <f t="shared" si="228"/>
        <v>0.00663298174507945</v>
      </c>
      <c r="K93">
        <f t="shared" si="229"/>
        <v>6.6755065272639079e-06</v>
      </c>
      <c r="L93">
        <f t="shared" si="230"/>
        <v>0.34534936323125787</v>
      </c>
    </row>
    <row r="94" ht="14.25">
      <c r="A94" s="1">
        <f t="shared" si="231"/>
        <v>0.59288888880000012</v>
      </c>
      <c r="B94" s="1">
        <f t="shared" si="225"/>
        <v>0.10912356772470498</v>
      </c>
      <c r="C94" s="1"/>
      <c r="D94" s="1">
        <f t="shared" si="226"/>
        <v>0.0002891774544704682</v>
      </c>
      <c r="E94" s="1"/>
      <c r="F94" s="1">
        <f t="shared" si="227"/>
        <v>0.27608099034939687</v>
      </c>
      <c r="H94" s="2">
        <v>0.066329817450794498</v>
      </c>
      <c r="I94">
        <f t="shared" si="228"/>
        <v>0.00663298174507945</v>
      </c>
      <c r="K94">
        <f t="shared" si="229"/>
        <v>6.9476307447451517e-06</v>
      </c>
      <c r="L94">
        <f t="shared" si="230"/>
        <v>0.35942738485300746</v>
      </c>
    </row>
    <row r="95" ht="14.25">
      <c r="A95" s="1">
        <f t="shared" si="231"/>
        <v>0.61611111100000016</v>
      </c>
      <c r="B95" s="1">
        <f t="shared" si="225"/>
        <v>0.12245478079389216</v>
      </c>
      <c r="C95" s="1"/>
      <c r="D95" s="1">
        <f t="shared" si="226"/>
        <v>0.00032450516910381423</v>
      </c>
      <c r="E95" s="1"/>
      <c r="F95" s="1">
        <f t="shared" si="227"/>
        <v>0.29813156736080709</v>
      </c>
      <c r="H95" s="2">
        <v>0.066329817450794498</v>
      </c>
      <c r="I95">
        <f t="shared" si="228"/>
        <v>0.00663298174507945</v>
      </c>
      <c r="K95">
        <f t="shared" si="229"/>
        <v>7.2197549622263947e-06</v>
      </c>
      <c r="L95">
        <f t="shared" si="230"/>
        <v>0.37350540647475705</v>
      </c>
    </row>
    <row r="96" ht="14.25">
      <c r="A96" s="1">
        <f t="shared" si="231"/>
        <v>0.63933333320000019</v>
      </c>
      <c r="B96" s="1">
        <f t="shared" si="225"/>
        <v>0.13682979187701078</v>
      </c>
      <c r="C96" s="1"/>
      <c r="D96" s="1">
        <f t="shared" si="226"/>
        <v>0.00036259894847407857</v>
      </c>
      <c r="E96" s="1"/>
      <c r="F96" s="1">
        <f t="shared" si="227"/>
        <v>0.32102923022677787</v>
      </c>
      <c r="H96" s="2">
        <v>0.066329817450794498</v>
      </c>
      <c r="I96">
        <f t="shared" si="228"/>
        <v>0.00663298174507945</v>
      </c>
      <c r="K96">
        <f t="shared" si="229"/>
        <v>7.4918791797076386e-06</v>
      </c>
      <c r="L96">
        <f t="shared" si="230"/>
        <v>0.38758342809650664</v>
      </c>
    </row>
    <row r="97" ht="14.25">
      <c r="A97" s="1">
        <f t="shared" si="231"/>
        <v>0.66255555540000022</v>
      </c>
      <c r="B97" s="1">
        <f t="shared" si="225"/>
        <v>0.15228794340593502</v>
      </c>
      <c r="C97" s="1"/>
      <c r="D97" s="1">
        <f t="shared" si="226"/>
        <v>0.00040356305002572782</v>
      </c>
      <c r="E97" s="1"/>
      <c r="F97" s="1">
        <f t="shared" si="227"/>
        <v>0.34477397894730938</v>
      </c>
      <c r="H97" s="2">
        <v>0.066329817450794498</v>
      </c>
      <c r="I97">
        <f t="shared" si="228"/>
        <v>0.00663298174507945</v>
      </c>
      <c r="K97">
        <f t="shared" si="229"/>
        <v>7.7640033971888808e-06</v>
      </c>
      <c r="L97">
        <f t="shared" si="230"/>
        <v>0.40166144971825618</v>
      </c>
    </row>
    <row r="98" ht="14.25">
      <c r="A98" s="1">
        <f t="shared" si="231"/>
        <v>0.68577777760000025</v>
      </c>
      <c r="B98" s="1">
        <f t="shared" si="225"/>
        <v>0.16886857781253906</v>
      </c>
      <c r="C98" s="1"/>
      <c r="D98" s="1">
        <f t="shared" si="226"/>
        <v>0.0004475017312032285</v>
      </c>
      <c r="E98" s="1"/>
      <c r="F98" s="1">
        <f t="shared" si="227"/>
        <v>0.36936581352240144</v>
      </c>
      <c r="H98" s="2">
        <v>0.066329817450794498</v>
      </c>
      <c r="I98">
        <f t="shared" si="228"/>
        <v>0.00663298174507945</v>
      </c>
      <c r="K98">
        <f t="shared" si="229"/>
        <v>8.0361276146701238e-06</v>
      </c>
      <c r="L98">
        <f t="shared" si="230"/>
        <v>0.41573947134000572</v>
      </c>
    </row>
    <row r="99" ht="14.25">
      <c r="A99" s="1">
        <f t="shared" si="231"/>
        <v>0.70899999980000028</v>
      </c>
      <c r="B99" s="1">
        <f t="shared" si="225"/>
        <v>0.18661103752869698</v>
      </c>
      <c r="C99" s="1"/>
      <c r="D99" s="1">
        <f t="shared" si="226"/>
        <v>0.00049451924945104696</v>
      </c>
      <c r="E99" s="1"/>
      <c r="F99" s="1">
        <f t="shared" si="227"/>
        <v>0.39480473395205407</v>
      </c>
      <c r="H99" s="2">
        <v>0.066329817450794498</v>
      </c>
      <c r="I99">
        <f t="shared" si="228"/>
        <v>0.00663298174507945</v>
      </c>
      <c r="K99">
        <f t="shared" si="229"/>
        <v>8.3082518321513651e-06</v>
      </c>
      <c r="L99">
        <f t="shared" si="230"/>
        <v>0.42981749296175514</v>
      </c>
      <c r="M99">
        <f>SUM(L90:L99)</f>
        <v>3.6646639566388224</v>
      </c>
    </row>
    <row r="100" ht="14.25">
      <c r="A100" s="1">
        <v>0.70999999999999996</v>
      </c>
      <c r="B100" s="1">
        <f t="shared" ref="B100:B109" si="232">(PI()/6)*(A100)^3</f>
        <v>0.18740176137316272</v>
      </c>
      <c r="C100" s="1"/>
      <c r="D100" s="1">
        <f t="shared" ref="D100:D140" si="233">B100*$C$1</f>
        <v>0.00049661466763888118</v>
      </c>
      <c r="E100" s="1"/>
      <c r="F100" s="1">
        <f t="shared" ref="F100:F109" si="234">PI()*(A100/2)^2</f>
        <v>0.39591921416865367</v>
      </c>
      <c r="H100" s="2">
        <v>0.080456959022166638</v>
      </c>
      <c r="I100">
        <f t="shared" ref="I100:I140" si="235">H100/10</f>
        <v>0.0080456959022166645</v>
      </c>
      <c r="K100">
        <f t="shared" ref="K100:K140" si="236">(I100/F100)*D100</f>
        <v>1.0091984560013769e-05</v>
      </c>
      <c r="L100">
        <f t="shared" ref="L100:L140" si="237">(K100/$K$141)*100</f>
        <v>0.52209677682225952</v>
      </c>
    </row>
    <row r="101" ht="14.25">
      <c r="A101" s="1">
        <f t="shared" ref="A101:A109" si="238">A100+0.0321111111</f>
        <v>0.74211111109999994</v>
      </c>
      <c r="B101" s="1">
        <f t="shared" si="232"/>
        <v>0.21399588605187406</v>
      </c>
      <c r="C101" s="1"/>
      <c r="D101" s="1">
        <f t="shared" si="233"/>
        <v>0.00056708909803746628</v>
      </c>
      <c r="E101" s="1"/>
      <c r="F101" s="1">
        <f t="shared" si="234"/>
        <v>0.43254146754657202</v>
      </c>
      <c r="H101" s="2">
        <v>0.080456959022166638</v>
      </c>
      <c r="I101">
        <f t="shared" si="235"/>
        <v>0.0080456959022166645</v>
      </c>
      <c r="K101">
        <f t="shared" si="236"/>
        <v>1.0548413908501215e-05</v>
      </c>
      <c r="L101">
        <f t="shared" si="237"/>
        <v>0.54570960443562777</v>
      </c>
    </row>
    <row r="102" ht="14.25">
      <c r="A102" s="1">
        <f t="shared" si="238"/>
        <v>0.77422222219999992</v>
      </c>
      <c r="B102" s="1">
        <f t="shared" si="232"/>
        <v>0.24299398310745465</v>
      </c>
      <c r="C102" s="1"/>
      <c r="D102" s="1">
        <f t="shared" si="233"/>
        <v>0.00064393405523475479</v>
      </c>
      <c r="E102" s="1"/>
      <c r="F102" s="1">
        <f t="shared" si="234"/>
        <v>0.47078340586176737</v>
      </c>
      <c r="H102" s="2">
        <v>0.080456959022166638</v>
      </c>
      <c r="I102">
        <f t="shared" si="235"/>
        <v>0.0080456959022166645</v>
      </c>
      <c r="K102">
        <f t="shared" si="236"/>
        <v>1.1004843256988659e-05</v>
      </c>
      <c r="L102">
        <f t="shared" si="237"/>
        <v>0.56932243204899591</v>
      </c>
    </row>
    <row r="103" ht="14.25">
      <c r="A103" s="1">
        <f t="shared" si="238"/>
        <v>0.8063333332999999</v>
      </c>
      <c r="B103" s="1">
        <f t="shared" si="232"/>
        <v>0.27450007230584034</v>
      </c>
      <c r="C103" s="1"/>
      <c r="D103" s="1">
        <f t="shared" si="233"/>
        <v>0.00072742519161047691</v>
      </c>
      <c r="E103" s="1"/>
      <c r="F103" s="1">
        <f t="shared" si="234"/>
        <v>0.51064502911423992</v>
      </c>
      <c r="H103" s="2">
        <v>0.080456959022166638</v>
      </c>
      <c r="I103">
        <f t="shared" si="235"/>
        <v>0.0080456959022166645</v>
      </c>
      <c r="K103">
        <f t="shared" si="236"/>
        <v>1.1461272605476105e-05</v>
      </c>
      <c r="L103">
        <f t="shared" si="237"/>
        <v>0.59293525966236427</v>
      </c>
    </row>
    <row r="104" ht="14.25">
      <c r="A104" s="1">
        <f t="shared" si="238"/>
        <v>0.83844444439999988</v>
      </c>
      <c r="B104" s="1">
        <f t="shared" si="232"/>
        <v>0.30861817341296693</v>
      </c>
      <c r="C104" s="1"/>
      <c r="D104" s="1">
        <f t="shared" si="233"/>
        <v>0.00081783815954436241</v>
      </c>
      <c r="E104" s="1"/>
      <c r="F104" s="1">
        <f t="shared" si="234"/>
        <v>0.55212633730398952</v>
      </c>
      <c r="H104" s="2">
        <v>0.080456959022166638</v>
      </c>
      <c r="I104">
        <f t="shared" si="235"/>
        <v>0.0080456959022166645</v>
      </c>
      <c r="K104">
        <f t="shared" si="236"/>
        <v>1.1917701953963553e-05</v>
      </c>
      <c r="L104">
        <f t="shared" si="237"/>
        <v>0.61654808727573251</v>
      </c>
    </row>
    <row r="105" ht="14.25">
      <c r="A105" s="1">
        <f t="shared" si="238"/>
        <v>0.87055555549999986</v>
      </c>
      <c r="B105" s="1">
        <f t="shared" si="232"/>
        <v>0.34545230619477019</v>
      </c>
      <c r="C105" s="1"/>
      <c r="D105" s="1">
        <f t="shared" si="233"/>
        <v>0.00091544861141614105</v>
      </c>
      <c r="E105" s="1"/>
      <c r="F105" s="1">
        <f t="shared" si="234"/>
        <v>0.59522733043101628</v>
      </c>
      <c r="H105" s="2">
        <v>0.080456959022166638</v>
      </c>
      <c r="I105">
        <f t="shared" si="235"/>
        <v>0.0080456959022166645</v>
      </c>
      <c r="K105">
        <f t="shared" si="236"/>
        <v>1.2374131302450999e-05</v>
      </c>
      <c r="L105">
        <f t="shared" si="237"/>
        <v>0.64016091488910087</v>
      </c>
    </row>
    <row r="106" ht="14.25">
      <c r="A106" s="1">
        <f t="shared" si="238"/>
        <v>0.90266666659999983</v>
      </c>
      <c r="B106" s="1">
        <f t="shared" si="232"/>
        <v>0.38510649041718586</v>
      </c>
      <c r="C106" s="1"/>
      <c r="D106" s="1">
        <f t="shared" si="233"/>
        <v>0.0010205321996055426</v>
      </c>
      <c r="E106" s="1"/>
      <c r="F106" s="1">
        <f t="shared" si="234"/>
        <v>0.63994800849531996</v>
      </c>
      <c r="H106" s="2">
        <v>0.080456959022166638</v>
      </c>
      <c r="I106">
        <f t="shared" si="235"/>
        <v>0.0080456959022166645</v>
      </c>
      <c r="K106">
        <f t="shared" si="236"/>
        <v>1.2830560650938445e-05</v>
      </c>
      <c r="L106">
        <f t="shared" si="237"/>
        <v>0.66377374250246923</v>
      </c>
    </row>
    <row r="107" ht="14.25">
      <c r="A107" s="1">
        <f t="shared" si="238"/>
        <v>0.93477777769999981</v>
      </c>
      <c r="B107" s="1">
        <f t="shared" si="232"/>
        <v>0.42768474584614991</v>
      </c>
      <c r="C107" s="1"/>
      <c r="D107" s="1">
        <f t="shared" si="233"/>
        <v>0.0011333645764922972</v>
      </c>
      <c r="E107" s="1"/>
      <c r="F107" s="1">
        <f t="shared" si="234"/>
        <v>0.68628837149690092</v>
      </c>
      <c r="H107" s="2">
        <v>0.080456959022166638</v>
      </c>
      <c r="I107">
        <f t="shared" si="235"/>
        <v>0.0080456959022166645</v>
      </c>
      <c r="K107">
        <f t="shared" si="236"/>
        <v>1.3286989999425887e-05</v>
      </c>
      <c r="L107">
        <f t="shared" si="237"/>
        <v>0.68738657011583726</v>
      </c>
    </row>
    <row r="108" ht="14.25">
      <c r="A108" s="1">
        <f t="shared" si="238"/>
        <v>0.96688888879999979</v>
      </c>
      <c r="B108" s="1">
        <f t="shared" si="232"/>
        <v>0.47329109224759797</v>
      </c>
      <c r="C108" s="1"/>
      <c r="D108" s="1">
        <f t="shared" si="233"/>
        <v>0.0012542213944561347</v>
      </c>
      <c r="E108" s="1"/>
      <c r="F108" s="1">
        <f t="shared" si="234"/>
        <v>0.7342484194357588</v>
      </c>
      <c r="H108" s="2">
        <v>0.080456959022166638</v>
      </c>
      <c r="I108">
        <f t="shared" si="235"/>
        <v>0.0080456959022166645</v>
      </c>
      <c r="K108">
        <f t="shared" si="236"/>
        <v>1.3743419347913335e-05</v>
      </c>
      <c r="L108">
        <f t="shared" si="237"/>
        <v>0.71099939772920562</v>
      </c>
    </row>
    <row r="109" ht="14.25">
      <c r="A109" s="1">
        <f t="shared" si="238"/>
        <v>0.99899999989999977</v>
      </c>
      <c r="B109" s="1">
        <f t="shared" si="232"/>
        <v>0.52202954938746593</v>
      </c>
      <c r="C109" s="1"/>
      <c r="D109" s="1">
        <f t="shared" si="233"/>
        <v>0.0013833783058767846</v>
      </c>
      <c r="E109" s="1"/>
      <c r="F109" s="1">
        <f t="shared" si="234"/>
        <v>0.78382815231189384</v>
      </c>
      <c r="H109" s="2">
        <v>0.080456959022166638</v>
      </c>
      <c r="I109">
        <f t="shared" si="235"/>
        <v>0.0080456959022166645</v>
      </c>
      <c r="K109">
        <f t="shared" si="236"/>
        <v>1.4199848696400779e-05</v>
      </c>
      <c r="L109">
        <f t="shared" si="237"/>
        <v>0.73461222534257375</v>
      </c>
      <c r="M109">
        <f>SUM(L100:L109)</f>
        <v>6.2835450108241666</v>
      </c>
    </row>
    <row r="110" ht="14.25">
      <c r="A110" s="1">
        <v>1</v>
      </c>
      <c r="B110" s="1">
        <f t="shared" ref="B110:B119" si="239">(PI())*(A110/2)^2*0.25</f>
        <v>0.19634954084936207</v>
      </c>
      <c r="C110" s="1"/>
      <c r="D110" s="1">
        <f t="shared" si="233"/>
        <v>0.00052032628325080952</v>
      </c>
      <c r="E110" s="1"/>
      <c r="F110" s="1">
        <f t="shared" ref="F110:F119" si="240">PI()*(A110/2)^2*0.25</f>
        <v>0.19634954084936207</v>
      </c>
      <c r="H110" s="2">
        <v>0.22492763299933233</v>
      </c>
      <c r="I110">
        <f t="shared" si="235"/>
        <v>0.022492763299933233</v>
      </c>
      <c r="K110">
        <f t="shared" si="236"/>
        <v>5.9605822744823072e-05</v>
      </c>
      <c r="L110">
        <f t="shared" si="237"/>
        <v>3.0836361024782022</v>
      </c>
    </row>
    <row r="111" ht="14.25">
      <c r="A111" s="1">
        <f t="shared" ref="A111:A119" si="241">A110+0.11</f>
        <v>1.1100000000000001</v>
      </c>
      <c r="B111" s="1">
        <f t="shared" si="239"/>
        <v>0.24192226928049904</v>
      </c>
      <c r="C111" s="1"/>
      <c r="D111" s="1">
        <f t="shared" si="233"/>
        <v>0.00064109401359332247</v>
      </c>
      <c r="E111" s="1"/>
      <c r="F111" s="1">
        <f t="shared" si="240"/>
        <v>0.24192226928049904</v>
      </c>
      <c r="H111" s="2">
        <v>0.22492763299933233</v>
      </c>
      <c r="I111">
        <f t="shared" si="235"/>
        <v>0.022492763299933233</v>
      </c>
      <c r="K111">
        <f t="shared" si="236"/>
        <v>5.9605822744823072e-05</v>
      </c>
      <c r="L111">
        <f t="shared" si="237"/>
        <v>3.0836361024782022</v>
      </c>
    </row>
    <row r="112" ht="14.25">
      <c r="A112" s="1">
        <f t="shared" si="241"/>
        <v>1.2200000000000002</v>
      </c>
      <c r="B112" s="1">
        <f t="shared" si="239"/>
        <v>0.29224665660019056</v>
      </c>
      <c r="C112" s="1"/>
      <c r="D112" s="1">
        <f t="shared" si="233"/>
        <v>0.00077445363999050496</v>
      </c>
      <c r="E112" s="1"/>
      <c r="F112" s="1">
        <f t="shared" si="240"/>
        <v>0.29224665660019056</v>
      </c>
      <c r="H112" s="2">
        <v>0.22492763299933233</v>
      </c>
      <c r="I112">
        <f t="shared" si="235"/>
        <v>0.022492763299933233</v>
      </c>
      <c r="K112">
        <f t="shared" si="236"/>
        <v>5.9605822744823065e-05</v>
      </c>
      <c r="L112">
        <f t="shared" si="237"/>
        <v>3.0836361024782017</v>
      </c>
    </row>
    <row r="113" ht="14.25">
      <c r="A113" s="1">
        <f t="shared" si="241"/>
        <v>1.3300000000000003</v>
      </c>
      <c r="B113" s="1">
        <f t="shared" si="239"/>
        <v>0.34732270280843675</v>
      </c>
      <c r="C113" s="1"/>
      <c r="D113" s="1">
        <f t="shared" si="233"/>
        <v>0.00092040516244235742</v>
      </c>
      <c r="E113" s="1"/>
      <c r="F113" s="1">
        <f t="shared" si="240"/>
        <v>0.34732270280843675</v>
      </c>
      <c r="H113" s="2">
        <v>0.22492763299933233</v>
      </c>
      <c r="I113">
        <f t="shared" si="235"/>
        <v>0.022492763299933233</v>
      </c>
      <c r="K113">
        <f t="shared" si="236"/>
        <v>5.9605822744823072e-05</v>
      </c>
      <c r="L113">
        <f t="shared" si="237"/>
        <v>3.0836361024782022</v>
      </c>
    </row>
    <row r="114" ht="14.25">
      <c r="A114" s="1">
        <f t="shared" si="241"/>
        <v>1.4400000000000004</v>
      </c>
      <c r="B114" s="1">
        <f t="shared" si="239"/>
        <v>0.40715040790523743</v>
      </c>
      <c r="C114" s="1"/>
      <c r="D114" s="1">
        <f t="shared" si="233"/>
        <v>0.0010789485809488792</v>
      </c>
      <c r="E114" s="1"/>
      <c r="F114" s="1">
        <f t="shared" si="240"/>
        <v>0.40715040790523743</v>
      </c>
      <c r="H114" s="2">
        <v>0.22492763299933233</v>
      </c>
      <c r="I114">
        <f t="shared" si="235"/>
        <v>0.022492763299933233</v>
      </c>
      <c r="K114">
        <f t="shared" si="236"/>
        <v>5.9605822744823065e-05</v>
      </c>
      <c r="L114">
        <f t="shared" si="237"/>
        <v>3.0836361024782017</v>
      </c>
    </row>
    <row r="115" ht="14.25">
      <c r="A115" s="1">
        <f t="shared" si="241"/>
        <v>1.5500000000000005</v>
      </c>
      <c r="B115" s="1">
        <f t="shared" si="239"/>
        <v>0.47172977189059268</v>
      </c>
      <c r="C115" s="1"/>
      <c r="D115" s="1">
        <f t="shared" si="233"/>
        <v>0.0012500838955100705</v>
      </c>
      <c r="E115" s="1"/>
      <c r="F115" s="1">
        <f t="shared" si="240"/>
        <v>0.47172977189059268</v>
      </c>
      <c r="H115" s="2">
        <v>0.22492763299933233</v>
      </c>
      <c r="I115">
        <f t="shared" si="235"/>
        <v>0.022492763299933233</v>
      </c>
      <c r="K115">
        <f t="shared" si="236"/>
        <v>5.9605822744823072e-05</v>
      </c>
      <c r="L115">
        <f t="shared" si="237"/>
        <v>3.0836361024782022</v>
      </c>
    </row>
    <row r="116" ht="14.25">
      <c r="A116" s="1">
        <f t="shared" si="241"/>
        <v>1.6600000000000006</v>
      </c>
      <c r="B116" s="1">
        <f t="shared" si="239"/>
        <v>0.54106079476450253</v>
      </c>
      <c r="C116" s="1"/>
      <c r="D116" s="1">
        <f t="shared" si="233"/>
        <v>0.0014338111061259317</v>
      </c>
      <c r="E116" s="1"/>
      <c r="F116" s="1">
        <f t="shared" si="240"/>
        <v>0.54106079476450253</v>
      </c>
      <c r="H116" s="2">
        <v>0.22492763299933233</v>
      </c>
      <c r="I116">
        <f t="shared" si="235"/>
        <v>0.022492763299933233</v>
      </c>
      <c r="K116">
        <f t="shared" si="236"/>
        <v>5.9605822744823072e-05</v>
      </c>
      <c r="L116">
        <f t="shared" si="237"/>
        <v>3.0836361024782022</v>
      </c>
    </row>
    <row r="117" ht="14.25">
      <c r="A117" s="1">
        <f t="shared" si="241"/>
        <v>1.7700000000000007</v>
      </c>
      <c r="B117" s="1">
        <f t="shared" si="239"/>
        <v>0.61514347652696688</v>
      </c>
      <c r="C117" s="1"/>
      <c r="D117" s="1">
        <f t="shared" si="233"/>
        <v>0.0016301302127964623</v>
      </c>
      <c r="E117" s="1"/>
      <c r="F117" s="1">
        <f t="shared" si="240"/>
        <v>0.61514347652696688</v>
      </c>
      <c r="H117" s="2">
        <v>0.22492763299933233</v>
      </c>
      <c r="I117">
        <f t="shared" si="235"/>
        <v>0.022492763299933233</v>
      </c>
      <c r="K117">
        <f t="shared" si="236"/>
        <v>5.9605822744823072e-05</v>
      </c>
      <c r="L117">
        <f t="shared" si="237"/>
        <v>3.0836361024782022</v>
      </c>
    </row>
    <row r="118" ht="14.25">
      <c r="A118" s="1">
        <f t="shared" si="241"/>
        <v>1.8800000000000008</v>
      </c>
      <c r="B118" s="1">
        <f t="shared" si="239"/>
        <v>0.6939778171779859</v>
      </c>
      <c r="C118" s="1"/>
      <c r="D118" s="1">
        <f t="shared" si="233"/>
        <v>0.0018390412155216626</v>
      </c>
      <c r="E118" s="1"/>
      <c r="F118" s="1">
        <f t="shared" si="240"/>
        <v>0.6939778171779859</v>
      </c>
      <c r="H118" s="2">
        <v>0.22492763299933233</v>
      </c>
      <c r="I118">
        <f t="shared" si="235"/>
        <v>0.022492763299933233</v>
      </c>
      <c r="K118">
        <f t="shared" si="236"/>
        <v>5.9605822744823072e-05</v>
      </c>
      <c r="L118">
        <f t="shared" si="237"/>
        <v>3.0836361024782022</v>
      </c>
    </row>
    <row r="119" ht="14.25">
      <c r="A119" s="1">
        <f t="shared" si="241"/>
        <v>1.9900000000000009</v>
      </c>
      <c r="B119" s="1">
        <f t="shared" si="239"/>
        <v>0.77756381671755936</v>
      </c>
      <c r="C119" s="1"/>
      <c r="D119" s="1">
        <f t="shared" si="233"/>
        <v>0.0020605441143015323</v>
      </c>
      <c r="E119" s="1"/>
      <c r="F119" s="1">
        <f t="shared" si="240"/>
        <v>0.77756381671755936</v>
      </c>
      <c r="H119" s="2">
        <v>0.22492763299933233</v>
      </c>
      <c r="I119">
        <f t="shared" si="235"/>
        <v>0.022492763299933233</v>
      </c>
      <c r="K119">
        <f t="shared" si="236"/>
        <v>5.9605822744823065e-05</v>
      </c>
      <c r="L119">
        <f t="shared" si="237"/>
        <v>3.0836361024782017</v>
      </c>
      <c r="M119">
        <f>SUM(L110:L119)</f>
        <v>30.836361024782022</v>
      </c>
    </row>
    <row r="120" ht="14.25">
      <c r="A120" s="1">
        <v>2</v>
      </c>
      <c r="B120" s="1">
        <f t="shared" ref="B120:B129" si="242">(PI())*(A120/2)^2*0.5</f>
        <v>1.5707963267948966</v>
      </c>
      <c r="C120" s="1"/>
      <c r="D120" s="1">
        <f t="shared" si="233"/>
        <v>0.0041626102660064761</v>
      </c>
      <c r="E120" s="1"/>
      <c r="F120" s="1">
        <f t="shared" ref="F120:F129" si="243">PI()*(A120/2)^2*0.5</f>
        <v>1.5707963267948966</v>
      </c>
      <c r="H120" s="2">
        <v>0.248322625559735</v>
      </c>
      <c r="I120">
        <f t="shared" si="235"/>
        <v>0.024832262555973501</v>
      </c>
      <c r="K120">
        <f t="shared" si="236"/>
        <v>6.5805495773329776e-05</v>
      </c>
      <c r="L120">
        <f t="shared" si="237"/>
        <v>3.4043687875399824</v>
      </c>
    </row>
    <row r="121" ht="14.25">
      <c r="A121" s="1">
        <f t="shared" ref="A121:A129" si="244">A120+0.221111111111</f>
        <v>2.221111111111</v>
      </c>
      <c r="B121" s="1">
        <f t="shared" si="242"/>
        <v>1.937315954527193</v>
      </c>
      <c r="C121" s="1"/>
      <c r="D121" s="1">
        <f t="shared" si="233"/>
        <v>0.0051338872794970611</v>
      </c>
      <c r="E121" s="1"/>
      <c r="F121" s="1">
        <f t="shared" si="243"/>
        <v>1.937315954527193</v>
      </c>
      <c r="H121" s="2">
        <v>0.248322625559735</v>
      </c>
      <c r="I121">
        <f t="shared" si="235"/>
        <v>0.024832262555973501</v>
      </c>
      <c r="K121">
        <f t="shared" si="236"/>
        <v>6.5805495773329776e-05</v>
      </c>
      <c r="L121">
        <f t="shared" si="237"/>
        <v>3.4043687875399824</v>
      </c>
    </row>
    <row r="122" ht="14.25">
      <c r="A122" s="1">
        <f t="shared" si="244"/>
        <v>2.442222222222</v>
      </c>
      <c r="B122" s="1">
        <f t="shared" si="242"/>
        <v>2.3422337954306882</v>
      </c>
      <c r="C122" s="1"/>
      <c r="D122" s="1">
        <f t="shared" si="233"/>
        <v>0.0062069195578913234</v>
      </c>
      <c r="E122" s="1"/>
      <c r="F122" s="1">
        <f t="shared" si="243"/>
        <v>2.3422337954306882</v>
      </c>
      <c r="H122" s="2">
        <v>0.248322625559735</v>
      </c>
      <c r="I122">
        <f t="shared" si="235"/>
        <v>0.024832262555973501</v>
      </c>
      <c r="K122">
        <f t="shared" si="236"/>
        <v>6.5805495773329776e-05</v>
      </c>
      <c r="L122">
        <f t="shared" si="237"/>
        <v>3.4043687875399824</v>
      </c>
    </row>
    <row r="123" ht="14.25">
      <c r="A123" s="1">
        <f t="shared" si="244"/>
        <v>2.663333333333</v>
      </c>
      <c r="B123" s="1">
        <f t="shared" si="242"/>
        <v>2.785549849505383</v>
      </c>
      <c r="C123" s="1"/>
      <c r="D123" s="1">
        <f t="shared" si="233"/>
        <v>0.0073817071011892648</v>
      </c>
      <c r="E123" s="1"/>
      <c r="F123" s="1">
        <f t="shared" si="243"/>
        <v>2.785549849505383</v>
      </c>
      <c r="H123" s="2">
        <v>0.248322625559735</v>
      </c>
      <c r="I123">
        <f t="shared" si="235"/>
        <v>0.024832262555973501</v>
      </c>
      <c r="K123">
        <f t="shared" si="236"/>
        <v>6.5805495773329776e-05</v>
      </c>
      <c r="L123">
        <f t="shared" si="237"/>
        <v>3.4043687875399824</v>
      </c>
    </row>
    <row r="124" ht="14.25">
      <c r="A124" s="1">
        <f t="shared" si="244"/>
        <v>2.8844444444440001</v>
      </c>
      <c r="B124" s="1">
        <f t="shared" si="242"/>
        <v>3.2672641167512761</v>
      </c>
      <c r="C124" s="1"/>
      <c r="D124" s="1">
        <f t="shared" si="233"/>
        <v>0.0086582499093908818</v>
      </c>
      <c r="E124" s="1"/>
      <c r="F124" s="1">
        <f t="shared" si="243"/>
        <v>3.2672641167512761</v>
      </c>
      <c r="H124" s="2">
        <v>0.248322625559735</v>
      </c>
      <c r="I124">
        <f t="shared" si="235"/>
        <v>0.024832262555973501</v>
      </c>
      <c r="K124">
        <f t="shared" si="236"/>
        <v>6.5805495773329776e-05</v>
      </c>
      <c r="L124">
        <f t="shared" si="237"/>
        <v>3.4043687875399824</v>
      </c>
    </row>
    <row r="125" ht="14.25">
      <c r="A125" s="1">
        <f t="shared" si="244"/>
        <v>3.1055555555550001</v>
      </c>
      <c r="B125" s="1">
        <f t="shared" si="242"/>
        <v>3.7873765971683677</v>
      </c>
      <c r="C125" s="1"/>
      <c r="D125" s="1">
        <f t="shared" si="233"/>
        <v>0.010036547982496175</v>
      </c>
      <c r="E125" s="1"/>
      <c r="F125" s="1">
        <f t="shared" si="243"/>
        <v>3.7873765971683677</v>
      </c>
      <c r="H125" s="2">
        <v>0.248322625559735</v>
      </c>
      <c r="I125">
        <f t="shared" si="235"/>
        <v>0.024832262555973501</v>
      </c>
      <c r="K125">
        <f t="shared" si="236"/>
        <v>6.5805495773329776e-05</v>
      </c>
      <c r="L125">
        <f t="shared" si="237"/>
        <v>3.4043687875399824</v>
      </c>
    </row>
    <row r="126" ht="14.25">
      <c r="A126" s="1">
        <f t="shared" si="244"/>
        <v>3.3266666666660001</v>
      </c>
      <c r="B126" s="1">
        <f t="shared" si="242"/>
        <v>4.345887290756659</v>
      </c>
      <c r="C126" s="1"/>
      <c r="D126" s="1">
        <f t="shared" si="233"/>
        <v>0.011516601320505146</v>
      </c>
      <c r="E126" s="1"/>
      <c r="F126" s="1">
        <f t="shared" si="243"/>
        <v>4.345887290756659</v>
      </c>
      <c r="H126" s="2">
        <v>0.248322625559735</v>
      </c>
      <c r="I126">
        <f t="shared" si="235"/>
        <v>0.024832262555973501</v>
      </c>
      <c r="K126">
        <f t="shared" si="236"/>
        <v>6.5805495773329776e-05</v>
      </c>
      <c r="L126">
        <f t="shared" si="237"/>
        <v>3.4043687875399824</v>
      </c>
    </row>
    <row r="127" ht="14.25">
      <c r="A127" s="1">
        <f t="shared" si="244"/>
        <v>3.5477777777770001</v>
      </c>
      <c r="B127" s="1">
        <f t="shared" si="242"/>
        <v>4.9427961975161487</v>
      </c>
      <c r="C127" s="1"/>
      <c r="D127" s="1">
        <f t="shared" si="233"/>
        <v>0.013098409923417794</v>
      </c>
      <c r="E127" s="1"/>
      <c r="F127" s="1">
        <f t="shared" si="243"/>
        <v>4.9427961975161487</v>
      </c>
      <c r="H127" s="2">
        <v>0.248322625559735</v>
      </c>
      <c r="I127">
        <f t="shared" si="235"/>
        <v>0.024832262555973501</v>
      </c>
      <c r="K127">
        <f t="shared" si="236"/>
        <v>6.5805495773329776e-05</v>
      </c>
      <c r="L127">
        <f t="shared" si="237"/>
        <v>3.4043687875399824</v>
      </c>
    </row>
    <row r="128" ht="14.25">
      <c r="A128" s="1">
        <f t="shared" si="244"/>
        <v>3.7688888888880001</v>
      </c>
      <c r="B128" s="1">
        <f t="shared" si="242"/>
        <v>5.5781033174468373</v>
      </c>
      <c r="C128" s="1"/>
      <c r="D128" s="1">
        <f t="shared" si="233"/>
        <v>0.014781973791234118</v>
      </c>
      <c r="E128" s="1"/>
      <c r="F128" s="1">
        <f t="shared" si="243"/>
        <v>5.5781033174468373</v>
      </c>
      <c r="H128" s="2">
        <v>0.248322625559735</v>
      </c>
      <c r="I128">
        <f t="shared" si="235"/>
        <v>0.024832262555973501</v>
      </c>
      <c r="K128">
        <f t="shared" si="236"/>
        <v>6.5805495773329776e-05</v>
      </c>
      <c r="L128">
        <f t="shared" si="237"/>
        <v>3.4043687875399824</v>
      </c>
    </row>
    <row r="129" ht="14.25">
      <c r="A129" s="1">
        <f t="shared" si="244"/>
        <v>3.9899999999990001</v>
      </c>
      <c r="B129" s="1">
        <f t="shared" si="242"/>
        <v>6.2518086505487247</v>
      </c>
      <c r="C129" s="1"/>
      <c r="D129" s="1">
        <f t="shared" si="233"/>
        <v>0.016567292923954119</v>
      </c>
      <c r="E129" s="1"/>
      <c r="F129" s="1">
        <f t="shared" si="243"/>
        <v>6.2518086505487247</v>
      </c>
      <c r="H129" s="2">
        <v>0.248322625559735</v>
      </c>
      <c r="I129">
        <f t="shared" si="235"/>
        <v>0.024832262555973501</v>
      </c>
      <c r="K129">
        <f t="shared" si="236"/>
        <v>6.5805495773329763e-05</v>
      </c>
      <c r="L129">
        <f t="shared" si="237"/>
        <v>3.404368787539982</v>
      </c>
      <c r="M129">
        <f>SUM(L120:L129)</f>
        <v>34.043687875399826</v>
      </c>
    </row>
    <row r="130" ht="14.25">
      <c r="A130" s="1">
        <v>4</v>
      </c>
      <c r="B130" s="1">
        <f t="shared" ref="B130:B139" si="245">(PI())*(A130/2)^2*0.75</f>
        <v>9.4247779607693793</v>
      </c>
      <c r="C130" s="1"/>
      <c r="D130" s="1">
        <f t="shared" si="233"/>
        <v>0.024975661596038857</v>
      </c>
      <c r="E130" s="1"/>
      <c r="F130" s="1">
        <f t="shared" ref="F130:F139" si="246">PI()*(A130/2)^2*0.75</f>
        <v>9.4247779607693793</v>
      </c>
      <c r="H130" s="2">
        <v>0.14765755165028502</v>
      </c>
      <c r="I130">
        <f t="shared" si="235"/>
        <v>0.014765755165028501</v>
      </c>
      <c r="K130">
        <f t="shared" si="236"/>
        <v>3.9129251187325535e-05</v>
      </c>
      <c r="L130">
        <f t="shared" si="237"/>
        <v>2.0243051109407726</v>
      </c>
    </row>
    <row r="131" ht="14.25">
      <c r="A131" s="1">
        <f t="shared" ref="A131:A139" si="247">A130+0.4433333333</f>
        <v>4.4433333333</v>
      </c>
      <c r="B131" s="1">
        <f t="shared" si="245"/>
        <v>11.629711309501582</v>
      </c>
      <c r="C131" s="1"/>
      <c r="D131" s="1">
        <f t="shared" si="233"/>
        <v>0.030818734970179191</v>
      </c>
      <c r="E131" s="1"/>
      <c r="F131" s="1">
        <f t="shared" si="246"/>
        <v>11.629711309501582</v>
      </c>
      <c r="H131" s="2">
        <v>0.14765755165028502</v>
      </c>
      <c r="I131">
        <f t="shared" si="235"/>
        <v>0.014765755165028501</v>
      </c>
      <c r="K131">
        <f t="shared" si="236"/>
        <v>3.9129251187325522e-05</v>
      </c>
      <c r="L131">
        <f t="shared" si="237"/>
        <v>2.0243051109407717</v>
      </c>
    </row>
    <row r="132" ht="14.25">
      <c r="A132" s="1">
        <f t="shared" si="247"/>
        <v>4.8866666666</v>
      </c>
      <c r="B132" s="1">
        <f t="shared" si="245"/>
        <v>14.066193126737923</v>
      </c>
      <c r="C132" s="1"/>
      <c r="D132" s="1">
        <f t="shared" si="233"/>
        <v>0.0372754117858555</v>
      </c>
      <c r="E132" s="1"/>
      <c r="F132" s="1">
        <f t="shared" si="246"/>
        <v>14.066193126737923</v>
      </c>
      <c r="H132" s="2">
        <v>0.14765755165028502</v>
      </c>
      <c r="I132">
        <f t="shared" si="235"/>
        <v>0.014765755165028501</v>
      </c>
      <c r="K132">
        <f t="shared" si="236"/>
        <v>3.9129251187325535e-05</v>
      </c>
      <c r="L132">
        <f t="shared" si="237"/>
        <v>2.0243051109407726</v>
      </c>
    </row>
    <row r="133" ht="14.25">
      <c r="A133" s="1">
        <f t="shared" si="247"/>
        <v>5.3299999999000001</v>
      </c>
      <c r="B133" s="1">
        <f t="shared" si="245"/>
        <v>16.7342234124784</v>
      </c>
      <c r="C133" s="1"/>
      <c r="D133" s="1">
        <f t="shared" si="233"/>
        <v>0.044345692043067757</v>
      </c>
      <c r="E133" s="1"/>
      <c r="F133" s="1">
        <f t="shared" si="246"/>
        <v>16.7342234124784</v>
      </c>
      <c r="H133" s="2">
        <v>0.14765755165028502</v>
      </c>
      <c r="I133">
        <f t="shared" si="235"/>
        <v>0.014765755165028501</v>
      </c>
      <c r="K133">
        <f t="shared" si="236"/>
        <v>3.9129251187325522e-05</v>
      </c>
      <c r="L133">
        <f t="shared" si="237"/>
        <v>2.0243051109407717</v>
      </c>
    </row>
    <row r="134" ht="14.25">
      <c r="A134" s="1">
        <f t="shared" si="247"/>
        <v>5.7733333332000001</v>
      </c>
      <c r="B134" s="1">
        <f t="shared" si="245"/>
        <v>19.633802166723015</v>
      </c>
      <c r="C134" s="1"/>
      <c r="D134" s="1">
        <f t="shared" si="233"/>
        <v>0.052029575741815992</v>
      </c>
      <c r="E134" s="1"/>
      <c r="F134" s="1">
        <f t="shared" si="246"/>
        <v>19.633802166723015</v>
      </c>
      <c r="H134" s="2">
        <v>0.14765755165028502</v>
      </c>
      <c r="I134">
        <f t="shared" si="235"/>
        <v>0.014765755165028501</v>
      </c>
      <c r="K134">
        <f t="shared" si="236"/>
        <v>3.9129251187325528e-05</v>
      </c>
      <c r="L134">
        <f t="shared" si="237"/>
        <v>2.0243051109407721</v>
      </c>
    </row>
    <row r="135" ht="14.25">
      <c r="A135" s="1">
        <f t="shared" si="247"/>
        <v>6.2166666665000001</v>
      </c>
      <c r="B135" s="1">
        <f t="shared" si="245"/>
        <v>22.764929389471774</v>
      </c>
      <c r="C135" s="1"/>
      <c r="D135" s="1">
        <f t="shared" si="233"/>
        <v>0.060327062882100199</v>
      </c>
      <c r="E135" s="1"/>
      <c r="F135" s="1">
        <f t="shared" si="246"/>
        <v>22.764929389471774</v>
      </c>
      <c r="H135" s="2">
        <v>0.14765755165028502</v>
      </c>
      <c r="I135">
        <f t="shared" si="235"/>
        <v>0.014765755165028501</v>
      </c>
      <c r="K135">
        <f t="shared" si="236"/>
        <v>3.9129251187325528e-05</v>
      </c>
      <c r="L135">
        <f t="shared" si="237"/>
        <v>2.0243051109407721</v>
      </c>
    </row>
    <row r="136" ht="14.25">
      <c r="A136" s="1">
        <f t="shared" si="247"/>
        <v>6.6599999998000001</v>
      </c>
      <c r="B136" s="1">
        <f t="shared" si="245"/>
        <v>26.127605080724663</v>
      </c>
      <c r="C136" s="1"/>
      <c r="D136" s="1">
        <f t="shared" si="233"/>
        <v>0.069238153463920357</v>
      </c>
      <c r="E136" s="1"/>
      <c r="F136" s="1">
        <f t="shared" si="246"/>
        <v>26.127605080724663</v>
      </c>
      <c r="H136" s="2">
        <v>0.14765755165028502</v>
      </c>
      <c r="I136">
        <f t="shared" si="235"/>
        <v>0.014765755165028501</v>
      </c>
      <c r="K136">
        <f t="shared" si="236"/>
        <v>3.9129251187325528e-05</v>
      </c>
      <c r="L136">
        <f t="shared" si="237"/>
        <v>2.0243051109407721</v>
      </c>
    </row>
    <row r="137" ht="14.25">
      <c r="A137" s="1">
        <f t="shared" si="247"/>
        <v>7.1033333331000001</v>
      </c>
      <c r="B137" s="1">
        <f t="shared" si="245"/>
        <v>29.7218292404817</v>
      </c>
      <c r="C137" s="1"/>
      <c r="D137" s="1">
        <f t="shared" si="233"/>
        <v>0.078762847487276508</v>
      </c>
      <c r="E137" s="1"/>
      <c r="F137" s="1">
        <f t="shared" si="246"/>
        <v>29.7218292404817</v>
      </c>
      <c r="H137" s="2">
        <v>0.14765755165028502</v>
      </c>
      <c r="I137">
        <f t="shared" si="235"/>
        <v>0.014765755165028501</v>
      </c>
      <c r="K137">
        <f t="shared" si="236"/>
        <v>3.9129251187325528e-05</v>
      </c>
      <c r="L137">
        <f t="shared" si="237"/>
        <v>2.0243051109407721</v>
      </c>
    </row>
    <row r="138" ht="14.25">
      <c r="A138" s="1">
        <f t="shared" si="247"/>
        <v>7.5466666664000002</v>
      </c>
      <c r="B138" s="1">
        <f t="shared" si="245"/>
        <v>33.547601868742873</v>
      </c>
      <c r="C138" s="1"/>
      <c r="D138" s="1">
        <f t="shared" si="233"/>
        <v>0.088901144952168609</v>
      </c>
      <c r="E138" s="1"/>
      <c r="F138" s="1">
        <f t="shared" si="246"/>
        <v>33.547601868742873</v>
      </c>
      <c r="H138" s="2">
        <v>0.14765755165028502</v>
      </c>
      <c r="I138">
        <f t="shared" si="235"/>
        <v>0.014765755165028501</v>
      </c>
      <c r="K138">
        <f t="shared" si="236"/>
        <v>3.9129251187325528e-05</v>
      </c>
      <c r="L138">
        <f t="shared" si="237"/>
        <v>2.0243051109407721</v>
      </c>
    </row>
    <row r="139" ht="14.25">
      <c r="A139" s="1">
        <f t="shared" si="247"/>
        <v>7.9899999997000002</v>
      </c>
      <c r="B139" s="1">
        <f t="shared" si="245"/>
        <v>37.60492296550818</v>
      </c>
      <c r="C139" s="1"/>
      <c r="D139" s="1">
        <f t="shared" si="233"/>
        <v>0.099653045858596676</v>
      </c>
      <c r="E139" s="1"/>
      <c r="F139" s="1">
        <f t="shared" si="246"/>
        <v>37.60492296550818</v>
      </c>
      <c r="H139" s="2">
        <v>0.14765755165028502</v>
      </c>
      <c r="I139">
        <f t="shared" si="235"/>
        <v>0.014765755165028501</v>
      </c>
      <c r="K139">
        <f t="shared" si="236"/>
        <v>3.9129251187325528e-05</v>
      </c>
      <c r="L139">
        <f t="shared" si="237"/>
        <v>2.0243051109407721</v>
      </c>
      <c r="M139">
        <f>SUM(L130:L139)</f>
        <v>20.243051109407727</v>
      </c>
    </row>
    <row r="140" ht="14.25">
      <c r="A140" s="1">
        <v>8</v>
      </c>
      <c r="B140" s="1">
        <f>(PI())*(A140/2)^2*1</f>
        <v>50.26548245743669</v>
      </c>
      <c r="C140" s="1"/>
      <c r="D140" s="1">
        <f t="shared" si="233"/>
        <v>0.13320352851220724</v>
      </c>
      <c r="E140" s="1"/>
      <c r="F140" s="1">
        <f>PI()*(A140/2)^2</f>
        <v>50.26548245743669</v>
      </c>
      <c r="H140" s="2">
        <v>0.068776849127219916</v>
      </c>
      <c r="I140">
        <f t="shared" si="235"/>
        <v>0.006877684912721992</v>
      </c>
      <c r="K140">
        <f t="shared" si="236"/>
        <v>1.8225865018713281e-05</v>
      </c>
      <c r="L140">
        <f t="shared" si="237"/>
        <v>0.942893374883918</v>
      </c>
    </row>
    <row r="141" ht="14.25">
      <c r="K141">
        <f>SUM(K20:K140)</f>
        <v>0.0019329720097945448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2022-11-04T16:53:02Z</dcterms:modified>
</cp:coreProperties>
</file>