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xl/worksheets/sheet29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11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28.xml" ContentType="application/vnd.openxmlformats-officedocument.spreadsheetml.workshee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worksheets/sheet12.xml" ContentType="application/vnd.openxmlformats-officedocument.spreadsheetml.worksheet+xml"/>
  <Override PartName="/xl/drawings/drawing23.xml" ContentType="application/vnd.openxmlformats-officedocument.drawing+xml"/>
  <Override PartName="/xl/drawings/drawing14.xml" ContentType="application/vnd.openxmlformats-officedocument.drawin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drawings/drawing29.xml" ContentType="application/vnd.openxmlformats-officedocument.drawing+xml"/>
  <Override PartName="/xl/drawings/drawing8.xml" ContentType="application/vnd.openxmlformats-officedocument.drawing+xml"/>
  <Override PartName="/xl/drawings/drawing22.xml" ContentType="application/vnd.openxmlformats-officedocument.drawing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drawings/drawing20.xml" ContentType="application/vnd.openxmlformats-officedocument.drawing+xml"/>
  <Override PartName="/xl/worksheets/sheet5.xml" ContentType="application/vnd.openxmlformats-officedocument.spreadsheetml.worksheet+xml"/>
  <Override PartName="/xl/worksheets/sheet25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8.xml" ContentType="application/vnd.openxmlformats-officedocument.spreadsheetml.worksheet+xml"/>
  <Override PartName="/xl/drawings/drawing31.xml" ContentType="application/vnd.openxmlformats-officedocument.drawing+xml"/>
  <Override PartName="/xl/worksheets/sheet3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0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26.xml" ContentType="application/vnd.openxmlformats-officedocument.drawing+xml"/>
  <Override PartName="/xl/workbook.xml" ContentType="application/vnd.openxmlformats-officedocument.spreadsheetml.sheet.main+xml"/>
  <Override PartName="/xl/charts/chart33.xml" ContentType="application/vnd.openxmlformats-officedocument.drawingml.chart+xml"/>
  <Override PartName="/xl/drawings/drawing33.xml" ContentType="application/vnd.openxmlformats-officedocument.drawing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charts/chart31.xml" ContentType="application/vnd.openxmlformats-officedocument.drawingml.chart+xml"/>
  <Override PartName="/xl/worksheets/sheet13.xml" ContentType="application/vnd.openxmlformats-officedocument.spreadsheetml.workshee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3.xml" ContentType="application/vnd.openxmlformats-officedocument.drawingml.chart+xml"/>
  <Override PartName="/xl/drawings/drawing19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worksheets/sheet27.xml" ContentType="application/vnd.openxmlformats-officedocument.spreadsheetml.worksheet+xml"/>
  <Override PartName="/xl/charts/chart15.xml" ContentType="application/vnd.openxmlformats-officedocument.drawingml.chart+xml"/>
  <Override PartName="/xl/charts/chart26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worksheets/sheet32.xml" ContentType="application/vnd.openxmlformats-officedocument.spreadsheetml.worksheet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12.xml" ContentType="application/vnd.openxmlformats-officedocument.drawingml.chart+xml"/>
  <Override PartName="/xl/charts/chart18.xml" ContentType="application/vnd.openxmlformats-officedocument.drawingml.chart+xml"/>
  <Override PartName="/xl/drawings/drawing25.xml" ContentType="application/vnd.openxmlformats-officedocument.drawing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25.xml" ContentType="application/vnd.openxmlformats-officedocument.drawingml.chart+xml"/>
  <Override PartName="/xl/drawings/drawing32.xml" ContentType="application/vnd.openxmlformats-officedocument.drawing+xml"/>
  <Override PartName="/xl/drawings/drawing24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19.xml" ContentType="application/vnd.openxmlformats-officedocument.drawingml.chart+xml"/>
  <Override PartName="/xl/charts/chart34.xml" ContentType="application/vnd.openxmlformats-officedocument.drawingml.chart+xml"/>
  <Override PartName="/xl/worksheets/sheet24.xml" ContentType="application/vnd.openxmlformats-officedocument.spreadsheetml.workshee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11.xml" ContentType="application/vnd.openxmlformats-officedocument.drawingml.chart+xml"/>
  <Override PartName="/customXml/itemProps3.xml" ContentType="application/vnd.openxmlformats-officedocument.customXmlProperties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charts/chart27.xml" ContentType="application/vnd.openxmlformats-officedocument.drawingml.chart+xml"/>
  <Override PartName="/xl/charts/chart2.xml" ContentType="application/vnd.openxmlformats-officedocument.drawingml.chart+xml"/>
  <Override PartName="/xl/drawings/drawing34.xml" ContentType="application/vnd.openxmlformats-officedocument.drawing+xml"/>
  <Override PartName="/xl/drawings/drawing30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3"/>
  </bookViews>
  <sheets>
    <sheet name="R1_E" sheetId="1" state="visible" r:id="rId4"/>
    <sheet name="R1_D" sheetId="2" state="visible" r:id="rId5"/>
    <sheet name="R1_C" sheetId="3" state="visible" r:id="rId6"/>
    <sheet name="R1_B" sheetId="4" state="visible" r:id="rId7"/>
    <sheet name="R1_A" sheetId="5" state="visible" r:id="rId8"/>
    <sheet name="R2_D" sheetId="6" state="visible" r:id="rId9"/>
    <sheet name="R2_C" sheetId="7" state="visible" r:id="rId10"/>
    <sheet name="R2_B" sheetId="8" state="visible" r:id="rId11"/>
    <sheet name="R2_A" sheetId="9" state="visible" r:id="rId12"/>
    <sheet name="R3_C" sheetId="10" state="visible" r:id="rId13"/>
    <sheet name="R3_B" sheetId="11" state="visible" r:id="rId14"/>
    <sheet name="R3_A" sheetId="12" state="visible" r:id="rId15"/>
    <sheet name="R5_C" sheetId="13" state="visible" r:id="rId16"/>
    <sheet name="R5_B" sheetId="14" state="visible" r:id="rId17"/>
    <sheet name="R5_A" sheetId="15" state="visible" r:id="rId18"/>
    <sheet name="R7_E" sheetId="16" state="visible" r:id="rId19"/>
    <sheet name="R7_D" sheetId="17" state="visible" r:id="rId20"/>
    <sheet name="R7_C" sheetId="18" state="visible" r:id="rId21"/>
    <sheet name="R7_B" sheetId="19" state="visible" r:id="rId22"/>
    <sheet name="R7_A" sheetId="20" state="visible" r:id="rId23"/>
    <sheet name="R8_E" sheetId="21" state="visible" r:id="rId24"/>
    <sheet name="R8_D" sheetId="22" state="visible" r:id="rId25"/>
    <sheet name="R8_C" sheetId="23" state="visible" r:id="rId26"/>
    <sheet name="R8_B" sheetId="24" state="visible" r:id="rId27"/>
    <sheet name="R8_A" sheetId="25" state="visible" r:id="rId28"/>
    <sheet name="R9_D" sheetId="26" state="visible" r:id="rId29"/>
    <sheet name="R9_C" sheetId="27" state="visible" r:id="rId30"/>
    <sheet name="R9_B" sheetId="28" state="visible" r:id="rId31"/>
    <sheet name="R9_A" sheetId="29" state="visible" r:id="rId32"/>
    <sheet name="R10_E" sheetId="30" state="visible" r:id="rId33"/>
    <sheet name="R10_D" sheetId="31" state="visible" r:id="rId34"/>
    <sheet name="R10_C" sheetId="32" state="visible" r:id="rId35"/>
    <sheet name="R10_B" sheetId="33" state="visible" r:id="rId36"/>
    <sheet name="R10_A" sheetId="34" state="visible" r:id="rId37"/>
  </sheets>
  <calcPr/>
</workbook>
</file>

<file path=xl/sharedStrings.xml><?xml version="1.0" encoding="utf-8"?>
<sst xmlns="http://schemas.openxmlformats.org/spreadsheetml/2006/main" count="84" uniqueCount="84">
  <si>
    <t xml:space="preserve">Dry-sieving procedure</t>
  </si>
  <si>
    <t xml:space="preserve">Weigh 100-200g of dry sample (or x2 for wet sample)</t>
  </si>
  <si>
    <t xml:space="preserve">Dry samples in oven overnight at 105°C</t>
  </si>
  <si>
    <t xml:space="preserve">Record weight of sample inside container</t>
  </si>
  <si>
    <t xml:space="preserve">Clean sieves of sieve shaker
</t>
  </si>
  <si>
    <t xml:space="preserve">Record weight of each sieve and receiving pan</t>
  </si>
  <si>
    <t xml:space="preserve">Arrange sieves in correct order (coarsest on top)</t>
  </si>
  <si>
    <t xml:space="preserve">Empty sample container into sieve stack</t>
  </si>
  <si>
    <t xml:space="preserve">Allow shaker to work 15 minutes</t>
  </si>
  <si>
    <t xml:space="preserve">Optional: record weight of emptied sample container</t>
  </si>
  <si>
    <t xml:space="preserve">Repeat step 5</t>
  </si>
  <si>
    <t xml:space="preserve">Sample description:</t>
  </si>
  <si>
    <t>R1_E</t>
  </si>
  <si>
    <t xml:space="preserve">Mass of container + dry sample:</t>
  </si>
  <si>
    <t>g</t>
  </si>
  <si>
    <t>xRD</t>
  </si>
  <si>
    <t>m</t>
  </si>
  <si>
    <t xml:space="preserve">Mass of container:</t>
  </si>
  <si>
    <t>yRD</t>
  </si>
  <si>
    <t xml:space="preserve">Mass of dry sample:</t>
  </si>
  <si>
    <t>z</t>
  </si>
  <si>
    <t xml:space="preserve">m +NAP</t>
  </si>
  <si>
    <t xml:space="preserve">Sieve number (#)</t>
  </si>
  <si>
    <t xml:space="preserve">Sieve opening (mu)</t>
  </si>
  <si>
    <t xml:space="preserve">Mass of sieve (g)</t>
  </si>
  <si>
    <t xml:space="preserve">Mass of sieve + sample retained (g)</t>
  </si>
  <si>
    <t xml:space="preserve">Mass of sample retained (g)</t>
  </si>
  <si>
    <t xml:space="preserve">% Mass retained</t>
  </si>
  <si>
    <t xml:space="preserve">Cumulative % retained</t>
  </si>
  <si>
    <t xml:space="preserve">% Finer</t>
  </si>
  <si>
    <t>Remarks</t>
  </si>
  <si>
    <t>s</t>
  </si>
  <si>
    <t xml:space="preserve">whole shells</t>
  </si>
  <si>
    <t>sf</t>
  </si>
  <si>
    <t xml:space="preserve">shell fragments</t>
  </si>
  <si>
    <t>c</t>
  </si>
  <si>
    <t>clasts</t>
  </si>
  <si>
    <t>o</t>
  </si>
  <si>
    <t>other</t>
  </si>
  <si>
    <t>e</t>
  </si>
  <si>
    <t>empty</t>
  </si>
  <si>
    <t>Pan</t>
  </si>
  <si>
    <t xml:space="preserve">Total sample mass sieved</t>
  </si>
  <si>
    <t xml:space="preserve">Loss during sieve analysis</t>
  </si>
  <si>
    <t>%</t>
  </si>
  <si>
    <t>D10:</t>
  </si>
  <si>
    <t>mm</t>
  </si>
  <si>
    <t>D30:</t>
  </si>
  <si>
    <t>D60:</t>
  </si>
  <si>
    <t>Cu:</t>
  </si>
  <si>
    <t>Cc:</t>
  </si>
  <si>
    <t>R1_D</t>
  </si>
  <si>
    <t>R1_C</t>
  </si>
  <si>
    <t>R1_B</t>
  </si>
  <si>
    <t>R1_A</t>
  </si>
  <si>
    <t>R2_D</t>
  </si>
  <si>
    <t>R2_C</t>
  </si>
  <si>
    <t>R2_B</t>
  </si>
  <si>
    <t>R2_A</t>
  </si>
  <si>
    <t>R3_C</t>
  </si>
  <si>
    <t>R3_B</t>
  </si>
  <si>
    <t>R3_A</t>
  </si>
  <si>
    <t>R5_C</t>
  </si>
  <si>
    <t>R5_B</t>
  </si>
  <si>
    <t>R5_A</t>
  </si>
  <si>
    <t>R7_E</t>
  </si>
  <si>
    <t>R7_D</t>
  </si>
  <si>
    <t>R7_C</t>
  </si>
  <si>
    <t>R7_B</t>
  </si>
  <si>
    <t>R7_A</t>
  </si>
  <si>
    <t>R8_E</t>
  </si>
  <si>
    <t>R8_D</t>
  </si>
  <si>
    <t>R8_C</t>
  </si>
  <si>
    <t>R8_B</t>
  </si>
  <si>
    <t>R8_A</t>
  </si>
  <si>
    <t>R9_D</t>
  </si>
  <si>
    <t>R9_C</t>
  </si>
  <si>
    <t>R9_B</t>
  </si>
  <si>
    <t>R9_A</t>
  </si>
  <si>
    <t>R10_E</t>
  </si>
  <si>
    <t>R10_D</t>
  </si>
  <si>
    <t>R10_C</t>
  </si>
  <si>
    <t>R10_B</t>
  </si>
  <si>
    <t>R10A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</si>
</sst>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"/>
    <numFmt numFmtId="161" formatCode="0.000"/>
  </numFmts>
  <fonts count="5">
    <font>
      <name val="Calibri"/>
      <color theme="1"/>
      <sz val="11.000000"/>
      <scheme val="minor"/>
    </font>
    <font>
      <name val="Calibri"/>
      <color rgb="FF006100"/>
      <sz val="11.000000"/>
      <scheme val="minor"/>
    </font>
    <font>
      <name val="Calibri"/>
      <color rgb="FF9C5700"/>
      <sz val="11.000000"/>
      <scheme val="minor"/>
    </font>
    <font>
      <name val="Calibri"/>
      <b/>
      <color theme="1"/>
      <sz val="11.000000"/>
      <scheme val="minor"/>
    </font>
    <font>
      <name val="Calibri"/>
      <i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 applyProtection="0"/>
    <xf fontId="2" fillId="3" borderId="0" numFmtId="0" applyNumberFormat="0" applyFont="1" applyFill="1" applyBorder="0" applyProtection="0"/>
  </cellStyleXfs>
  <cellXfs count="74">
    <xf fontId="0" fillId="0" borderId="0" numFmtId="0" xfId="0"/>
    <xf fontId="0" fillId="0" borderId="0" numFmtId="0" xfId="0"/>
    <xf fontId="3" fillId="0" borderId="1" numFmtId="0" xfId="0" applyFont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4" fillId="0" borderId="0" numFmtId="0" xfId="0" applyFont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 applyAlignment="1">
      <alignment horizontal="right"/>
    </xf>
    <xf fontId="0" fillId="0" borderId="10" numFmtId="0" xfId="0" applyBorder="1" applyAlignment="1">
      <alignment horizontal="right"/>
    </xf>
    <xf fontId="2" fillId="3" borderId="11" numFmtId="0" xfId="0" applyFont="1" applyFill="1" applyBorder="1"/>
    <xf fontId="2" fillId="3" borderId="12" numFmtId="0" xfId="0" applyFont="1" applyFill="1" applyBorder="1"/>
    <xf fontId="2" fillId="3" borderId="13" numFmtId="0" xfId="0" applyFont="1" applyFill="1" applyBorder="1"/>
    <xf fontId="0" fillId="0" borderId="14" numFmtId="0" xfId="0" applyBorder="1"/>
    <xf fontId="0" fillId="0" borderId="15" numFmtId="0" xfId="0" applyBorder="1"/>
    <xf fontId="2" fillId="3" borderId="15" numFmtId="4" xfId="0" applyNumberFormat="1" applyFont="1" applyFill="1" applyBorder="1"/>
    <xf fontId="2" fillId="3" borderId="15" numFmtId="1" xfId="0" applyNumberFormat="1" applyFont="1" applyFill="1" applyBorder="1"/>
    <xf fontId="0" fillId="0" borderId="16" numFmtId="0" xfId="0" applyBorder="1"/>
    <xf fontId="1" fillId="2" borderId="15" numFmtId="4" xfId="1" applyNumberFormat="1" applyFont="1" applyFill="1" applyBorder="1"/>
    <xf fontId="0" fillId="0" borderId="17" numFmtId="0" xfId="0" applyBorder="1"/>
    <xf fontId="2" fillId="3" borderId="15" numFmtId="2" xfId="2" applyNumberFormat="1" applyFont="1" applyFill="1" applyBorder="1"/>
    <xf fontId="0" fillId="0" borderId="18" numFmtId="0" xfId="0" applyBorder="1"/>
    <xf fontId="0" fillId="0" borderId="14" numFmtId="0" xfId="0" applyBorder="1" applyAlignment="1">
      <alignment horizontal="center" wrapText="1"/>
    </xf>
    <xf fontId="0" fillId="0" borderId="15" numFmtId="0" xfId="0" applyBorder="1" applyAlignment="1">
      <alignment horizontal="center" wrapText="1"/>
    </xf>
    <xf fontId="0" fillId="0" borderId="17" numFmtId="0" xfId="0" applyBorder="1" applyAlignment="1">
      <alignment horizontal="center" wrapText="1"/>
    </xf>
    <xf fontId="0" fillId="0" borderId="16" numFmtId="0" xfId="0" applyBorder="1" applyAlignment="1">
      <alignment horizontal="center" wrapText="1"/>
    </xf>
    <xf fontId="0" fillId="0" borderId="14" numFmtId="0" xfId="0" applyBorder="1" applyAlignment="1">
      <alignment horizontal="center"/>
    </xf>
    <xf fontId="0" fillId="0" borderId="15" numFmtId="3" xfId="0" applyNumberFormat="1" applyBorder="1" applyAlignment="1">
      <alignment horizontal="right"/>
    </xf>
    <xf fontId="2" fillId="3" borderId="15" numFmtId="4" xfId="0" applyNumberFormat="1" applyFont="1" applyFill="1" applyBorder="1" applyAlignment="1">
      <alignment horizontal="right"/>
    </xf>
    <xf fontId="1" fillId="2" borderId="15" numFmtId="4" xfId="1" applyNumberFormat="1" applyFont="1" applyFill="1" applyBorder="1" applyAlignment="1">
      <alignment horizontal="right"/>
    </xf>
    <xf fontId="1" fillId="2" borderId="15" numFmtId="1" xfId="1" applyNumberFormat="1" applyFont="1" applyFill="1" applyBorder="1" applyAlignment="1">
      <alignment horizontal="right"/>
    </xf>
    <xf fontId="1" fillId="2" borderId="17" numFmtId="1" xfId="1" applyNumberFormat="1" applyFont="1" applyFill="1" applyBorder="1" applyAlignment="1">
      <alignment horizontal="right"/>
    </xf>
    <xf fontId="2" fillId="3" borderId="16" numFmtId="0" xfId="2" applyFont="1" applyFill="1" applyBorder="1"/>
    <xf fontId="0" fillId="0" borderId="1" numFmtId="0" xfId="0" applyBorder="1"/>
    <xf fontId="1" fillId="2" borderId="19" numFmtId="1" xfId="1" applyNumberFormat="1" applyFont="1" applyFill="1" applyBorder="1" applyAlignment="1">
      <alignment horizontal="right"/>
    </xf>
    <xf fontId="0" fillId="0" borderId="20" numFmtId="0" xfId="0" applyBorder="1" applyAlignment="1">
      <alignment horizontal="center"/>
    </xf>
    <xf fontId="0" fillId="0" borderId="19" numFmtId="3" xfId="0" applyNumberFormat="1" applyBorder="1" applyAlignment="1">
      <alignment horizontal="right"/>
    </xf>
    <xf fontId="2" fillId="3" borderId="19" numFmtId="4" xfId="0" applyNumberFormat="1" applyFont="1" applyFill="1" applyBorder="1" applyAlignment="1">
      <alignment horizontal="right"/>
    </xf>
    <xf fontId="0" fillId="0" borderId="21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1" fillId="2" borderId="23" numFmtId="4" xfId="1" applyNumberFormat="1" applyFont="1" applyFill="1" applyBorder="1" applyAlignment="1">
      <alignment horizontal="right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0" borderId="27" numFmtId="0" xfId="0" applyBorder="1"/>
    <xf fontId="0" fillId="0" borderId="28" numFmtId="0" xfId="0" applyBorder="1"/>
    <xf fontId="0" fillId="0" borderId="29" numFmtId="0" xfId="0" applyBorder="1"/>
    <xf fontId="0" fillId="0" borderId="30" numFmtId="0" xfId="0" applyBorder="1"/>
    <xf fontId="0" fillId="0" borderId="31" numFmtId="0" xfId="0" applyBorder="1" applyAlignment="1">
      <alignment horizontal="center"/>
    </xf>
    <xf fontId="0" fillId="0" borderId="32" numFmtId="0" xfId="0" applyBorder="1" applyAlignment="1">
      <alignment horizontal="center"/>
    </xf>
    <xf fontId="0" fillId="0" borderId="33" numFmtId="0" xfId="0" applyBorder="1" applyAlignment="1">
      <alignment horizontal="center"/>
    </xf>
    <xf fontId="1" fillId="2" borderId="15" numFmtId="160" xfId="1" applyNumberFormat="1" applyFont="1" applyFill="1" applyBorder="1"/>
    <xf fontId="0" fillId="0" borderId="15" numFmtId="0" xfId="0" applyBorder="1" applyAlignment="1">
      <alignment horizontal="right"/>
    </xf>
    <xf fontId="1" fillId="2" borderId="15" numFmtId="161" xfId="1" applyNumberFormat="1" applyFont="1" applyFill="1" applyBorder="1" applyAlignment="1">
      <alignment horizontal="right"/>
    </xf>
    <xf fontId="1" fillId="2" borderId="15" numFmtId="2" xfId="1" applyNumberFormat="1" applyFont="1" applyFill="1" applyBorder="1" applyAlignment="1">
      <alignment horizontal="right"/>
    </xf>
    <xf fontId="0" fillId="0" borderId="34" numFmtId="0" xfId="0" applyBorder="1"/>
    <xf fontId="0" fillId="0" borderId="35" numFmtId="0" xfId="0" applyBorder="1"/>
    <xf fontId="0" fillId="0" borderId="35" numFmtId="0" xfId="0" applyBorder="1" applyAlignment="1">
      <alignment horizontal="right"/>
    </xf>
    <xf fontId="1" fillId="2" borderId="35" numFmtId="2" xfId="1" applyNumberFormat="1" applyFont="1" applyFill="1" applyBorder="1" applyAlignment="1">
      <alignment horizontal="right"/>
    </xf>
    <xf fontId="0" fillId="0" borderId="36" numFmtId="0" xfId="0" applyBorder="1"/>
    <xf fontId="0" fillId="0" borderId="37" numFmtId="0" xfId="0" applyBorder="1"/>
    <xf fontId="0" fillId="0" borderId="0" numFmtId="0" xfId="0" applyAlignment="1">
      <alignment horizontal="right"/>
    </xf>
    <xf fontId="2" fillId="3" borderId="11" numFmtId="0" xfId="2" applyFont="1" applyFill="1" applyBorder="1"/>
    <xf fontId="2" fillId="3" borderId="12" numFmtId="0" xfId="2" applyFont="1" applyFill="1" applyBorder="1"/>
    <xf fontId="2" fillId="3" borderId="13" numFmtId="0" xfId="2" applyFont="1" applyFill="1" applyBorder="1"/>
    <xf fontId="2" fillId="3" borderId="15" numFmtId="4" xfId="2" applyNumberFormat="1" applyFont="1" applyFill="1" applyBorder="1"/>
    <xf fontId="2" fillId="3" borderId="15" numFmtId="1" xfId="2" applyNumberFormat="1" applyFont="1" applyFill="1" applyBorder="1"/>
    <xf fontId="2" fillId="3" borderId="0" numFmtId="0" xfId="2" applyFont="1" applyFill="1"/>
    <xf fontId="2" fillId="3" borderId="15" numFmtId="4" xfId="2" applyNumberFormat="1" applyFont="1" applyFill="1" applyBorder="1" applyAlignment="1">
      <alignment horizontal="right"/>
    </xf>
    <xf fontId="2" fillId="3" borderId="19" numFmtId="4" xfId="2" applyNumberFormat="1" applyFont="1" applyFill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0" Type="http://schemas.openxmlformats.org/officeDocument/2006/relationships/styles" Target="styles.xml"/><Relationship  Id="rId39" Type="http://schemas.openxmlformats.org/officeDocument/2006/relationships/sharedStrings" Target="sharedStrings.xml"/><Relationship  Id="rId38" Type="http://schemas.openxmlformats.org/officeDocument/2006/relationships/theme" Target="theme/theme1.xml"/><Relationship  Id="rId36" Type="http://schemas.openxmlformats.org/officeDocument/2006/relationships/worksheet" Target="worksheets/sheet33.xml"/><Relationship  Id="rId35" Type="http://schemas.openxmlformats.org/officeDocument/2006/relationships/worksheet" Target="worksheets/sheet32.xml"/><Relationship  Id="rId34" Type="http://schemas.openxmlformats.org/officeDocument/2006/relationships/worksheet" Target="worksheets/sheet31.xml"/><Relationship  Id="rId33" Type="http://schemas.openxmlformats.org/officeDocument/2006/relationships/worksheet" Target="worksheets/sheet30.xml"/><Relationship  Id="rId29" Type="http://schemas.openxmlformats.org/officeDocument/2006/relationships/worksheet" Target="worksheets/sheet26.xml"/><Relationship  Id="rId28" Type="http://schemas.openxmlformats.org/officeDocument/2006/relationships/worksheet" Target="worksheets/sheet25.xml"/><Relationship  Id="rId27" Type="http://schemas.openxmlformats.org/officeDocument/2006/relationships/worksheet" Target="worksheets/sheet24.xml"/><Relationship  Id="rId23" Type="http://schemas.openxmlformats.org/officeDocument/2006/relationships/worksheet" Target="worksheets/sheet20.xml"/><Relationship  Id="rId22" Type="http://schemas.openxmlformats.org/officeDocument/2006/relationships/worksheet" Target="worksheets/sheet19.xml"/><Relationship  Id="rId21" Type="http://schemas.openxmlformats.org/officeDocument/2006/relationships/worksheet" Target="worksheets/sheet18.xml"/><Relationship  Id="rId25" Type="http://schemas.openxmlformats.org/officeDocument/2006/relationships/worksheet" Target="worksheets/sheet22.xml"/><Relationship  Id="rId13" Type="http://schemas.openxmlformats.org/officeDocument/2006/relationships/worksheet" Target="worksheets/sheet10.xml"/><Relationship  Id="rId11" Type="http://schemas.openxmlformats.org/officeDocument/2006/relationships/worksheet" Target="worksheets/sheet8.xml"/><Relationship  Id="rId24" Type="http://schemas.openxmlformats.org/officeDocument/2006/relationships/worksheet" Target="worksheets/sheet21.xml"/><Relationship  Id="rId10" Type="http://schemas.openxmlformats.org/officeDocument/2006/relationships/worksheet" Target="worksheets/sheet7.xml"/><Relationship  Id="rId17" Type="http://schemas.openxmlformats.org/officeDocument/2006/relationships/worksheet" Target="worksheets/sheet14.xml"/><Relationship  Id="rId18" Type="http://schemas.openxmlformats.org/officeDocument/2006/relationships/worksheet" Target="worksheets/sheet15.xml"/><Relationship  Id="rId26" Type="http://schemas.openxmlformats.org/officeDocument/2006/relationships/worksheet" Target="worksheets/sheet23.xml"/><Relationship  Id="rId15" Type="http://schemas.openxmlformats.org/officeDocument/2006/relationships/worksheet" Target="worksheets/sheet12.xml"/><Relationship  Id="rId9" Type="http://schemas.openxmlformats.org/officeDocument/2006/relationships/worksheet" Target="worksheets/sheet6.xml"/><Relationship  Id="rId8" Type="http://schemas.openxmlformats.org/officeDocument/2006/relationships/worksheet" Target="worksheets/sheet5.xml"/><Relationship  Id="rId20" Type="http://schemas.openxmlformats.org/officeDocument/2006/relationships/worksheet" Target="worksheets/sheet17.xml"/><Relationship  Id="rId31" Type="http://schemas.openxmlformats.org/officeDocument/2006/relationships/worksheet" Target="worksheets/sheet28.xml"/><Relationship  Id="rId37" Type="http://schemas.openxmlformats.org/officeDocument/2006/relationships/worksheet" Target="worksheets/sheet34.xml"/><Relationship  Id="rId19" Type="http://schemas.openxmlformats.org/officeDocument/2006/relationships/worksheet" Target="worksheets/sheet16.xml"/><Relationship  Id="rId7" Type="http://schemas.openxmlformats.org/officeDocument/2006/relationships/worksheet" Target="worksheets/sheet4.xml"/><Relationship  Id="rId14" Type="http://schemas.openxmlformats.org/officeDocument/2006/relationships/worksheet" Target="worksheets/sheet11.xml"/><Relationship  Id="rId6" Type="http://schemas.openxmlformats.org/officeDocument/2006/relationships/worksheet" Target="worksheets/sheet3.xml"/><Relationship  Id="rId5" Type="http://schemas.openxmlformats.org/officeDocument/2006/relationships/worksheet" Target="worksheets/sheet2.xml"/><Relationship  Id="rId16" Type="http://schemas.openxmlformats.org/officeDocument/2006/relationships/worksheet" Target="worksheets/sheet13.xml"/><Relationship  Id="rId4" Type="http://schemas.openxmlformats.org/officeDocument/2006/relationships/worksheet" Target="worksheets/sheet1.xml"/><Relationship  Id="rId12" Type="http://schemas.openxmlformats.org/officeDocument/2006/relationships/worksheet" Target="worksheets/sheet9.xml"/><Relationship  Id="rId32" Type="http://schemas.openxmlformats.org/officeDocument/2006/relationships/worksheet" Target="worksheets/sheet29.xml"/><Relationship  Id="rId3" Type="http://schemas.openxmlformats.org/officeDocument/2006/relationships/customXml" Target="../customXml/item3.xml"/><Relationship  Id="rId30" Type="http://schemas.openxmlformats.org/officeDocument/2006/relationships/worksheet" Target="worksheets/sheet27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26.xml.rels><?xml version="1.0" encoding="UTF-8" standalone="yes"?><Relationships xmlns="http://schemas.openxmlformats.org/package/2006/relationships"></Relationships>
</file>

<file path=xl/charts/_rels/chart27.xml.rels><?xml version="1.0" encoding="UTF-8" standalone="yes"?><Relationships xmlns="http://schemas.openxmlformats.org/package/2006/relationships"></Relationships>
</file>

<file path=xl/charts/_rels/chart28.xml.rels><?xml version="1.0" encoding="UTF-8" standalone="yes"?><Relationships xmlns="http://schemas.openxmlformats.org/package/2006/relationships"></Relationships>
</file>

<file path=xl/charts/_rels/chart29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30.xml.rels><?xml version="1.0" encoding="UTF-8" standalone="yes"?><Relationships xmlns="http://schemas.openxmlformats.org/package/2006/relationships"></Relationships>
</file>

<file path=xl/charts/_rels/chart31.xml.rels><?xml version="1.0" encoding="UTF-8" standalone="yes"?><Relationships xmlns="http://schemas.openxmlformats.org/package/2006/relationships"></Relationships>
</file>

<file path=xl/charts/_rels/chart32.xml.rels><?xml version="1.0" encoding="UTF-8" standalone="yes"?><Relationships xmlns="http://schemas.openxmlformats.org/package/2006/relationships"></Relationships>
</file>

<file path=xl/charts/_rels/chart33.xml.rels><?xml version="1.0" encoding="UTF-8" standalone="yes"?><Relationships xmlns="http://schemas.openxmlformats.org/package/2006/relationships"></Relationships>
</file>

<file path=xl/charts/_rels/chart34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(5)''!$J$19:$J$31</c:f>
              <c:numCache>
                <c:formatCode>General</c:formatCode>
                <c:ptCount val="0"/>
              </c:numCache>
            </c:numRef>
          </c:xVal>
          <c:yVal>
            <c:numRef>
              <c:f xml:space="preserve">''R (5)''!$P$19:$P$31</c:f>
              <c:numCache>
                <c:formatCode>General</c:formatCode>
                <c:ptCount val="0"/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3"/>
        <c:axId val="664968994"/>
      </c:scatterChart>
      <c:valAx>
        <c:axId val="664968993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94"/>
        <c:crosses val="autoZero"/>
        <c:crossBetween val="midCat"/>
      </c:valAx>
      <c:valAx>
        <c:axId val="664968994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93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'R3_C'!$P$19:$P$31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290368"/>
        <c:axId val="207290944"/>
      </c:scatterChart>
      <c:valAx>
        <c:axId val="207290368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0944"/>
        <c:crosses val="autoZero"/>
        <c:crossBetween val="midCat"/>
      </c:valAx>
      <c:valAx>
        <c:axId val="207290944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0368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'R3_B'!$P$19:$P$31</c:f>
              <c:numCache>
                <c:formatCode>0</c:formatCode>
                <c:ptCount val="13"/>
                <c:pt idx="0">
                  <c:v>93.48636021864199</c:v>
                </c:pt>
                <c:pt idx="1">
                  <c:v>83.36529607069534</c:v>
                </c:pt>
                <c:pt idx="2">
                  <c:v>61.08290317402651</c:v>
                </c:pt>
                <c:pt idx="3">
                  <c:v>42.23474448114759</c:v>
                </c:pt>
                <c:pt idx="4">
                  <c:v>35.826708457593696</c:v>
                </c:pt>
                <c:pt idx="5">
                  <c:v>27.72056400854963</c:v>
                </c:pt>
                <c:pt idx="6">
                  <c:v>23.897707976040593</c:v>
                </c:pt>
                <c:pt idx="7">
                  <c:v>17.509103043922707</c:v>
                </c:pt>
                <c:pt idx="8">
                  <c:v>11.610499548015909</c:v>
                </c:pt>
                <c:pt idx="9">
                  <c:v>4.571375467824652</c:v>
                </c:pt>
                <c:pt idx="10">
                  <c:v>0.935226879113273</c:v>
                </c:pt>
                <c:pt idx="11">
                  <c:v>0.1596728817998212</c:v>
                </c:pt>
                <c:pt idx="12">
                  <c:v>0.0633622546824597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292672"/>
        <c:axId val="207293248"/>
      </c:scatterChart>
      <c:valAx>
        <c:axId val="20729267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3248"/>
        <c:crosses val="autoZero"/>
        <c:crossBetween val="midCat"/>
      </c:valAx>
      <c:valAx>
        <c:axId val="20729324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267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'R3_A'!$P$19:$P$31</c:f>
              <c:numCache>
                <c:formatCode>0</c:formatCode>
                <c:ptCount val="13"/>
                <c:pt idx="0">
                  <c:v>99.40871817004748</c:v>
                </c:pt>
                <c:pt idx="1">
                  <c:v>95.28269313767795</c:v>
                </c:pt>
                <c:pt idx="2">
                  <c:v>84.0094950366853</c:v>
                </c:pt>
                <c:pt idx="3">
                  <c:v>70.621493310315</c:v>
                </c:pt>
                <c:pt idx="4">
                  <c:v>64.23823910228735</c:v>
                </c:pt>
                <c:pt idx="5">
                  <c:v>52.34786361674573</c:v>
                </c:pt>
                <c:pt idx="6">
                  <c:v>45.8567112645662</c:v>
                </c:pt>
                <c:pt idx="7">
                  <c:v>36.37116961588258</c:v>
                </c:pt>
                <c:pt idx="8">
                  <c:v>26.672421234354758</c:v>
                </c:pt>
                <c:pt idx="9">
                  <c:v>12.673284419507965</c:v>
                </c:pt>
                <c:pt idx="10">
                  <c:v>2.8899438929650216</c:v>
                </c:pt>
                <c:pt idx="11">
                  <c:v>0.19853258523951922</c:v>
                </c:pt>
                <c:pt idx="12">
                  <c:v>0.06905481225720678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294976"/>
        <c:axId val="207295552"/>
      </c:scatterChart>
      <c:valAx>
        <c:axId val="20729497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5552"/>
        <c:crosses val="autoZero"/>
        <c:crossBetween val="midCat"/>
      </c:valAx>
      <c:valAx>
        <c:axId val="20729555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497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'R5_C'!$J$19:$J$31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'R5_C'!$P$19:$P$31</c:f>
              <c:numCache>
                <c:formatCode>0</c:formatCode>
                <c:ptCount val="13"/>
                <c:pt idx="0">
                  <c:v>99.31136635310014</c:v>
                </c:pt>
                <c:pt idx="1">
                  <c:v>98.2026228712991</c:v>
                </c:pt>
                <c:pt idx="2">
                  <c:v>89.7311297056632</c:v>
                </c:pt>
                <c:pt idx="3">
                  <c:v>67.72950123867435</c:v>
                </c:pt>
                <c:pt idx="4">
                  <c:v>50.32742580946933</c:v>
                </c:pt>
                <c:pt idx="5">
                  <c:v>24.92593940023906</c:v>
                </c:pt>
                <c:pt idx="6">
                  <c:v>15.87408831834793</c:v>
                </c:pt>
                <c:pt idx="7">
                  <c:v>8.119813592502084</c:v>
                </c:pt>
                <c:pt idx="8">
                  <c:v>4.5042703948165865</c:v>
                </c:pt>
                <c:pt idx="9">
                  <c:v>1.4604230549347506</c:v>
                </c:pt>
                <c:pt idx="10">
                  <c:v>0.294509987353365</c:v>
                </c:pt>
                <c:pt idx="11">
                  <c:v>0.015591705212813167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297280"/>
        <c:axId val="207297856"/>
      </c:scatterChart>
      <c:valAx>
        <c:axId val="20729728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7856"/>
        <c:crosses val="autoZero"/>
        <c:crossBetween val="midCat"/>
      </c:valAx>
      <c:valAx>
        <c:axId val="20729785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728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'R5_B'!$J$19:$J$31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'R5_B'!$P$19:$P$31</c:f>
              <c:numCache>
                <c:formatCode>0</c:formatCode>
                <c:ptCount val="13"/>
                <c:pt idx="0">
                  <c:v>99.55107657710577</c:v>
                </c:pt>
                <c:pt idx="1">
                  <c:v>96.90788259184045</c:v>
                </c:pt>
                <c:pt idx="2">
                  <c:v>90.73203886753817</c:v>
                </c:pt>
                <c:pt idx="3">
                  <c:v>80.99417658214037</c:v>
                </c:pt>
                <c:pt idx="4">
                  <c:v>74.34004061288533</c:v>
                </c:pt>
                <c:pt idx="5">
                  <c:v>57.70050514373937</c:v>
                </c:pt>
                <c:pt idx="6">
                  <c:v>45.68865692181175</c:v>
                </c:pt>
                <c:pt idx="7">
                  <c:v>26.60143991139003</c:v>
                </c:pt>
                <c:pt idx="8">
                  <c:v>15.382549885041996</c:v>
                </c:pt>
                <c:pt idx="9">
                  <c:v>4.599996643563159</c:v>
                </c:pt>
                <c:pt idx="10">
                  <c:v>0.5655596019265658</c:v>
                </c:pt>
                <c:pt idx="11">
                  <c:v>0.06880695453705243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668352"/>
        <c:axId val="207668928"/>
      </c:scatterChart>
      <c:valAx>
        <c:axId val="20766835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8928"/>
        <c:crosses val="autoZero"/>
        <c:crossBetween val="midCat"/>
      </c:valAx>
      <c:valAx>
        <c:axId val="20766892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835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'R5_A'!$J$19:$J$31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'R5_A'!$P$19:$P$31</c:f>
              <c:numCache>
                <c:formatCode>0</c:formatCode>
                <c:ptCount val="13"/>
                <c:pt idx="0">
                  <c:v>100</c:v>
                </c:pt>
                <c:pt idx="1">
                  <c:v>92.76741186974128</c:v>
                </c:pt>
                <c:pt idx="2">
                  <c:v>63.27793158801302</c:v>
                </c:pt>
                <c:pt idx="3">
                  <c:v>31.506849315068507</c:v>
                </c:pt>
                <c:pt idx="4">
                  <c:v>24.035279158061854</c:v>
                </c:pt>
                <c:pt idx="5">
                  <c:v>17.190473184412994</c:v>
                </c:pt>
                <c:pt idx="6">
                  <c:v>13.429888084265983</c:v>
                </c:pt>
                <c:pt idx="7">
                  <c:v>7.638406666245828</c:v>
                </c:pt>
                <c:pt idx="8">
                  <c:v>4.0563817219331355</c:v>
                </c:pt>
                <c:pt idx="9">
                  <c:v>0.9956081416216449</c:v>
                </c:pt>
                <c:pt idx="10">
                  <c:v>0.14970194883079557</c:v>
                </c:pt>
                <c:pt idx="11">
                  <c:v>0.03787639669214116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670656"/>
        <c:axId val="207671232"/>
      </c:scatterChart>
      <c:valAx>
        <c:axId val="20767065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1232"/>
        <c:crosses val="autoZero"/>
        <c:crossBetween val="midCat"/>
      </c:valAx>
      <c:valAx>
        <c:axId val="20767123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65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'R7_E'!$J$19:$J$31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'R7_E'!$P$19:$P$31</c:f>
              <c:numCache>
                <c:formatCode>0</c:formatCode>
                <c:ptCount val="13"/>
                <c:pt idx="0">
                  <c:v>99.99572583816314</c:v>
                </c:pt>
                <c:pt idx="1">
                  <c:v>98.43138260587095</c:v>
                </c:pt>
                <c:pt idx="2">
                  <c:v>90.6609563864526</c:v>
                </c:pt>
                <c:pt idx="3">
                  <c:v>72.70947667162466</c:v>
                </c:pt>
                <c:pt idx="4">
                  <c:v>61.95995965191223</c:v>
                </c:pt>
                <c:pt idx="5">
                  <c:v>40.91826092903179</c:v>
                </c:pt>
                <c:pt idx="6">
                  <c:v>31.421073327520446</c:v>
                </c:pt>
                <c:pt idx="7">
                  <c:v>19.95691644868438</c:v>
                </c:pt>
                <c:pt idx="8">
                  <c:v>12.69597032022017</c:v>
                </c:pt>
                <c:pt idx="9">
                  <c:v>5.840214733890662</c:v>
                </c:pt>
                <c:pt idx="10">
                  <c:v>1.3523448051836766</c:v>
                </c:pt>
                <c:pt idx="11">
                  <c:v>0.12480552563641822</c:v>
                </c:pt>
                <c:pt idx="12">
                  <c:v>0.05128994204237358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672960"/>
        <c:axId val="207673536"/>
      </c:scatterChart>
      <c:valAx>
        <c:axId val="20767296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3536"/>
        <c:crosses val="autoZero"/>
        <c:crossBetween val="midCat"/>
      </c:valAx>
      <c:valAx>
        <c:axId val="20767353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96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'R7_D'!$J$19:$J$31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'R7_D'!$P$19:$P$31</c:f>
              <c:numCache>
                <c:formatCode>0</c:formatCode>
                <c:ptCount val="13"/>
                <c:pt idx="0">
                  <c:v>100</c:v>
                </c:pt>
                <c:pt idx="1">
                  <c:v>98.24461641160036</c:v>
                </c:pt>
                <c:pt idx="2">
                  <c:v>87.48980146858855</c:v>
                </c:pt>
                <c:pt idx="3">
                  <c:v>69.44149133433879</c:v>
                </c:pt>
                <c:pt idx="4">
                  <c:v>59.58085066053519</c:v>
                </c:pt>
                <c:pt idx="5">
                  <c:v>42.84289728945697</c:v>
                </c:pt>
                <c:pt idx="6">
                  <c:v>35.227993835554315</c:v>
                </c:pt>
                <c:pt idx="7">
                  <c:v>22.13761218384549</c:v>
                </c:pt>
                <c:pt idx="8">
                  <c:v>12.703043489010255</c:v>
                </c:pt>
                <c:pt idx="9">
                  <c:v>4.562349082338159</c:v>
                </c:pt>
                <c:pt idx="10">
                  <c:v>0.9329080854780756</c:v>
                </c:pt>
                <c:pt idx="11">
                  <c:v>0.12032206756163077</c:v>
                </c:pt>
                <c:pt idx="12">
                  <c:v>0.09065361254641857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8674816"/>
        <c:axId val="208675392"/>
      </c:scatterChart>
      <c:valAx>
        <c:axId val="20867481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5392"/>
        <c:crosses val="autoZero"/>
        <c:crossBetween val="midCat"/>
      </c:valAx>
      <c:valAx>
        <c:axId val="20867539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81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'R7_C'!$J$19:$J$31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'R7_C'!$P$19:$P$31</c:f>
              <c:numCache>
                <c:formatCode>0</c:formatCode>
                <c:ptCount val="13"/>
                <c:pt idx="0">
                  <c:v>100</c:v>
                </c:pt>
                <c:pt idx="1">
                  <c:v>97.2629504551924</c:v>
                </c:pt>
                <c:pt idx="2">
                  <c:v>87.41799378479212</c:v>
                </c:pt>
                <c:pt idx="3">
                  <c:v>67.66912860764185</c:v>
                </c:pt>
                <c:pt idx="4">
                  <c:v>58.37579269165662</c:v>
                </c:pt>
                <c:pt idx="5">
                  <c:v>43.10726707708373</c:v>
                </c:pt>
                <c:pt idx="6">
                  <c:v>33.662340724770715</c:v>
                </c:pt>
                <c:pt idx="7">
                  <c:v>18.52603565743931</c:v>
                </c:pt>
                <c:pt idx="8">
                  <c:v>9.152693677836623</c:v>
                </c:pt>
                <c:pt idx="9">
                  <c:v>2.5214542575858303</c:v>
                </c:pt>
                <c:pt idx="10">
                  <c:v>0.3756074144566668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8677120"/>
        <c:axId val="208677696"/>
      </c:scatterChart>
      <c:valAx>
        <c:axId val="20867712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696"/>
        <c:crosses val="autoZero"/>
        <c:crossBetween val="midCat"/>
      </c:valAx>
      <c:valAx>
        <c:axId val="20867769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12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'R7_B'!$J$19:$J$31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'R7_B'!$P$19:$P$31</c:f>
              <c:numCache>
                <c:formatCode>0</c:formatCode>
                <c:ptCount val="13"/>
                <c:pt idx="0">
                  <c:v>99.99568362713445</c:v>
                </c:pt>
                <c:pt idx="1">
                  <c:v>99.60721006923464</c:v>
                </c:pt>
                <c:pt idx="2">
                  <c:v>97.60009668675221</c:v>
                </c:pt>
                <c:pt idx="3">
                  <c:v>90.13708800221002</c:v>
                </c:pt>
                <c:pt idx="4">
                  <c:v>85.04808439372232</c:v>
                </c:pt>
                <c:pt idx="5">
                  <c:v>75.63839154681546</c:v>
                </c:pt>
                <c:pt idx="6">
                  <c:v>66.17258585265634</c:v>
                </c:pt>
                <c:pt idx="7">
                  <c:v>46.25252507812639</c:v>
                </c:pt>
                <c:pt idx="8">
                  <c:v>28.93696369067149</c:v>
                </c:pt>
                <c:pt idx="9">
                  <c:v>11.709456309673868</c:v>
                </c:pt>
                <c:pt idx="10">
                  <c:v>2.5414803432379784</c:v>
                </c:pt>
                <c:pt idx="11">
                  <c:v>0.132944284259068</c:v>
                </c:pt>
                <c:pt idx="12">
                  <c:v>0.034530982924437126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8679424"/>
        <c:axId val="208680000"/>
      </c:scatterChart>
      <c:valAx>
        <c:axId val="208679424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000"/>
        <c:crosses val="autoZero"/>
        <c:crossBetween val="midCat"/>
      </c:valAx>
      <c:valAx>
        <c:axId val="208680000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9424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(5)''!$J$19:$J$31</c:f>
              <c:numCache>
                <c:formatCode>General</c:formatCode>
                <c:ptCount val="0"/>
              </c:numCache>
            </c:numRef>
          </c:xVal>
          <c:yVal>
            <c:numRef>
              <c:f xml:space="preserve">''R (5)''!$P$19:$P$31</c:f>
              <c:numCache>
                <c:formatCode>General</c:formatCode>
                <c:ptCount val="0"/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0"/>
        <c:axId val="664968991"/>
      </c:scatterChart>
      <c:valAx>
        <c:axId val="66496899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91"/>
        <c:crosses val="autoZero"/>
        <c:crossBetween val="midCat"/>
      </c:valAx>
      <c:valAx>
        <c:axId val="664968991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90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'R7_A'!$J$19:$J$31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'R7_A'!$P$19:$P$31</c:f>
              <c:numCache>
                <c:formatCode>0</c:formatCode>
                <c:ptCount val="13"/>
                <c:pt idx="0">
                  <c:v>98.55934306043555</c:v>
                </c:pt>
                <c:pt idx="1">
                  <c:v>95.44992516587564</c:v>
                </c:pt>
                <c:pt idx="2">
                  <c:v>84.34486125673305</c:v>
                </c:pt>
                <c:pt idx="3">
                  <c:v>67.51718783765398</c:v>
                </c:pt>
                <c:pt idx="4">
                  <c:v>62.4188630015287</c:v>
                </c:pt>
                <c:pt idx="5">
                  <c:v>56.59220604595696</c:v>
                </c:pt>
                <c:pt idx="6">
                  <c:v>52.866507127250046</c:v>
                </c:pt>
                <c:pt idx="7">
                  <c:v>44.86525855790243</c:v>
                </c:pt>
                <c:pt idx="8">
                  <c:v>34.23160961398399</c:v>
                </c:pt>
                <c:pt idx="9">
                  <c:v>16.341851884459317</c:v>
                </c:pt>
                <c:pt idx="10">
                  <c:v>2.948544536308546</c:v>
                </c:pt>
                <c:pt idx="11">
                  <c:v>0.06242846738112462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8681728"/>
        <c:axId val="208682304"/>
      </c:scatterChart>
      <c:valAx>
        <c:axId val="208681728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2304"/>
        <c:crosses val="autoZero"/>
        <c:crossBetween val="midCat"/>
      </c:valAx>
      <c:valAx>
        <c:axId val="208682304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728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'R8_E'!$J$19:$J$31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'R8_E'!$P$19:$P$31</c:f>
              <c:numCache>
                <c:formatCode>0</c:formatCode>
                <c:ptCount val="13"/>
                <c:pt idx="0">
                  <c:v>100</c:v>
                </c:pt>
                <c:pt idx="1">
                  <c:v>97.4474574023735</c:v>
                </c:pt>
                <c:pt idx="2">
                  <c:v>85.19028044818671</c:v>
                </c:pt>
                <c:pt idx="3">
                  <c:v>63.369356228866934</c:v>
                </c:pt>
                <c:pt idx="4">
                  <c:v>53.0307299608831</c:v>
                </c:pt>
                <c:pt idx="5">
                  <c:v>37.07319498773452</c:v>
                </c:pt>
                <c:pt idx="6">
                  <c:v>28.537094742425225</c:v>
                </c:pt>
                <c:pt idx="7">
                  <c:v>17.771663462175965</c:v>
                </c:pt>
                <c:pt idx="8">
                  <c:v>11.443346814294259</c:v>
                </c:pt>
                <c:pt idx="9">
                  <c:v>5.171385002983513</c:v>
                </c:pt>
                <c:pt idx="10">
                  <c:v>1.2712988132334573</c:v>
                </c:pt>
                <c:pt idx="11">
                  <c:v>0.05138235099119015</c:v>
                </c:pt>
                <c:pt idx="12">
                  <c:v>0.024862427898952433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716352"/>
        <c:axId val="209716928"/>
      </c:scatterChart>
      <c:valAx>
        <c:axId val="20971635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928"/>
        <c:crosses val="autoZero"/>
        <c:crossBetween val="midCat"/>
      </c:valAx>
      <c:valAx>
        <c:axId val="20971692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35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'R8_D'!$J$19:$J$31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'R8_D'!$P$19:$P$31</c:f>
              <c:numCache>
                <c:formatCode>0</c:formatCode>
                <c:ptCount val="13"/>
                <c:pt idx="0">
                  <c:v>100</c:v>
                </c:pt>
                <c:pt idx="1">
                  <c:v>98.4094471082972</c:v>
                </c:pt>
                <c:pt idx="2">
                  <c:v>89.90580823363278</c:v>
                </c:pt>
                <c:pt idx="3">
                  <c:v>72.74335459243048</c:v>
                </c:pt>
                <c:pt idx="4">
                  <c:v>64.1272131961578</c:v>
                </c:pt>
                <c:pt idx="5">
                  <c:v>49.241965768198206</c:v>
                </c:pt>
                <c:pt idx="6">
                  <c:v>41.537482736682</c:v>
                </c:pt>
                <c:pt idx="7">
                  <c:v>30.33300746396037</c:v>
                </c:pt>
                <c:pt idx="8">
                  <c:v>20.570892106202336</c:v>
                </c:pt>
                <c:pt idx="9">
                  <c:v>9.277190695653488</c:v>
                </c:pt>
                <c:pt idx="10">
                  <c:v>1.850472510590734</c:v>
                </c:pt>
                <c:pt idx="11">
                  <c:v>0.041121611346440545</c:v>
                </c:pt>
                <c:pt idx="12">
                  <c:v>0.01163819189048354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718656"/>
        <c:axId val="209719232"/>
      </c:scatterChart>
      <c:valAx>
        <c:axId val="20971865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9232"/>
        <c:crosses val="autoZero"/>
        <c:crossBetween val="midCat"/>
      </c:valAx>
      <c:valAx>
        <c:axId val="20971923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865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'R8_C'!$J$19:$J$31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'R8_C'!$P$19:$P$31</c:f>
              <c:numCache>
                <c:formatCode>0</c:formatCode>
                <c:ptCount val="13"/>
                <c:pt idx="0">
                  <c:v>99.99568083066265</c:v>
                </c:pt>
                <c:pt idx="1">
                  <c:v>97.7453936059017</c:v>
                </c:pt>
                <c:pt idx="2">
                  <c:v>89.1632041325812</c:v>
                </c:pt>
                <c:pt idx="3">
                  <c:v>65.69715712274211</c:v>
                </c:pt>
                <c:pt idx="4">
                  <c:v>52.91241588417716</c:v>
                </c:pt>
                <c:pt idx="5">
                  <c:v>33.07015194837729</c:v>
                </c:pt>
                <c:pt idx="6">
                  <c:v>23.352020939332945</c:v>
                </c:pt>
                <c:pt idx="7">
                  <c:v>12.81670309166141</c:v>
                </c:pt>
                <c:pt idx="8">
                  <c:v>7.474754455223177</c:v>
                </c:pt>
                <c:pt idx="9">
                  <c:v>2.7875918903276613</c:v>
                </c:pt>
                <c:pt idx="10">
                  <c:v>0.6107305443017168</c:v>
                </c:pt>
                <c:pt idx="11">
                  <c:v>0.02159584668675052</c:v>
                </c:pt>
                <c:pt idx="12">
                  <c:v>0.004319169337350104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720960"/>
        <c:axId val="209721536"/>
      </c:scatterChart>
      <c:valAx>
        <c:axId val="20972096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1536"/>
        <c:crosses val="autoZero"/>
        <c:crossBetween val="midCat"/>
      </c:valAx>
      <c:valAx>
        <c:axId val="20972153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96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'R8_B'!$J$19:$J$31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'R8_B'!$P$19:$P$31</c:f>
              <c:numCache>
                <c:formatCode>0</c:formatCode>
                <c:ptCount val="13"/>
                <c:pt idx="0">
                  <c:v>99.99578357957229</c:v>
                </c:pt>
                <c:pt idx="1">
                  <c:v>99.31693989071033</c:v>
                </c:pt>
                <c:pt idx="2">
                  <c:v>95.2101463941172</c:v>
                </c:pt>
                <c:pt idx="3">
                  <c:v>83.83846050057338</c:v>
                </c:pt>
                <c:pt idx="4">
                  <c:v>74.60449976388043</c:v>
                </c:pt>
                <c:pt idx="5">
                  <c:v>54.54698778924643</c:v>
                </c:pt>
                <c:pt idx="6">
                  <c:v>42.420562639141856</c:v>
                </c:pt>
                <c:pt idx="7">
                  <c:v>27.34601632597989</c:v>
                </c:pt>
                <c:pt idx="8">
                  <c:v>16.16406935168318</c:v>
                </c:pt>
                <c:pt idx="9">
                  <c:v>5.8760035080618</c:v>
                </c:pt>
                <c:pt idx="10">
                  <c:v>0.8281049720029898</c:v>
                </c:pt>
                <c:pt idx="11">
                  <c:v>0.025298522566302495</c:v>
                </c:pt>
                <c:pt idx="12">
                  <c:v>0.025298522566302495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116608"/>
        <c:axId val="210117184"/>
      </c:scatterChart>
      <c:valAx>
        <c:axId val="210116608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184"/>
        <c:crosses val="autoZero"/>
        <c:crossBetween val="midCat"/>
      </c:valAx>
      <c:valAx>
        <c:axId val="210117184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608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'R8_A'!$J$19:$J$31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'R8_A'!$P$19:$P$31</c:f>
              <c:numCache>
                <c:formatCode>0</c:formatCode>
                <c:ptCount val="13"/>
                <c:pt idx="0">
                  <c:v>99.99582770072932</c:v>
                </c:pt>
                <c:pt idx="1">
                  <c:v>99.36998281012701</c:v>
                </c:pt>
                <c:pt idx="2">
                  <c:v>91.2214823344849</c:v>
                </c:pt>
                <c:pt idx="3">
                  <c:v>60.40487992122698</c:v>
                </c:pt>
                <c:pt idx="4">
                  <c:v>43.48620637861112</c:v>
                </c:pt>
                <c:pt idx="5">
                  <c:v>29.200253675795636</c:v>
                </c:pt>
                <c:pt idx="6">
                  <c:v>23.638578747976396</c:v>
                </c:pt>
                <c:pt idx="7">
                  <c:v>15.934845374588988</c:v>
                </c:pt>
                <c:pt idx="8">
                  <c:v>10.646038819072373</c:v>
                </c:pt>
                <c:pt idx="9">
                  <c:v>4.744738730619645</c:v>
                </c:pt>
                <c:pt idx="10">
                  <c:v>1.0797910512524993</c:v>
                </c:pt>
                <c:pt idx="11">
                  <c:v>0.025033795624054278</c:v>
                </c:pt>
                <c:pt idx="12">
                  <c:v>0.016689197082698115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118912"/>
        <c:axId val="210119488"/>
      </c:scatterChart>
      <c:valAx>
        <c:axId val="21011891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488"/>
        <c:crosses val="autoZero"/>
        <c:crossBetween val="midCat"/>
      </c:valAx>
      <c:valAx>
        <c:axId val="21011948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891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'R9_D'!$J$19:$J$31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'R9_D'!$P$19:$P$31</c:f>
              <c:numCache>
                <c:formatCode>0</c:formatCode>
                <c:ptCount val="13"/>
                <c:pt idx="0">
                  <c:v>99.286094667706</c:v>
                </c:pt>
                <c:pt idx="1">
                  <c:v>96.68902283725272</c:v>
                </c:pt>
                <c:pt idx="2">
                  <c:v>85.864674420579</c:v>
                </c:pt>
                <c:pt idx="3">
                  <c:v>66.7358704628422</c:v>
                </c:pt>
                <c:pt idx="4">
                  <c:v>54.6457871867499</c:v>
                </c:pt>
                <c:pt idx="5">
                  <c:v>35.89901905548395</c:v>
                </c:pt>
                <c:pt idx="6">
                  <c:v>28.96063101513478</c:v>
                </c:pt>
                <c:pt idx="7">
                  <c:v>20.70942895291313</c:v>
                </c:pt>
                <c:pt idx="8">
                  <c:v>15.526090345684537</c:v>
                </c:pt>
                <c:pt idx="9">
                  <c:v>8.16784879099167</c:v>
                </c:pt>
                <c:pt idx="10">
                  <c:v>2.1818490534001143</c:v>
                </c:pt>
                <c:pt idx="11">
                  <c:v>0.12271453819971612</c:v>
                </c:pt>
                <c:pt idx="12">
                  <c:v>0.05016632064767634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121216"/>
        <c:axId val="210121792"/>
      </c:scatterChart>
      <c:valAx>
        <c:axId val="21012121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1792"/>
        <c:crosses val="autoZero"/>
        <c:crossBetween val="midCat"/>
      </c:valAx>
      <c:valAx>
        <c:axId val="21012179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121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'R9_C'!$J$19:$J$31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'R9_C'!$P$19:$P$31</c:f>
              <c:numCache>
                <c:formatCode>0</c:formatCode>
                <c:ptCount val="13"/>
                <c:pt idx="0">
                  <c:v>100</c:v>
                </c:pt>
                <c:pt idx="1">
                  <c:v>97.26911835274616</c:v>
                </c:pt>
                <c:pt idx="2">
                  <c:v>79.04288269423725</c:v>
                </c:pt>
                <c:pt idx="3">
                  <c:v>48.353182393229545</c:v>
                </c:pt>
                <c:pt idx="4">
                  <c:v>34.37159185097943</c:v>
                </c:pt>
                <c:pt idx="5">
                  <c:v>19.687649958556946</c:v>
                </c:pt>
                <c:pt idx="6">
                  <c:v>15.041661213628231</c:v>
                </c:pt>
                <c:pt idx="7">
                  <c:v>9.818959124023891</c:v>
                </c:pt>
                <c:pt idx="8">
                  <c:v>6.9397548313920225</c:v>
                </c:pt>
                <c:pt idx="9">
                  <c:v>3.304977533481633</c:v>
                </c:pt>
                <c:pt idx="10">
                  <c:v>0.9405400689263956</c:v>
                </c:pt>
                <c:pt idx="11">
                  <c:v>0.027919556777035837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123520"/>
        <c:axId val="210124096"/>
      </c:scatterChart>
      <c:valAx>
        <c:axId val="21012352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4096"/>
        <c:crosses val="autoZero"/>
        <c:crossBetween val="midCat"/>
      </c:valAx>
      <c:valAx>
        <c:axId val="21012409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352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'R9_B'!$J$19:$J$31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'R9_B'!$P$19:$P$31</c:f>
              <c:numCache>
                <c:formatCode>0</c:formatCode>
                <c:ptCount val="13"/>
                <c:pt idx="0">
                  <c:v>99.9958664021164</c:v>
                </c:pt>
                <c:pt idx="1">
                  <c:v>97.42063492063492</c:v>
                </c:pt>
                <c:pt idx="2">
                  <c:v>83.87070105820106</c:v>
                </c:pt>
                <c:pt idx="3">
                  <c:v>61.673280423280424</c:v>
                </c:pt>
                <c:pt idx="4">
                  <c:v>51.339285714285715</c:v>
                </c:pt>
                <c:pt idx="5">
                  <c:v>35.78455687830689</c:v>
                </c:pt>
                <c:pt idx="6">
                  <c:v>29.315476190476204</c:v>
                </c:pt>
                <c:pt idx="7">
                  <c:v>21.16236772486772</c:v>
                </c:pt>
                <c:pt idx="8">
                  <c:v>14.91402116402115</c:v>
                </c:pt>
                <c:pt idx="9">
                  <c:v>7.213955026455025</c:v>
                </c:pt>
                <c:pt idx="10">
                  <c:v>1.4930555555555713</c:v>
                </c:pt>
                <c:pt idx="11">
                  <c:v>0.05952380952383862</c:v>
                </c:pt>
                <c:pt idx="12">
                  <c:v>0.024801587301610084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593472"/>
        <c:axId val="209594048"/>
      </c:scatterChart>
      <c:valAx>
        <c:axId val="20959347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048"/>
        <c:crosses val="autoZero"/>
        <c:crossBetween val="midCat"/>
      </c:valAx>
      <c:valAx>
        <c:axId val="20959404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47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'R9_A'!$J$19:$J$31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'R9_A'!$P$19:$P$31</c:f>
              <c:numCache>
                <c:formatCode>0</c:formatCode>
                <c:ptCount val="13"/>
                <c:pt idx="0">
                  <c:v>100</c:v>
                </c:pt>
                <c:pt idx="1">
                  <c:v>99.70476885137714</c:v>
                </c:pt>
                <c:pt idx="2">
                  <c:v>97.711958598173</c:v>
                </c:pt>
                <c:pt idx="3">
                  <c:v>85.95915390226111</c:v>
                </c:pt>
                <c:pt idx="4">
                  <c:v>72.27866347122362</c:v>
                </c:pt>
                <c:pt idx="5">
                  <c:v>50.25355145705254</c:v>
                </c:pt>
                <c:pt idx="6">
                  <c:v>39.590497030321984</c:v>
                </c:pt>
                <c:pt idx="7">
                  <c:v>25.626063700461955</c:v>
                </c:pt>
                <c:pt idx="8">
                  <c:v>17.243235733388914</c:v>
                </c:pt>
                <c:pt idx="9">
                  <c:v>7.594387134868526</c:v>
                </c:pt>
                <c:pt idx="10">
                  <c:v>1.7366538154284399</c:v>
                </c:pt>
                <c:pt idx="11">
                  <c:v>0.09377930603314155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595776"/>
        <c:axId val="209596352"/>
      </c:scatterChart>
      <c:valAx>
        <c:axId val="20959577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6352"/>
        <c:crosses val="autoZero"/>
        <c:crossBetween val="midCat"/>
      </c:valAx>
      <c:valAx>
        <c:axId val="20959635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577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(5)''!$J$19:$J$31</c:f>
              <c:numCache>
                <c:formatCode>General</c:formatCode>
                <c:ptCount val="0"/>
              </c:numCache>
            </c:numRef>
          </c:xVal>
          <c:yVal>
            <c:numRef>
              <c:f xml:space="preserve">''R (5)''!$P$19:$P$31</c:f>
              <c:numCache>
                <c:formatCode>General</c:formatCode>
                <c:ptCount val="0"/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7"/>
        <c:axId val="664968988"/>
      </c:scatterChart>
      <c:valAx>
        <c:axId val="664968987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88"/>
        <c:crosses val="autoZero"/>
        <c:crossBetween val="midCat"/>
      </c:valAx>
      <c:valAx>
        <c:axId val="66496898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87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'R10_E'!$J$19:$J$31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'R10_E'!$P$19:$P$31</c:f>
              <c:numCache>
                <c:formatCode>0</c:formatCode>
                <c:ptCount val="13"/>
                <c:pt idx="0">
                  <c:v>98.65451964401322</c:v>
                </c:pt>
                <c:pt idx="1">
                  <c:v>95.76076189287636</c:v>
                </c:pt>
                <c:pt idx="2">
                  <c:v>87.40318391351488</c:v>
                </c:pt>
                <c:pt idx="3">
                  <c:v>65.7351002675361</c:v>
                </c:pt>
                <c:pt idx="4">
                  <c:v>47.28836958980401</c:v>
                </c:pt>
                <c:pt idx="5">
                  <c:v>13.093668832435071</c:v>
                </c:pt>
                <c:pt idx="6">
                  <c:v>6.342867394136064</c:v>
                </c:pt>
                <c:pt idx="7">
                  <c:v>4.264977731325132</c:v>
                </c:pt>
                <c:pt idx="8">
                  <c:v>3.6690664316300996</c:v>
                </c:pt>
                <c:pt idx="9">
                  <c:v>2.8921977739124998</c:v>
                </c:pt>
                <c:pt idx="10">
                  <c:v>1.6457759716708011</c:v>
                </c:pt>
                <c:pt idx="11">
                  <c:v>0.2885957865015172</c:v>
                </c:pt>
                <c:pt idx="12">
                  <c:v>0.04679931672997384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9598080"/>
        <c:axId val="209598656"/>
      </c:scatterChart>
      <c:valAx>
        <c:axId val="20959808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8656"/>
        <c:crosses val="autoZero"/>
        <c:crossBetween val="midCat"/>
      </c:valAx>
      <c:valAx>
        <c:axId val="20959865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8080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  <a:miter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'R10_D'!$J$19:$J$31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'R10_D'!$P$19:$P$31</c:f>
              <c:numCache>
                <c:formatCode>0</c:formatCode>
                <c:ptCount val="13"/>
                <c:pt idx="0">
                  <c:v>96.8085931106957</c:v>
                </c:pt>
                <c:pt idx="1">
                  <c:v>89.57732163007242</c:v>
                </c:pt>
                <c:pt idx="2">
                  <c:v>76.82892164040894</c:v>
                </c:pt>
                <c:pt idx="3">
                  <c:v>59.2481889519609</c:v>
                </c:pt>
                <c:pt idx="4">
                  <c:v>46.63330261083784</c:v>
                </c:pt>
                <c:pt idx="5">
                  <c:v>21.33892655026571</c:v>
                </c:pt>
                <c:pt idx="6">
                  <c:v>13.18167331363648</c:v>
                </c:pt>
                <c:pt idx="7">
                  <c:v>7.531031156055917</c:v>
                </c:pt>
                <c:pt idx="8">
                  <c:v>5.996054887030212</c:v>
                </c:pt>
                <c:pt idx="9">
                  <c:v>3.7668076455944686</c:v>
                </c:pt>
                <c:pt idx="10">
                  <c:v>1.5237783501158333</c:v>
                </c:pt>
                <c:pt idx="11">
                  <c:v>0.13006813502965997</c:v>
                </c:pt>
                <c:pt idx="12">
                  <c:v>0.03876202699558462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714624"/>
        <c:axId val="210715200"/>
      </c:scatterChart>
      <c:valAx>
        <c:axId val="210714624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5200"/>
        <c:crosses val="autoZero"/>
        <c:crossBetween val="midCat"/>
      </c:valAx>
      <c:valAx>
        <c:axId val="210715200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4624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'R10_C'!$J$19:$J$31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'R10_C'!$P$19:$P$31</c:f>
              <c:numCache>
                <c:formatCode>0</c:formatCode>
                <c:ptCount val="13"/>
                <c:pt idx="0">
                  <c:v>99.99587216934013</c:v>
                </c:pt>
                <c:pt idx="1">
                  <c:v>98.05991958985882</c:v>
                </c:pt>
                <c:pt idx="2">
                  <c:v>88.12010336087982</c:v>
                </c:pt>
                <c:pt idx="3">
                  <c:v>64.71117568872862</c:v>
                </c:pt>
                <c:pt idx="4">
                  <c:v>49.77668436130084</c:v>
                </c:pt>
                <c:pt idx="5">
                  <c:v>22.72701004713987</c:v>
                </c:pt>
                <c:pt idx="6">
                  <c:v>14.586927985866339</c:v>
                </c:pt>
                <c:pt idx="7">
                  <c:v>8.574329846692407</c:v>
                </c:pt>
                <c:pt idx="8">
                  <c:v>6.183490328492809</c:v>
                </c:pt>
                <c:pt idx="9">
                  <c:v>3.2263124437583315</c:v>
                </c:pt>
                <c:pt idx="10">
                  <c:v>0.9989350196897675</c:v>
                </c:pt>
                <c:pt idx="11">
                  <c:v>0.029720380751115272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721536"/>
        <c:axId val="210722112"/>
      </c:scatterChart>
      <c:valAx>
        <c:axId val="21072153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112"/>
        <c:crosses val="autoZero"/>
        <c:crossBetween val="midCat"/>
      </c:valAx>
      <c:valAx>
        <c:axId val="21072211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536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'R10_B'!$J$19:$J$31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'R10_B'!$P$19:$P$31</c:f>
              <c:numCache>
                <c:formatCode>0</c:formatCode>
                <c:ptCount val="13"/>
                <c:pt idx="0">
                  <c:v>99.16457456914098</c:v>
                </c:pt>
                <c:pt idx="1">
                  <c:v>92.92644863617855</c:v>
                </c:pt>
                <c:pt idx="2">
                  <c:v>62.172615008820685</c:v>
                </c:pt>
                <c:pt idx="3">
                  <c:v>28.971875424073758</c:v>
                </c:pt>
                <c:pt idx="4">
                  <c:v>20.609139639028328</c:v>
                </c:pt>
                <c:pt idx="5">
                  <c:v>10.969941647441942</c:v>
                </c:pt>
                <c:pt idx="6">
                  <c:v>7.568869588817989</c:v>
                </c:pt>
                <c:pt idx="7">
                  <c:v>4.420545528565583</c:v>
                </c:pt>
                <c:pt idx="8">
                  <c:v>3.385805401004177</c:v>
                </c:pt>
                <c:pt idx="9">
                  <c:v>1.6250508888587092</c:v>
                </c:pt>
                <c:pt idx="10">
                  <c:v>0.48514045325008226</c:v>
                </c:pt>
                <c:pt idx="11">
                  <c:v>0.03731849640384155</c:v>
                </c:pt>
                <c:pt idx="12">
                  <c:v>0.01696295291083061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716928"/>
        <c:axId val="210717504"/>
      </c:scatterChart>
      <c:valAx>
        <c:axId val="210716928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504"/>
        <c:crosses val="autoZero"/>
        <c:crossBetween val="midCat"/>
      </c:valAx>
      <c:valAx>
        <c:axId val="210717504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6928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'R10_A'!$J$19:$J$31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'R10_A'!$P$19:$P$31</c:f>
              <c:numCache>
                <c:formatCode>0</c:formatCode>
                <c:ptCount val="13"/>
                <c:pt idx="0">
                  <c:v>100</c:v>
                </c:pt>
                <c:pt idx="1">
                  <c:v>98.65914628358072</c:v>
                </c:pt>
                <c:pt idx="2">
                  <c:v>93.09005474163848</c:v>
                </c:pt>
                <c:pt idx="3">
                  <c:v>69.27902414327752</c:v>
                </c:pt>
                <c:pt idx="4">
                  <c:v>56.99379805714648</c:v>
                </c:pt>
                <c:pt idx="5">
                  <c:v>30.801664398949455</c:v>
                </c:pt>
                <c:pt idx="6">
                  <c:v>19.536911052748152</c:v>
                </c:pt>
                <c:pt idx="7">
                  <c:v>9.779925956396525</c:v>
                </c:pt>
                <c:pt idx="8">
                  <c:v>6.221719457013563</c:v>
                </c:pt>
                <c:pt idx="9">
                  <c:v>2.6192133658196894</c:v>
                </c:pt>
                <c:pt idx="10">
                  <c:v>0.6589564281871958</c:v>
                </c:pt>
                <c:pt idx="11">
                  <c:v>0.053001297345190324</c:v>
                </c:pt>
                <c:pt idx="12">
                  <c:v>0.027687244881832385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719232"/>
        <c:axId val="210719808"/>
      </c:scatterChart>
      <c:valAx>
        <c:axId val="210719232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808"/>
        <c:crosses val="autoZero"/>
        <c:crossBetween val="midCat"/>
      </c:valAx>
      <c:valAx>
        <c:axId val="21071980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232"/>
        <c:crosses val="autoZero"/>
        <c:crossesAt val="0.010000000000000002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(5)''!$J$19:$J$31</c:f>
              <c:numCache>
                <c:formatCode>General</c:formatCode>
                <c:ptCount val="0"/>
              </c:numCache>
            </c:numRef>
          </c:xVal>
          <c:yVal>
            <c:numRef>
              <c:f xml:space="preserve">''R (5)''!$P$19:$P$31</c:f>
              <c:numCache>
                <c:formatCode>General</c:formatCode>
                <c:ptCount val="0"/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4"/>
        <c:axId val="664968985"/>
      </c:scatterChart>
      <c:valAx>
        <c:axId val="664968984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85"/>
        <c:crosses val="autoZero"/>
        <c:crossBetween val="midCat"/>
      </c:valAx>
      <c:valAx>
        <c:axId val="664968985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8984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(5)''!$J$19:$J$31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 xml:space="preserve">''R (5)''!$P$19:$P$31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502797"/>
        <c:axId val="211502798"/>
      </c:scatterChart>
      <c:valAx>
        <c:axId val="211502797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8"/>
        <c:crosses val="autoZero"/>
        <c:crossBetween val="midCat"/>
      </c:valAx>
      <c:valAx>
        <c:axId val="211502798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7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(4)''!$J$19:$J$31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 xml:space="preserve">''R (4)''!$P$19:$P$31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502794"/>
        <c:axId val="211502795"/>
      </c:scatterChart>
      <c:valAx>
        <c:axId val="211502794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5"/>
        <c:crosses val="autoZero"/>
        <c:crossBetween val="midCat"/>
      </c:valAx>
      <c:valAx>
        <c:axId val="211502795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4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(3)''!$J$19:$J$31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 xml:space="preserve">''R (3)''!$P$19:$P$31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502791"/>
        <c:axId val="211502792"/>
      </c:scatterChart>
      <c:valAx>
        <c:axId val="211502791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2"/>
        <c:crosses val="autoZero"/>
        <c:crossBetween val="midCat"/>
      </c:valAx>
      <c:valAx>
        <c:axId val="211502792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91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289999999999999"/>
          <c:y val="0.20543"/>
          <c:w val="0.87539"/>
          <c:h val="0.67296999999999996"/>
        </c:manualLayout>
      </c:layout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 xml:space="preserve">''R (2)''!$J$19:$J$31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 xml:space="preserve">''R (2)''!$P$19:$P$31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502788"/>
        <c:axId val="211502789"/>
      </c:scatterChart>
      <c:valAx>
        <c:axId val="211502788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89"/>
        <c:crosses val="autoZero"/>
        <c:crossBetween val="midCat"/>
      </c:valAx>
      <c:valAx>
        <c:axId val="211502789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88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119999999999994"/>
          <c:y val="0.20543"/>
          <c:w val="0.87539"/>
          <c:h val="0.67296999999999996"/>
        </c:manualLayout>
      </c:layout>
      <c:scatterChart>
        <c:scatterStyle val="lineMarker"/>
        <c:varyColors val="0"/>
        <c:ser>
          <c:idx val="0"/>
          <c:order val="0"/>
          <c:tx>
            <c:v xml:space="preserve">Particle-size distribution</c:v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</c:spPr>
          </c:marker>
          <c:xVal>
            <c:numRef>
              <c:f>R2_A!$J$19:$J$32</c:f>
            </c:numRef>
          </c:xVal>
          <c:yVal>
            <c:numRef>
              <c:f>R2_A!$P$19:$P$32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502785"/>
        <c:axId val="211502786"/>
      </c:scatterChart>
      <c:valAx>
        <c:axId val="211502785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86"/>
        <c:crosses val="autoZero"/>
        <c:crossBetween val="midCat"/>
      </c:valAx>
      <c:valAx>
        <c:axId val="21150278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2785"/>
        <c:crosses val="autoZero"/>
        <c:crossesAt val="0.01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 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 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 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 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 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 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 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chart" Target="../charts/chart25.xml" 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chart" Target="../charts/chart26.xml" 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chart" Target="../charts/chart27.xml" 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chart" Target="../charts/chart28.xml" 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chart" Target="../charts/chart29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chart" Target="../charts/chart30.xml" 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 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chart" Target="../charts/chart32.xml" 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chart" Target="../charts/chart33.xml" 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664968995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664968992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664968989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664968986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211502799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211502796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211502793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211502790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14</xdr:row>
      <xdr:rowOff>0</xdr:rowOff>
    </xdr:from>
    <xdr:to>
      <xdr:col>7</xdr:col>
      <xdr:colOff>131444</xdr:colOff>
      <xdr:row>24</xdr:row>
      <xdr:rowOff>11430</xdr:rowOff>
    </xdr:to>
    <xdr:graphicFrame>
      <xdr:nvGraphicFramePr>
        <xdr:cNvPr id="211502787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4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9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12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161.41399999999999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34.755000000000003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126.65899999999999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498.31</v>
      </c>
      <c r="L19" s="31">
        <v>498.31</v>
      </c>
      <c r="M19" s="32">
        <f t="shared" ref="M19:M32" si="0">MAX(0,$L19-$K19)</f>
        <v>0</v>
      </c>
      <c r="N19" s="33">
        <f t="shared" ref="N19:N32" si="1">$M19/$M$33*100</f>
        <v>0</v>
      </c>
      <c r="O19" s="33">
        <f>N19</f>
        <v>0</v>
      </c>
      <c r="P19" s="34">
        <f t="shared" ref="P19:P32" si="2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537.44500000000005</v>
      </c>
      <c r="L20" s="31">
        <v>539.12</v>
      </c>
      <c r="M20" s="32">
        <f t="shared" si="0"/>
        <v>1.6749999999999545</v>
      </c>
      <c r="N20" s="33">
        <f t="shared" si="1"/>
        <v>1.3241839469377399</v>
      </c>
      <c r="O20" s="33">
        <f>SUM(N19:N20)</f>
        <v>1.3241839469377399</v>
      </c>
      <c r="P20" s="34">
        <f t="shared" si="2"/>
        <v>98.675816053062263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337.875</v>
      </c>
      <c r="L21" s="31">
        <v>345.375</v>
      </c>
      <c r="M21" s="32">
        <f t="shared" si="0"/>
        <v>7.5</v>
      </c>
      <c r="N21" s="33">
        <f t="shared" si="1"/>
        <v>5.9291818519601902</v>
      </c>
      <c r="O21" s="33">
        <f>SUM(N19:N21)</f>
        <v>7.2533657988979297</v>
      </c>
      <c r="P21" s="34">
        <f t="shared" si="2"/>
        <v>92.746634201102069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302.53500000000003</v>
      </c>
      <c r="L22" s="31">
        <v>322.25</v>
      </c>
      <c r="M22" s="32">
        <f t="shared" si="0"/>
        <v>19.714999999999975</v>
      </c>
      <c r="N22" s="33">
        <f t="shared" si="1"/>
        <v>15.585842694852667</v>
      </c>
      <c r="O22" s="33">
        <f>SUM(N19:N22)</f>
        <v>22.839208493750597</v>
      </c>
      <c r="P22" s="34">
        <f t="shared" si="2"/>
        <v>77.16079150624941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264.18000000000001</v>
      </c>
      <c r="L23" s="31">
        <v>277.14499999999998</v>
      </c>
      <c r="M23" s="32">
        <f t="shared" si="0"/>
        <v>12.964999999999975</v>
      </c>
      <c r="N23" s="33">
        <f t="shared" si="1"/>
        <v>10.249579028088496</v>
      </c>
      <c r="O23" s="33">
        <f>SUM(N19:N23)</f>
        <v>33.088787521839095</v>
      </c>
      <c r="P23" s="34">
        <f t="shared" si="2"/>
        <v>66.911212478160905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247.06</v>
      </c>
      <c r="L24" s="31">
        <v>266.86000000000001</v>
      </c>
      <c r="M24" s="32">
        <f t="shared" si="0"/>
        <v>19.800000000000011</v>
      </c>
      <c r="N24" s="33">
        <f t="shared" si="1"/>
        <v>15.65304008917491</v>
      </c>
      <c r="O24" s="33">
        <f>SUM(N19:N24)</f>
        <v>48.741827611014003</v>
      </c>
      <c r="P24" s="34">
        <f t="shared" si="2"/>
        <v>51.258172388985997</v>
      </c>
      <c r="Q24" s="35"/>
    </row>
    <row r="25">
      <c r="I25" s="29">
        <v>1.25</v>
      </c>
      <c r="J25" s="30">
        <v>425</v>
      </c>
      <c r="K25" s="31">
        <v>253.745</v>
      </c>
      <c r="L25" s="31">
        <v>261.10500000000002</v>
      </c>
      <c r="M25" s="32">
        <f t="shared" si="0"/>
        <v>7.3600000000000136</v>
      </c>
      <c r="N25" s="33">
        <f t="shared" si="1"/>
        <v>5.8185037907236108</v>
      </c>
      <c r="O25" s="33">
        <f>SUM(N19:N25)</f>
        <v>54.560331401737614</v>
      </c>
      <c r="P25" s="34">
        <f t="shared" si="2"/>
        <v>45.439668598262386</v>
      </c>
      <c r="Q25" s="35"/>
    </row>
    <row r="26">
      <c r="I26" s="29">
        <v>1.5</v>
      </c>
      <c r="J26" s="30">
        <v>355</v>
      </c>
      <c r="K26" s="31">
        <v>233.334</v>
      </c>
      <c r="L26" s="31">
        <v>244.43000000000001</v>
      </c>
      <c r="M26" s="32">
        <f t="shared" si="0"/>
        <v>11.096000000000004</v>
      </c>
      <c r="N26" s="33">
        <f t="shared" si="1"/>
        <v>8.7720269105800384</v>
      </c>
      <c r="O26" s="33">
        <f>SUM(N19:N26)</f>
        <v>63.332358312317652</v>
      </c>
      <c r="P26" s="34">
        <f t="shared" si="2"/>
        <v>36.667641687682348</v>
      </c>
      <c r="Q26" s="35"/>
    </row>
    <row r="27">
      <c r="I27" s="29">
        <v>1.75</v>
      </c>
      <c r="J27" s="30">
        <v>300</v>
      </c>
      <c r="K27" s="31">
        <v>220.74799999999999</v>
      </c>
      <c r="L27" s="31">
        <v>231.56999999999999</v>
      </c>
      <c r="M27" s="32">
        <f t="shared" si="0"/>
        <v>10.822000000000003</v>
      </c>
      <c r="N27" s="33">
        <f t="shared" si="1"/>
        <v>8.5554141335884264</v>
      </c>
      <c r="O27" s="37">
        <f>SUM(N19:N27)</f>
        <v>71.88777244590608</v>
      </c>
      <c r="P27" s="34">
        <f t="shared" si="2"/>
        <v>28.11222755409392</v>
      </c>
      <c r="Q27" s="35"/>
    </row>
    <row r="28">
      <c r="I28" s="29">
        <v>2</v>
      </c>
      <c r="J28" s="30">
        <v>250</v>
      </c>
      <c r="K28" s="31">
        <v>222.62</v>
      </c>
      <c r="L28" s="31">
        <v>238.42400000000001</v>
      </c>
      <c r="M28" s="32">
        <f t="shared" si="0"/>
        <v>15.804000000000002</v>
      </c>
      <c r="N28" s="33">
        <f t="shared" si="1"/>
        <v>12.493971998450515</v>
      </c>
      <c r="O28" s="37">
        <f>SUM(N19:N28)</f>
        <v>84.381744444356599</v>
      </c>
      <c r="P28" s="34">
        <f t="shared" si="2"/>
        <v>15.618255555643401</v>
      </c>
      <c r="Q28" s="35"/>
    </row>
    <row r="29">
      <c r="I29" s="29">
        <v>2.5</v>
      </c>
      <c r="J29" s="30">
        <v>180</v>
      </c>
      <c r="K29" s="31">
        <v>203.304</v>
      </c>
      <c r="L29" s="31">
        <v>219.40600000000001</v>
      </c>
      <c r="M29" s="32">
        <f t="shared" si="0"/>
        <v>16.102000000000004</v>
      </c>
      <c r="N29" s="33">
        <f t="shared" si="1"/>
        <v>12.7295581573684</v>
      </c>
      <c r="O29" s="37">
        <f>SUM(N19:N29)</f>
        <v>97.111302601725001</v>
      </c>
      <c r="P29" s="34">
        <f t="shared" si="2"/>
        <v>2.8886973982749993</v>
      </c>
      <c r="Q29" s="35"/>
    </row>
    <row r="30">
      <c r="I30" s="29">
        <v>3</v>
      </c>
      <c r="J30" s="30">
        <v>125</v>
      </c>
      <c r="K30" s="31">
        <v>190.56800000000001</v>
      </c>
      <c r="L30" s="31">
        <v>194.13200000000001</v>
      </c>
      <c r="M30" s="32">
        <f t="shared" si="0"/>
        <v>3.563999999999993</v>
      </c>
      <c r="N30" s="33">
        <f t="shared" si="1"/>
        <v>2.817547216051477</v>
      </c>
      <c r="O30" s="37">
        <f>SUM(N19:N30)</f>
        <v>99.928849817776481</v>
      </c>
      <c r="P30" s="34">
        <f t="shared" si="2"/>
        <v>0.071150182223519209</v>
      </c>
      <c r="Q30" s="35"/>
    </row>
    <row r="31">
      <c r="I31" s="29">
        <v>4</v>
      </c>
      <c r="J31" s="30">
        <v>63</v>
      </c>
      <c r="K31" s="31">
        <v>178.71600000000001</v>
      </c>
      <c r="L31" s="31">
        <v>178.80600000000001</v>
      </c>
      <c r="M31" s="32">
        <f t="shared" si="0"/>
        <v>0.090000000000003411</v>
      </c>
      <c r="N31" s="33">
        <f t="shared" si="1"/>
        <v>0.071150182223524983</v>
      </c>
      <c r="O31" s="37">
        <f>SUM(N19:N31)</f>
        <v>100</v>
      </c>
      <c r="P31" s="34">
        <f t="shared" si="2"/>
        <v>0</v>
      </c>
      <c r="Q31" s="35"/>
    </row>
    <row r="32" ht="15.75">
      <c r="D32" s="1"/>
      <c r="I32" s="38" t="s">
        <v>41</v>
      </c>
      <c r="J32" s="39">
        <v>0</v>
      </c>
      <c r="K32" s="40">
        <v>292.72500000000002</v>
      </c>
      <c r="L32" s="40">
        <v>292.72500000000002</v>
      </c>
      <c r="M32" s="32">
        <f t="shared" si="0"/>
        <v>0</v>
      </c>
      <c r="N32" s="33">
        <f t="shared" si="1"/>
        <v>0</v>
      </c>
      <c r="O32" s="37">
        <f>SUM(N19:N32)</f>
        <v>100</v>
      </c>
      <c r="P32" s="34">
        <f t="shared" si="2"/>
        <v>0</v>
      </c>
      <c r="Q32" s="35"/>
    </row>
    <row r="33" ht="15.75">
      <c r="D33" s="1"/>
      <c r="I33" s="41" t="s">
        <v>42</v>
      </c>
      <c r="J33" s="42"/>
      <c r="K33" s="42"/>
      <c r="L33" s="43"/>
      <c r="M33" s="44">
        <f>SUM(M19:M32)</f>
        <v>126.49299999999994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0.13106056419208301</v>
      </c>
      <c r="N35" s="17" t="s">
        <v>44</v>
      </c>
      <c r="O35" s="17"/>
      <c r="P35" s="22"/>
      <c r="Q35" s="20"/>
    </row>
    <row r="36">
      <c r="D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E41" s="1"/>
    </row>
    <row r="42" ht="14.25">
      <c r="D42" s="1"/>
      <c r="E42" s="1"/>
    </row>
    <row r="43" ht="14.25">
      <c r="D43" s="1"/>
      <c r="E43" s="1"/>
    </row>
    <row r="44" ht="14.25">
      <c r="D44" s="1"/>
      <c r="E44" s="1"/>
    </row>
    <row r="45" ht="14.25">
      <c r="D45" s="1"/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  <row r="51" ht="14.25">
      <c r="E51" s="1"/>
    </row>
    <row r="52" ht="14.25">
      <c r="E52" s="1"/>
    </row>
    <row r="53" ht="14.25">
      <c r="E53" s="1"/>
    </row>
    <row r="54" ht="14.25">
      <c r="E5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4A0004-0027-4B46-97E2-003D00A10044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B0095-00FB-4625-A94A-001B007800C4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" zoomScale="100" workbookViewId="0">
      <selection activeCell="M33" activeCellId="0" sqref="M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59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150.26599999999999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34.744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115.52199999999999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1">
        <v>402.59500000000003</v>
      </c>
      <c r="L19" s="71">
        <v>402.59500000000003</v>
      </c>
      <c r="M19" s="32">
        <f t="shared" ref="M19:M32" si="27">MAX(0,$L19-$K19)</f>
        <v>0</v>
      </c>
      <c r="N19" s="33">
        <f t="shared" ref="N19:N32" si="28">$M19/$M$33*100</f>
        <v>0</v>
      </c>
      <c r="O19" s="33">
        <f>N19</f>
        <v>0</v>
      </c>
      <c r="P19" s="34">
        <f t="shared" ref="P19:P32" si="29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1">
        <v>367.25999999999999</v>
      </c>
      <c r="L20" s="71">
        <v>370.65499999999997</v>
      </c>
      <c r="M20" s="32">
        <f t="shared" si="27"/>
        <v>3.3949999999999818</v>
      </c>
      <c r="N20" s="33">
        <f t="shared" si="28"/>
        <v>2.9935367821463381</v>
      </c>
      <c r="O20" s="33">
        <f>SUM(N19:N20)</f>
        <v>2.9935367821463381</v>
      </c>
      <c r="P20" s="34">
        <f t="shared" si="29"/>
        <v>97.006463217853664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1">
        <v>342.86500000000001</v>
      </c>
      <c r="L21" s="71">
        <v>355.63</v>
      </c>
      <c r="M21" s="32">
        <f t="shared" si="27"/>
        <v>12.764999999999986</v>
      </c>
      <c r="N21" s="33">
        <f t="shared" si="28"/>
        <v>11.255521951133481</v>
      </c>
      <c r="O21" s="33">
        <f>SUM(N19:N21)</f>
        <v>14.249058733279819</v>
      </c>
      <c r="P21" s="34">
        <f t="shared" si="29"/>
        <v>85.750941266720176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1">
        <v>290.23000000000002</v>
      </c>
      <c r="L22" s="71">
        <v>318.31</v>
      </c>
      <c r="M22" s="32">
        <f t="shared" si="27"/>
        <v>28.079999999999984</v>
      </c>
      <c r="N22" s="33">
        <f t="shared" si="28"/>
        <v>24.759503046441704</v>
      </c>
      <c r="O22" s="33">
        <f>SUM(N19:N22)</f>
        <v>39.008561779721525</v>
      </c>
      <c r="P22" s="34">
        <f t="shared" si="29"/>
        <v>60.991438220278475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1">
        <v>265.13</v>
      </c>
      <c r="L23" s="71">
        <v>278.35000000000002</v>
      </c>
      <c r="M23" s="32">
        <f t="shared" si="27"/>
        <v>13.220000000000027</v>
      </c>
      <c r="N23" s="33">
        <f t="shared" si="28"/>
        <v>11.656717602349008</v>
      </c>
      <c r="O23" s="33">
        <f>SUM(N19:N23)</f>
        <v>50.665279382070537</v>
      </c>
      <c r="P23" s="34">
        <f t="shared" si="29"/>
        <v>49.334720617929463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1">
        <v>246.655</v>
      </c>
      <c r="L24" s="71">
        <v>262.56</v>
      </c>
      <c r="M24" s="32">
        <f t="shared" si="27"/>
        <v>15.905000000000001</v>
      </c>
      <c r="N24" s="33">
        <f t="shared" si="28"/>
        <v>14.024212818862376</v>
      </c>
      <c r="O24" s="33">
        <f>SUM(N19:N24)</f>
        <v>64.689492200932918</v>
      </c>
      <c r="P24" s="34">
        <f t="shared" si="29"/>
        <v>35.310507799067082</v>
      </c>
      <c r="Q24" s="35"/>
    </row>
    <row r="25">
      <c r="I25" s="29">
        <v>1.25</v>
      </c>
      <c r="J25" s="30">
        <v>425</v>
      </c>
      <c r="K25" s="71">
        <v>277.16500000000002</v>
      </c>
      <c r="L25" s="71">
        <v>286.01999999999998</v>
      </c>
      <c r="M25" s="32">
        <f t="shared" si="27"/>
        <v>8.8549999999999613</v>
      </c>
      <c r="N25" s="33">
        <f t="shared" si="28"/>
        <v>7.807884596732209</v>
      </c>
      <c r="O25" s="33">
        <f>SUM(N19:N25)</f>
        <v>72.497376797665126</v>
      </c>
      <c r="P25" s="34">
        <f t="shared" si="29"/>
        <v>27.502623202334874</v>
      </c>
      <c r="Q25" s="35"/>
    </row>
    <row r="26">
      <c r="I26" s="29">
        <v>1.5</v>
      </c>
      <c r="J26" s="30">
        <v>355</v>
      </c>
      <c r="K26" s="71">
        <v>223.834</v>
      </c>
      <c r="L26" s="71">
        <v>236.828</v>
      </c>
      <c r="M26" s="32">
        <f t="shared" si="27"/>
        <v>12.994</v>
      </c>
      <c r="N26" s="33">
        <f t="shared" si="28"/>
        <v>11.457442399767222</v>
      </c>
      <c r="O26" s="33">
        <f>SUM(N19:N26)</f>
        <v>83.954819197432343</v>
      </c>
      <c r="P26" s="34">
        <f t="shared" si="29"/>
        <v>16.045180802567657</v>
      </c>
      <c r="Q26" s="35"/>
    </row>
    <row r="27">
      <c r="I27" s="29">
        <v>1.75</v>
      </c>
      <c r="J27" s="30">
        <v>300</v>
      </c>
      <c r="K27" s="71">
        <v>224.73599999999999</v>
      </c>
      <c r="L27" s="71">
        <v>231.50200000000001</v>
      </c>
      <c r="M27" s="32">
        <f t="shared" si="27"/>
        <v>6.7660000000000196</v>
      </c>
      <c r="N27" s="33">
        <f t="shared" si="28"/>
        <v>5.9659115958769631</v>
      </c>
      <c r="O27" s="37">
        <f>SUM(N19:N27)</f>
        <v>89.920730793309303</v>
      </c>
      <c r="P27" s="34">
        <f t="shared" si="29"/>
        <v>10.079269206690697</v>
      </c>
      <c r="Q27" s="35"/>
    </row>
    <row r="28">
      <c r="I28" s="29">
        <v>2</v>
      </c>
      <c r="J28" s="30">
        <v>250</v>
      </c>
      <c r="K28" s="71">
        <v>219.376</v>
      </c>
      <c r="L28" s="71">
        <v>227.49000000000001</v>
      </c>
      <c r="M28" s="32">
        <f t="shared" si="27"/>
        <v>8.1140000000000043</v>
      </c>
      <c r="N28" s="33">
        <f t="shared" si="28"/>
        <v>7.1545088218955906</v>
      </c>
      <c r="O28" s="37">
        <f>SUM(N19:N28)</f>
        <v>97.075239615204893</v>
      </c>
      <c r="P28" s="34">
        <f t="shared" si="29"/>
        <v>2.9247603847951069</v>
      </c>
      <c r="Q28" s="35"/>
    </row>
    <row r="29">
      <c r="I29" s="29">
        <v>2.5</v>
      </c>
      <c r="J29" s="30">
        <v>180</v>
      </c>
      <c r="K29" s="71">
        <v>209.48400000000001</v>
      </c>
      <c r="L29" s="71">
        <v>212.36799999999999</v>
      </c>
      <c r="M29" s="32">
        <f t="shared" si="27"/>
        <v>2.8839999999999861</v>
      </c>
      <c r="N29" s="33">
        <f t="shared" si="28"/>
        <v>2.542963204627406</v>
      </c>
      <c r="O29" s="37">
        <f>SUM(N19:N29)</f>
        <v>99.618202819832305</v>
      </c>
      <c r="P29" s="34">
        <f t="shared" si="29"/>
        <v>0.38179718016769471</v>
      </c>
      <c r="Q29" s="35"/>
    </row>
    <row r="30">
      <c r="I30" s="29">
        <v>3</v>
      </c>
      <c r="J30" s="30">
        <v>125</v>
      </c>
      <c r="K30" s="71">
        <v>187.13399999999999</v>
      </c>
      <c r="L30" s="71">
        <v>187.524</v>
      </c>
      <c r="M30" s="32">
        <f t="shared" si="27"/>
        <v>0.39000000000001478</v>
      </c>
      <c r="N30" s="33">
        <f t="shared" si="28"/>
        <v>0.34388198675614795</v>
      </c>
      <c r="O30" s="37">
        <f>SUM(N19:N30)</f>
        <v>99.96208480658845</v>
      </c>
      <c r="P30" s="34">
        <f t="shared" si="29"/>
        <v>0.037915193411549808</v>
      </c>
      <c r="Q30" s="35"/>
    </row>
    <row r="31">
      <c r="I31" s="29">
        <v>4</v>
      </c>
      <c r="J31" s="30">
        <v>63</v>
      </c>
      <c r="K31" s="71">
        <v>191.31800000000001</v>
      </c>
      <c r="L31" s="71">
        <v>191.346</v>
      </c>
      <c r="M31" s="32">
        <f t="shared" si="27"/>
        <v>0.027999999999991587</v>
      </c>
      <c r="N31" s="33">
        <f t="shared" si="28"/>
        <v>0.02468896315171509</v>
      </c>
      <c r="O31" s="37">
        <f>SUM(N19:N31)</f>
        <v>99.986773769740168</v>
      </c>
      <c r="P31" s="34">
        <f t="shared" si="29"/>
        <v>0.01322623025983205</v>
      </c>
      <c r="Q31" s="35"/>
    </row>
    <row r="32" ht="15.75">
      <c r="I32" s="38" t="s">
        <v>41</v>
      </c>
      <c r="J32" s="39">
        <v>0</v>
      </c>
      <c r="K32" s="71">
        <v>296.375</v>
      </c>
      <c r="L32" s="71">
        <v>296.38999999999999</v>
      </c>
      <c r="M32" s="32">
        <f t="shared" si="27"/>
        <v>0.014999999999986358</v>
      </c>
      <c r="N32" s="33">
        <f t="shared" si="28"/>
        <v>0.013226230259839314</v>
      </c>
      <c r="O32" s="37">
        <f>SUM(N19:N32)</f>
        <v>100.00000000000001</v>
      </c>
      <c r="P32" s="34">
        <f t="shared" si="29"/>
        <v>-1.4210854715202004e-14</v>
      </c>
      <c r="Q32" s="35"/>
    </row>
    <row r="33" ht="15.75">
      <c r="E33" s="65"/>
      <c r="I33" s="41" t="s">
        <v>42</v>
      </c>
      <c r="J33" s="42"/>
      <c r="K33" s="42"/>
      <c r="L33" s="43"/>
      <c r="M33" s="44">
        <f>SUM(M19:M32)</f>
        <v>113.41099999999994</v>
      </c>
      <c r="N33" s="45" t="s">
        <v>14</v>
      </c>
      <c r="O33" s="45"/>
      <c r="P33" s="46"/>
      <c r="Q33" s="47"/>
    </row>
    <row r="34">
      <c r="E34" s="65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65"/>
      <c r="I35" s="52" t="s">
        <v>43</v>
      </c>
      <c r="J35" s="53"/>
      <c r="K35" s="53"/>
      <c r="L35" s="54"/>
      <c r="M35" s="55">
        <f>100-(M33/L17*100)</f>
        <v>1.8273575595990792</v>
      </c>
      <c r="N35" s="17" t="s">
        <v>44</v>
      </c>
      <c r="O35" s="17"/>
      <c r="P35" s="22"/>
      <c r="Q35" s="20"/>
    </row>
    <row r="36">
      <c r="E36" s="65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65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65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65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65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65"/>
    </row>
    <row r="42" ht="14.25">
      <c r="E42" s="65"/>
      <c r="F42" s="1"/>
    </row>
    <row r="43" ht="14.25">
      <c r="E43" s="65"/>
      <c r="F43" s="1"/>
    </row>
    <row r="44" ht="14.25">
      <c r="E44" s="65"/>
      <c r="F44" s="1"/>
    </row>
    <row r="45" ht="14.25">
      <c r="E45" s="65"/>
      <c r="F45" s="1"/>
    </row>
    <row r="46" ht="14.25">
      <c r="E46" s="65"/>
      <c r="F46" s="1"/>
    </row>
    <row r="47" ht="14.25">
      <c r="E47" s="1"/>
      <c r="F47" s="1"/>
    </row>
    <row r="48" ht="14.25">
      <c r="E48" s="1"/>
      <c r="F48" s="1"/>
    </row>
    <row r="49" ht="14.25">
      <c r="E49" s="1"/>
      <c r="F49" s="1"/>
    </row>
    <row r="50" ht="14.25">
      <c r="E50" s="1"/>
      <c r="F50" s="1"/>
    </row>
    <row r="51" ht="14.25">
      <c r="D51" s="1"/>
      <c r="E51" s="1"/>
      <c r="F51" s="1"/>
    </row>
    <row r="52" ht="14.25">
      <c r="D52" s="1"/>
      <c r="E52" s="1"/>
      <c r="F52" s="1"/>
    </row>
    <row r="53" ht="14.25">
      <c r="D53" s="1"/>
      <c r="E53" s="1"/>
      <c r="F53" s="1"/>
    </row>
    <row r="54" ht="14.25">
      <c r="D54" s="1"/>
      <c r="E54" s="1"/>
      <c r="F54" s="1"/>
    </row>
    <row r="55" ht="14.25">
      <c r="D55" s="1"/>
      <c r="E55" s="1"/>
      <c r="F55" s="1"/>
    </row>
    <row r="56" ht="14.25">
      <c r="D56" s="1"/>
      <c r="E56" s="1"/>
    </row>
    <row r="57" ht="14.25">
      <c r="D57" s="1"/>
      <c r="E57" s="1"/>
    </row>
    <row r="58" ht="14.25">
      <c r="D58" s="1"/>
      <c r="E58" s="1"/>
    </row>
    <row r="59" ht="14.25">
      <c r="D59" s="1"/>
      <c r="E59" s="1"/>
    </row>
    <row r="60" ht="14.25">
      <c r="D60" s="1"/>
      <c r="E60" s="1"/>
    </row>
    <row r="61" ht="14.25">
      <c r="D61" s="1"/>
      <c r="E61" s="1"/>
    </row>
    <row r="62" ht="14.25">
      <c r="D62" s="1"/>
      <c r="E62" s="1"/>
    </row>
    <row r="63" ht="14.25">
      <c r="D63" s="1"/>
      <c r="E63" s="1"/>
    </row>
    <row r="64" ht="14.25">
      <c r="D64" s="1"/>
      <c r="E6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0300DE-00D1-4FFF-A3D0-00A400AA00BD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110008-00AE-467D-B67A-00EA00D4001E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5">
    <outlinePr applyStyles="0" summaryBelow="1" summaryRight="1" showOutlineSymbols="1"/>
    <pageSetUpPr autoPageBreaks="1" fitToPage="0"/>
  </sheetPr>
  <sheetViews>
    <sheetView topLeftCell="J9" zoomScale="100" workbookViewId="0">
      <selection activeCell="P32" activeCellId="0" sqref="P32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60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152.59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34.767000000000003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117.82300000000001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402.58999999999997</v>
      </c>
      <c r="L19" s="72">
        <v>410.30000000000001</v>
      </c>
      <c r="M19" s="32">
        <f t="shared" ref="M19:M32" si="30">MAX(0,$L19-$K19)</f>
        <v>7.7100000000000364</v>
      </c>
      <c r="N19" s="33">
        <f t="shared" ref="N19:N32" si="31">$M19/$M$33*100</f>
        <v>6.513639781358008</v>
      </c>
      <c r="O19" s="33">
        <f>N19</f>
        <v>6.513639781358008</v>
      </c>
      <c r="P19" s="34">
        <f t="shared" ref="P19:P32" si="32">100-$O19</f>
        <v>93.486360218641991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367.26499999999999</v>
      </c>
      <c r="L20" s="72">
        <v>379.245</v>
      </c>
      <c r="M20" s="32">
        <f t="shared" si="30"/>
        <v>11.980000000000018</v>
      </c>
      <c r="N20" s="33">
        <f t="shared" si="31"/>
        <v>10.121064147946651</v>
      </c>
      <c r="O20" s="33">
        <f>SUM(N19:N20)</f>
        <v>16.63470392930466</v>
      </c>
      <c r="P20" s="34">
        <f t="shared" si="32"/>
        <v>83.365296070695337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342.84500000000003</v>
      </c>
      <c r="L21" s="72">
        <v>369.22000000000003</v>
      </c>
      <c r="M21" s="32">
        <f t="shared" si="30"/>
        <v>26.375</v>
      </c>
      <c r="N21" s="33">
        <f t="shared" si="31"/>
        <v>22.282392896668828</v>
      </c>
      <c r="O21" s="33">
        <f>SUM(N19:N21)</f>
        <v>38.917096825973488</v>
      </c>
      <c r="P21" s="34">
        <f t="shared" si="32"/>
        <v>61.082903174026512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290.28500000000003</v>
      </c>
      <c r="L22" s="72">
        <v>312.59500000000003</v>
      </c>
      <c r="M22" s="32">
        <f t="shared" si="30"/>
        <v>22.310000000000002</v>
      </c>
      <c r="N22" s="33">
        <f t="shared" si="31"/>
        <v>18.848158692878922</v>
      </c>
      <c r="O22" s="33">
        <f>SUM(N19:N22)</f>
        <v>57.765255518852413</v>
      </c>
      <c r="P22" s="34">
        <f t="shared" si="32"/>
        <v>42.234744481147587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265.14499999999998</v>
      </c>
      <c r="L23" s="72">
        <v>272.73000000000002</v>
      </c>
      <c r="M23" s="32">
        <f t="shared" si="30"/>
        <v>7.5850000000000364</v>
      </c>
      <c r="N23" s="33">
        <f t="shared" si="31"/>
        <v>6.4080360235538896</v>
      </c>
      <c r="O23" s="33">
        <f>SUM(N19:N23)</f>
        <v>64.173291542406304</v>
      </c>
      <c r="P23" s="34">
        <f t="shared" si="32"/>
        <v>35.826708457593696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246.66999999999999</v>
      </c>
      <c r="L24" s="72">
        <v>256.26499999999999</v>
      </c>
      <c r="M24" s="32">
        <f t="shared" si="30"/>
        <v>9.5949999999999989</v>
      </c>
      <c r="N24" s="33">
        <f t="shared" si="31"/>
        <v>8.1061444490440717</v>
      </c>
      <c r="O24" s="33">
        <f>SUM(N19:N24)</f>
        <v>72.27943599145037</v>
      </c>
      <c r="P24" s="34">
        <f t="shared" si="32"/>
        <v>27.72056400854963</v>
      </c>
      <c r="Q24" s="35"/>
    </row>
    <row r="25">
      <c r="I25" s="29">
        <v>1.25</v>
      </c>
      <c r="J25" s="30">
        <v>425</v>
      </c>
      <c r="K25" s="72">
        <v>277.17000000000002</v>
      </c>
      <c r="L25" s="72">
        <v>281.69499999999999</v>
      </c>
      <c r="M25" s="32">
        <f t="shared" si="30"/>
        <v>4.5249999999999773</v>
      </c>
      <c r="N25" s="33">
        <f t="shared" si="31"/>
        <v>3.8228560325090402</v>
      </c>
      <c r="O25" s="33">
        <f>SUM(N19:N25)</f>
        <v>76.102292023959407</v>
      </c>
      <c r="P25" s="34">
        <f t="shared" si="32"/>
        <v>23.897707976040593</v>
      </c>
      <c r="Q25" s="35"/>
    </row>
    <row r="26">
      <c r="I26" s="29">
        <v>1.5</v>
      </c>
      <c r="J26" s="30">
        <v>355</v>
      </c>
      <c r="K26" s="72">
        <v>223.90600000000001</v>
      </c>
      <c r="L26" s="72">
        <v>231.46799999999999</v>
      </c>
      <c r="M26" s="32">
        <f t="shared" si="30"/>
        <v>7.5619999999999834</v>
      </c>
      <c r="N26" s="33">
        <f t="shared" si="31"/>
        <v>6.3886049321178877</v>
      </c>
      <c r="O26" s="33">
        <f>SUM(N19:N26)</f>
        <v>82.490896956077293</v>
      </c>
      <c r="P26" s="34">
        <f t="shared" si="32"/>
        <v>17.509103043922707</v>
      </c>
      <c r="Q26" s="35"/>
    </row>
    <row r="27">
      <c r="I27" s="29">
        <v>1.75</v>
      </c>
      <c r="J27" s="30">
        <v>300</v>
      </c>
      <c r="K27" s="72">
        <v>224.69</v>
      </c>
      <c r="L27" s="72">
        <v>231.672</v>
      </c>
      <c r="M27" s="32">
        <f t="shared" si="30"/>
        <v>6.9819999999999993</v>
      </c>
      <c r="N27" s="33">
        <f t="shared" si="31"/>
        <v>5.8986034959067961</v>
      </c>
      <c r="O27" s="37">
        <f>SUM(N19:N27)</f>
        <v>88.389500451984091</v>
      </c>
      <c r="P27" s="34">
        <f t="shared" si="32"/>
        <v>11.610499548015909</v>
      </c>
      <c r="Q27" s="35"/>
    </row>
    <row r="28">
      <c r="I28" s="29">
        <v>2</v>
      </c>
      <c r="J28" s="30">
        <v>250</v>
      </c>
      <c r="K28" s="72">
        <v>219.35599999999999</v>
      </c>
      <c r="L28" s="72">
        <v>227.68799999999999</v>
      </c>
      <c r="M28" s="32">
        <f t="shared" si="30"/>
        <v>8.3319999999999936</v>
      </c>
      <c r="N28" s="33">
        <f t="shared" si="31"/>
        <v>7.0391240801912609</v>
      </c>
      <c r="O28" s="37">
        <f>SUM(N19:N28)</f>
        <v>95.428624532175348</v>
      </c>
      <c r="P28" s="34">
        <f t="shared" si="32"/>
        <v>4.5713754678246517</v>
      </c>
      <c r="Q28" s="35"/>
    </row>
    <row r="29">
      <c r="I29" s="29">
        <v>2.5</v>
      </c>
      <c r="J29" s="30">
        <v>180</v>
      </c>
      <c r="K29" s="72">
        <v>209.47800000000001</v>
      </c>
      <c r="L29" s="72">
        <v>213.78200000000001</v>
      </c>
      <c r="M29" s="32">
        <f t="shared" si="30"/>
        <v>4.304000000000002</v>
      </c>
      <c r="N29" s="33">
        <f t="shared" si="31"/>
        <v>3.6361485887113814</v>
      </c>
      <c r="O29" s="37">
        <f>SUM(N19:N29)</f>
        <v>99.064773120886727</v>
      </c>
      <c r="P29" s="34">
        <f t="shared" si="32"/>
        <v>0.93522687911327296</v>
      </c>
      <c r="Q29" s="35"/>
    </row>
    <row r="30">
      <c r="I30" s="29">
        <v>3</v>
      </c>
      <c r="J30" s="30">
        <v>125</v>
      </c>
      <c r="K30" s="72">
        <v>187.14400000000001</v>
      </c>
      <c r="L30" s="72">
        <v>188.06200000000001</v>
      </c>
      <c r="M30" s="32">
        <f t="shared" si="30"/>
        <v>0.91800000000000637</v>
      </c>
      <c r="N30" s="33">
        <f t="shared" si="31"/>
        <v>0.77555399731344543</v>
      </c>
      <c r="O30" s="37">
        <f>SUM(N19:N30)</f>
        <v>99.840327118200179</v>
      </c>
      <c r="P30" s="34">
        <f t="shared" si="32"/>
        <v>0.1596728817998212</v>
      </c>
      <c r="Q30" s="35"/>
    </row>
    <row r="31">
      <c r="E31" s="1"/>
      <c r="I31" s="29">
        <v>4</v>
      </c>
      <c r="J31" s="30">
        <v>63</v>
      </c>
      <c r="K31" s="72">
        <v>191.31399999999999</v>
      </c>
      <c r="L31" s="72">
        <v>191.428</v>
      </c>
      <c r="M31" s="32">
        <f t="shared" si="30"/>
        <v>0.11400000000000432</v>
      </c>
      <c r="N31" s="33">
        <f t="shared" si="31"/>
        <v>0.096310627117358952</v>
      </c>
      <c r="O31" s="37">
        <f>SUM(N19:N31)</f>
        <v>99.93663774531754</v>
      </c>
      <c r="P31" s="34">
        <f t="shared" si="32"/>
        <v>0.063362254682459707</v>
      </c>
      <c r="Q31" s="35"/>
    </row>
    <row r="32" ht="15.75">
      <c r="E32" s="1"/>
      <c r="I32" s="38" t="s">
        <v>41</v>
      </c>
      <c r="J32" s="39">
        <v>0</v>
      </c>
      <c r="K32" s="73">
        <v>296.375</v>
      </c>
      <c r="L32" s="73">
        <v>296.44999999999999</v>
      </c>
      <c r="M32" s="32">
        <f t="shared" si="30"/>
        <v>0.074999999999988631</v>
      </c>
      <c r="N32" s="33">
        <f t="shared" si="31"/>
        <v>0.063362254682460997</v>
      </c>
      <c r="O32" s="37">
        <f>SUM(N19:N32)</f>
        <v>100</v>
      </c>
      <c r="P32" s="34">
        <f t="shared" si="32"/>
        <v>0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118.36700000000005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-0.46170951342270428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D80071-002E-4958-AC8C-006C00430036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D10045-0054-4014-8C83-0000009000B6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4">
    <outlinePr applyStyles="0" summaryBelow="1" summaryRight="1" showOutlineSymbols="1"/>
    <pageSetUpPr autoPageBreaks="1" fitToPage="0"/>
  </sheetPr>
  <sheetViews>
    <sheetView topLeftCell="A18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61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150.28200000000001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34.756999999999998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115.52500000000001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498.30500000000001</v>
      </c>
      <c r="L19" s="72">
        <v>498.99000000000001</v>
      </c>
      <c r="M19" s="32">
        <f t="shared" ref="M19:M32" si="33">MAX(0,$L19-$K19)</f>
        <v>0.68500000000000227</v>
      </c>
      <c r="N19" s="33">
        <f t="shared" ref="N19:N32" si="34">$M19/$M$33*100</f>
        <v>0.59128182995252654</v>
      </c>
      <c r="O19" s="33">
        <f>N19</f>
        <v>0.59128182995252654</v>
      </c>
      <c r="P19" s="34">
        <f t="shared" ref="P19:P32" si="35">100-$O19</f>
        <v>99.408718170047479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537.43499999999995</v>
      </c>
      <c r="L20" s="72">
        <v>542.21500000000003</v>
      </c>
      <c r="M20" s="32">
        <f t="shared" si="33"/>
        <v>4.7800000000000864</v>
      </c>
      <c r="N20" s="33">
        <f t="shared" si="34"/>
        <v>4.1260250323695162</v>
      </c>
      <c r="O20" s="33">
        <f>SUM(N19:N20)</f>
        <v>4.7173068623220429</v>
      </c>
      <c r="P20" s="34">
        <f t="shared" si="35"/>
        <v>95.282693137677953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337.85000000000002</v>
      </c>
      <c r="L21" s="72">
        <v>350.91000000000003</v>
      </c>
      <c r="M21" s="32">
        <f t="shared" si="33"/>
        <v>13.060000000000002</v>
      </c>
      <c r="N21" s="33">
        <f t="shared" si="34"/>
        <v>11.27319810099266</v>
      </c>
      <c r="O21" s="33">
        <f>SUM(N19:N21)</f>
        <v>15.990504963314702</v>
      </c>
      <c r="P21" s="34">
        <f t="shared" si="35"/>
        <v>84.009495036685294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302.49000000000001</v>
      </c>
      <c r="L22" s="72">
        <v>318</v>
      </c>
      <c r="M22" s="32">
        <f t="shared" si="33"/>
        <v>15.509999999999991</v>
      </c>
      <c r="N22" s="33">
        <f t="shared" si="34"/>
        <v>13.388001726370295</v>
      </c>
      <c r="O22" s="33">
        <f>SUM(N19:N22)</f>
        <v>29.378506689684997</v>
      </c>
      <c r="P22" s="34">
        <f t="shared" si="35"/>
        <v>70.621493310315003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264.26499999999999</v>
      </c>
      <c r="L23" s="72">
        <v>271.66000000000003</v>
      </c>
      <c r="M23" s="32">
        <f t="shared" si="33"/>
        <v>7.3950000000000387</v>
      </c>
      <c r="N23" s="33">
        <f t="shared" si="34"/>
        <v>6.3832542080276529</v>
      </c>
      <c r="O23" s="33">
        <f>SUM(N19:N23)</f>
        <v>35.761760897712648</v>
      </c>
      <c r="P23" s="34">
        <f t="shared" si="35"/>
        <v>64.238239102287352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247.05500000000001</v>
      </c>
      <c r="L24" s="72">
        <v>260.82999999999998</v>
      </c>
      <c r="M24" s="32">
        <f t="shared" si="33"/>
        <v>13.774999999999977</v>
      </c>
      <c r="N24" s="33">
        <f t="shared" si="34"/>
        <v>11.890375485541623</v>
      </c>
      <c r="O24" s="33">
        <f>SUM(N19:N24)</f>
        <v>47.652136383254273</v>
      </c>
      <c r="P24" s="34">
        <f t="shared" si="35"/>
        <v>52.347863616745727</v>
      </c>
      <c r="Q24" s="35"/>
    </row>
    <row r="25">
      <c r="I25" s="29">
        <v>1.25</v>
      </c>
      <c r="J25" s="30">
        <v>425</v>
      </c>
      <c r="K25" s="72">
        <v>253.745</v>
      </c>
      <c r="L25" s="72">
        <v>261.26499999999999</v>
      </c>
      <c r="M25" s="32">
        <f t="shared" si="33"/>
        <v>7.5199999999999818</v>
      </c>
      <c r="N25" s="33">
        <f t="shared" si="34"/>
        <v>6.4911523521795242</v>
      </c>
      <c r="O25" s="33">
        <f>SUM(N19:N25)</f>
        <v>54.143288735433799</v>
      </c>
      <c r="P25" s="34">
        <f t="shared" si="35"/>
        <v>45.856711264566201</v>
      </c>
      <c r="Q25" s="35"/>
    </row>
    <row r="26">
      <c r="I26" s="29">
        <v>1.5</v>
      </c>
      <c r="J26" s="30">
        <v>355</v>
      </c>
      <c r="K26" s="72">
        <v>233.33600000000001</v>
      </c>
      <c r="L26" s="72">
        <v>244.32499999999999</v>
      </c>
      <c r="M26" s="32">
        <f t="shared" si="33"/>
        <v>10.988999999999976</v>
      </c>
      <c r="N26" s="33">
        <f t="shared" si="34"/>
        <v>9.4855416486836184</v>
      </c>
      <c r="O26" s="33">
        <f>SUM(N19:N26)</f>
        <v>63.628830384117421</v>
      </c>
      <c r="P26" s="34">
        <f t="shared" si="35"/>
        <v>36.371169615882579</v>
      </c>
      <c r="Q26" s="35"/>
    </row>
    <row r="27">
      <c r="I27" s="29">
        <v>1.75</v>
      </c>
      <c r="J27" s="30">
        <v>300</v>
      </c>
      <c r="K27" s="72">
        <v>220.756</v>
      </c>
      <c r="L27" s="72">
        <v>231.99199999999999</v>
      </c>
      <c r="M27" s="32">
        <f t="shared" si="33"/>
        <v>11.23599999999999</v>
      </c>
      <c r="N27" s="33">
        <f t="shared" si="34"/>
        <v>9.6987483815278246</v>
      </c>
      <c r="O27" s="37">
        <f>SUM(N19:N27)</f>
        <v>73.327578765645242</v>
      </c>
      <c r="P27" s="34">
        <f t="shared" si="35"/>
        <v>26.672421234354758</v>
      </c>
      <c r="Q27" s="35"/>
    </row>
    <row r="28">
      <c r="I28" s="29">
        <v>2</v>
      </c>
      <c r="J28" s="30">
        <v>250</v>
      </c>
      <c r="K28" s="72">
        <v>222.654</v>
      </c>
      <c r="L28" s="72">
        <v>238.87200000000001</v>
      </c>
      <c r="M28" s="32">
        <f t="shared" si="33"/>
        <v>16.218000000000018</v>
      </c>
      <c r="N28" s="33">
        <f t="shared" si="34"/>
        <v>13.999136814846795</v>
      </c>
      <c r="O28" s="37">
        <f>SUM(N19:N28)</f>
        <v>87.326715580492035</v>
      </c>
      <c r="P28" s="34">
        <f t="shared" si="35"/>
        <v>12.673284419507965</v>
      </c>
      <c r="Q28" s="35"/>
    </row>
    <row r="29">
      <c r="I29" s="29">
        <v>2.5</v>
      </c>
      <c r="J29" s="30">
        <v>180</v>
      </c>
      <c r="K29" s="72">
        <v>203.31399999999999</v>
      </c>
      <c r="L29" s="72">
        <v>214.648</v>
      </c>
      <c r="M29" s="32">
        <f t="shared" si="33"/>
        <v>11.334000000000003</v>
      </c>
      <c r="N29" s="33">
        <f t="shared" si="34"/>
        <v>9.7833405265429416</v>
      </c>
      <c r="O29" s="37">
        <f>SUM(N19:N29)</f>
        <v>97.110056107034978</v>
      </c>
      <c r="P29" s="34">
        <f t="shared" si="35"/>
        <v>2.8899438929650216</v>
      </c>
      <c r="Q29" s="35"/>
    </row>
    <row r="30">
      <c r="I30" s="29">
        <v>3</v>
      </c>
      <c r="J30" s="30">
        <v>125</v>
      </c>
      <c r="K30" s="72">
        <v>190.59399999999999</v>
      </c>
      <c r="L30" s="72">
        <v>193.71199999999999</v>
      </c>
      <c r="M30" s="32">
        <f t="shared" si="33"/>
        <v>3.117999999999995</v>
      </c>
      <c r="N30" s="33">
        <f t="shared" si="34"/>
        <v>2.6914113077255015</v>
      </c>
      <c r="O30" s="37">
        <f>SUM(N19:N30)</f>
        <v>99.801467414760481</v>
      </c>
      <c r="P30" s="34">
        <f t="shared" si="35"/>
        <v>0.19853258523951922</v>
      </c>
      <c r="Q30" s="35"/>
    </row>
    <row r="31">
      <c r="I31" s="29">
        <v>4</v>
      </c>
      <c r="J31" s="30">
        <v>63</v>
      </c>
      <c r="K31" s="72">
        <v>178.72399999999999</v>
      </c>
      <c r="L31" s="72">
        <v>178.874</v>
      </c>
      <c r="M31" s="32">
        <f t="shared" si="33"/>
        <v>0.15000000000000568</v>
      </c>
      <c r="N31" s="33">
        <f t="shared" si="34"/>
        <v>0.12947777298230956</v>
      </c>
      <c r="O31" s="37">
        <f>SUM(N19:N31)</f>
        <v>99.930945187742793</v>
      </c>
      <c r="P31" s="34">
        <f t="shared" si="35"/>
        <v>0.069054812257206777</v>
      </c>
      <c r="Q31" s="35"/>
    </row>
    <row r="32" ht="15.75">
      <c r="I32" s="38" t="s">
        <v>41</v>
      </c>
      <c r="J32" s="39">
        <v>0</v>
      </c>
      <c r="K32" s="73">
        <v>292.69499999999999</v>
      </c>
      <c r="L32" s="73">
        <v>292.77499999999998</v>
      </c>
      <c r="M32" s="32">
        <f t="shared" si="33"/>
        <v>0.079999999999984084</v>
      </c>
      <c r="N32" s="33">
        <f t="shared" si="34"/>
        <v>0.069054812257215409</v>
      </c>
      <c r="O32" s="37">
        <f>SUM(N19:N32)</f>
        <v>100.00000000000001</v>
      </c>
      <c r="P32" s="34">
        <f t="shared" si="35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115.85000000000005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-0.28132438866050791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</row>
    <row r="42" ht="14.25">
      <c r="F42" s="1"/>
    </row>
    <row r="43" ht="14.25">
      <c r="E43" s="1"/>
      <c r="F43" s="1"/>
    </row>
    <row r="44" ht="14.25">
      <c r="E44" s="1"/>
      <c r="F44" s="1"/>
    </row>
    <row r="45" ht="14.25">
      <c r="E45" s="1"/>
      <c r="F45" s="1"/>
    </row>
    <row r="46" ht="14.25">
      <c r="E46" s="1"/>
      <c r="F46" s="1"/>
    </row>
    <row r="47" ht="14.25">
      <c r="E47" s="1"/>
      <c r="F47" s="1"/>
    </row>
    <row r="48" ht="14.25">
      <c r="E48" s="1"/>
      <c r="F48" s="1"/>
    </row>
    <row r="49" ht="14.25">
      <c r="E49" s="1"/>
      <c r="F49" s="1"/>
    </row>
    <row r="50" ht="14.25">
      <c r="E50" s="1"/>
      <c r="F50" s="1"/>
    </row>
    <row r="51" ht="14.25">
      <c r="E51" s="1"/>
      <c r="F51" s="1"/>
    </row>
    <row r="52" ht="14.25">
      <c r="E52" s="1"/>
      <c r="F52" s="1"/>
    </row>
    <row r="53" ht="14.25">
      <c r="E53" s="1"/>
      <c r="F53" s="1"/>
    </row>
    <row r="54" ht="14.25">
      <c r="E54" s="1"/>
    </row>
    <row r="55" ht="14.25">
      <c r="E55" s="1"/>
    </row>
    <row r="56" ht="14.25">
      <c r="E56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D90001-0071-41BA-88EC-009300E900FE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F00D4-00D8-4399-BD30-00D000EB0045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3">
    <outlinePr applyStyles="0" summaryBelow="1" summaryRight="1" showOutlineSymbols="1"/>
    <pageSetUpPr autoPageBreaks="1" fitToPage="0"/>
  </sheetPr>
  <sheetViews>
    <sheetView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62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150.81200000000001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34.753999999999998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116.05800000000002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402.58999999999997</v>
      </c>
      <c r="L19" s="72">
        <v>403.38499999999999</v>
      </c>
      <c r="M19" s="32">
        <f t="shared" ref="M19:M32" si="36">MAX(0,$L19-$K19)</f>
        <v>0.79500000000001592</v>
      </c>
      <c r="N19" s="33">
        <f t="shared" ref="N19:N32" si="37">$M19/$M$33*100</f>
        <v>0.68863364689986239</v>
      </c>
      <c r="O19" s="33">
        <f>N19</f>
        <v>0.68863364689986239</v>
      </c>
      <c r="P19" s="34">
        <f t="shared" ref="P19:P32" si="38">100-$O19</f>
        <v>99.311366353100141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367.255</v>
      </c>
      <c r="L20" s="72">
        <v>368.53500000000003</v>
      </c>
      <c r="M20" s="32">
        <f t="shared" si="36"/>
        <v>1.2800000000000296</v>
      </c>
      <c r="N20" s="33">
        <f t="shared" si="37"/>
        <v>1.1087434818010398</v>
      </c>
      <c r="O20" s="33">
        <f>SUM(N19:N20)</f>
        <v>1.7973771287009022</v>
      </c>
      <c r="P20" s="34">
        <f t="shared" si="38"/>
        <v>98.202622871299099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342.88999999999999</v>
      </c>
      <c r="L21" s="72">
        <v>352.67000000000002</v>
      </c>
      <c r="M21" s="32">
        <f t="shared" si="36"/>
        <v>9.7800000000000296</v>
      </c>
      <c r="N21" s="33">
        <f t="shared" si="37"/>
        <v>8.4714931656358985</v>
      </c>
      <c r="O21" s="33">
        <f>SUM(N19:N21)</f>
        <v>10.2688702943368</v>
      </c>
      <c r="P21" s="34">
        <f t="shared" si="38"/>
        <v>89.731129705663193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290.25</v>
      </c>
      <c r="L22" s="72">
        <v>315.64999999999998</v>
      </c>
      <c r="M22" s="32">
        <f t="shared" si="36"/>
        <v>25.399999999999977</v>
      </c>
      <c r="N22" s="33">
        <f t="shared" si="37"/>
        <v>22.001628466988855</v>
      </c>
      <c r="O22" s="33">
        <f>SUM(N19:N22)</f>
        <v>32.270498761325655</v>
      </c>
      <c r="P22" s="34">
        <f t="shared" si="38"/>
        <v>67.729501238674345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265.14999999999998</v>
      </c>
      <c r="L23" s="72">
        <v>285.24000000000001</v>
      </c>
      <c r="M23" s="32">
        <f t="shared" si="36"/>
        <v>20.090000000000032</v>
      </c>
      <c r="N23" s="33">
        <f t="shared" si="37"/>
        <v>17.402075429205009</v>
      </c>
      <c r="O23" s="33">
        <f>SUM(N19:N23)</f>
        <v>49.672574190530668</v>
      </c>
      <c r="P23" s="34">
        <f t="shared" si="38"/>
        <v>50.327425809469332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246.66999999999999</v>
      </c>
      <c r="L24" s="72">
        <v>275.995</v>
      </c>
      <c r="M24" s="32">
        <f t="shared" si="36"/>
        <v>29.325000000000017</v>
      </c>
      <c r="N24" s="33">
        <f t="shared" si="37"/>
        <v>25.40148640923028</v>
      </c>
      <c r="O24" s="33">
        <f>SUM(N19:N24)</f>
        <v>75.074060599760941</v>
      </c>
      <c r="P24" s="34">
        <f t="shared" si="38"/>
        <v>24.925939400239059</v>
      </c>
      <c r="Q24" s="35"/>
    </row>
    <row r="25">
      <c r="I25" s="29">
        <v>1.25</v>
      </c>
      <c r="J25" s="30">
        <v>425</v>
      </c>
      <c r="K25" s="72">
        <v>277.15499999999997</v>
      </c>
      <c r="L25" s="72">
        <v>287.60500000000002</v>
      </c>
      <c r="M25" s="32">
        <f t="shared" si="36"/>
        <v>10.450000000000045</v>
      </c>
      <c r="N25" s="33">
        <f t="shared" si="37"/>
        <v>9.0518510818911313</v>
      </c>
      <c r="O25" s="33">
        <f>SUM(N19:N25)</f>
        <v>84.12591168165207</v>
      </c>
      <c r="P25" s="34">
        <f t="shared" si="38"/>
        <v>15.87408831834793</v>
      </c>
      <c r="Q25" s="35"/>
    </row>
    <row r="26">
      <c r="I26" s="29">
        <v>1.5</v>
      </c>
      <c r="J26" s="30">
        <v>355</v>
      </c>
      <c r="K26" s="72">
        <v>223.84399999999999</v>
      </c>
      <c r="L26" s="72">
        <v>232.79599999999999</v>
      </c>
      <c r="M26" s="32">
        <f t="shared" si="36"/>
        <v>8.9519999999999982</v>
      </c>
      <c r="N26" s="33">
        <f t="shared" si="37"/>
        <v>7.75427472584584</v>
      </c>
      <c r="O26" s="33">
        <f>SUM(N19:N26)</f>
        <v>91.880186407497916</v>
      </c>
      <c r="P26" s="34">
        <f t="shared" si="38"/>
        <v>8.1198135925020836</v>
      </c>
      <c r="Q26" s="35"/>
    </row>
    <row r="27">
      <c r="I27" s="29">
        <v>1.75</v>
      </c>
      <c r="J27" s="30">
        <v>300</v>
      </c>
      <c r="K27" s="72">
        <v>224.69200000000001</v>
      </c>
      <c r="L27" s="72">
        <v>228.86600000000001</v>
      </c>
      <c r="M27" s="32">
        <f t="shared" si="36"/>
        <v>4.1740000000000066</v>
      </c>
      <c r="N27" s="33">
        <f t="shared" si="37"/>
        <v>3.6155431976855001</v>
      </c>
      <c r="O27" s="37">
        <f>SUM(N19:N27)</f>
        <v>95.495729605183413</v>
      </c>
      <c r="P27" s="34">
        <f t="shared" si="38"/>
        <v>4.5042703948165865</v>
      </c>
      <c r="Q27" s="35"/>
    </row>
    <row r="28">
      <c r="I28" s="29">
        <v>2</v>
      </c>
      <c r="J28" s="30">
        <v>250</v>
      </c>
      <c r="K28" s="72">
        <v>219.364</v>
      </c>
      <c r="L28" s="72">
        <v>222.87799999999999</v>
      </c>
      <c r="M28" s="32">
        <f t="shared" si="36"/>
        <v>3.5139999999999816</v>
      </c>
      <c r="N28" s="33">
        <f t="shared" si="37"/>
        <v>3.0438473398818306</v>
      </c>
      <c r="O28" s="37">
        <f>SUM(N19:N28)</f>
        <v>98.539576945065249</v>
      </c>
      <c r="P28" s="34">
        <f t="shared" si="38"/>
        <v>1.4604230549347506</v>
      </c>
      <c r="Q28" s="35"/>
    </row>
    <row r="29">
      <c r="I29" s="29">
        <v>2.5</v>
      </c>
      <c r="J29" s="30">
        <v>180</v>
      </c>
      <c r="K29" s="72">
        <v>209.47</v>
      </c>
      <c r="L29" s="72">
        <v>210.816</v>
      </c>
      <c r="M29" s="32">
        <f t="shared" si="36"/>
        <v>1.3460000000000036</v>
      </c>
      <c r="N29" s="33">
        <f t="shared" si="37"/>
        <v>1.165913067581382</v>
      </c>
      <c r="O29" s="37">
        <f>SUM(N19:N29)</f>
        <v>99.705490012646635</v>
      </c>
      <c r="P29" s="34">
        <f t="shared" si="38"/>
        <v>0.29450998735336498</v>
      </c>
      <c r="Q29" s="35"/>
    </row>
    <row r="30">
      <c r="I30" s="29">
        <v>3</v>
      </c>
      <c r="J30" s="30">
        <v>125</v>
      </c>
      <c r="K30" s="72">
        <v>187.08600000000001</v>
      </c>
      <c r="L30" s="72">
        <v>187.40799999999999</v>
      </c>
      <c r="M30" s="32">
        <f t="shared" si="36"/>
        <v>0.32199999999997431</v>
      </c>
      <c r="N30" s="33">
        <f t="shared" si="37"/>
        <v>0.27891828214054537</v>
      </c>
      <c r="O30" s="37">
        <f>SUM(N19:N30)</f>
        <v>99.984408294787187</v>
      </c>
      <c r="P30" s="34">
        <f t="shared" si="38"/>
        <v>0.015591705212813167</v>
      </c>
      <c r="Q30" s="35"/>
    </row>
    <row r="31">
      <c r="I31" s="29">
        <v>4</v>
      </c>
      <c r="J31" s="30">
        <v>63</v>
      </c>
      <c r="K31" s="72">
        <v>191.31</v>
      </c>
      <c r="L31" s="72">
        <v>191.328</v>
      </c>
      <c r="M31" s="32">
        <f t="shared" si="36"/>
        <v>0.018000000000000682</v>
      </c>
      <c r="N31" s="33">
        <f t="shared" si="37"/>
        <v>0.015591705212827354</v>
      </c>
      <c r="O31" s="37">
        <f>SUM(N19:N31)</f>
        <v>100.00000000000001</v>
      </c>
      <c r="P31" s="34">
        <f t="shared" si="38"/>
        <v>0</v>
      </c>
      <c r="Q31" s="35"/>
    </row>
    <row r="32" ht="15.75">
      <c r="I32" s="38" t="s">
        <v>41</v>
      </c>
      <c r="J32" s="39">
        <v>0</v>
      </c>
      <c r="K32" s="73">
        <v>296.35000000000002</v>
      </c>
      <c r="L32" s="73">
        <v>296.32999999999998</v>
      </c>
      <c r="M32" s="32">
        <f t="shared" si="36"/>
        <v>0</v>
      </c>
      <c r="N32" s="33">
        <f t="shared" si="37"/>
        <v>0</v>
      </c>
      <c r="O32" s="37">
        <f>SUM(N19:N32)</f>
        <v>100.00000000000001</v>
      </c>
      <c r="P32" s="34">
        <f t="shared" si="38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115.44600000000011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0.52732254562366165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</row>
    <row r="42" ht="14.25">
      <c r="F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  <row r="48" ht="14.25">
      <c r="F48" s="1"/>
    </row>
    <row r="49" ht="14.25">
      <c r="F49" s="1"/>
    </row>
    <row r="50" ht="14.25">
      <c r="F50" s="1"/>
    </row>
    <row r="51" ht="14.25">
      <c r="F51" s="1"/>
    </row>
    <row r="52" ht="14.25">
      <c r="F52" s="1"/>
    </row>
    <row r="53" ht="14.25">
      <c r="F53" s="1"/>
    </row>
    <row r="54" ht="14.25">
      <c r="F5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24004C-0056-476E-924E-00E50040001B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9F00CC-0091-4CA1-98BB-004C004C00E6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2">
    <outlinePr applyStyles="0" summaryBelow="1" summaryRight="1" showOutlineSymbols="1"/>
    <pageSetUpPr autoPageBreaks="1" fitToPage="0"/>
  </sheetPr>
  <sheetViews>
    <sheetView topLeftCell="A24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63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153.86000000000001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119.10700000000001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498.30500000000001</v>
      </c>
      <c r="L19" s="72">
        <v>498.83999999999997</v>
      </c>
      <c r="M19" s="32">
        <f t="shared" ref="M19:M32" si="39">MAX(0,$L19-$K19)</f>
        <v>0.53499999999996817</v>
      </c>
      <c r="N19" s="33">
        <f t="shared" ref="N19:N32" si="40">$M19/$M$33*100</f>
        <v>0.4489234228942286</v>
      </c>
      <c r="O19" s="33">
        <f>N19</f>
        <v>0.4489234228942286</v>
      </c>
      <c r="P19" s="34">
        <f t="shared" ref="P19:P32" si="41">100-$O19</f>
        <v>99.551076577105775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537.43499999999995</v>
      </c>
      <c r="L20" s="72">
        <v>540.58500000000004</v>
      </c>
      <c r="M20" s="32">
        <f t="shared" si="39"/>
        <v>3.1500000000000909</v>
      </c>
      <c r="N20" s="33">
        <f t="shared" si="40"/>
        <v>2.6431939852653179</v>
      </c>
      <c r="O20" s="33">
        <f>SUM(N19:N20)</f>
        <v>3.0921174081595466</v>
      </c>
      <c r="P20" s="34">
        <f t="shared" si="41"/>
        <v>96.907882591840448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337.88</v>
      </c>
      <c r="L21" s="72">
        <v>345.24000000000001</v>
      </c>
      <c r="M21" s="32">
        <f t="shared" si="39"/>
        <v>7.3600000000000136</v>
      </c>
      <c r="N21" s="33">
        <f t="shared" si="40"/>
        <v>6.1758437243022906</v>
      </c>
      <c r="O21" s="33">
        <f>SUM(N19:N21)</f>
        <v>9.2679611324618367</v>
      </c>
      <c r="P21" s="34">
        <f t="shared" si="41"/>
        <v>90.732038867538165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302.48000000000002</v>
      </c>
      <c r="L22" s="72">
        <v>314.08499999999998</v>
      </c>
      <c r="M22" s="32">
        <f t="shared" si="39"/>
        <v>11.604999999999961</v>
      </c>
      <c r="N22" s="33">
        <f t="shared" si="40"/>
        <v>9.7378622853977852</v>
      </c>
      <c r="O22" s="33">
        <f>SUM(N19:N22)</f>
        <v>19.005823417859624</v>
      </c>
      <c r="P22" s="34">
        <f t="shared" si="41"/>
        <v>80.994176582140369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264.25</v>
      </c>
      <c r="L23" s="72">
        <v>272.18000000000001</v>
      </c>
      <c r="M23" s="32">
        <f t="shared" si="39"/>
        <v>7.9300000000000068</v>
      </c>
      <c r="N23" s="33">
        <f t="shared" si="40"/>
        <v>6.6541359692550426</v>
      </c>
      <c r="O23" s="33">
        <f>SUM(N19:N23)</f>
        <v>25.659959387114668</v>
      </c>
      <c r="P23" s="34">
        <f t="shared" si="41"/>
        <v>74.340040612885332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247.08000000000001</v>
      </c>
      <c r="L24" s="72">
        <v>266.91000000000003</v>
      </c>
      <c r="M24" s="32">
        <f t="shared" si="39"/>
        <v>19.830000000000013</v>
      </c>
      <c r="N24" s="33">
        <f t="shared" si="40"/>
        <v>16.639535469145962</v>
      </c>
      <c r="O24" s="33">
        <f>SUM(N19:N24)</f>
        <v>42.29949485626063</v>
      </c>
      <c r="P24" s="34">
        <f t="shared" si="41"/>
        <v>57.70050514373937</v>
      </c>
      <c r="Q24" s="35"/>
    </row>
    <row r="25">
      <c r="I25" s="29">
        <v>1.25</v>
      </c>
      <c r="J25" s="30">
        <v>425</v>
      </c>
      <c r="K25" s="72">
        <v>253.78999999999999</v>
      </c>
      <c r="L25" s="72">
        <v>268.10500000000002</v>
      </c>
      <c r="M25" s="32">
        <f t="shared" si="39"/>
        <v>14.315000000000026</v>
      </c>
      <c r="N25" s="33">
        <f t="shared" si="40"/>
        <v>12.01184822192762</v>
      </c>
      <c r="O25" s="33">
        <f>SUM(N19:N25)</f>
        <v>54.311343078188251</v>
      </c>
      <c r="P25" s="34">
        <f t="shared" si="41"/>
        <v>45.688656921811749</v>
      </c>
      <c r="Q25" s="35"/>
    </row>
    <row r="26">
      <c r="I26" s="29">
        <v>1.5</v>
      </c>
      <c r="J26" s="30">
        <v>355</v>
      </c>
      <c r="K26" s="72">
        <v>233.33799999999999</v>
      </c>
      <c r="L26" s="72">
        <v>256.08499999999998</v>
      </c>
      <c r="M26" s="32">
        <f t="shared" si="39"/>
        <v>22.746999999999986</v>
      </c>
      <c r="N26" s="33">
        <f t="shared" si="40"/>
        <v>19.087217010421721</v>
      </c>
      <c r="O26" s="33">
        <f>SUM(N19:N26)</f>
        <v>73.398560088609969</v>
      </c>
      <c r="P26" s="34">
        <f t="shared" si="41"/>
        <v>26.601439911390031</v>
      </c>
      <c r="Q26" s="35"/>
    </row>
    <row r="27">
      <c r="I27" s="29">
        <v>1.75</v>
      </c>
      <c r="J27" s="30">
        <v>300</v>
      </c>
      <c r="K27" s="72">
        <v>220.75200000000001</v>
      </c>
      <c r="L27" s="72">
        <v>234.12200000000001</v>
      </c>
      <c r="M27" s="32">
        <f t="shared" si="39"/>
        <v>13.370000000000005</v>
      </c>
      <c r="N27" s="33">
        <f t="shared" si="40"/>
        <v>11.21889002634803</v>
      </c>
      <c r="O27" s="37">
        <f>SUM(N19:N27)</f>
        <v>84.617450114958004</v>
      </c>
      <c r="P27" s="34">
        <f t="shared" si="41"/>
        <v>15.382549885041996</v>
      </c>
      <c r="Q27" s="35"/>
    </row>
    <row r="28">
      <c r="I28" s="29">
        <v>2</v>
      </c>
      <c r="J28" s="30">
        <v>250</v>
      </c>
      <c r="K28" s="72">
        <v>222.63</v>
      </c>
      <c r="L28" s="72">
        <v>235.47999999999999</v>
      </c>
      <c r="M28" s="32">
        <f t="shared" si="39"/>
        <v>12.849999999999994</v>
      </c>
      <c r="N28" s="33">
        <f t="shared" si="40"/>
        <v>10.782553241478839</v>
      </c>
      <c r="O28" s="37">
        <f>SUM(N19:N28)</f>
        <v>95.400003356436841</v>
      </c>
      <c r="P28" s="34">
        <f t="shared" si="41"/>
        <v>4.5999966435631592</v>
      </c>
      <c r="Q28" s="35"/>
    </row>
    <row r="29">
      <c r="I29" s="29">
        <v>2.5</v>
      </c>
      <c r="J29" s="30">
        <v>180</v>
      </c>
      <c r="K29" s="72">
        <v>203.33000000000001</v>
      </c>
      <c r="L29" s="72">
        <v>208.13800000000001</v>
      </c>
      <c r="M29" s="32">
        <f t="shared" si="39"/>
        <v>4.8079999999999927</v>
      </c>
      <c r="N29" s="33">
        <f t="shared" si="40"/>
        <v>4.0344370416365916</v>
      </c>
      <c r="O29" s="37">
        <f>SUM(N19:N29)</f>
        <v>99.434440398073434</v>
      </c>
      <c r="P29" s="34">
        <f t="shared" si="41"/>
        <v>0.56555960192656585</v>
      </c>
      <c r="Q29" s="35"/>
    </row>
    <row r="30">
      <c r="I30" s="29">
        <v>3</v>
      </c>
      <c r="J30" s="30">
        <v>125</v>
      </c>
      <c r="K30" s="72">
        <v>190.548</v>
      </c>
      <c r="L30" s="72">
        <v>191.13999999999999</v>
      </c>
      <c r="M30" s="32">
        <f t="shared" si="39"/>
        <v>0.59199999999998454</v>
      </c>
      <c r="N30" s="33">
        <f t="shared" si="40"/>
        <v>0.49675264738951819</v>
      </c>
      <c r="O30" s="37">
        <f>SUM(N19:N30)</f>
        <v>99.931193045462948</v>
      </c>
      <c r="P30" s="34">
        <f t="shared" si="41"/>
        <v>0.068806954537052434</v>
      </c>
      <c r="Q30" s="35"/>
    </row>
    <row r="31">
      <c r="I31" s="29">
        <v>4</v>
      </c>
      <c r="J31" s="30">
        <v>63</v>
      </c>
      <c r="K31" s="72">
        <v>178.68000000000001</v>
      </c>
      <c r="L31" s="72">
        <v>178.762</v>
      </c>
      <c r="M31" s="32">
        <f t="shared" si="39"/>
        <v>0.081999999999993634</v>
      </c>
      <c r="N31" s="33">
        <f t="shared" si="40"/>
        <v>0.068806954537058082</v>
      </c>
      <c r="O31" s="37">
        <f>SUM(N19:N31)</f>
        <v>100</v>
      </c>
      <c r="P31" s="34">
        <f t="shared" si="41"/>
        <v>0</v>
      </c>
      <c r="Q31" s="35"/>
    </row>
    <row r="32" ht="15.75">
      <c r="I32" s="38" t="s">
        <v>41</v>
      </c>
      <c r="J32" s="39">
        <v>0</v>
      </c>
      <c r="K32" s="73">
        <v>292.75999999999999</v>
      </c>
      <c r="L32" s="73">
        <v>292.72500000000002</v>
      </c>
      <c r="M32" s="32">
        <f t="shared" si="39"/>
        <v>0</v>
      </c>
      <c r="N32" s="33">
        <f t="shared" si="40"/>
        <v>0</v>
      </c>
      <c r="O32" s="37">
        <f>SUM(N19:N32)</f>
        <v>100</v>
      </c>
      <c r="P32" s="34">
        <f t="shared" si="41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119.17400000000004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-0.056251941531584748</v>
      </c>
      <c r="N35" s="17" t="s">
        <v>44</v>
      </c>
      <c r="O35" s="17"/>
      <c r="P35" s="22"/>
      <c r="Q35" s="20"/>
    </row>
    <row r="36">
      <c r="F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F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</row>
    <row r="42" ht="14.25">
      <c r="F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  <row r="48" ht="14.25">
      <c r="F48" s="1"/>
    </row>
    <row r="49" ht="14.25">
      <c r="F49" s="1"/>
    </row>
    <row r="50" ht="14.25">
      <c r="F50" s="1"/>
    </row>
    <row r="51" ht="14.25">
      <c r="F51" s="1"/>
    </row>
    <row r="52" ht="14.25">
      <c r="F52" s="1"/>
    </row>
    <row r="53" ht="14.25">
      <c r="F53" s="1"/>
    </row>
    <row r="54" ht="14.25">
      <c r="F54" s="1"/>
    </row>
    <row r="55" ht="14.25">
      <c r="F55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16000E-009E-4FD1-A825-009D005F007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D100F2-00AD-46B6-A87F-00D900DE0089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1">
    <outlinePr applyStyles="0" summaryBelow="1" summaryRight="1" showOutlineSymbols="1"/>
    <pageSetUpPr autoPageBreaks="1" fitToPage="0"/>
  </sheetPr>
  <sheetViews>
    <sheetView topLeftCell="A22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64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145.75999999999999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34.755000000000003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111.005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402.59500000000003</v>
      </c>
      <c r="L19" s="72">
        <v>402.58999999999997</v>
      </c>
      <c r="M19" s="32">
        <f t="shared" ref="M19:M32" si="42">MAX(0,$L19-$K19)</f>
        <v>0</v>
      </c>
      <c r="N19" s="33">
        <f t="shared" ref="N19:N32" si="43">$M19/$M$33*100</f>
        <v>0</v>
      </c>
      <c r="O19" s="33">
        <f>N19</f>
        <v>0</v>
      </c>
      <c r="P19" s="34">
        <f t="shared" ref="P19:P32" si="44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367.255</v>
      </c>
      <c r="L20" s="72">
        <v>375.27499999999998</v>
      </c>
      <c r="M20" s="32">
        <f t="shared" si="42"/>
        <v>8.0199999999999818</v>
      </c>
      <c r="N20" s="33">
        <f t="shared" si="43"/>
        <v>7.2325881302587209</v>
      </c>
      <c r="O20" s="33">
        <f>SUM(N19:N20)</f>
        <v>7.2325881302587209</v>
      </c>
      <c r="P20" s="34">
        <f t="shared" si="44"/>
        <v>92.767411869741281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342.87</v>
      </c>
      <c r="L21" s="72">
        <v>375.56999999999999</v>
      </c>
      <c r="M21" s="32">
        <f t="shared" si="42"/>
        <v>32.699999999999989</v>
      </c>
      <c r="N21" s="33">
        <f t="shared" si="43"/>
        <v>29.489480281728259</v>
      </c>
      <c r="O21" s="33">
        <f>SUM(N19:N21)</f>
        <v>36.722068411986982</v>
      </c>
      <c r="P21" s="34">
        <f t="shared" si="44"/>
        <v>63.277931588013018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290.22000000000003</v>
      </c>
      <c r="L22" s="72">
        <v>325.44999999999999</v>
      </c>
      <c r="M22" s="32">
        <f t="shared" si="42"/>
        <v>35.229999999999961</v>
      </c>
      <c r="N22" s="33">
        <f t="shared" si="43"/>
        <v>31.771082272944518</v>
      </c>
      <c r="O22" s="33">
        <f>SUM(N19:N22)</f>
        <v>68.493150684931493</v>
      </c>
      <c r="P22" s="34">
        <f t="shared" si="44"/>
        <v>31.506849315068507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265.11000000000001</v>
      </c>
      <c r="L23" s="72">
        <v>273.39499999999998</v>
      </c>
      <c r="M23" s="32">
        <f t="shared" si="42"/>
        <v>8.2849999999999682</v>
      </c>
      <c r="N23" s="33">
        <f t="shared" si="43"/>
        <v>7.4715701570066599</v>
      </c>
      <c r="O23" s="33">
        <f>SUM(N19:N23)</f>
        <v>75.964720841938146</v>
      </c>
      <c r="P23" s="34">
        <f t="shared" si="44"/>
        <v>24.035279158061854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246.63</v>
      </c>
      <c r="L24" s="72">
        <v>254.22</v>
      </c>
      <c r="M24" s="32">
        <f t="shared" si="42"/>
        <v>7.5900000000000034</v>
      </c>
      <c r="N24" s="33">
        <f t="shared" si="43"/>
        <v>6.8448059736488585</v>
      </c>
      <c r="O24" s="33">
        <f>SUM(N19:N24)</f>
        <v>82.809526815587006</v>
      </c>
      <c r="P24" s="34">
        <f t="shared" si="44"/>
        <v>17.190473184412994</v>
      </c>
      <c r="Q24" s="35"/>
    </row>
    <row r="25">
      <c r="I25" s="29">
        <v>1.25</v>
      </c>
      <c r="J25" s="30">
        <v>425</v>
      </c>
      <c r="K25" s="72">
        <v>277.13999999999999</v>
      </c>
      <c r="L25" s="72">
        <v>281.31</v>
      </c>
      <c r="M25" s="32">
        <f t="shared" si="42"/>
        <v>4.1700000000000159</v>
      </c>
      <c r="N25" s="33">
        <f t="shared" si="43"/>
        <v>3.7605851001470141</v>
      </c>
      <c r="O25" s="33">
        <f>SUM(N19:N25)</f>
        <v>86.570111915734017</v>
      </c>
      <c r="P25" s="34">
        <f t="shared" si="44"/>
        <v>13.429888084265983</v>
      </c>
      <c r="Q25" s="35"/>
    </row>
    <row r="26">
      <c r="I26" s="29">
        <v>1.5</v>
      </c>
      <c r="J26" s="30">
        <v>355</v>
      </c>
      <c r="K26" s="72">
        <v>223.84</v>
      </c>
      <c r="L26" s="72">
        <v>230.262</v>
      </c>
      <c r="M26" s="32">
        <f t="shared" si="42"/>
        <v>6.421999999999997</v>
      </c>
      <c r="N26" s="33">
        <f t="shared" si="43"/>
        <v>5.7914814180201484</v>
      </c>
      <c r="O26" s="33">
        <f>SUM(N19:N26)</f>
        <v>92.361593333754172</v>
      </c>
      <c r="P26" s="34">
        <f t="shared" si="44"/>
        <v>7.6384066662458281</v>
      </c>
      <c r="Q26" s="35"/>
    </row>
    <row r="27">
      <c r="I27" s="29">
        <v>1.75</v>
      </c>
      <c r="J27" s="30">
        <v>300</v>
      </c>
      <c r="K27" s="72">
        <v>224.73599999999999</v>
      </c>
      <c r="L27" s="72">
        <v>228.708</v>
      </c>
      <c r="M27" s="32">
        <f t="shared" si="42"/>
        <v>3.9720000000000084</v>
      </c>
      <c r="N27" s="33">
        <f t="shared" si="43"/>
        <v>3.5820249443126886</v>
      </c>
      <c r="O27" s="37">
        <f>SUM(N19:N27)</f>
        <v>95.943618278066864</v>
      </c>
      <c r="P27" s="34">
        <f t="shared" si="44"/>
        <v>4.0563817219331355</v>
      </c>
      <c r="Q27" s="35"/>
    </row>
    <row r="28">
      <c r="I28" s="29">
        <v>2</v>
      </c>
      <c r="J28" s="30">
        <v>250</v>
      </c>
      <c r="K28" s="72">
        <v>219.37799999999999</v>
      </c>
      <c r="L28" s="72">
        <v>222.77199999999999</v>
      </c>
      <c r="M28" s="32">
        <f t="shared" si="42"/>
        <v>3.3940000000000055</v>
      </c>
      <c r="N28" s="33">
        <f t="shared" si="43"/>
        <v>3.0607735803114955</v>
      </c>
      <c r="O28" s="37">
        <f>SUM(N19:N28)</f>
        <v>99.004391858378355</v>
      </c>
      <c r="P28" s="34">
        <f t="shared" si="44"/>
        <v>0.9956081416216449</v>
      </c>
      <c r="Q28" s="35"/>
    </row>
    <row r="29">
      <c r="I29" s="29">
        <v>2.5</v>
      </c>
      <c r="J29" s="30">
        <v>180</v>
      </c>
      <c r="K29" s="72">
        <v>209.46600000000001</v>
      </c>
      <c r="L29" s="72">
        <v>210.404</v>
      </c>
      <c r="M29" s="32">
        <f t="shared" si="42"/>
        <v>0.93799999999998818</v>
      </c>
      <c r="N29" s="33">
        <f t="shared" si="43"/>
        <v>0.84590619279084922</v>
      </c>
      <c r="O29" s="37">
        <f>SUM(N19:N29)</f>
        <v>99.850298051169204</v>
      </c>
      <c r="P29" s="34">
        <f t="shared" si="44"/>
        <v>0.14970194883079557</v>
      </c>
      <c r="Q29" s="35"/>
    </row>
    <row r="30">
      <c r="I30" s="29">
        <v>3</v>
      </c>
      <c r="J30" s="30">
        <v>125</v>
      </c>
      <c r="K30" s="72">
        <v>187.11199999999999</v>
      </c>
      <c r="L30" s="72">
        <v>187.23599999999999</v>
      </c>
      <c r="M30" s="32">
        <f t="shared" si="42"/>
        <v>0.12399999999999523</v>
      </c>
      <c r="N30" s="33">
        <f t="shared" si="43"/>
        <v>0.11182555213865945</v>
      </c>
      <c r="O30" s="37">
        <f>SUM(N19:N30)</f>
        <v>99.962123603307859</v>
      </c>
      <c r="P30" s="34">
        <f t="shared" si="44"/>
        <v>0.037876396692141157</v>
      </c>
      <c r="Q30" s="35"/>
    </row>
    <row r="31">
      <c r="I31" s="29">
        <v>4</v>
      </c>
      <c r="J31" s="30">
        <v>63</v>
      </c>
      <c r="K31" s="72">
        <v>191.28200000000001</v>
      </c>
      <c r="L31" s="72">
        <v>191.32400000000001</v>
      </c>
      <c r="M31" s="32">
        <f t="shared" si="42"/>
        <v>0.042000000000001592</v>
      </c>
      <c r="N31" s="33">
        <f t="shared" si="43"/>
        <v>0.037876396692129485</v>
      </c>
      <c r="O31" s="37">
        <f>SUM(N19:N31)</f>
        <v>99.999999999999986</v>
      </c>
      <c r="P31" s="34">
        <f t="shared" si="44"/>
        <v>0</v>
      </c>
      <c r="Q31" s="35"/>
    </row>
    <row r="32" ht="15.75">
      <c r="I32" s="38" t="s">
        <v>41</v>
      </c>
      <c r="J32" s="39">
        <v>0</v>
      </c>
      <c r="K32" s="73">
        <v>296.33999999999997</v>
      </c>
      <c r="L32" s="73">
        <v>296.32999999999998</v>
      </c>
      <c r="M32" s="32">
        <f t="shared" si="42"/>
        <v>0</v>
      </c>
      <c r="N32" s="33">
        <f t="shared" si="43"/>
        <v>0</v>
      </c>
      <c r="O32" s="37">
        <f>SUM(N19:N32)</f>
        <v>99.999999999999986</v>
      </c>
      <c r="P32" s="34">
        <f t="shared" si="44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110.88699999999992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0.10630151794971709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  <row r="51" ht="14.25">
      <c r="E51" s="1"/>
    </row>
    <row r="52" ht="14.25">
      <c r="E52" s="1"/>
    </row>
    <row r="53" ht="14.25">
      <c r="E53" s="1"/>
    </row>
    <row r="54" ht="14.25">
      <c r="E5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140080-0091-4F2D-976D-004500D700ED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D9001E-00DA-475E-B65A-000E00CD00DE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0">
    <outlinePr applyStyles="0" summaryBelow="1" summaryRight="1" showOutlineSymbols="1"/>
    <pageSetUpPr autoPageBreaks="1" fitToPage="0"/>
  </sheetPr>
  <sheetViews>
    <sheetView topLeftCell="A15" zoomScale="100" workbookViewId="0">
      <selection activeCell="I32" activeCellId="0" sqref="I32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65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151.49000000000001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34.761000000000003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116.72900000000001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498.31999999999999</v>
      </c>
      <c r="L19" s="72">
        <v>498.32499999999999</v>
      </c>
      <c r="M19" s="32">
        <f t="shared" ref="M19:M32" si="45">MAX(0,$L19-$K19)</f>
        <v>0.0049999999999954525</v>
      </c>
      <c r="N19" s="33">
        <f t="shared" ref="N19:N32" si="46">$M19/$M$33*100</f>
        <v>0.0042741618368599063</v>
      </c>
      <c r="O19" s="33">
        <f>N19</f>
        <v>0.0042741618368599063</v>
      </c>
      <c r="P19" s="34">
        <f t="shared" ref="P19:P32" si="47">100-$O19</f>
        <v>99.995725838163139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537.52999999999997</v>
      </c>
      <c r="L20" s="72">
        <v>539.36000000000001</v>
      </c>
      <c r="M20" s="32">
        <f t="shared" si="45"/>
        <v>1.8300000000000409</v>
      </c>
      <c r="N20" s="33">
        <f t="shared" si="46"/>
        <v>1.5643432322921837</v>
      </c>
      <c r="O20" s="33">
        <f>SUM(N19:N20)</f>
        <v>1.5686173941290436</v>
      </c>
      <c r="P20" s="34">
        <f t="shared" si="47"/>
        <v>98.431382605870951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337.87</v>
      </c>
      <c r="L21" s="72">
        <v>346.95999999999998</v>
      </c>
      <c r="M21" s="32">
        <f t="shared" si="45"/>
        <v>9.089999999999975</v>
      </c>
      <c r="N21" s="33">
        <f t="shared" si="46"/>
        <v>7.7704262194183569</v>
      </c>
      <c r="O21" s="33">
        <f>SUM(N19:N21)</f>
        <v>9.3390436135473998</v>
      </c>
      <c r="P21" s="34">
        <f t="shared" si="47"/>
        <v>90.660956386452597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302.49000000000001</v>
      </c>
      <c r="L22" s="72">
        <v>323.49000000000001</v>
      </c>
      <c r="M22" s="32">
        <f t="shared" si="45"/>
        <v>21</v>
      </c>
      <c r="N22" s="33">
        <f t="shared" si="46"/>
        <v>17.951479714827936</v>
      </c>
      <c r="O22" s="33">
        <f>SUM(N19:N22)</f>
        <v>27.290523328375336</v>
      </c>
      <c r="P22" s="34">
        <f t="shared" si="47"/>
        <v>72.709476671624657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264.24000000000001</v>
      </c>
      <c r="L23" s="72">
        <v>276.815</v>
      </c>
      <c r="M23" s="32">
        <f t="shared" si="45"/>
        <v>12.574999999999989</v>
      </c>
      <c r="N23" s="33">
        <f t="shared" si="46"/>
        <v>10.749517019712433</v>
      </c>
      <c r="O23" s="33">
        <f>SUM(N19:N23)</f>
        <v>38.040040348087771</v>
      </c>
      <c r="P23" s="34">
        <f t="shared" si="47"/>
        <v>61.959959651912229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247.035</v>
      </c>
      <c r="L24" s="72">
        <v>271.64999999999998</v>
      </c>
      <c r="M24" s="32">
        <f t="shared" si="45"/>
        <v>24.614999999999981</v>
      </c>
      <c r="N24" s="33">
        <f t="shared" si="46"/>
        <v>21.04169872288044</v>
      </c>
      <c r="O24" s="33">
        <f>SUM(N19:N24)</f>
        <v>59.081739070968212</v>
      </c>
      <c r="P24" s="34">
        <f t="shared" si="47"/>
        <v>40.918260929031788</v>
      </c>
      <c r="Q24" s="35"/>
    </row>
    <row r="25">
      <c r="I25" s="29">
        <v>1.25</v>
      </c>
      <c r="J25" s="30">
        <v>425</v>
      </c>
      <c r="K25" s="72">
        <v>253.715</v>
      </c>
      <c r="L25" s="72">
        <v>264.82499999999999</v>
      </c>
      <c r="M25" s="32">
        <f t="shared" si="45"/>
        <v>11.109999999999985</v>
      </c>
      <c r="N25" s="33">
        <f t="shared" si="46"/>
        <v>9.4971876015113388</v>
      </c>
      <c r="O25" s="33">
        <f>SUM(N19:N25)</f>
        <v>68.578926672479554</v>
      </c>
      <c r="P25" s="34">
        <f t="shared" si="47"/>
        <v>31.421073327520446</v>
      </c>
      <c r="Q25" s="35"/>
    </row>
    <row r="26">
      <c r="I26" s="29">
        <v>1.5</v>
      </c>
      <c r="J26" s="30">
        <v>355</v>
      </c>
      <c r="K26" s="72">
        <v>233.31399999999999</v>
      </c>
      <c r="L26" s="72">
        <v>246.72499999999999</v>
      </c>
      <c r="M26" s="32">
        <f t="shared" si="45"/>
        <v>13.411000000000001</v>
      </c>
      <c r="N26" s="33">
        <f t="shared" si="46"/>
        <v>11.46415687883607</v>
      </c>
      <c r="O26" s="33">
        <f>SUM(N19:N26)</f>
        <v>80.043083551315618</v>
      </c>
      <c r="P26" s="34">
        <f t="shared" si="47"/>
        <v>19.956916448684382</v>
      </c>
      <c r="Q26" s="35"/>
    </row>
    <row r="27">
      <c r="I27" s="29">
        <v>1.75</v>
      </c>
      <c r="J27" s="30">
        <v>300</v>
      </c>
      <c r="K27" s="72">
        <v>220.74199999999999</v>
      </c>
      <c r="L27" s="72">
        <v>229.23599999999999</v>
      </c>
      <c r="M27" s="32">
        <f t="shared" si="45"/>
        <v>8.4939999999999998</v>
      </c>
      <c r="N27" s="33">
        <f t="shared" si="46"/>
        <v>7.2609461284642132</v>
      </c>
      <c r="O27" s="37">
        <f>SUM(N19:N27)</f>
        <v>87.304029679779831</v>
      </c>
      <c r="P27" s="34">
        <f t="shared" si="47"/>
        <v>12.695970320220169</v>
      </c>
      <c r="Q27" s="35"/>
    </row>
    <row r="28">
      <c r="I28" s="29">
        <v>2</v>
      </c>
      <c r="J28" s="30">
        <v>250</v>
      </c>
      <c r="K28" s="72">
        <v>222.61600000000001</v>
      </c>
      <c r="L28" s="72">
        <v>230.636</v>
      </c>
      <c r="M28" s="32">
        <f t="shared" si="45"/>
        <v>8.0199999999999818</v>
      </c>
      <c r="N28" s="33">
        <f t="shared" si="46"/>
        <v>6.8557555863295105</v>
      </c>
      <c r="O28" s="37">
        <f>SUM(N19:N28)</f>
        <v>94.159785266109338</v>
      </c>
      <c r="P28" s="34">
        <f t="shared" si="47"/>
        <v>5.8402147338906616</v>
      </c>
      <c r="Q28" s="35"/>
    </row>
    <row r="29">
      <c r="I29" s="29">
        <v>2.5</v>
      </c>
      <c r="J29" s="30">
        <v>180</v>
      </c>
      <c r="K29" s="72">
        <v>203.316</v>
      </c>
      <c r="L29" s="72">
        <v>208.566</v>
      </c>
      <c r="M29" s="32">
        <f t="shared" si="45"/>
        <v>5.25</v>
      </c>
      <c r="N29" s="33">
        <f t="shared" si="46"/>
        <v>4.4878699287069841</v>
      </c>
      <c r="O29" s="37">
        <f>SUM(N19:N29)</f>
        <v>98.647655194816323</v>
      </c>
      <c r="P29" s="34">
        <f t="shared" si="47"/>
        <v>1.3523448051836766</v>
      </c>
      <c r="Q29" s="35"/>
    </row>
    <row r="30">
      <c r="I30" s="29">
        <v>3</v>
      </c>
      <c r="J30" s="30">
        <v>125</v>
      </c>
      <c r="K30" s="72">
        <v>190.50800000000001</v>
      </c>
      <c r="L30" s="72">
        <v>191.94399999999999</v>
      </c>
      <c r="M30" s="32">
        <f t="shared" si="45"/>
        <v>1.4359999999999786</v>
      </c>
      <c r="N30" s="33">
        <f t="shared" si="46"/>
        <v>1.2275392795472633</v>
      </c>
      <c r="O30" s="37">
        <f>SUM(N19:N30)</f>
        <v>99.875194474363582</v>
      </c>
      <c r="P30" s="34">
        <f t="shared" si="47"/>
        <v>0.12480552563641822</v>
      </c>
      <c r="Q30" s="35"/>
    </row>
    <row r="31">
      <c r="I31" s="29">
        <v>4</v>
      </c>
      <c r="J31" s="30">
        <v>63</v>
      </c>
      <c r="K31" s="72">
        <v>178.65600000000001</v>
      </c>
      <c r="L31" s="72">
        <v>178.74199999999999</v>
      </c>
      <c r="M31" s="32">
        <f t="shared" si="45"/>
        <v>0.085999999999984311</v>
      </c>
      <c r="N31" s="33">
        <f t="shared" si="46"/>
        <v>0.073515583594043837</v>
      </c>
      <c r="O31" s="37">
        <f>SUM(N19:N31)</f>
        <v>99.948710057957626</v>
      </c>
      <c r="P31" s="34">
        <f t="shared" si="47"/>
        <v>0.051289942042373582</v>
      </c>
      <c r="Q31" s="35"/>
    </row>
    <row r="32" ht="15.75">
      <c r="I32" s="38" t="s">
        <v>41</v>
      </c>
      <c r="J32" s="39">
        <v>0</v>
      </c>
      <c r="K32" s="73">
        <v>292.66500000000002</v>
      </c>
      <c r="L32" s="73">
        <v>292.72500000000002</v>
      </c>
      <c r="M32" s="32">
        <f t="shared" si="45"/>
        <v>0.060000000000002274</v>
      </c>
      <c r="N32" s="33">
        <f t="shared" si="46"/>
        <v>0.051289942042367476</v>
      </c>
      <c r="O32" s="37">
        <f>SUM(N19:N32)</f>
        <v>100</v>
      </c>
      <c r="P32" s="34">
        <f t="shared" si="47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116.98199999999991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-0.21674134105482779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  <c r="F43" s="1"/>
    </row>
    <row r="44" ht="14.25">
      <c r="E44" s="1"/>
      <c r="F44" s="1"/>
    </row>
    <row r="45" ht="14.25">
      <c r="E45" s="1"/>
      <c r="F45" s="1"/>
    </row>
    <row r="46" ht="14.25">
      <c r="E46" s="1"/>
      <c r="F46" s="1"/>
    </row>
    <row r="47" ht="14.25">
      <c r="E47" s="1"/>
      <c r="F47" s="1"/>
    </row>
    <row r="48" ht="14.25">
      <c r="E48" s="1"/>
      <c r="F48" s="1"/>
    </row>
    <row r="49" ht="14.25">
      <c r="E49" s="1"/>
      <c r="F49" s="1"/>
    </row>
    <row r="50" ht="14.25">
      <c r="E50" s="1"/>
      <c r="F50" s="1"/>
    </row>
    <row r="51" ht="14.25">
      <c r="F51" s="1"/>
    </row>
    <row r="52" ht="14.25">
      <c r="F52" s="1"/>
    </row>
    <row r="53" ht="14.25">
      <c r="F53" s="1"/>
    </row>
    <row r="54" ht="14.25">
      <c r="F54" s="1"/>
    </row>
    <row r="55" ht="14.25">
      <c r="F55" s="1"/>
    </row>
    <row r="56" ht="14.25">
      <c r="F56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E40021-001C-465A-B59D-000E00BC003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960081-00F9-41A8-9FC0-000700FB00FA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9">
    <outlinePr applyStyles="0" summaryBelow="1" summaryRight="1" showOutlineSymbols="1"/>
    <pageSetUpPr autoPageBreaks="1" fitToPage="0"/>
  </sheetPr>
  <sheetViews>
    <sheetView topLeftCell="A24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66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156.00999999999999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34.759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121.25099999999999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402.57999999999998</v>
      </c>
      <c r="L19" s="72">
        <v>402.57999999999998</v>
      </c>
      <c r="M19" s="32">
        <f t="shared" ref="M19:M32" si="48">MAX(0,$L19-$K19)</f>
        <v>0</v>
      </c>
      <c r="N19" s="33">
        <f t="shared" ref="N19:N32" si="49">$M19/$M$33*100</f>
        <v>0</v>
      </c>
      <c r="O19" s="33">
        <f>N19</f>
        <v>0</v>
      </c>
      <c r="P19" s="34">
        <f t="shared" ref="P19:P32" si="50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367.25999999999999</v>
      </c>
      <c r="L20" s="72">
        <v>369.38999999999999</v>
      </c>
      <c r="M20" s="32">
        <f t="shared" si="48"/>
        <v>2.1299999999999955</v>
      </c>
      <c r="N20" s="33">
        <f t="shared" si="49"/>
        <v>1.7553835883996318</v>
      </c>
      <c r="O20" s="33">
        <f>SUM(N19:N20)</f>
        <v>1.7553835883996318</v>
      </c>
      <c r="P20" s="34">
        <f t="shared" si="50"/>
        <v>98.244616411600362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342.85000000000002</v>
      </c>
      <c r="L21" s="72">
        <v>355.89999999999998</v>
      </c>
      <c r="M21" s="32">
        <f t="shared" si="48"/>
        <v>13.049999999999955</v>
      </c>
      <c r="N21" s="33">
        <f t="shared" si="49"/>
        <v>10.754814943011814</v>
      </c>
      <c r="O21" s="33">
        <f>SUM(N19:N21)</f>
        <v>12.510198531411445</v>
      </c>
      <c r="P21" s="34">
        <f t="shared" si="50"/>
        <v>87.489801468588553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290.22500000000002</v>
      </c>
      <c r="L22" s="72">
        <v>312.125</v>
      </c>
      <c r="M22" s="32">
        <f t="shared" si="48"/>
        <v>21.899999999999977</v>
      </c>
      <c r="N22" s="33">
        <f t="shared" si="49"/>
        <v>18.048310134249757</v>
      </c>
      <c r="O22" s="33">
        <f>SUM(N19:N22)</f>
        <v>30.558508665661201</v>
      </c>
      <c r="P22" s="34">
        <f t="shared" si="50"/>
        <v>69.441491334338792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265.08499999999998</v>
      </c>
      <c r="L23" s="72">
        <v>277.05000000000001</v>
      </c>
      <c r="M23" s="32">
        <f t="shared" si="48"/>
        <v>11.965000000000032</v>
      </c>
      <c r="N23" s="33">
        <f t="shared" si="49"/>
        <v>9.8606406738036121</v>
      </c>
      <c r="O23" s="33">
        <f>SUM(N19:N23)</f>
        <v>40.419149339464809</v>
      </c>
      <c r="P23" s="34">
        <f t="shared" si="50"/>
        <v>59.580850660535191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246.61000000000001</v>
      </c>
      <c r="L24" s="72">
        <v>266.92000000000002</v>
      </c>
      <c r="M24" s="32">
        <f t="shared" si="48"/>
        <v>20.310000000000002</v>
      </c>
      <c r="N24" s="33">
        <f t="shared" si="49"/>
        <v>16.73795337107822</v>
      </c>
      <c r="O24" s="33">
        <f>SUM(N19:N24)</f>
        <v>57.157102710543029</v>
      </c>
      <c r="P24" s="34">
        <f t="shared" si="50"/>
        <v>42.842897289456971</v>
      </c>
      <c r="Q24" s="35"/>
    </row>
    <row r="25">
      <c r="I25" s="29">
        <v>1.25</v>
      </c>
      <c r="J25" s="30">
        <v>425</v>
      </c>
      <c r="K25" s="72">
        <v>277.17000000000002</v>
      </c>
      <c r="L25" s="72">
        <v>286.41000000000003</v>
      </c>
      <c r="M25" s="32">
        <f t="shared" si="48"/>
        <v>9.2400000000000091</v>
      </c>
      <c r="N25" s="33">
        <f t="shared" si="49"/>
        <v>7.6149034539026523</v>
      </c>
      <c r="O25" s="33">
        <f>SUM(N19:N25)</f>
        <v>64.772006164445685</v>
      </c>
      <c r="P25" s="34">
        <f t="shared" si="50"/>
        <v>35.227993835554315</v>
      </c>
      <c r="Q25" s="35"/>
    </row>
    <row r="26">
      <c r="I26" s="29">
        <v>1.5</v>
      </c>
      <c r="J26" s="30">
        <v>355</v>
      </c>
      <c r="K26" s="72">
        <v>223.846</v>
      </c>
      <c r="L26" s="72">
        <v>239.72999999999999</v>
      </c>
      <c r="M26" s="32">
        <f t="shared" si="48"/>
        <v>15.883999999999986</v>
      </c>
      <c r="N26" s="33">
        <f t="shared" si="49"/>
        <v>13.090381651708821</v>
      </c>
      <c r="O26" s="33">
        <f>SUM(N19:N26)</f>
        <v>77.862387816154509</v>
      </c>
      <c r="P26" s="34">
        <f t="shared" si="50"/>
        <v>22.137612183845491</v>
      </c>
      <c r="Q26" s="35"/>
    </row>
    <row r="27">
      <c r="I27" s="29">
        <v>1.75</v>
      </c>
      <c r="J27" s="30">
        <v>300</v>
      </c>
      <c r="K27" s="72">
        <v>224.72399999999999</v>
      </c>
      <c r="L27" s="72">
        <v>236.172</v>
      </c>
      <c r="M27" s="32">
        <f t="shared" si="48"/>
        <v>11.448000000000008</v>
      </c>
      <c r="N27" s="33">
        <f t="shared" si="49"/>
        <v>9.4345686948352316</v>
      </c>
      <c r="O27" s="37">
        <f>SUM(N19:N27)</f>
        <v>87.296956510989745</v>
      </c>
      <c r="P27" s="34">
        <f t="shared" si="50"/>
        <v>12.703043489010255</v>
      </c>
      <c r="Q27" s="35"/>
    </row>
    <row r="28">
      <c r="I28" s="29">
        <v>2</v>
      </c>
      <c r="J28" s="30">
        <v>250</v>
      </c>
      <c r="K28" s="72">
        <v>219.38800000000001</v>
      </c>
      <c r="L28" s="72">
        <v>229.26599999999999</v>
      </c>
      <c r="M28" s="32">
        <f t="shared" si="48"/>
        <v>9.8779999999999859</v>
      </c>
      <c r="N28" s="33">
        <f t="shared" si="49"/>
        <v>8.1406944066721021</v>
      </c>
      <c r="O28" s="37">
        <f>SUM(N19:N28)</f>
        <v>95.437650917661841</v>
      </c>
      <c r="P28" s="34">
        <f t="shared" si="50"/>
        <v>4.5623490823381587</v>
      </c>
      <c r="Q28" s="35"/>
    </row>
    <row r="29">
      <c r="I29" s="29">
        <v>2.5</v>
      </c>
      <c r="J29" s="30">
        <v>180</v>
      </c>
      <c r="K29" s="72">
        <v>209.43600000000001</v>
      </c>
      <c r="L29" s="72">
        <v>213.84</v>
      </c>
      <c r="M29" s="32">
        <f t="shared" si="48"/>
        <v>4.4039999999999964</v>
      </c>
      <c r="N29" s="33">
        <f t="shared" si="49"/>
        <v>3.6294409968600885</v>
      </c>
      <c r="O29" s="37">
        <f>SUM(N19:N29)</f>
        <v>99.067091914521924</v>
      </c>
      <c r="P29" s="34">
        <f t="shared" si="50"/>
        <v>0.93290808547807558</v>
      </c>
      <c r="Q29" s="35"/>
    </row>
    <row r="30">
      <c r="I30" s="29">
        <v>3</v>
      </c>
      <c r="J30" s="30">
        <v>125</v>
      </c>
      <c r="K30" s="72">
        <v>187.142</v>
      </c>
      <c r="L30" s="72">
        <v>188.12799999999999</v>
      </c>
      <c r="M30" s="32">
        <f t="shared" si="48"/>
        <v>0.98599999999999</v>
      </c>
      <c r="N30" s="33">
        <f t="shared" si="49"/>
        <v>0.8125860179164428</v>
      </c>
      <c r="O30" s="37">
        <f>SUM(N19:N30)</f>
        <v>99.879677932438369</v>
      </c>
      <c r="P30" s="34">
        <f t="shared" si="50"/>
        <v>0.12032206756163077</v>
      </c>
      <c r="Q30" s="35"/>
    </row>
    <row r="31">
      <c r="I31" s="29">
        <v>4</v>
      </c>
      <c r="J31" s="30">
        <v>63</v>
      </c>
      <c r="K31" s="72">
        <v>191.28200000000001</v>
      </c>
      <c r="L31" s="72">
        <v>191.31800000000001</v>
      </c>
      <c r="M31" s="32">
        <f t="shared" si="48"/>
        <v>0.036000000000001364</v>
      </c>
      <c r="N31" s="33">
        <f t="shared" si="49"/>
        <v>0.029668455015206232</v>
      </c>
      <c r="O31" s="37">
        <f>SUM(N19:N31)</f>
        <v>99.909346387453581</v>
      </c>
      <c r="P31" s="34">
        <f t="shared" si="50"/>
        <v>0.090653612546418572</v>
      </c>
      <c r="Q31" s="35"/>
    </row>
    <row r="32" ht="15.75">
      <c r="I32" s="38" t="s">
        <v>41</v>
      </c>
      <c r="J32" s="39">
        <v>0</v>
      </c>
      <c r="K32" s="73">
        <v>296.29500000000002</v>
      </c>
      <c r="L32" s="73">
        <v>296.40499999999997</v>
      </c>
      <c r="M32" s="32">
        <f t="shared" si="48"/>
        <v>0.1099999999999568</v>
      </c>
      <c r="N32" s="33">
        <f t="shared" si="49"/>
        <v>0.090653612546424456</v>
      </c>
      <c r="O32" s="37">
        <f>SUM(N19:N32)</f>
        <v>100</v>
      </c>
      <c r="P32" s="34">
        <f t="shared" si="50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121.34099999999989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-0.074226191948852716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  <c r="F41" s="1"/>
    </row>
    <row r="42" ht="14.25">
      <c r="E42" s="1"/>
      <c r="F42" s="1"/>
    </row>
    <row r="43" ht="14.25">
      <c r="E43" s="1"/>
      <c r="F43" s="1"/>
    </row>
    <row r="44" ht="14.25">
      <c r="E44" s="1"/>
      <c r="F44" s="1"/>
    </row>
    <row r="45" ht="14.25">
      <c r="E45" s="1"/>
      <c r="F45" s="1"/>
    </row>
    <row r="46" ht="14.25">
      <c r="E46" s="1"/>
      <c r="F46" s="1"/>
    </row>
    <row r="47" ht="14.25">
      <c r="E47" s="1"/>
      <c r="F47" s="1"/>
    </row>
    <row r="48" ht="14.25">
      <c r="E48" s="1"/>
      <c r="F48" s="1"/>
    </row>
    <row r="49" ht="14.25">
      <c r="E49" s="1"/>
      <c r="F49" s="1"/>
    </row>
    <row r="50" ht="14.25">
      <c r="F50" s="1"/>
    </row>
    <row r="51" ht="14.25">
      <c r="F51" s="1"/>
    </row>
    <row r="52" ht="14.25">
      <c r="F52" s="1"/>
    </row>
    <row r="53" ht="14.25">
      <c r="F53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360012-0072-4058-8951-00F200C700D1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350077-00D4-4FFB-84B9-00B50021003F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8">
    <outlinePr applyStyles="0" summaryBelow="1" summaryRight="1" showOutlineSymbols="1"/>
    <pageSetUpPr autoPageBreaks="1" fitToPage="0"/>
  </sheetPr>
  <sheetViews>
    <sheetView topLeftCell="A22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67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153.27600000000001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34.755000000000003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118.52100000000002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498.315</v>
      </c>
      <c r="L19" s="72">
        <v>498.315</v>
      </c>
      <c r="M19" s="32">
        <f t="shared" ref="M19:M32" si="51">MAX(0,$L19-$K19)</f>
        <v>0</v>
      </c>
      <c r="N19" s="33">
        <f t="shared" ref="N19:N32" si="52">$M19/$M$33*100</f>
        <v>0</v>
      </c>
      <c r="O19" s="33">
        <f>N19</f>
        <v>0</v>
      </c>
      <c r="P19" s="34">
        <f t="shared" ref="P19:P32" si="53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537.43499999999995</v>
      </c>
      <c r="L20" s="72">
        <v>540.68499999999995</v>
      </c>
      <c r="M20" s="32">
        <f t="shared" si="51"/>
        <v>3.25</v>
      </c>
      <c r="N20" s="33">
        <f t="shared" si="52"/>
        <v>2.737049544807606</v>
      </c>
      <c r="O20" s="33">
        <f>SUM(N19:N20)</f>
        <v>2.737049544807606</v>
      </c>
      <c r="P20" s="34">
        <f t="shared" si="53"/>
        <v>97.262950455192396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337.88</v>
      </c>
      <c r="L21" s="72">
        <v>349.56999999999999</v>
      </c>
      <c r="M21" s="32">
        <f t="shared" si="51"/>
        <v>11.689999999999998</v>
      </c>
      <c r="N21" s="33">
        <f t="shared" si="52"/>
        <v>9.8449566704002809</v>
      </c>
      <c r="O21" s="33">
        <f>SUM(N19:N21)</f>
        <v>12.582006215207887</v>
      </c>
      <c r="P21" s="34">
        <f t="shared" si="53"/>
        <v>87.417993784792117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302.44999999999999</v>
      </c>
      <c r="L22" s="72">
        <v>325.89999999999998</v>
      </c>
      <c r="M22" s="32">
        <f t="shared" si="51"/>
        <v>23.449999999999989</v>
      </c>
      <c r="N22" s="33">
        <f t="shared" si="52"/>
        <v>19.748865177150257</v>
      </c>
      <c r="O22" s="33">
        <f>SUM(N19:N22)</f>
        <v>32.330871392358148</v>
      </c>
      <c r="P22" s="34">
        <f t="shared" si="53"/>
        <v>67.669128607641852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264.19999999999999</v>
      </c>
      <c r="L23" s="72">
        <v>275.23500000000001</v>
      </c>
      <c r="M23" s="32">
        <f t="shared" si="51"/>
        <v>11.035000000000025</v>
      </c>
      <c r="N23" s="33">
        <f t="shared" si="52"/>
        <v>9.2933359159852316</v>
      </c>
      <c r="O23" s="33">
        <f>SUM(N19:N23)</f>
        <v>41.624207308343379</v>
      </c>
      <c r="P23" s="34">
        <f t="shared" si="53"/>
        <v>58.375792691656621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247.01499999999999</v>
      </c>
      <c r="L24" s="72">
        <v>265.14499999999998</v>
      </c>
      <c r="M24" s="32">
        <f t="shared" si="51"/>
        <v>18.129999999999995</v>
      </c>
      <c r="N24" s="33">
        <f t="shared" si="52"/>
        <v>15.268525614572889</v>
      </c>
      <c r="O24" s="33">
        <f>SUM(N19:N24)</f>
        <v>56.892732922916267</v>
      </c>
      <c r="P24" s="34">
        <f t="shared" si="53"/>
        <v>43.107267077083733</v>
      </c>
      <c r="Q24" s="35"/>
    </row>
    <row r="25">
      <c r="I25" s="29">
        <v>1.25</v>
      </c>
      <c r="J25" s="30">
        <v>425</v>
      </c>
      <c r="K25" s="72">
        <v>253.715</v>
      </c>
      <c r="L25" s="72">
        <v>264.93000000000001</v>
      </c>
      <c r="M25" s="32">
        <f t="shared" si="51"/>
        <v>11.215000000000003</v>
      </c>
      <c r="N25" s="33">
        <f t="shared" si="52"/>
        <v>9.4449263523130202</v>
      </c>
      <c r="O25" s="33">
        <f>SUM(N19:N25)</f>
        <v>66.337659275229285</v>
      </c>
      <c r="P25" s="34">
        <f t="shared" si="53"/>
        <v>33.662340724770715</v>
      </c>
      <c r="Q25" s="35"/>
    </row>
    <row r="26">
      <c r="I26" s="29">
        <v>1.5</v>
      </c>
      <c r="J26" s="30">
        <v>355</v>
      </c>
      <c r="K26" s="72">
        <v>233.34200000000001</v>
      </c>
      <c r="L26" s="72">
        <v>251.315</v>
      </c>
      <c r="M26" s="32">
        <f t="shared" si="51"/>
        <v>17.972999999999985</v>
      </c>
      <c r="N26" s="33">
        <f t="shared" si="52"/>
        <v>15.136305067331405</v>
      </c>
      <c r="O26" s="33">
        <f>SUM(N19:N26)</f>
        <v>81.473964342560691</v>
      </c>
      <c r="P26" s="34">
        <f t="shared" si="53"/>
        <v>18.526035657439309</v>
      </c>
      <c r="Q26" s="35"/>
    </row>
    <row r="27">
      <c r="I27" s="29">
        <v>1.75</v>
      </c>
      <c r="J27" s="30">
        <v>300</v>
      </c>
      <c r="K27" s="72">
        <v>220.71799999999999</v>
      </c>
      <c r="L27" s="72">
        <v>231.84800000000001</v>
      </c>
      <c r="M27" s="32">
        <f t="shared" si="51"/>
        <v>11.130000000000024</v>
      </c>
      <c r="N27" s="33">
        <f t="shared" si="52"/>
        <v>9.3733419796026833</v>
      </c>
      <c r="O27" s="37">
        <f>SUM(N19:N27)</f>
        <v>90.847306322163377</v>
      </c>
      <c r="P27" s="34">
        <f t="shared" si="53"/>
        <v>9.1526936778366235</v>
      </c>
      <c r="Q27" s="35"/>
    </row>
    <row r="28">
      <c r="I28" s="29">
        <v>2</v>
      </c>
      <c r="J28" s="30">
        <v>250</v>
      </c>
      <c r="K28" s="72">
        <v>222.584</v>
      </c>
      <c r="L28" s="72">
        <v>230.458</v>
      </c>
      <c r="M28" s="32">
        <f t="shared" si="51"/>
        <v>7.8739999999999952</v>
      </c>
      <c r="N28" s="33">
        <f t="shared" si="52"/>
        <v>6.631239420250794</v>
      </c>
      <c r="O28" s="37">
        <f>SUM(N19:N28)</f>
        <v>97.47854574241417</v>
      </c>
      <c r="P28" s="34">
        <f t="shared" si="53"/>
        <v>2.5214542575858303</v>
      </c>
      <c r="Q28" s="35"/>
    </row>
    <row r="29">
      <c r="I29" s="29">
        <v>2.5</v>
      </c>
      <c r="J29" s="30">
        <v>180</v>
      </c>
      <c r="K29" s="72">
        <v>203.298</v>
      </c>
      <c r="L29" s="72">
        <v>205.846</v>
      </c>
      <c r="M29" s="32">
        <f t="shared" si="51"/>
        <v>2.5480000000000018</v>
      </c>
      <c r="N29" s="33">
        <f t="shared" si="52"/>
        <v>2.1458468431291644</v>
      </c>
      <c r="O29" s="37">
        <f>SUM(N19:N29)</f>
        <v>99.624392585543333</v>
      </c>
      <c r="P29" s="34">
        <f t="shared" si="53"/>
        <v>0.37560741445666679</v>
      </c>
      <c r="Q29" s="35"/>
    </row>
    <row r="30">
      <c r="I30" s="29">
        <v>3</v>
      </c>
      <c r="J30" s="30">
        <v>125</v>
      </c>
      <c r="K30" s="72">
        <v>190.5</v>
      </c>
      <c r="L30" s="72">
        <v>190.946</v>
      </c>
      <c r="M30" s="32">
        <f t="shared" si="51"/>
        <v>0.44599999999999795</v>
      </c>
      <c r="N30" s="33">
        <f t="shared" si="52"/>
        <v>0.37560741445667284</v>
      </c>
      <c r="O30" s="37">
        <f>SUM(N19:N30)</f>
        <v>100</v>
      </c>
      <c r="P30" s="34">
        <f t="shared" si="53"/>
        <v>0</v>
      </c>
      <c r="Q30" s="35"/>
    </row>
    <row r="31">
      <c r="I31" s="29">
        <v>4</v>
      </c>
      <c r="J31" s="30">
        <v>63</v>
      </c>
      <c r="K31" s="72">
        <v>178.684</v>
      </c>
      <c r="L31" s="72">
        <v>178.666</v>
      </c>
      <c r="M31" s="32">
        <f t="shared" si="51"/>
        <v>0</v>
      </c>
      <c r="N31" s="33">
        <f t="shared" si="52"/>
        <v>0</v>
      </c>
      <c r="O31" s="37">
        <f>SUM(N19:N31)</f>
        <v>100</v>
      </c>
      <c r="P31" s="34">
        <f t="shared" si="53"/>
        <v>0</v>
      </c>
      <c r="Q31" s="35"/>
    </row>
    <row r="32" ht="15.75">
      <c r="I32" s="38" t="s">
        <v>41</v>
      </c>
      <c r="J32" s="39">
        <v>0</v>
      </c>
      <c r="K32" s="73">
        <v>292.68000000000001</v>
      </c>
      <c r="L32" s="73">
        <v>292.67000000000002</v>
      </c>
      <c r="M32" s="32">
        <f t="shared" si="51"/>
        <v>0</v>
      </c>
      <c r="N32" s="33">
        <f t="shared" si="52"/>
        <v>0</v>
      </c>
      <c r="O32" s="37">
        <f>SUM(N19:N32)</f>
        <v>100</v>
      </c>
      <c r="P32" s="34">
        <f t="shared" si="53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118.74100000000001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-0.18562111355792865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F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F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F41" s="1"/>
    </row>
    <row r="42" ht="14.25">
      <c r="D42" s="1"/>
      <c r="F42" s="1"/>
    </row>
    <row r="43" ht="14.25">
      <c r="D43" s="1"/>
      <c r="F43" s="1"/>
    </row>
    <row r="44" ht="14.25">
      <c r="D44" s="1"/>
      <c r="F44" s="1"/>
    </row>
    <row r="45" ht="14.25">
      <c r="D45" s="1"/>
      <c r="F45" s="1"/>
    </row>
    <row r="46" ht="14.25">
      <c r="D46" s="1"/>
      <c r="F46" s="1"/>
    </row>
    <row r="47" ht="14.25">
      <c r="D47" s="1"/>
      <c r="F47" s="1"/>
    </row>
    <row r="48" ht="14.25">
      <c r="D48" s="1"/>
      <c r="F48" s="1"/>
    </row>
    <row r="49" ht="14.25">
      <c r="D49" s="1"/>
      <c r="F49" s="1"/>
    </row>
    <row r="50" ht="14.25">
      <c r="D50" s="1"/>
      <c r="F50" s="1"/>
    </row>
    <row r="51" ht="14.25">
      <c r="D51" s="1"/>
      <c r="F51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9B00CE-0062-4DA1-8B27-004000850090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A0009B-00CC-4DCF-8021-004B00D5005D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7">
    <outlinePr applyStyles="0" summaryBelow="1" summaryRight="1" showOutlineSymbols="1"/>
    <pageSetUpPr autoPageBreaks="1" fitToPage="0"/>
  </sheetPr>
  <sheetViews>
    <sheetView topLeftCell="A13" zoomScale="100" workbookViewId="0">
      <selection activeCell="L28" activeCellId="0" sqref="L28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68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150.566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34.762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115.804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402.58499999999998</v>
      </c>
      <c r="L19" s="72">
        <v>402.58999999999997</v>
      </c>
      <c r="M19" s="32">
        <f t="shared" ref="M19:M32" si="54">MAX(0,$L19-$K19)</f>
        <v>0.0049999999999954525</v>
      </c>
      <c r="N19" s="33">
        <f t="shared" ref="N19:N32" si="55">$M19/$M$33*100</f>
        <v>0.0043163728655496933</v>
      </c>
      <c r="O19" s="33">
        <f>N19</f>
        <v>0.0043163728655496933</v>
      </c>
      <c r="P19" s="34">
        <f t="shared" ref="P19:P32" si="56">100-$O19</f>
        <v>99.995683627134454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367.23500000000001</v>
      </c>
      <c r="L20" s="72">
        <v>367.685</v>
      </c>
      <c r="M20" s="32">
        <f t="shared" si="54"/>
        <v>0.44999999999998863</v>
      </c>
      <c r="N20" s="33">
        <f t="shared" si="55"/>
        <v>0.38847355789981591</v>
      </c>
      <c r="O20" s="33">
        <f>SUM(N19:N20)</f>
        <v>0.39278993076536561</v>
      </c>
      <c r="P20" s="34">
        <f t="shared" si="56"/>
        <v>99.60721006923464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342.82499999999999</v>
      </c>
      <c r="L21" s="72">
        <v>345.14999999999998</v>
      </c>
      <c r="M21" s="32">
        <f t="shared" si="54"/>
        <v>2.3249999999999886</v>
      </c>
      <c r="N21" s="33">
        <f t="shared" si="55"/>
        <v>2.007113382482423</v>
      </c>
      <c r="O21" s="33">
        <f>SUM(N19:N21)</f>
        <v>2.3999033132477887</v>
      </c>
      <c r="P21" s="34">
        <f t="shared" si="56"/>
        <v>97.60009668675221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290.22500000000002</v>
      </c>
      <c r="L22" s="72">
        <v>298.87</v>
      </c>
      <c r="M22" s="32">
        <f t="shared" si="54"/>
        <v>8.6449999999999818</v>
      </c>
      <c r="N22" s="33">
        <f t="shared" si="55"/>
        <v>7.4630086845421921</v>
      </c>
      <c r="O22" s="33">
        <f>SUM(N19:N22)</f>
        <v>9.8629119977899808</v>
      </c>
      <c r="P22" s="34">
        <f t="shared" si="56"/>
        <v>90.137088002210021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265.13</v>
      </c>
      <c r="L23" s="72">
        <v>271.02499999999998</v>
      </c>
      <c r="M23" s="32">
        <f t="shared" si="54"/>
        <v>5.8949999999999818</v>
      </c>
      <c r="N23" s="33">
        <f t="shared" si="55"/>
        <v>5.0890036084877011</v>
      </c>
      <c r="O23" s="33">
        <f>SUM(N19:N23)</f>
        <v>14.951915606277682</v>
      </c>
      <c r="P23" s="34">
        <f t="shared" si="56"/>
        <v>85.04808439372232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246.625</v>
      </c>
      <c r="L24" s="72">
        <v>257.52499999999998</v>
      </c>
      <c r="M24" s="32">
        <f t="shared" si="54"/>
        <v>10.899999999999977</v>
      </c>
      <c r="N24" s="33">
        <f t="shared" si="55"/>
        <v>9.4096928469068697</v>
      </c>
      <c r="O24" s="33">
        <f>SUM(N19:N24)</f>
        <v>24.361608453184552</v>
      </c>
      <c r="P24" s="34">
        <f t="shared" si="56"/>
        <v>75.638391546815456</v>
      </c>
      <c r="Q24" s="35"/>
    </row>
    <row r="25">
      <c r="I25" s="29">
        <v>1.25</v>
      </c>
      <c r="J25" s="30">
        <v>425</v>
      </c>
      <c r="K25" s="72">
        <v>277.13499999999999</v>
      </c>
      <c r="L25" s="72">
        <v>288.10000000000002</v>
      </c>
      <c r="M25" s="32">
        <f t="shared" si="54"/>
        <v>10.965000000000032</v>
      </c>
      <c r="N25" s="33">
        <f t="shared" si="55"/>
        <v>9.4658056941591138</v>
      </c>
      <c r="O25" s="33">
        <f>SUM(N19:N25)</f>
        <v>33.827414147343667</v>
      </c>
      <c r="P25" s="34">
        <f t="shared" si="56"/>
        <v>66.17258585265634</v>
      </c>
      <c r="Q25" s="35"/>
    </row>
    <row r="26">
      <c r="I26" s="29">
        <v>1.5</v>
      </c>
      <c r="J26" s="30">
        <v>355</v>
      </c>
      <c r="K26" s="72">
        <v>223.80000000000001</v>
      </c>
      <c r="L26" s="72">
        <v>246.875</v>
      </c>
      <c r="M26" s="32">
        <f t="shared" si="54"/>
        <v>23.074999999999989</v>
      </c>
      <c r="N26" s="33">
        <f t="shared" si="55"/>
        <v>19.920060774529944</v>
      </c>
      <c r="O26" s="33">
        <f>SUM(N19:N26)</f>
        <v>53.747474921873611</v>
      </c>
      <c r="P26" s="34">
        <f t="shared" si="56"/>
        <v>46.252525078126389</v>
      </c>
      <c r="Q26" s="35"/>
    </row>
    <row r="27">
      <c r="I27" s="29">
        <v>1.75</v>
      </c>
      <c r="J27" s="30">
        <v>300</v>
      </c>
      <c r="K27" s="72">
        <v>224.642</v>
      </c>
      <c r="L27" s="72">
        <v>244.69999999999999</v>
      </c>
      <c r="M27" s="32">
        <f t="shared" si="54"/>
        <v>20.057999999999993</v>
      </c>
      <c r="N27" s="33">
        <f t="shared" si="55"/>
        <v>17.315561387454892</v>
      </c>
      <c r="O27" s="37">
        <f>SUM(N19:N27)</f>
        <v>71.06303630932851</v>
      </c>
      <c r="P27" s="34">
        <f t="shared" si="56"/>
        <v>28.93696369067149</v>
      </c>
      <c r="Q27" s="35"/>
    </row>
    <row r="28">
      <c r="I28" s="29">
        <v>2</v>
      </c>
      <c r="J28" s="30">
        <v>250</v>
      </c>
      <c r="K28" s="72">
        <v>219.36199999999999</v>
      </c>
      <c r="L28" s="72">
        <v>239.31800000000001</v>
      </c>
      <c r="M28" s="32">
        <f t="shared" si="54"/>
        <v>19.956000000000017</v>
      </c>
      <c r="N28" s="33">
        <f t="shared" si="55"/>
        <v>17.227507380997618</v>
      </c>
      <c r="O28" s="37">
        <f>SUM(N19:N28)</f>
        <v>88.290543690326132</v>
      </c>
      <c r="P28" s="34">
        <f t="shared" si="56"/>
        <v>11.709456309673868</v>
      </c>
      <c r="Q28" s="35"/>
    </row>
    <row r="29">
      <c r="I29" s="29">
        <v>2.5</v>
      </c>
      <c r="J29" s="30">
        <v>180</v>
      </c>
      <c r="K29" s="72">
        <v>209.46600000000001</v>
      </c>
      <c r="L29" s="72">
        <v>220.08600000000001</v>
      </c>
      <c r="M29" s="32">
        <f t="shared" si="54"/>
        <v>10.620000000000005</v>
      </c>
      <c r="N29" s="33">
        <f t="shared" si="55"/>
        <v>9.1679759664358915</v>
      </c>
      <c r="O29" s="37">
        <f>SUM(N19:N29)</f>
        <v>97.458519656762022</v>
      </c>
      <c r="P29" s="34">
        <f t="shared" si="56"/>
        <v>2.5414803432379784</v>
      </c>
      <c r="Q29" s="35"/>
    </row>
    <row r="30">
      <c r="I30" s="29">
        <v>3</v>
      </c>
      <c r="J30" s="30">
        <v>125</v>
      </c>
      <c r="K30" s="72">
        <v>187.09999999999999</v>
      </c>
      <c r="L30" s="72">
        <v>189.88999999999999</v>
      </c>
      <c r="M30" s="32">
        <f t="shared" si="54"/>
        <v>2.789999999999992</v>
      </c>
      <c r="N30" s="33">
        <f t="shared" si="55"/>
        <v>2.4085360589789127</v>
      </c>
      <c r="O30" s="37">
        <f>SUM(N19:N30)</f>
        <v>99.867055715740932</v>
      </c>
      <c r="P30" s="34">
        <f t="shared" si="56"/>
        <v>0.13294428425906801</v>
      </c>
      <c r="Q30" s="35"/>
    </row>
    <row r="31">
      <c r="I31" s="29">
        <v>4</v>
      </c>
      <c r="J31" s="30">
        <v>63</v>
      </c>
      <c r="K31" s="72">
        <v>191.31399999999999</v>
      </c>
      <c r="L31" s="72">
        <v>191.428</v>
      </c>
      <c r="M31" s="32">
        <f t="shared" si="54"/>
        <v>0.11400000000000432</v>
      </c>
      <c r="N31" s="33">
        <f t="shared" si="55"/>
        <v>0.098413301334626252</v>
      </c>
      <c r="O31" s="37">
        <f>SUM(N19:N31)</f>
        <v>99.965469017075563</v>
      </c>
      <c r="P31" s="34">
        <f t="shared" si="56"/>
        <v>0.034530982924437126</v>
      </c>
      <c r="Q31" s="35"/>
    </row>
    <row r="32" ht="15.75">
      <c r="I32" s="38" t="s">
        <v>41</v>
      </c>
      <c r="J32" s="39">
        <v>0</v>
      </c>
      <c r="K32" s="73">
        <v>296.32999999999998</v>
      </c>
      <c r="L32" s="73">
        <v>296.37</v>
      </c>
      <c r="M32" s="32">
        <f t="shared" si="54"/>
        <v>0.040000000000020464</v>
      </c>
      <c r="N32" s="33">
        <f t="shared" si="55"/>
        <v>0.034530982924446618</v>
      </c>
      <c r="O32" s="37">
        <f>SUM(N19:N32)</f>
        <v>100.00000000000001</v>
      </c>
      <c r="P32" s="34">
        <f t="shared" si="56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115.83799999999997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G35" s="1"/>
      <c r="I35" s="52" t="s">
        <v>43</v>
      </c>
      <c r="J35" s="53"/>
      <c r="K35" s="53"/>
      <c r="L35" s="54"/>
      <c r="M35" s="55">
        <f>100-(M33/L17*100)</f>
        <v>-0.029359953024041374</v>
      </c>
      <c r="N35" s="17" t="s">
        <v>44</v>
      </c>
      <c r="O35" s="17"/>
      <c r="P35" s="22"/>
      <c r="Q35" s="20"/>
    </row>
    <row r="36">
      <c r="E36" s="1"/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  <c r="G41" s="1"/>
    </row>
    <row r="42" ht="14.25">
      <c r="E42" s="1"/>
      <c r="G42" s="1"/>
    </row>
    <row r="43" ht="14.25">
      <c r="E43" s="1"/>
      <c r="G43" s="1"/>
    </row>
    <row r="44" ht="14.25">
      <c r="E44" s="1"/>
      <c r="G44" s="1"/>
    </row>
    <row r="45" ht="14.25">
      <c r="E45" s="1"/>
      <c r="G45" s="1"/>
    </row>
    <row r="46" ht="14.25">
      <c r="E46" s="1"/>
      <c r="G46" s="1"/>
    </row>
    <row r="47" ht="14.25">
      <c r="E47" s="1"/>
      <c r="G47" s="1"/>
    </row>
    <row r="48" ht="14.25">
      <c r="E48" s="1"/>
      <c r="G48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3F0022-00B1-4B00-B159-009E008D0093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3C0003-0054-4CAC-B297-00DD00D800D2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8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51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155.06800000000001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34.747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120.32100000000001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402.59500000000003</v>
      </c>
      <c r="L19" s="31">
        <v>403.63999999999999</v>
      </c>
      <c r="M19" s="32">
        <f t="shared" ref="M19:M32" si="3">MAX(0,$L19-$K19)</f>
        <v>1.0449999999999591</v>
      </c>
      <c r="N19" s="33">
        <f t="shared" ref="N19:N32" si="4">$M19/$M$33*100</f>
        <v>0.86849563258891405</v>
      </c>
      <c r="O19" s="33">
        <f>N19</f>
        <v>0.86849563258891405</v>
      </c>
      <c r="P19" s="34">
        <f t="shared" ref="P19:P32" si="5">100-$O19</f>
        <v>99.131504367411083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367.255</v>
      </c>
      <c r="L20" s="31">
        <v>368.32999999999998</v>
      </c>
      <c r="M20" s="32">
        <f t="shared" si="3"/>
        <v>1.0749999999999886</v>
      </c>
      <c r="N20" s="33">
        <f t="shared" si="4"/>
        <v>0.89342852156278407</v>
      </c>
      <c r="O20" s="33">
        <f>SUM(N19:N20)</f>
        <v>1.7619241541516981</v>
      </c>
      <c r="P20" s="34">
        <f t="shared" si="5"/>
        <v>98.2380758458483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342.83999999999997</v>
      </c>
      <c r="L21" s="31">
        <v>349.31</v>
      </c>
      <c r="M21" s="32">
        <f t="shared" si="3"/>
        <v>6.4700000000000273</v>
      </c>
      <c r="N21" s="33">
        <f t="shared" si="4"/>
        <v>5.3771930553593466</v>
      </c>
      <c r="O21" s="33">
        <f>SUM(N19:N21)</f>
        <v>7.1391172095110447</v>
      </c>
      <c r="P21" s="34">
        <f t="shared" si="5"/>
        <v>92.860882790488958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290.19499999999999</v>
      </c>
      <c r="L22" s="31">
        <v>312.745</v>
      </c>
      <c r="M22" s="32">
        <f t="shared" si="3"/>
        <v>22.550000000000011</v>
      </c>
      <c r="N22" s="33">
        <f t="shared" si="4"/>
        <v>18.741221545340466</v>
      </c>
      <c r="O22" s="33">
        <f>SUM(N19:N22)</f>
        <v>25.880338754851511</v>
      </c>
      <c r="P22" s="34">
        <f t="shared" si="5"/>
        <v>74.119661245148492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265.13499999999999</v>
      </c>
      <c r="L23" s="31">
        <v>278.69999999999999</v>
      </c>
      <c r="M23" s="32">
        <f t="shared" si="3"/>
        <v>13.564999999999998</v>
      </c>
      <c r="N23" s="33">
        <f t="shared" si="4"/>
        <v>11.273821297673759</v>
      </c>
      <c r="O23" s="33">
        <f>SUM(N19:N23)</f>
        <v>37.15416005252527</v>
      </c>
      <c r="P23" s="34">
        <f t="shared" si="5"/>
        <v>62.84583994747473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246.66</v>
      </c>
      <c r="L24" s="31">
        <v>263.18000000000001</v>
      </c>
      <c r="M24" s="32">
        <f t="shared" si="3"/>
        <v>16.52000000000001</v>
      </c>
      <c r="N24" s="33">
        <f t="shared" si="4"/>
        <v>13.729710861597541</v>
      </c>
      <c r="O24" s="33">
        <f>SUM(N19:N24)</f>
        <v>50.883870914122809</v>
      </c>
      <c r="P24" s="34">
        <f t="shared" si="5"/>
        <v>49.116129085877191</v>
      </c>
      <c r="Q24" s="35"/>
    </row>
    <row r="25">
      <c r="I25" s="29">
        <v>1.25</v>
      </c>
      <c r="J25" s="30">
        <v>425</v>
      </c>
      <c r="K25" s="31">
        <v>277.16500000000002</v>
      </c>
      <c r="L25" s="31">
        <v>285.86000000000001</v>
      </c>
      <c r="M25" s="32">
        <f t="shared" si="3"/>
        <v>8.6949999999999932</v>
      </c>
      <c r="N25" s="33">
        <f t="shared" si="4"/>
        <v>7.2263823209195195</v>
      </c>
      <c r="O25" s="33">
        <f>SUM(N19:N25)</f>
        <v>58.110253235042329</v>
      </c>
      <c r="P25" s="34">
        <f t="shared" si="5"/>
        <v>41.889746764957671</v>
      </c>
      <c r="Q25" s="35"/>
    </row>
    <row r="26">
      <c r="I26" s="29">
        <v>1.5</v>
      </c>
      <c r="J26" s="30">
        <v>355</v>
      </c>
      <c r="K26" s="31">
        <v>223.80799999999999</v>
      </c>
      <c r="L26" s="31">
        <v>238.904</v>
      </c>
      <c r="M26" s="32">
        <f t="shared" si="3"/>
        <v>15.096000000000004</v>
      </c>
      <c r="N26" s="33">
        <f t="shared" si="4"/>
        <v>12.546229731639007</v>
      </c>
      <c r="O26" s="33">
        <f>SUM(N19:N26)</f>
        <v>70.656482966681338</v>
      </c>
      <c r="P26" s="34">
        <f t="shared" si="5"/>
        <v>29.343517033318662</v>
      </c>
      <c r="Q26" s="35"/>
    </row>
    <row r="27">
      <c r="I27" s="29">
        <v>1.75</v>
      </c>
      <c r="J27" s="30">
        <v>300</v>
      </c>
      <c r="K27" s="31">
        <v>224.72399999999999</v>
      </c>
      <c r="L27" s="31">
        <v>237.59200000000001</v>
      </c>
      <c r="M27" s="32">
        <f t="shared" si="3"/>
        <v>12.868000000000023</v>
      </c>
      <c r="N27" s="33">
        <f t="shared" si="4"/>
        <v>10.694547177181439</v>
      </c>
      <c r="O27" s="37">
        <f>SUM(N19:N27)</f>
        <v>81.351030143862772</v>
      </c>
      <c r="P27" s="34">
        <f t="shared" si="5"/>
        <v>18.648969856137228</v>
      </c>
      <c r="Q27" s="35"/>
    </row>
    <row r="28">
      <c r="I28" s="29">
        <v>2</v>
      </c>
      <c r="J28" s="30">
        <v>250</v>
      </c>
      <c r="K28" s="31">
        <v>219.33799999999999</v>
      </c>
      <c r="L28" s="31">
        <v>233.59999999999999</v>
      </c>
      <c r="M28" s="32">
        <f t="shared" si="3"/>
        <v>14.262</v>
      </c>
      <c r="N28" s="33">
        <f t="shared" si="4"/>
        <v>11.853095418166102</v>
      </c>
      <c r="O28" s="37">
        <f>SUM(N19:N28)</f>
        <v>93.204125562028878</v>
      </c>
      <c r="P28" s="34">
        <f t="shared" si="5"/>
        <v>6.795874437971122</v>
      </c>
      <c r="Q28" s="35"/>
    </row>
    <row r="29">
      <c r="I29" s="29">
        <v>2.5</v>
      </c>
      <c r="J29" s="30">
        <v>180</v>
      </c>
      <c r="K29" s="31">
        <v>209.464</v>
      </c>
      <c r="L29" s="31">
        <v>216.41399999999999</v>
      </c>
      <c r="M29" s="32">
        <f t="shared" si="3"/>
        <v>6.9499999999999886</v>
      </c>
      <c r="N29" s="33">
        <f t="shared" si="4"/>
        <v>5.7761192789408407</v>
      </c>
      <c r="O29" s="37">
        <f>SUM(N19:N29)</f>
        <v>98.980244840969718</v>
      </c>
      <c r="P29" s="34">
        <f t="shared" si="5"/>
        <v>1.0197551590302822</v>
      </c>
      <c r="Q29" s="35"/>
    </row>
    <row r="30">
      <c r="I30" s="29">
        <v>3</v>
      </c>
      <c r="J30" s="30">
        <v>125</v>
      </c>
      <c r="K30" s="31">
        <v>187.15000000000001</v>
      </c>
      <c r="L30" s="31">
        <v>188.37200000000001</v>
      </c>
      <c r="M30" s="32">
        <f t="shared" si="3"/>
        <v>1.2220000000000084</v>
      </c>
      <c r="N30" s="33">
        <f t="shared" si="4"/>
        <v>1.0155996775346428</v>
      </c>
      <c r="O30" s="37">
        <f>SUM(N19:N30)</f>
        <v>99.995844518504356</v>
      </c>
      <c r="P30" s="34">
        <f t="shared" si="5"/>
        <v>0.0041554814956441533</v>
      </c>
      <c r="Q30" s="35"/>
    </row>
    <row r="31">
      <c r="I31" s="29">
        <v>4</v>
      </c>
      <c r="J31" s="30">
        <v>63</v>
      </c>
      <c r="K31" s="31">
        <v>191.33199999999999</v>
      </c>
      <c r="L31" s="31">
        <v>191.33199999999999</v>
      </c>
      <c r="M31" s="32">
        <f t="shared" si="3"/>
        <v>0</v>
      </c>
      <c r="N31" s="33">
        <f t="shared" si="4"/>
        <v>0</v>
      </c>
      <c r="O31" s="37">
        <f>SUM(N19:N31)</f>
        <v>99.995844518504356</v>
      </c>
      <c r="P31" s="34">
        <f t="shared" si="5"/>
        <v>0.0041554814956441533</v>
      </c>
      <c r="Q31" s="35"/>
    </row>
    <row r="32" ht="15.75">
      <c r="I32" s="38" t="s">
        <v>41</v>
      </c>
      <c r="J32" s="39">
        <v>0</v>
      </c>
      <c r="K32" s="40">
        <v>296.375</v>
      </c>
      <c r="L32" s="40">
        <v>296.38</v>
      </c>
      <c r="M32" s="32">
        <f t="shared" si="3"/>
        <v>0.0049999999999954525</v>
      </c>
      <c r="N32" s="33">
        <f t="shared" si="4"/>
        <v>0.0041554814956371198</v>
      </c>
      <c r="O32" s="37">
        <f>SUM(N19:N32)</f>
        <v>100</v>
      </c>
      <c r="P32" s="34">
        <f t="shared" si="5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120.32300000000001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-0.0016622202275442532</v>
      </c>
      <c r="N35" s="17" t="s">
        <v>44</v>
      </c>
      <c r="O35" s="17"/>
      <c r="P35" s="22"/>
      <c r="Q35" s="20"/>
    </row>
    <row r="36">
      <c r="D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E41" s="1"/>
    </row>
    <row r="42" ht="14.25">
      <c r="D42" s="1"/>
      <c r="E42" s="1"/>
    </row>
    <row r="43" ht="14.25">
      <c r="D43" s="1"/>
      <c r="E43" s="1"/>
    </row>
    <row r="44" ht="14.25">
      <c r="D44" s="1"/>
      <c r="E44" s="1"/>
    </row>
    <row r="45" ht="14.25">
      <c r="D45" s="1"/>
      <c r="E45" s="1"/>
    </row>
    <row r="46" ht="14.25">
      <c r="D46" s="1"/>
      <c r="E46" s="1"/>
    </row>
    <row r="47" ht="14.25">
      <c r="D47" s="1"/>
      <c r="E47" s="1"/>
    </row>
    <row r="48" ht="14.25">
      <c r="E48" s="1"/>
    </row>
    <row r="49" ht="14.25">
      <c r="E49" s="1"/>
    </row>
    <row r="50" ht="14.25">
      <c r="E50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BE0080-0064-49DE-B733-00960034000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F30087-0075-4DAE-B599-005800AF002D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6">
    <outlinePr applyStyles="0" summaryBelow="1" summaryRight="1" showOutlineSymbols="1"/>
    <pageSetUpPr autoPageBreaks="1" fitToPage="0"/>
  </sheetPr>
  <sheetViews>
    <sheetView topLeftCell="A25" zoomScale="100" workbookViewId="0">
      <selection activeCell="K10" activeCellId="0" sqref="K10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69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159.72399999999999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34.756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124.96799999999999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</v>
      </c>
      <c r="L19" s="72">
        <v>500.11000000000001</v>
      </c>
      <c r="M19" s="32">
        <f t="shared" ref="M19:M32" si="57">MAX(0,$L19-$K19)</f>
        <v>1.8000000000000114</v>
      </c>
      <c r="N19" s="33">
        <f t="shared" ref="N19:N32" si="58">$M19/$M$33*100</f>
        <v>1.4406569395644508</v>
      </c>
      <c r="O19" s="33">
        <f>N19</f>
        <v>1.4406569395644508</v>
      </c>
      <c r="P19" s="34">
        <f t="shared" ref="P19:P32" si="59">100-$O19</f>
        <v>98.559343060435552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537.41499999999996</v>
      </c>
      <c r="L20" s="72">
        <v>541.29999999999995</v>
      </c>
      <c r="M20" s="32">
        <f t="shared" si="57"/>
        <v>3.8849999999999909</v>
      </c>
      <c r="N20" s="33">
        <f t="shared" si="58"/>
        <v>3.1094178945599129</v>
      </c>
      <c r="O20" s="33">
        <f>SUM(N19:N20)</f>
        <v>4.5500748341243638</v>
      </c>
      <c r="P20" s="34">
        <f t="shared" si="59"/>
        <v>95.449925165875641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337.85000000000002</v>
      </c>
      <c r="L21" s="72">
        <v>351.72500000000002</v>
      </c>
      <c r="M21" s="32">
        <f t="shared" si="57"/>
        <v>13.875</v>
      </c>
      <c r="N21" s="33">
        <f t="shared" si="58"/>
        <v>11.105063909142574</v>
      </c>
      <c r="O21" s="33">
        <f>SUM(N19:N21)</f>
        <v>15.655138743266939</v>
      </c>
      <c r="P21" s="34">
        <f t="shared" si="59"/>
        <v>84.344861256733054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302.47500000000002</v>
      </c>
      <c r="L22" s="72">
        <v>323.5</v>
      </c>
      <c r="M22" s="32">
        <f t="shared" si="57"/>
        <v>21.024999999999977</v>
      </c>
      <c r="N22" s="33">
        <f t="shared" si="58"/>
        <v>16.827673419079087</v>
      </c>
      <c r="O22" s="33">
        <f>SUM(N19:N22)</f>
        <v>32.482812162346022</v>
      </c>
      <c r="P22" s="34">
        <f t="shared" si="59"/>
        <v>67.517187837653978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264.23000000000002</v>
      </c>
      <c r="L23" s="72">
        <v>270.60000000000002</v>
      </c>
      <c r="M23" s="32">
        <f t="shared" si="57"/>
        <v>6.3700000000000045</v>
      </c>
      <c r="N23" s="33">
        <f t="shared" si="58"/>
        <v>5.0983248361252791</v>
      </c>
      <c r="O23" s="33">
        <f>SUM(N19:N23)</f>
        <v>37.581136998471301</v>
      </c>
      <c r="P23" s="34">
        <f t="shared" si="59"/>
        <v>62.418863001528699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247.06999999999999</v>
      </c>
      <c r="L24" s="72">
        <v>254.34999999999999</v>
      </c>
      <c r="M24" s="32">
        <f t="shared" si="57"/>
        <v>7.2800000000000011</v>
      </c>
      <c r="N24" s="33">
        <f t="shared" si="58"/>
        <v>5.8266569555717433</v>
      </c>
      <c r="O24" s="33">
        <f>SUM(N19:N24)</f>
        <v>43.407793954043044</v>
      </c>
      <c r="P24" s="34">
        <f t="shared" si="59"/>
        <v>56.592206045956956</v>
      </c>
      <c r="Q24" s="35"/>
    </row>
    <row r="25">
      <c r="I25" s="29">
        <v>1.25</v>
      </c>
      <c r="J25" s="30">
        <v>425</v>
      </c>
      <c r="K25" s="72">
        <v>253.74000000000001</v>
      </c>
      <c r="L25" s="72">
        <v>258.39499999999998</v>
      </c>
      <c r="M25" s="32">
        <f t="shared" si="57"/>
        <v>4.6549999999999727</v>
      </c>
      <c r="N25" s="33">
        <f t="shared" si="58"/>
        <v>3.7256989187069101</v>
      </c>
      <c r="O25" s="33">
        <f>SUM(N19:N25)</f>
        <v>47.133492872749954</v>
      </c>
      <c r="P25" s="34">
        <f t="shared" si="59"/>
        <v>52.866507127250046</v>
      </c>
      <c r="Q25" s="35"/>
    </row>
    <row r="26">
      <c r="I26" s="29">
        <v>1.5</v>
      </c>
      <c r="J26" s="30">
        <v>355</v>
      </c>
      <c r="K26" s="72">
        <v>233.358</v>
      </c>
      <c r="L26" s="72">
        <v>243.35499999999999</v>
      </c>
      <c r="M26" s="32">
        <f t="shared" si="57"/>
        <v>9.9969999999999857</v>
      </c>
      <c r="N26" s="33">
        <f t="shared" si="58"/>
        <v>8.0012485693476147</v>
      </c>
      <c r="O26" s="33">
        <f>SUM(N19:N26)</f>
        <v>55.134741442097571</v>
      </c>
      <c r="P26" s="34">
        <f t="shared" si="59"/>
        <v>44.865258557902429</v>
      </c>
      <c r="Q26" s="35"/>
    </row>
    <row r="27">
      <c r="I27" s="29">
        <v>1.75</v>
      </c>
      <c r="J27" s="30">
        <v>300</v>
      </c>
      <c r="K27" s="72">
        <v>220.74600000000001</v>
      </c>
      <c r="L27" s="72">
        <v>234.03200000000001</v>
      </c>
      <c r="M27" s="32">
        <f t="shared" si="57"/>
        <v>13.286000000000001</v>
      </c>
      <c r="N27" s="33">
        <f t="shared" si="58"/>
        <v>10.633648943918432</v>
      </c>
      <c r="O27" s="37">
        <f>SUM(N19:N27)</f>
        <v>65.768390386016009</v>
      </c>
      <c r="P27" s="34">
        <f t="shared" si="59"/>
        <v>34.231609613983991</v>
      </c>
      <c r="Q27" s="35"/>
    </row>
    <row r="28">
      <c r="I28" s="29">
        <v>2</v>
      </c>
      <c r="J28" s="30">
        <v>250</v>
      </c>
      <c r="K28" s="72">
        <v>222.61799999999999</v>
      </c>
      <c r="L28" s="72">
        <v>244.97</v>
      </c>
      <c r="M28" s="32">
        <f t="shared" si="57"/>
        <v>22.352000000000004</v>
      </c>
      <c r="N28" s="33">
        <f t="shared" si="58"/>
        <v>17.889757729524671</v>
      </c>
      <c r="O28" s="37">
        <f>SUM(N19:N28)</f>
        <v>83.658148115540683</v>
      </c>
      <c r="P28" s="34">
        <f t="shared" si="59"/>
        <v>16.341851884459317</v>
      </c>
      <c r="Q28" s="35"/>
    </row>
    <row r="29">
      <c r="I29" s="29">
        <v>2.5</v>
      </c>
      <c r="J29" s="30">
        <v>180</v>
      </c>
      <c r="K29" s="72">
        <v>203.31</v>
      </c>
      <c r="L29" s="72">
        <v>220.04400000000001</v>
      </c>
      <c r="M29" s="32">
        <f t="shared" si="57"/>
        <v>16.734000000000009</v>
      </c>
      <c r="N29" s="33">
        <f t="shared" si="58"/>
        <v>13.393307348150769</v>
      </c>
      <c r="O29" s="37">
        <f>SUM(N19:N29)</f>
        <v>97.051455463691454</v>
      </c>
      <c r="P29" s="34">
        <f t="shared" si="59"/>
        <v>2.9485445363085461</v>
      </c>
      <c r="Q29" s="35"/>
    </row>
    <row r="30">
      <c r="I30" s="29">
        <v>3</v>
      </c>
      <c r="J30" s="30">
        <v>125</v>
      </c>
      <c r="K30" s="72">
        <v>190.554</v>
      </c>
      <c r="L30" s="72">
        <v>194.16</v>
      </c>
      <c r="M30" s="32">
        <f t="shared" si="57"/>
        <v>3.6059999999999945</v>
      </c>
      <c r="N30" s="33">
        <f t="shared" si="58"/>
        <v>2.8861160689274277</v>
      </c>
      <c r="O30" s="37">
        <f>SUM(N19:N30)</f>
        <v>99.937571532618875</v>
      </c>
      <c r="P30" s="34">
        <f t="shared" si="59"/>
        <v>0.062428467381124619</v>
      </c>
      <c r="Q30" s="35"/>
    </row>
    <row r="31">
      <c r="I31" s="29">
        <v>4</v>
      </c>
      <c r="J31" s="30">
        <v>63</v>
      </c>
      <c r="K31" s="72">
        <v>178.67599999999999</v>
      </c>
      <c r="L31" s="72">
        <v>178.75399999999999</v>
      </c>
      <c r="M31" s="32">
        <f t="shared" si="57"/>
        <v>0.078000000000002956</v>
      </c>
      <c r="N31" s="33">
        <f t="shared" si="58"/>
        <v>0.062428467381128186</v>
      </c>
      <c r="O31" s="37">
        <f>SUM(N19:N31)</f>
        <v>100</v>
      </c>
      <c r="P31" s="34">
        <f t="shared" si="59"/>
        <v>0</v>
      </c>
      <c r="Q31" s="35"/>
    </row>
    <row r="32" ht="15.75">
      <c r="I32" s="38" t="s">
        <v>41</v>
      </c>
      <c r="J32" s="39">
        <v>0</v>
      </c>
      <c r="K32" s="73">
        <v>292.73500000000001</v>
      </c>
      <c r="L32" s="73">
        <v>292.73500000000001</v>
      </c>
      <c r="M32" s="32">
        <f t="shared" si="57"/>
        <v>0</v>
      </c>
      <c r="N32" s="33">
        <f t="shared" si="58"/>
        <v>0</v>
      </c>
      <c r="O32" s="37">
        <f>SUM(N19:N32)</f>
        <v>100</v>
      </c>
      <c r="P32" s="34">
        <f t="shared" si="59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124.94299999999996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0.020005121311086782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E41" s="1"/>
    </row>
    <row r="42" ht="14.25">
      <c r="D42" s="1"/>
      <c r="E42" s="1"/>
    </row>
    <row r="43" ht="14.25">
      <c r="D43" s="1"/>
      <c r="E43" s="1"/>
    </row>
    <row r="44" ht="14.25">
      <c r="D44" s="1"/>
      <c r="E44" s="1"/>
    </row>
    <row r="45" ht="14.25">
      <c r="D45" s="1"/>
      <c r="E45" s="1"/>
    </row>
    <row r="46" ht="14.25">
      <c r="D46" s="1"/>
      <c r="E46" s="1"/>
    </row>
    <row r="47" ht="14.25">
      <c r="D47" s="1"/>
      <c r="E47" s="1"/>
    </row>
    <row r="48" ht="14.25">
      <c r="D48" s="1"/>
      <c r="E48" s="1"/>
    </row>
    <row r="49" ht="14.25">
      <c r="D49" s="1"/>
      <c r="E49" s="1"/>
    </row>
    <row r="50" ht="14.25">
      <c r="D50" s="1"/>
      <c r="E50" s="1"/>
    </row>
    <row r="51" ht="14.25">
      <c r="D51" s="1"/>
      <c r="E51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020015-00F5-48A5-A0E8-0026004300D9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00039-00A3-402D-A08A-0008006000CA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5">
    <outlinePr applyStyles="0" summaryBelow="1" summaryRight="1" showOutlineSymbols="1"/>
    <pageSetUpPr autoPageBreaks="1" fitToPage="0"/>
  </sheetPr>
  <sheetViews>
    <sheetView topLeftCell="A7" zoomScale="100" workbookViewId="0">
      <selection activeCell="L29" activeCellId="0" sqref="L2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70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155.56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34.756999999999998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120.803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402.58999999999997</v>
      </c>
      <c r="L19" s="72">
        <v>402.58999999999997</v>
      </c>
      <c r="M19" s="32">
        <f t="shared" ref="M19:M32" si="60">MAX(0,$L19-$K19)</f>
        <v>0</v>
      </c>
      <c r="N19" s="33">
        <f t="shared" ref="N19:N32" si="61">$M19/$M$33*100</f>
        <v>0</v>
      </c>
      <c r="O19" s="33">
        <f>N19</f>
        <v>0</v>
      </c>
      <c r="P19" s="34">
        <f t="shared" ref="P19:P32" si="62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367.26999999999998</v>
      </c>
      <c r="L20" s="72">
        <v>370.35000000000002</v>
      </c>
      <c r="M20" s="32">
        <f t="shared" si="60"/>
        <v>3.0800000000000409</v>
      </c>
      <c r="N20" s="33">
        <f t="shared" si="61"/>
        <v>2.5525425976264988</v>
      </c>
      <c r="O20" s="33">
        <f>SUM(N19:N20)</f>
        <v>2.5525425976264988</v>
      </c>
      <c r="P20" s="34">
        <f t="shared" si="62"/>
        <v>97.447457402373502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342.85500000000002</v>
      </c>
      <c r="L21" s="72">
        <v>357.64499999999998</v>
      </c>
      <c r="M21" s="32">
        <f t="shared" si="60"/>
        <v>14.789999999999964</v>
      </c>
      <c r="N21" s="33">
        <f t="shared" si="61"/>
        <v>12.257176954186793</v>
      </c>
      <c r="O21" s="33">
        <f>SUM(N19:N21)</f>
        <v>14.809719551813291</v>
      </c>
      <c r="P21" s="34">
        <f t="shared" si="62"/>
        <v>85.190280448186712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290.26999999999998</v>
      </c>
      <c r="L22" s="72">
        <v>316.60000000000002</v>
      </c>
      <c r="M22" s="32">
        <f t="shared" si="60"/>
        <v>26.330000000000041</v>
      </c>
      <c r="N22" s="33">
        <f t="shared" si="61"/>
        <v>21.820924219319778</v>
      </c>
      <c r="O22" s="33">
        <f>SUM(N19:N22)</f>
        <v>36.630643771133066</v>
      </c>
      <c r="P22" s="34">
        <f t="shared" si="62"/>
        <v>63.369356228866934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265.07499999999999</v>
      </c>
      <c r="L23" s="72">
        <v>277.55000000000001</v>
      </c>
      <c r="M23" s="32">
        <f t="shared" si="60"/>
        <v>12.475000000000023</v>
      </c>
      <c r="N23" s="33">
        <f t="shared" si="61"/>
        <v>10.338626267983834</v>
      </c>
      <c r="O23" s="33">
        <f>SUM(N19:N23)</f>
        <v>46.9692700391169</v>
      </c>
      <c r="P23" s="34">
        <f t="shared" si="62"/>
        <v>53.0307299608831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246.66499999999999</v>
      </c>
      <c r="L24" s="72">
        <v>265.92000000000002</v>
      </c>
      <c r="M24" s="32">
        <f t="shared" si="60"/>
        <v>19.255000000000024</v>
      </c>
      <c r="N24" s="33">
        <f t="shared" si="61"/>
        <v>15.957534973148585</v>
      </c>
      <c r="O24" s="33">
        <f>SUM(N19:N24)</f>
        <v>62.926805012265483</v>
      </c>
      <c r="P24" s="34">
        <f t="shared" si="62"/>
        <v>37.073194987734517</v>
      </c>
      <c r="Q24" s="35"/>
    </row>
    <row r="25">
      <c r="I25" s="29">
        <v>1.25</v>
      </c>
      <c r="J25" s="30">
        <v>425</v>
      </c>
      <c r="K25" s="72">
        <v>277.19</v>
      </c>
      <c r="L25" s="72">
        <v>287.49000000000001</v>
      </c>
      <c r="M25" s="32">
        <f t="shared" si="60"/>
        <v>10.300000000000011</v>
      </c>
      <c r="N25" s="33">
        <f t="shared" si="61"/>
        <v>8.5361002453092922</v>
      </c>
      <c r="O25" s="33">
        <f>SUM(N19:N25)</f>
        <v>71.462905257574775</v>
      </c>
      <c r="P25" s="34">
        <f t="shared" si="62"/>
        <v>28.537094742425225</v>
      </c>
      <c r="Q25" s="35"/>
    </row>
    <row r="26">
      <c r="I26" s="29">
        <v>1.5</v>
      </c>
      <c r="J26" s="30">
        <v>355</v>
      </c>
      <c r="K26" s="72">
        <v>223.84800000000001</v>
      </c>
      <c r="L26" s="72">
        <v>236.83799999999999</v>
      </c>
      <c r="M26" s="32">
        <f t="shared" si="60"/>
        <v>12.989999999999981</v>
      </c>
      <c r="N26" s="33">
        <f t="shared" si="61"/>
        <v>10.765431280249262</v>
      </c>
      <c r="O26" s="33">
        <f>SUM(N19:N26)</f>
        <v>82.228336537824035</v>
      </c>
      <c r="P26" s="34">
        <f t="shared" si="62"/>
        <v>17.771663462175965</v>
      </c>
      <c r="Q26" s="35"/>
    </row>
    <row r="27">
      <c r="I27" s="29">
        <v>1.75</v>
      </c>
      <c r="J27" s="30">
        <v>300</v>
      </c>
      <c r="K27" s="72">
        <v>224.66800000000001</v>
      </c>
      <c r="L27" s="72">
        <v>232.304</v>
      </c>
      <c r="M27" s="32">
        <f t="shared" si="60"/>
        <v>7.6359999999999957</v>
      </c>
      <c r="N27" s="33">
        <f t="shared" si="61"/>
        <v>6.3283166478817128</v>
      </c>
      <c r="O27" s="37">
        <f>SUM(N19:N27)</f>
        <v>88.556653185705741</v>
      </c>
      <c r="P27" s="34">
        <f t="shared" si="62"/>
        <v>11.443346814294259</v>
      </c>
      <c r="Q27" s="35"/>
    </row>
    <row r="28">
      <c r="F28" s="1"/>
      <c r="I28" s="29">
        <v>2</v>
      </c>
      <c r="J28" s="30">
        <v>250</v>
      </c>
      <c r="K28" s="72">
        <v>219.34999999999999</v>
      </c>
      <c r="L28" s="72">
        <v>226.91800000000001</v>
      </c>
      <c r="M28" s="32">
        <f t="shared" si="60"/>
        <v>7.5680000000000121</v>
      </c>
      <c r="N28" s="33">
        <f t="shared" si="61"/>
        <v>6.2719618113107511</v>
      </c>
      <c r="O28" s="37">
        <f>SUM(N19:N28)</f>
        <v>94.828614997016487</v>
      </c>
      <c r="P28" s="34">
        <f t="shared" si="62"/>
        <v>5.1713850029835129</v>
      </c>
      <c r="Q28" s="35"/>
    </row>
    <row r="29">
      <c r="F29" s="1"/>
      <c r="I29" s="29">
        <v>2.5</v>
      </c>
      <c r="J29" s="30">
        <v>180</v>
      </c>
      <c r="K29" s="72">
        <v>209.46199999999999</v>
      </c>
      <c r="L29" s="72">
        <v>214.16800000000001</v>
      </c>
      <c r="M29" s="32">
        <f t="shared" si="60"/>
        <v>4.7060000000000173</v>
      </c>
      <c r="N29" s="33">
        <f t="shared" si="61"/>
        <v>3.9000861897500605</v>
      </c>
      <c r="O29" s="37">
        <f>SUM(N19:N29)</f>
        <v>98.728701186766543</v>
      </c>
      <c r="P29" s="34">
        <f t="shared" si="62"/>
        <v>1.2712988132334573</v>
      </c>
      <c r="Q29" s="35"/>
    </row>
    <row r="30">
      <c r="F30" s="1"/>
      <c r="I30" s="29">
        <v>3</v>
      </c>
      <c r="J30" s="30">
        <v>125</v>
      </c>
      <c r="K30" s="72">
        <v>187.148</v>
      </c>
      <c r="L30" s="72">
        <v>188.62</v>
      </c>
      <c r="M30" s="32">
        <f t="shared" si="60"/>
        <v>1.4720000000000084</v>
      </c>
      <c r="N30" s="33">
        <f t="shared" si="61"/>
        <v>1.2199164622422656</v>
      </c>
      <c r="O30" s="37">
        <f>SUM(N19:N30)</f>
        <v>99.94861764900881</v>
      </c>
      <c r="P30" s="34">
        <f t="shared" si="62"/>
        <v>0.051382350991190151</v>
      </c>
      <c r="Q30" s="35"/>
    </row>
    <row r="31">
      <c r="F31" s="1"/>
      <c r="I31" s="29">
        <v>4</v>
      </c>
      <c r="J31" s="30">
        <v>63</v>
      </c>
      <c r="K31" s="72">
        <v>191.334</v>
      </c>
      <c r="L31" s="72">
        <v>191.36600000000001</v>
      </c>
      <c r="M31" s="32">
        <f t="shared" si="60"/>
        <v>0.032000000000010687</v>
      </c>
      <c r="N31" s="33">
        <f t="shared" si="61"/>
        <v>0.026519923092231869</v>
      </c>
      <c r="O31" s="37">
        <f>SUM(N19:N31)</f>
        <v>99.975137572101048</v>
      </c>
      <c r="P31" s="34">
        <f t="shared" si="62"/>
        <v>0.024862427898952433</v>
      </c>
      <c r="Q31" s="35"/>
    </row>
    <row r="32" ht="15.75">
      <c r="F32" s="1"/>
      <c r="I32" s="38" t="s">
        <v>41</v>
      </c>
      <c r="J32" s="39">
        <v>0</v>
      </c>
      <c r="K32" s="73">
        <v>296.35500000000002</v>
      </c>
      <c r="L32" s="73">
        <v>296.38499999999999</v>
      </c>
      <c r="M32" s="32">
        <f t="shared" si="60"/>
        <v>0.029999999999972715</v>
      </c>
      <c r="N32" s="33">
        <f t="shared" si="61"/>
        <v>0.024862427898936463</v>
      </c>
      <c r="O32" s="37">
        <f>SUM(N19:N32)</f>
        <v>99.999999999999986</v>
      </c>
      <c r="P32" s="34">
        <f t="shared" si="62"/>
        <v>0</v>
      </c>
      <c r="Q32" s="35"/>
    </row>
    <row r="33" ht="15.75">
      <c r="F33" s="1"/>
      <c r="I33" s="41"/>
      <c r="J33" s="42"/>
      <c r="K33" s="42"/>
      <c r="L33" s="43"/>
      <c r="M33" s="44">
        <f>SUM(M19:M32)</f>
        <v>120.6640000000001</v>
      </c>
      <c r="N33" s="45" t="s">
        <v>14</v>
      </c>
      <c r="O33" s="45"/>
      <c r="P33" s="46"/>
      <c r="Q33" s="47"/>
    </row>
    <row r="34">
      <c r="F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F35" s="1"/>
      <c r="I35" s="52" t="s">
        <v>43</v>
      </c>
      <c r="J35" s="53"/>
      <c r="K35" s="53"/>
      <c r="L35" s="54"/>
      <c r="M35" s="55">
        <f>100-(M33/L17*100)</f>
        <v>0.11506336763152092</v>
      </c>
      <c r="N35" s="17" t="s">
        <v>44</v>
      </c>
      <c r="O35" s="17"/>
      <c r="P35" s="22"/>
      <c r="Q35" s="20"/>
    </row>
    <row r="36">
      <c r="F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F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</row>
    <row r="42" ht="14.25">
      <c r="F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5B0070-00CF-4B89-B82D-00AC00D80031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7C008F-002B-4EA2-8F24-0028004E00A7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4">
    <outlinePr applyStyles="0" summaryBelow="1" summaryRight="1" showOutlineSymbols="1"/>
    <pageSetUpPr autoPageBreaks="1" fitToPage="0"/>
  </sheetPr>
  <sheetViews>
    <sheetView topLeftCell="A16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71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163.68199999999999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34.759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128.923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498.31999999999999</v>
      </c>
      <c r="L19" s="72">
        <v>498.315</v>
      </c>
      <c r="M19" s="32">
        <f t="shared" ref="M19:M32" si="63">MAX(0,$L19-$K19)</f>
        <v>0</v>
      </c>
      <c r="N19" s="33">
        <f t="shared" ref="N19:N32" si="64">$M19/$M$33*100</f>
        <v>0</v>
      </c>
      <c r="O19" s="33">
        <f>N19</f>
        <v>0</v>
      </c>
      <c r="P19" s="34">
        <f t="shared" ref="P19:P32" si="65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537.43499999999995</v>
      </c>
      <c r="L20" s="72">
        <v>539.48500000000001</v>
      </c>
      <c r="M20" s="32">
        <f t="shared" si="63"/>
        <v>2.0500000000000682</v>
      </c>
      <c r="N20" s="33">
        <f t="shared" si="64"/>
        <v>1.5905528917027976</v>
      </c>
      <c r="O20" s="33">
        <f>SUM(N19:N20)</f>
        <v>1.5905528917027976</v>
      </c>
      <c r="P20" s="34">
        <f t="shared" si="65"/>
        <v>98.409447108297201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337.87</v>
      </c>
      <c r="L21" s="72">
        <v>348.82999999999998</v>
      </c>
      <c r="M21" s="32">
        <f t="shared" si="63"/>
        <v>10.95999999999998</v>
      </c>
      <c r="N21" s="33">
        <f t="shared" si="64"/>
        <v>8.5036388746644143</v>
      </c>
      <c r="O21" s="33">
        <f>SUM(N19:N21)</f>
        <v>10.094191766367212</v>
      </c>
      <c r="P21" s="34">
        <f t="shared" si="65"/>
        <v>89.905808233632783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302.46499999999997</v>
      </c>
      <c r="L22" s="72">
        <v>324.58499999999998</v>
      </c>
      <c r="M22" s="32">
        <f t="shared" si="63"/>
        <v>22.120000000000005</v>
      </c>
      <c r="N22" s="33">
        <f t="shared" si="64"/>
        <v>17.162453641202301</v>
      </c>
      <c r="O22" s="33">
        <f>SUM(N19:N22)</f>
        <v>27.256645407569515</v>
      </c>
      <c r="P22" s="34">
        <f t="shared" si="65"/>
        <v>72.743354592430478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264.25999999999999</v>
      </c>
      <c r="L23" s="72">
        <v>275.36500000000001</v>
      </c>
      <c r="M23" s="32">
        <f t="shared" si="63"/>
        <v>11.105000000000018</v>
      </c>
      <c r="N23" s="33">
        <f t="shared" si="64"/>
        <v>8.6161413962726883</v>
      </c>
      <c r="O23" s="33">
        <f>SUM(N19:N23)</f>
        <v>35.872786803842203</v>
      </c>
      <c r="P23" s="34">
        <f t="shared" si="65"/>
        <v>64.127213196157797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247.11500000000001</v>
      </c>
      <c r="L24" s="72">
        <v>266.30000000000001</v>
      </c>
      <c r="M24" s="32">
        <f t="shared" si="63"/>
        <v>19.185000000000002</v>
      </c>
      <c r="N24" s="33">
        <f t="shared" si="64"/>
        <v>14.885247427959591</v>
      </c>
      <c r="O24" s="33">
        <f>SUM(N19:N24)</f>
        <v>50.758034231801794</v>
      </c>
      <c r="P24" s="34">
        <f t="shared" si="65"/>
        <v>49.241965768198206</v>
      </c>
      <c r="Q24" s="35"/>
    </row>
    <row r="25">
      <c r="I25" s="29">
        <v>1.25</v>
      </c>
      <c r="J25" s="30">
        <v>425</v>
      </c>
      <c r="K25" s="72">
        <v>253.77000000000001</v>
      </c>
      <c r="L25" s="72">
        <v>263.69999999999999</v>
      </c>
      <c r="M25" s="32">
        <f t="shared" si="63"/>
        <v>9.9299999999999784</v>
      </c>
      <c r="N25" s="33">
        <f t="shared" si="64"/>
        <v>7.7044830315162054</v>
      </c>
      <c r="O25" s="33">
        <f>SUM(N19:N25)</f>
        <v>58.462517263317999</v>
      </c>
      <c r="P25" s="34">
        <f t="shared" si="65"/>
        <v>41.537482736682001</v>
      </c>
      <c r="Q25" s="35"/>
    </row>
    <row r="26">
      <c r="I26" s="29">
        <v>1.5</v>
      </c>
      <c r="J26" s="30">
        <v>355</v>
      </c>
      <c r="K26" s="72">
        <v>233.374</v>
      </c>
      <c r="L26" s="72">
        <v>247.815</v>
      </c>
      <c r="M26" s="32">
        <f t="shared" si="63"/>
        <v>14.441000000000003</v>
      </c>
      <c r="N26" s="33">
        <f t="shared" si="64"/>
        <v>11.204475272721631</v>
      </c>
      <c r="O26" s="33">
        <f>SUM(N19:N26)</f>
        <v>69.666992536039629</v>
      </c>
      <c r="P26" s="34">
        <f t="shared" si="65"/>
        <v>30.333007463960371</v>
      </c>
      <c r="Q26" s="35"/>
    </row>
    <row r="27">
      <c r="I27" s="29">
        <v>1.75</v>
      </c>
      <c r="J27" s="30">
        <v>300</v>
      </c>
      <c r="K27" s="72">
        <v>220.74799999999999</v>
      </c>
      <c r="L27" s="72">
        <v>233.33000000000001</v>
      </c>
      <c r="M27" s="32">
        <f t="shared" si="63"/>
        <v>12.582000000000022</v>
      </c>
      <c r="N27" s="33">
        <f t="shared" si="64"/>
        <v>9.7621153577580344</v>
      </c>
      <c r="O27" s="37">
        <f>SUM(N19:N27)</f>
        <v>79.429107893797664</v>
      </c>
      <c r="P27" s="34">
        <f t="shared" si="65"/>
        <v>20.570892106202336</v>
      </c>
      <c r="Q27" s="35"/>
    </row>
    <row r="28">
      <c r="I28" s="29">
        <v>2</v>
      </c>
      <c r="J28" s="30">
        <v>250</v>
      </c>
      <c r="K28" s="72">
        <v>222.608</v>
      </c>
      <c r="L28" s="72">
        <v>237.16399999999999</v>
      </c>
      <c r="M28" s="32">
        <f t="shared" si="63"/>
        <v>14.555999999999983</v>
      </c>
      <c r="N28" s="33">
        <f t="shared" si="64"/>
        <v>11.293701410548843</v>
      </c>
      <c r="O28" s="37">
        <f>SUM(N19:N28)</f>
        <v>90.722809304346512</v>
      </c>
      <c r="P28" s="34">
        <f t="shared" si="65"/>
        <v>9.2771906956534878</v>
      </c>
      <c r="Q28" s="35"/>
    </row>
    <row r="29">
      <c r="I29" s="29">
        <v>2.5</v>
      </c>
      <c r="J29" s="30">
        <v>180</v>
      </c>
      <c r="K29" s="72">
        <v>203.32400000000001</v>
      </c>
      <c r="L29" s="72">
        <v>212.89599999999999</v>
      </c>
      <c r="M29" s="32">
        <f t="shared" si="63"/>
        <v>9.5719999999999743</v>
      </c>
      <c r="N29" s="33">
        <f t="shared" si="64"/>
        <v>7.4267181850627475</v>
      </c>
      <c r="O29" s="37">
        <f>SUM(N19:N29)</f>
        <v>98.149527489409266</v>
      </c>
      <c r="P29" s="34">
        <f t="shared" si="65"/>
        <v>1.850472510590734</v>
      </c>
      <c r="Q29" s="35"/>
    </row>
    <row r="30">
      <c r="G30" s="1"/>
      <c r="I30" s="29">
        <v>3</v>
      </c>
      <c r="J30" s="30">
        <v>125</v>
      </c>
      <c r="K30" s="72">
        <v>190.58799999999999</v>
      </c>
      <c r="L30" s="72">
        <v>192.91999999999999</v>
      </c>
      <c r="M30" s="32">
        <f t="shared" si="63"/>
        <v>2.3319999999999936</v>
      </c>
      <c r="N30" s="33">
        <f t="shared" si="64"/>
        <v>1.8093508992442882</v>
      </c>
      <c r="O30" s="37">
        <f>SUM(N19:N30)</f>
        <v>99.958878388653559</v>
      </c>
      <c r="P30" s="34">
        <f t="shared" si="65"/>
        <v>0.041121611346440545</v>
      </c>
      <c r="Q30" s="35"/>
    </row>
    <row r="31">
      <c r="G31" s="1"/>
      <c r="I31" s="29">
        <v>4</v>
      </c>
      <c r="J31" s="30">
        <v>63</v>
      </c>
      <c r="K31" s="72">
        <v>178.69999999999999</v>
      </c>
      <c r="L31" s="72">
        <v>178.738</v>
      </c>
      <c r="M31" s="32">
        <f t="shared" si="63"/>
        <v>0.038000000000010914</v>
      </c>
      <c r="N31" s="33">
        <f t="shared" si="64"/>
        <v>0.029483419455961786</v>
      </c>
      <c r="O31" s="37">
        <f>SUM(N19:N31)</f>
        <v>99.988361808109516</v>
      </c>
      <c r="P31" s="34">
        <f t="shared" si="65"/>
        <v>0.01163819189048354</v>
      </c>
      <c r="Q31" s="35"/>
    </row>
    <row r="32" ht="15.75">
      <c r="G32" s="1"/>
      <c r="I32" s="38" t="s">
        <v>41</v>
      </c>
      <c r="J32" s="39">
        <v>0</v>
      </c>
      <c r="K32" s="73">
        <v>292.73500000000001</v>
      </c>
      <c r="L32" s="73">
        <v>292.75</v>
      </c>
      <c r="M32" s="32">
        <f t="shared" si="63"/>
        <v>0.014999999999986358</v>
      </c>
      <c r="N32" s="33">
        <f t="shared" si="64"/>
        <v>0.011638191890497303</v>
      </c>
      <c r="O32" s="37">
        <f>SUM(N19:N32)</f>
        <v>100.00000000000001</v>
      </c>
      <c r="P32" s="34">
        <f t="shared" si="65"/>
        <v>0</v>
      </c>
      <c r="Q32" s="35"/>
    </row>
    <row r="33" ht="15.75">
      <c r="G33" s="1"/>
      <c r="I33" s="41" t="s">
        <v>42</v>
      </c>
      <c r="J33" s="42"/>
      <c r="K33" s="42"/>
      <c r="L33" s="43"/>
      <c r="M33" s="44">
        <f>SUM(M19:M32)</f>
        <v>128.88600000000002</v>
      </c>
      <c r="N33" s="45" t="s">
        <v>14</v>
      </c>
      <c r="O33" s="45"/>
      <c r="P33" s="46"/>
      <c r="Q33" s="47"/>
    </row>
    <row r="34">
      <c r="F34" s="1"/>
      <c r="G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F35" s="1"/>
      <c r="G35" s="1"/>
      <c r="I35" s="52" t="s">
        <v>43</v>
      </c>
      <c r="J35" s="53"/>
      <c r="K35" s="53"/>
      <c r="L35" s="54"/>
      <c r="M35" s="55">
        <f>100-(M33/L17*100)</f>
        <v>0.028699301133215727</v>
      </c>
      <c r="N35" s="17" t="s">
        <v>44</v>
      </c>
      <c r="O35" s="17"/>
      <c r="P35" s="22"/>
      <c r="Q35" s="20"/>
    </row>
    <row r="36">
      <c r="F36" s="1"/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F37" s="1"/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  <c r="G41" s="1"/>
    </row>
    <row r="42" ht="14.25">
      <c r="F42" s="1"/>
      <c r="G42" s="1"/>
    </row>
    <row r="43" ht="14.25">
      <c r="F43" s="1"/>
      <c r="G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750017-000C-4DAA-9FED-00F600B5006F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F3005A-0048-45C2-B092-000E001F006C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3">
    <outlinePr applyStyles="0" summaryBelow="1" summaryRight="1" showOutlineSymbols="1"/>
    <pageSetUpPr autoPageBreaks="1" fitToPage="0"/>
  </sheetPr>
  <sheetViews>
    <sheetView topLeftCell="A16" zoomScale="100" workbookViewId="0">
      <selection activeCell="O15" activeCellId="0" sqref="O15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72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150.79599999999999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34.747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116.04899999999999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402.58499999999998</v>
      </c>
      <c r="L19" s="72">
        <v>402.58999999999997</v>
      </c>
      <c r="M19" s="32">
        <f t="shared" ref="M19:M32" si="66">MAX(0,$L19-$K19)</f>
        <v>0.0049999999999954525</v>
      </c>
      <c r="N19" s="33">
        <f t="shared" ref="N19:N32" si="67">$M19/$M$33*100</f>
        <v>0.0043191693373491134</v>
      </c>
      <c r="O19" s="33">
        <f>N19</f>
        <v>0.0043191693373491134</v>
      </c>
      <c r="P19" s="34">
        <f t="shared" ref="P19:P32" si="68">100-$O19</f>
        <v>99.99568083066265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367.27499999999998</v>
      </c>
      <c r="L20" s="72">
        <v>369.88</v>
      </c>
      <c r="M20" s="32">
        <f t="shared" si="66"/>
        <v>2.6050000000000182</v>
      </c>
      <c r="N20" s="33">
        <f t="shared" si="67"/>
        <v>2.2502872247609504</v>
      </c>
      <c r="O20" s="33">
        <f>SUM(N19:N20)</f>
        <v>2.2546063940982997</v>
      </c>
      <c r="P20" s="34">
        <f t="shared" si="68"/>
        <v>97.745393605901697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342.86000000000001</v>
      </c>
      <c r="L21" s="72">
        <v>352.79500000000002</v>
      </c>
      <c r="M21" s="32">
        <f t="shared" si="66"/>
        <v>9.9350000000000023</v>
      </c>
      <c r="N21" s="33">
        <f t="shared" si="67"/>
        <v>8.5821894733204953</v>
      </c>
      <c r="O21" s="33">
        <f>SUM(N19:N21)</f>
        <v>10.836795867418795</v>
      </c>
      <c r="P21" s="34">
        <f t="shared" si="68"/>
        <v>89.1632041325812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290.19499999999999</v>
      </c>
      <c r="L22" s="72">
        <v>317.36000000000001</v>
      </c>
      <c r="M22" s="32">
        <f t="shared" si="66"/>
        <v>27.16500000000002</v>
      </c>
      <c r="N22" s="33">
        <f t="shared" si="67"/>
        <v>23.466047009839087</v>
      </c>
      <c r="O22" s="33">
        <f>SUM(N19:N22)</f>
        <v>34.302842877257881</v>
      </c>
      <c r="P22" s="34">
        <f t="shared" si="68"/>
        <v>65.697157122742112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265.10000000000002</v>
      </c>
      <c r="L23" s="72">
        <v>279.89999999999998</v>
      </c>
      <c r="M23" s="32">
        <f t="shared" si="66"/>
        <v>14.799999999999955</v>
      </c>
      <c r="N23" s="33">
        <f t="shared" si="67"/>
        <v>12.784741238564962</v>
      </c>
      <c r="O23" s="33">
        <f>SUM(N19:N23)</f>
        <v>47.087584115822843</v>
      </c>
      <c r="P23" s="34">
        <f t="shared" si="68"/>
        <v>52.912415884177157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246.59999999999999</v>
      </c>
      <c r="L24" s="72">
        <v>269.56999999999999</v>
      </c>
      <c r="M24" s="32">
        <f t="shared" si="66"/>
        <v>22.969999999999999</v>
      </c>
      <c r="N24" s="33">
        <f t="shared" si="67"/>
        <v>19.84226393579987</v>
      </c>
      <c r="O24" s="33">
        <f>SUM(N19:N24)</f>
        <v>66.929848051622713</v>
      </c>
      <c r="P24" s="34">
        <f t="shared" si="68"/>
        <v>33.070151948377287</v>
      </c>
      <c r="Q24" s="35"/>
    </row>
    <row r="25">
      <c r="I25" s="29">
        <v>1.25</v>
      </c>
      <c r="J25" s="30">
        <v>425</v>
      </c>
      <c r="K25" s="72">
        <v>277.14999999999998</v>
      </c>
      <c r="L25" s="72">
        <v>288.39999999999998</v>
      </c>
      <c r="M25" s="32">
        <f t="shared" si="66"/>
        <v>11.25</v>
      </c>
      <c r="N25" s="33">
        <f t="shared" si="67"/>
        <v>9.7181310090443418</v>
      </c>
      <c r="O25" s="33">
        <f>SUM(N19:N25)</f>
        <v>76.647979060667055</v>
      </c>
      <c r="P25" s="34">
        <f t="shared" si="68"/>
        <v>23.352020939332945</v>
      </c>
      <c r="Q25" s="35"/>
    </row>
    <row r="26">
      <c r="I26" s="29">
        <v>1.5</v>
      </c>
      <c r="J26" s="30">
        <v>355</v>
      </c>
      <c r="K26" s="72">
        <v>223.87200000000001</v>
      </c>
      <c r="L26" s="72">
        <v>236.06800000000001</v>
      </c>
      <c r="M26" s="32">
        <f t="shared" si="66"/>
        <v>12.195999999999998</v>
      </c>
      <c r="N26" s="33">
        <f t="shared" si="67"/>
        <v>10.535317847671537</v>
      </c>
      <c r="O26" s="33">
        <f>SUM(N19:N26)</f>
        <v>87.18329690833859</v>
      </c>
      <c r="P26" s="34">
        <f t="shared" si="68"/>
        <v>12.81670309166141</v>
      </c>
      <c r="Q26" s="35"/>
    </row>
    <row r="27">
      <c r="I27" s="29">
        <v>1.75</v>
      </c>
      <c r="J27" s="30">
        <v>300</v>
      </c>
      <c r="K27" s="72">
        <v>224.69399999999999</v>
      </c>
      <c r="L27" s="72">
        <v>230.87799999999999</v>
      </c>
      <c r="M27" s="32">
        <f t="shared" si="66"/>
        <v>6.1839999999999975</v>
      </c>
      <c r="N27" s="33">
        <f t="shared" si="67"/>
        <v>5.3419486364382394</v>
      </c>
      <c r="O27" s="37">
        <f>SUM(N19:N27)</f>
        <v>92.525245544776823</v>
      </c>
      <c r="P27" s="34">
        <f t="shared" si="68"/>
        <v>7.4747544552231773</v>
      </c>
      <c r="Q27" s="35"/>
    </row>
    <row r="28">
      <c r="I28" s="29">
        <v>2</v>
      </c>
      <c r="J28" s="30">
        <v>250</v>
      </c>
      <c r="K28" s="72">
        <v>219.39400000000001</v>
      </c>
      <c r="L28" s="72">
        <v>224.81999999999999</v>
      </c>
      <c r="M28" s="32">
        <f t="shared" si="66"/>
        <v>5.4259999999999877</v>
      </c>
      <c r="N28" s="33">
        <f t="shared" si="67"/>
        <v>4.6871625648955098</v>
      </c>
      <c r="O28" s="37">
        <f>SUM(N19:N28)</f>
        <v>97.212408109672339</v>
      </c>
      <c r="P28" s="34">
        <f t="shared" si="68"/>
        <v>2.7875918903276613</v>
      </c>
      <c r="Q28" s="35"/>
    </row>
    <row r="29">
      <c r="D29" s="1"/>
      <c r="I29" s="29">
        <v>2.5</v>
      </c>
      <c r="J29" s="30">
        <v>180</v>
      </c>
      <c r="K29" s="72">
        <v>209.488</v>
      </c>
      <c r="L29" s="72">
        <v>212.00800000000001</v>
      </c>
      <c r="M29" s="32">
        <f t="shared" si="66"/>
        <v>2.5200000000000102</v>
      </c>
      <c r="N29" s="33">
        <f t="shared" si="67"/>
        <v>2.1768613460259418</v>
      </c>
      <c r="O29" s="37">
        <f>SUM(N19:N29)</f>
        <v>99.389269455698283</v>
      </c>
      <c r="P29" s="34">
        <f t="shared" si="68"/>
        <v>0.6107305443017168</v>
      </c>
      <c r="Q29" s="35"/>
    </row>
    <row r="30">
      <c r="D30" s="1"/>
      <c r="I30" s="29">
        <v>3</v>
      </c>
      <c r="J30" s="30">
        <v>125</v>
      </c>
      <c r="K30" s="72">
        <v>187.154</v>
      </c>
      <c r="L30" s="72">
        <v>187.83600000000001</v>
      </c>
      <c r="M30" s="32">
        <f t="shared" si="66"/>
        <v>0.68200000000001637</v>
      </c>
      <c r="N30" s="33">
        <f t="shared" si="67"/>
        <v>0.58913469761496895</v>
      </c>
      <c r="O30" s="37">
        <f>SUM(N19:N30)</f>
        <v>99.978404153313249</v>
      </c>
      <c r="P30" s="34">
        <f t="shared" si="68"/>
        <v>0.021595846686750519</v>
      </c>
      <c r="Q30" s="35"/>
    </row>
    <row r="31">
      <c r="D31" s="1"/>
      <c r="I31" s="29">
        <v>4</v>
      </c>
      <c r="J31" s="30">
        <v>63</v>
      </c>
      <c r="K31" s="72">
        <v>191.30600000000001</v>
      </c>
      <c r="L31" s="72">
        <v>191.32599999999999</v>
      </c>
      <c r="M31" s="32">
        <f t="shared" si="66"/>
        <v>0.01999999999998181</v>
      </c>
      <c r="N31" s="33">
        <f t="shared" si="67"/>
        <v>0.017276677349396453</v>
      </c>
      <c r="O31" s="37">
        <f>SUM(N19:N31)</f>
        <v>99.99568083066265</v>
      </c>
      <c r="P31" s="34">
        <f t="shared" si="68"/>
        <v>0.0043191693373501039</v>
      </c>
      <c r="Q31" s="35"/>
    </row>
    <row r="32" ht="15.75">
      <c r="D32" s="1"/>
      <c r="I32" s="38" t="s">
        <v>41</v>
      </c>
      <c r="J32" s="39">
        <v>0</v>
      </c>
      <c r="K32" s="73">
        <v>296.36500000000001</v>
      </c>
      <c r="L32" s="73">
        <v>296.37</v>
      </c>
      <c r="M32" s="32">
        <f t="shared" si="66"/>
        <v>0.0049999999999954525</v>
      </c>
      <c r="N32" s="33">
        <f t="shared" si="67"/>
        <v>0.0043191693373491134</v>
      </c>
      <c r="O32" s="37">
        <f>SUM(N19:N32)</f>
        <v>100</v>
      </c>
      <c r="P32" s="34">
        <f t="shared" si="68"/>
        <v>0</v>
      </c>
      <c r="Q32" s="35"/>
    </row>
    <row r="33" ht="15.75">
      <c r="D33" s="1"/>
      <c r="I33" s="41" t="s">
        <v>42</v>
      </c>
      <c r="J33" s="42"/>
      <c r="K33" s="42"/>
      <c r="L33" s="43"/>
      <c r="M33" s="44">
        <f>SUM(M19:M32)</f>
        <v>115.76299999999998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0.24644762126344233</v>
      </c>
      <c r="N35" s="17" t="s">
        <v>44</v>
      </c>
      <c r="O35" s="17"/>
      <c r="P35" s="22"/>
      <c r="Q35" s="20"/>
    </row>
    <row r="36">
      <c r="D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</row>
    <row r="42" ht="14.25">
      <c r="D42" s="1"/>
    </row>
    <row r="47" ht="14.25">
      <c r="G47" s="1"/>
    </row>
    <row r="48" ht="14.25">
      <c r="G48" s="1"/>
    </row>
    <row r="49" ht="14.25">
      <c r="G49" s="1"/>
    </row>
    <row r="50" ht="14.25">
      <c r="G50" s="1"/>
    </row>
    <row r="51" ht="14.25">
      <c r="G51" s="1"/>
    </row>
    <row r="52" ht="14.25">
      <c r="G52" s="1"/>
    </row>
    <row r="53" ht="14.25">
      <c r="G53" s="1"/>
    </row>
    <row r="54" ht="14.25">
      <c r="G54" s="1"/>
    </row>
    <row r="55" ht="14.25">
      <c r="G55" s="1"/>
    </row>
    <row r="56" ht="14.25">
      <c r="G56" s="1"/>
    </row>
    <row r="57" ht="14.25">
      <c r="G57" s="1"/>
    </row>
    <row r="58" ht="14.25">
      <c r="G58" s="1"/>
    </row>
    <row r="59" ht="14.25">
      <c r="G59" s="1"/>
    </row>
    <row r="60" ht="14.25">
      <c r="G60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7C0004-0095-4CD5-85D5-002400060020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70001-005E-4958-AA70-00CF002C00E3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2">
    <outlinePr applyStyles="0" summaryBelow="1" summaryRight="1" showOutlineSymbols="1"/>
    <pageSetUpPr autoPageBreaks="1" fitToPage="0"/>
  </sheetPr>
  <sheetViews>
    <sheetView topLeftCell="A30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73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153.304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118.554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498.30000000000001</v>
      </c>
      <c r="L19" s="72">
        <v>498.30500000000001</v>
      </c>
      <c r="M19" s="32">
        <f t="shared" ref="M19:M32" si="69">MAX(0,$L19-$K19)</f>
        <v>0.0049999999999954525</v>
      </c>
      <c r="N19" s="33">
        <f t="shared" ref="N19:N32" si="70">$M19/$M$33*100</f>
        <v>0.0042174873897088657</v>
      </c>
      <c r="O19" s="33">
        <f>N19</f>
        <v>0.0042174873897088657</v>
      </c>
      <c r="P19" s="34">
        <f t="shared" ref="P19:P32" si="71">100-$O19</f>
        <v>99.99578251261029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537.43499999999995</v>
      </c>
      <c r="L20" s="72">
        <v>538.24000000000001</v>
      </c>
      <c r="M20" s="32">
        <f t="shared" si="69"/>
        <v>0.80500000000006366</v>
      </c>
      <c r="N20" s="33">
        <f t="shared" si="70"/>
        <v>0.67901546974379867</v>
      </c>
      <c r="O20" s="33">
        <f>SUM(N19:N20)</f>
        <v>0.68323295713350751</v>
      </c>
      <c r="P20" s="34">
        <f t="shared" si="71"/>
        <v>99.316767042866488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337.86000000000001</v>
      </c>
      <c r="L21" s="72">
        <v>342.73000000000002</v>
      </c>
      <c r="M21" s="32">
        <f t="shared" si="69"/>
        <v>4.8700000000000045</v>
      </c>
      <c r="N21" s="33">
        <f t="shared" si="70"/>
        <v>4.107832717580175</v>
      </c>
      <c r="O21" s="33">
        <f>SUM(N19:N21)</f>
        <v>4.7910656747136828</v>
      </c>
      <c r="P21" s="34">
        <f t="shared" si="71"/>
        <v>95.208934325286322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302.46499999999997</v>
      </c>
      <c r="L22" s="72">
        <v>315.94999999999999</v>
      </c>
      <c r="M22" s="32">
        <f t="shared" si="69"/>
        <v>13.485000000000014</v>
      </c>
      <c r="N22" s="33">
        <f t="shared" si="70"/>
        <v>11.374563490055166</v>
      </c>
      <c r="O22" s="33">
        <f>SUM(N19:N22)</f>
        <v>16.165629164768848</v>
      </c>
      <c r="P22" s="34">
        <f t="shared" si="71"/>
        <v>83.834370835231155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264.30500000000001</v>
      </c>
      <c r="L23" s="72">
        <v>275.255</v>
      </c>
      <c r="M23" s="32">
        <f t="shared" si="69"/>
        <v>10.949999999999989</v>
      </c>
      <c r="N23" s="33">
        <f t="shared" si="70"/>
        <v>9.2362973834708075</v>
      </c>
      <c r="O23" s="33">
        <f>SUM(N19:N23)</f>
        <v>25.401926548239658</v>
      </c>
      <c r="P23" s="34">
        <f t="shared" si="71"/>
        <v>74.598073451760342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247.08500000000001</v>
      </c>
      <c r="L24" s="72">
        <v>270.87</v>
      </c>
      <c r="M24" s="32">
        <f t="shared" si="69"/>
        <v>23.784999999999997</v>
      </c>
      <c r="N24" s="33">
        <f t="shared" si="70"/>
        <v>20.06258751286332</v>
      </c>
      <c r="O24" s="33">
        <f>SUM(N19:N24)</f>
        <v>45.464514061102975</v>
      </c>
      <c r="P24" s="34">
        <f t="shared" si="71"/>
        <v>54.535485938897025</v>
      </c>
      <c r="Q24" s="35"/>
    </row>
    <row r="25">
      <c r="I25" s="29">
        <v>1.25</v>
      </c>
      <c r="J25" s="30">
        <v>425</v>
      </c>
      <c r="K25" s="72">
        <v>253.72999999999999</v>
      </c>
      <c r="L25" s="72">
        <v>268.11000000000001</v>
      </c>
      <c r="M25" s="32">
        <f t="shared" si="69"/>
        <v>14.380000000000024</v>
      </c>
      <c r="N25" s="33">
        <f t="shared" si="70"/>
        <v>12.129493732813749</v>
      </c>
      <c r="O25" s="33">
        <f>SUM(N19:N25)</f>
        <v>57.594007793916724</v>
      </c>
      <c r="P25" s="34">
        <f t="shared" si="71"/>
        <v>42.405992206083276</v>
      </c>
      <c r="Q25" s="35"/>
    </row>
    <row r="26">
      <c r="I26" s="29">
        <v>1.5</v>
      </c>
      <c r="J26" s="30">
        <v>355</v>
      </c>
      <c r="K26" s="72">
        <v>233.38399999999999</v>
      </c>
      <c r="L26" s="72">
        <v>251.25999999999999</v>
      </c>
      <c r="M26" s="32">
        <f t="shared" si="69"/>
        <v>17.876000000000005</v>
      </c>
      <c r="N26" s="33">
        <f t="shared" si="70"/>
        <v>15.078360915700856</v>
      </c>
      <c r="O26" s="33">
        <f>SUM(N19:N26)</f>
        <v>72.672368709617587</v>
      </c>
      <c r="P26" s="34">
        <f t="shared" si="71"/>
        <v>27.327631290382413</v>
      </c>
      <c r="Q26" s="35"/>
    </row>
    <row r="27">
      <c r="I27" s="29">
        <v>1.75</v>
      </c>
      <c r="J27" s="30">
        <v>300</v>
      </c>
      <c r="K27" s="72">
        <v>220.73599999999999</v>
      </c>
      <c r="L27" s="72">
        <v>233.99600000000001</v>
      </c>
      <c r="M27" s="32">
        <f t="shared" si="69"/>
        <v>13.260000000000019</v>
      </c>
      <c r="N27" s="33">
        <f t="shared" si="70"/>
        <v>11.184776557518102</v>
      </c>
      <c r="O27" s="37">
        <f>SUM(N19:N27)</f>
        <v>83.857145267135692</v>
      </c>
      <c r="P27" s="34">
        <f t="shared" si="71"/>
        <v>16.142854732864308</v>
      </c>
      <c r="Q27" s="35"/>
    </row>
    <row r="28">
      <c r="I28" s="29">
        <v>2</v>
      </c>
      <c r="J28" s="30">
        <v>250</v>
      </c>
      <c r="K28" s="72">
        <v>222.63200000000001</v>
      </c>
      <c r="L28" s="72">
        <v>234.83199999999999</v>
      </c>
      <c r="M28" s="32">
        <f t="shared" si="69"/>
        <v>12.199999999999989</v>
      </c>
      <c r="N28" s="33">
        <f t="shared" si="70"/>
        <v>10.290669230898983</v>
      </c>
      <c r="O28" s="37">
        <f>SUM(N19:N28)</f>
        <v>94.147814498034677</v>
      </c>
      <c r="P28" s="34">
        <f t="shared" si="71"/>
        <v>5.8521855019653231</v>
      </c>
      <c r="Q28" s="35"/>
    </row>
    <row r="29">
      <c r="I29" s="29">
        <v>2.5</v>
      </c>
      <c r="J29" s="30">
        <v>180</v>
      </c>
      <c r="K29" s="72">
        <v>203.346</v>
      </c>
      <c r="L29" s="72">
        <v>209.33199999999999</v>
      </c>
      <c r="M29" s="32">
        <f t="shared" si="69"/>
        <v>5.98599999999999</v>
      </c>
      <c r="N29" s="33">
        <f t="shared" si="70"/>
        <v>5.0491759029640377</v>
      </c>
      <c r="O29" s="37">
        <f>SUM(N19:N29)</f>
        <v>99.196990400998715</v>
      </c>
      <c r="P29" s="34">
        <f t="shared" si="71"/>
        <v>0.80300959900128532</v>
      </c>
      <c r="Q29" s="35"/>
    </row>
    <row r="30">
      <c r="I30" s="29">
        <v>3</v>
      </c>
      <c r="J30" s="30">
        <v>125</v>
      </c>
      <c r="K30" s="72">
        <v>190.59</v>
      </c>
      <c r="L30" s="72">
        <v>191.542</v>
      </c>
      <c r="M30" s="32">
        <f t="shared" si="69"/>
        <v>0.95199999999999818</v>
      </c>
      <c r="N30" s="33">
        <f t="shared" si="70"/>
        <v>0.80300959900129687</v>
      </c>
      <c r="O30" s="37">
        <f>SUM(N19:N30)</f>
        <v>100.00000000000001</v>
      </c>
      <c r="P30" s="34">
        <f t="shared" si="71"/>
        <v>-1.4210854715202004e-14</v>
      </c>
      <c r="Q30" s="35"/>
    </row>
    <row r="31">
      <c r="F31" s="1"/>
      <c r="I31" s="29">
        <v>4</v>
      </c>
      <c r="J31" s="30">
        <v>63</v>
      </c>
      <c r="K31" s="72">
        <v>178.702</v>
      </c>
      <c r="L31" s="72">
        <v>178.672</v>
      </c>
      <c r="M31" s="32">
        <f t="shared" si="69"/>
        <v>0</v>
      </c>
      <c r="N31" s="33">
        <f t="shared" si="70"/>
        <v>0</v>
      </c>
      <c r="O31" s="37">
        <f>SUM(N19:N31)</f>
        <v>100.00000000000001</v>
      </c>
      <c r="P31" s="34">
        <f t="shared" si="71"/>
        <v>-1.4210854715202004e-14</v>
      </c>
      <c r="Q31" s="35"/>
    </row>
    <row r="32" ht="15.75">
      <c r="F32" s="1"/>
      <c r="I32" s="38" t="s">
        <v>41</v>
      </c>
      <c r="J32" s="39">
        <v>0</v>
      </c>
      <c r="K32" s="73">
        <v>292.69499999999999</v>
      </c>
      <c r="L32" s="73">
        <v>292.69499999999999</v>
      </c>
      <c r="M32" s="32">
        <f t="shared" si="69"/>
        <v>0</v>
      </c>
      <c r="N32" s="33">
        <f t="shared" si="70"/>
        <v>0</v>
      </c>
      <c r="O32" s="37">
        <f>SUM(N19:N32)</f>
        <v>100.00000000000001</v>
      </c>
      <c r="P32" s="34">
        <f t="shared" si="71"/>
        <v>-1.4210854715202004e-14</v>
      </c>
      <c r="Q32" s="35"/>
    </row>
    <row r="33" ht="15.75">
      <c r="F33" s="1"/>
      <c r="I33" s="41" t="s">
        <v>42</v>
      </c>
      <c r="J33" s="42"/>
      <c r="K33" s="42"/>
      <c r="L33" s="43"/>
      <c r="M33" s="44">
        <f>SUM(M19:M32)</f>
        <v>118.55400000000009</v>
      </c>
      <c r="N33" s="45" t="s">
        <v>14</v>
      </c>
      <c r="O33" s="45"/>
      <c r="P33" s="46"/>
      <c r="Q33" s="47"/>
    </row>
    <row r="34">
      <c r="F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F35" s="1"/>
      <c r="I35" s="52" t="s">
        <v>43</v>
      </c>
      <c r="J35" s="53"/>
      <c r="K35" s="53"/>
      <c r="L35" s="54"/>
      <c r="M35" s="55">
        <f>100-(M33/L17*100)</f>
        <v>-7.1054273576010019e-14</v>
      </c>
      <c r="N35" s="17" t="s">
        <v>44</v>
      </c>
      <c r="O35" s="17"/>
      <c r="P35" s="22"/>
      <c r="Q35" s="20"/>
    </row>
    <row r="36">
      <c r="F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F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  <c r="H41" s="1"/>
    </row>
    <row r="42" ht="14.25">
      <c r="F42" s="1"/>
      <c r="H42" s="1"/>
    </row>
    <row r="43" ht="14.25">
      <c r="F43" s="1"/>
      <c r="H43" s="1"/>
    </row>
    <row r="44" ht="14.25">
      <c r="F44" s="1"/>
      <c r="H44" s="1"/>
    </row>
    <row r="45" ht="14.25">
      <c r="H45" s="1"/>
    </row>
    <row r="46" ht="14.25">
      <c r="H46" s="1"/>
    </row>
    <row r="47" ht="14.25">
      <c r="H47" s="1"/>
    </row>
    <row r="48" ht="14.25">
      <c r="H48" s="1"/>
    </row>
    <row r="49" ht="14.25">
      <c r="H49" s="1"/>
    </row>
    <row r="50" ht="14.25">
      <c r="H50" s="1"/>
    </row>
    <row r="51" ht="14.25">
      <c r="H51" s="1"/>
    </row>
    <row r="52" ht="14.25">
      <c r="H52" s="1"/>
    </row>
    <row r="53" ht="14.25">
      <c r="H53" s="1"/>
    </row>
    <row r="54" ht="14.25">
      <c r="H5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700033-00F2-4604-8CEB-00DB00F80014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AA00C7-0064-4A8A-A40D-000A00420011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1">
    <outlinePr applyStyles="0" summaryBelow="1" summaryRight="1" showOutlineSymbols="1"/>
    <pageSetUpPr autoPageBreaks="1" fitToPage="0"/>
  </sheetPr>
  <sheetViews>
    <sheetView topLeftCell="A12" zoomScale="100" workbookViewId="0">
      <selection activeCell="L29" activeCellId="0" sqref="L2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74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154.63800000000001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34.753999999999998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119.88400000000001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402.57999999999998</v>
      </c>
      <c r="L19" s="72">
        <v>402.58499999999998</v>
      </c>
      <c r="M19" s="32">
        <f t="shared" ref="M19:M32" si="72">MAX(0,$L19-$K19)</f>
        <v>0.0049999999999954525</v>
      </c>
      <c r="N19" s="33">
        <f t="shared" ref="N19:N32" si="73">$M19/$M$33*100</f>
        <v>0.0041722992706782949</v>
      </c>
      <c r="O19" s="33">
        <f>N19</f>
        <v>0.0041722992706782949</v>
      </c>
      <c r="P19" s="34">
        <f t="shared" ref="P19:P32" si="74">100-$O19</f>
        <v>99.995827700729322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367.26499999999999</v>
      </c>
      <c r="L20" s="72">
        <v>368.01499999999999</v>
      </c>
      <c r="M20" s="32">
        <f t="shared" si="72"/>
        <v>0.75</v>
      </c>
      <c r="N20" s="33">
        <f t="shared" si="73"/>
        <v>0.62584489060231352</v>
      </c>
      <c r="O20" s="33">
        <f>SUM(N19:N20)</f>
        <v>0.63001718987299182</v>
      </c>
      <c r="P20" s="34">
        <f t="shared" si="74"/>
        <v>99.369982810127013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342.87</v>
      </c>
      <c r="L21" s="72">
        <v>352.63499999999999</v>
      </c>
      <c r="M21" s="32">
        <f t="shared" si="72"/>
        <v>9.7649999999999864</v>
      </c>
      <c r="N21" s="33">
        <f t="shared" si="73"/>
        <v>8.1485004756421091</v>
      </c>
      <c r="O21" s="33">
        <f>SUM(N19:N21)</f>
        <v>8.7785176655151016</v>
      </c>
      <c r="P21" s="34">
        <f t="shared" si="74"/>
        <v>91.221482334484904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290.16500000000002</v>
      </c>
      <c r="L22" s="72">
        <v>327.09500000000003</v>
      </c>
      <c r="M22" s="32">
        <f t="shared" si="72"/>
        <v>36.930000000000007</v>
      </c>
      <c r="N22" s="33">
        <f t="shared" si="73"/>
        <v>30.816602413257922</v>
      </c>
      <c r="O22" s="33">
        <f>SUM(N19:N22)</f>
        <v>39.595120078773022</v>
      </c>
      <c r="P22" s="34">
        <f t="shared" si="74"/>
        <v>60.404879921226978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265.11000000000001</v>
      </c>
      <c r="L23" s="72">
        <v>285.38499999999999</v>
      </c>
      <c r="M23" s="32">
        <f t="shared" si="72"/>
        <v>20.274999999999977</v>
      </c>
      <c r="N23" s="33">
        <f t="shared" si="73"/>
        <v>16.918673542615856</v>
      </c>
      <c r="O23" s="33">
        <f>SUM(N19:N23)</f>
        <v>56.513793621388878</v>
      </c>
      <c r="P23" s="34">
        <f t="shared" si="74"/>
        <v>43.486206378611122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246.63</v>
      </c>
      <c r="L24" s="72">
        <v>263.75</v>
      </c>
      <c r="M24" s="32">
        <f t="shared" si="72"/>
        <v>17.120000000000005</v>
      </c>
      <c r="N24" s="33">
        <f t="shared" si="73"/>
        <v>14.28595270281548</v>
      </c>
      <c r="O24" s="33">
        <f>SUM(N19:N24)</f>
        <v>70.799746324204364</v>
      </c>
      <c r="P24" s="34">
        <f t="shared" si="74"/>
        <v>29.200253675795636</v>
      </c>
      <c r="Q24" s="35"/>
    </row>
    <row r="25">
      <c r="I25" s="29">
        <v>1.25</v>
      </c>
      <c r="J25" s="30">
        <v>425</v>
      </c>
      <c r="K25" s="72">
        <v>277.18000000000001</v>
      </c>
      <c r="L25" s="72">
        <v>283.84500000000003</v>
      </c>
      <c r="M25" s="32">
        <f t="shared" si="72"/>
        <v>6.6650000000000205</v>
      </c>
      <c r="N25" s="33">
        <f t="shared" si="73"/>
        <v>5.5616749278192428</v>
      </c>
      <c r="O25" s="33">
        <f>SUM(N19:N25)</f>
        <v>76.361421252023604</v>
      </c>
      <c r="P25" s="34">
        <f t="shared" si="74"/>
        <v>23.638578747976396</v>
      </c>
      <c r="Q25" s="35"/>
    </row>
    <row r="26">
      <c r="I26" s="29">
        <v>1.5</v>
      </c>
      <c r="J26" s="30">
        <v>355</v>
      </c>
      <c r="K26" s="72">
        <v>223.86799999999999</v>
      </c>
      <c r="L26" s="72">
        <v>233.09999999999999</v>
      </c>
      <c r="M26" s="32">
        <f t="shared" si="72"/>
        <v>9.2319999999999993</v>
      </c>
      <c r="N26" s="33">
        <f t="shared" si="73"/>
        <v>7.7037333733874096</v>
      </c>
      <c r="O26" s="33">
        <f>SUM(N19:N26)</f>
        <v>84.065154625411012</v>
      </c>
      <c r="P26" s="34">
        <f t="shared" si="74"/>
        <v>15.934845374588988</v>
      </c>
      <c r="Q26" s="35"/>
    </row>
    <row r="27">
      <c r="I27" s="29">
        <v>1.75</v>
      </c>
      <c r="J27" s="30">
        <v>300</v>
      </c>
      <c r="K27" s="72">
        <v>224.69200000000001</v>
      </c>
      <c r="L27" s="72">
        <v>231.03</v>
      </c>
      <c r="M27" s="32">
        <f t="shared" si="72"/>
        <v>6.3379999999999939</v>
      </c>
      <c r="N27" s="33">
        <f t="shared" si="73"/>
        <v>5.2888065555166115</v>
      </c>
      <c r="O27" s="37">
        <f>SUM(N19:N27)</f>
        <v>89.353961180927627</v>
      </c>
      <c r="P27" s="34">
        <f t="shared" si="74"/>
        <v>10.646038819072373</v>
      </c>
      <c r="Q27" s="35"/>
    </row>
    <row r="28">
      <c r="I28" s="29">
        <v>2</v>
      </c>
      <c r="J28" s="30">
        <v>250</v>
      </c>
      <c r="K28" s="72">
        <v>219.33000000000001</v>
      </c>
      <c r="L28" s="72">
        <v>226.40199999999999</v>
      </c>
      <c r="M28" s="32">
        <f t="shared" si="72"/>
        <v>7.0719999999999743</v>
      </c>
      <c r="N28" s="33">
        <f t="shared" si="73"/>
        <v>5.901300088452726</v>
      </c>
      <c r="O28" s="37">
        <f>SUM(N19:N28)</f>
        <v>95.255261269380355</v>
      </c>
      <c r="P28" s="34">
        <f t="shared" si="74"/>
        <v>4.7447387306196447</v>
      </c>
      <c r="Q28" s="35"/>
    </row>
    <row r="29">
      <c r="I29" s="29">
        <v>2.5</v>
      </c>
      <c r="J29" s="30">
        <v>180</v>
      </c>
      <c r="K29" s="72">
        <v>209.49000000000001</v>
      </c>
      <c r="L29" s="72">
        <v>213.88200000000001</v>
      </c>
      <c r="M29" s="32">
        <f t="shared" si="72"/>
        <v>4.3919999999999959</v>
      </c>
      <c r="N29" s="33">
        <f t="shared" si="73"/>
        <v>3.6649476793671441</v>
      </c>
      <c r="O29" s="37">
        <f>SUM(N19:N29)</f>
        <v>98.920208948747501</v>
      </c>
      <c r="P29" s="34">
        <f t="shared" si="74"/>
        <v>1.0797910512524993</v>
      </c>
      <c r="Q29" s="35"/>
    </row>
    <row r="30">
      <c r="I30" s="29">
        <v>3</v>
      </c>
      <c r="J30" s="30">
        <v>125</v>
      </c>
      <c r="K30" s="72">
        <v>187.16</v>
      </c>
      <c r="L30" s="72">
        <v>188.42400000000001</v>
      </c>
      <c r="M30" s="32">
        <f t="shared" si="72"/>
        <v>1.26400000000001</v>
      </c>
      <c r="N30" s="33">
        <f t="shared" si="73"/>
        <v>1.0547572556284406</v>
      </c>
      <c r="O30" s="37">
        <f>SUM(N19:N30)</f>
        <v>99.974966204375946</v>
      </c>
      <c r="P30" s="34">
        <f t="shared" si="74"/>
        <v>0.025033795624054278</v>
      </c>
      <c r="Q30" s="35"/>
    </row>
    <row r="31">
      <c r="I31" s="29">
        <v>4</v>
      </c>
      <c r="J31" s="30">
        <v>63</v>
      </c>
      <c r="K31" s="72">
        <v>191.31800000000001</v>
      </c>
      <c r="L31" s="72">
        <v>191.328</v>
      </c>
      <c r="M31" s="32">
        <f t="shared" si="72"/>
        <v>0.0099999999999909051</v>
      </c>
      <c r="N31" s="33">
        <f t="shared" si="73"/>
        <v>0.0083445985413565897</v>
      </c>
      <c r="O31" s="37">
        <f>SUM(N19:N31)</f>
        <v>99.983310802917302</v>
      </c>
      <c r="P31" s="34">
        <f t="shared" si="74"/>
        <v>0.016689197082698115</v>
      </c>
      <c r="Q31" s="35"/>
    </row>
    <row r="32" ht="15.75">
      <c r="I32" s="38" t="s">
        <v>41</v>
      </c>
      <c r="J32" s="39">
        <v>0</v>
      </c>
      <c r="K32" s="73">
        <v>296.34500000000003</v>
      </c>
      <c r="L32" s="73">
        <v>296.36500000000001</v>
      </c>
      <c r="M32" s="32">
        <f t="shared" si="72"/>
        <v>0.01999999999998181</v>
      </c>
      <c r="N32" s="33">
        <f t="shared" si="73"/>
        <v>0.016689197082713179</v>
      </c>
      <c r="O32" s="37">
        <f>SUM(N19:N32)</f>
        <v>100.00000000000001</v>
      </c>
      <c r="P32" s="34">
        <f t="shared" si="74"/>
        <v>0</v>
      </c>
      <c r="Q32" s="35"/>
    </row>
    <row r="33" ht="15.75">
      <c r="I33" s="41"/>
      <c r="J33" s="42"/>
      <c r="K33" s="42"/>
      <c r="L33" s="43"/>
      <c r="M33" s="44">
        <f>SUM(M19:M32)</f>
        <v>119.83799999999994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0.038370424743987996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  <row r="51" ht="14.25">
      <c r="G51" s="1"/>
    </row>
    <row r="52" ht="14.25">
      <c r="G52" s="1"/>
    </row>
    <row r="53" ht="14.25">
      <c r="G53" s="1"/>
    </row>
    <row r="54" ht="14.25">
      <c r="G54" s="1"/>
    </row>
    <row r="55" ht="14.25">
      <c r="G55" s="1"/>
    </row>
    <row r="56" ht="14.25">
      <c r="G56" s="1"/>
    </row>
    <row r="57" ht="14.25">
      <c r="G57" s="1"/>
    </row>
    <row r="58" ht="14.25">
      <c r="G58" s="1"/>
    </row>
    <row r="59" ht="14.25">
      <c r="G59" s="1"/>
    </row>
    <row r="60" ht="14.25">
      <c r="G60" s="1"/>
    </row>
    <row r="61" ht="14.25">
      <c r="G61" s="1"/>
    </row>
    <row r="62" ht="14.25">
      <c r="G62" s="1"/>
    </row>
    <row r="63" ht="14.25">
      <c r="G63" s="1"/>
    </row>
    <row r="64" ht="14.25">
      <c r="G6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6400BC-0057-4B81-B07C-005300EC006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FE00A2-00EB-40EA-8675-00E9008C0083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0">
    <outlinePr applyStyles="0" summaryBelow="1" summaryRight="1" showOutlineSymbols="1"/>
    <pageSetUpPr autoPageBreaks="1" fitToPage="0"/>
  </sheetPr>
  <sheetViews>
    <sheetView topLeftCell="A25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75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164.328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34.752000000000002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129.57599999999999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</v>
      </c>
      <c r="L19" s="72">
        <v>499.23500000000001</v>
      </c>
      <c r="M19" s="32">
        <f t="shared" ref="M19:M32" si="75">MAX(0,$L19-$K19)</f>
        <v>0.92500000000001137</v>
      </c>
      <c r="N19" s="33">
        <f t="shared" ref="N19:N32" si="76">$M19/$M$33*100</f>
        <v>0.71390533229399922</v>
      </c>
      <c r="O19" s="33">
        <f>N19</f>
        <v>0.71390533229399922</v>
      </c>
      <c r="P19" s="34">
        <f t="shared" ref="P19:P32" si="77">100-$O19</f>
        <v>99.286094667705996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537.46000000000004</v>
      </c>
      <c r="L20" s="72">
        <v>540.82500000000005</v>
      </c>
      <c r="M20" s="32">
        <f t="shared" si="75"/>
        <v>3.3650000000000091</v>
      </c>
      <c r="N20" s="33">
        <f t="shared" si="76"/>
        <v>2.5970718304532805</v>
      </c>
      <c r="O20" s="33">
        <f>SUM(N19:N20)</f>
        <v>3.3109771627472799</v>
      </c>
      <c r="P20" s="34">
        <f t="shared" si="77"/>
        <v>96.689022837252722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337.88</v>
      </c>
      <c r="L21" s="72">
        <v>351.90499999999997</v>
      </c>
      <c r="M21" s="32">
        <f t="shared" si="75"/>
        <v>14.024999999999977</v>
      </c>
      <c r="N21" s="33">
        <f t="shared" si="76"/>
        <v>10.824348416673729</v>
      </c>
      <c r="O21" s="33">
        <f>SUM(N19:N21)</f>
        <v>14.135325579421009</v>
      </c>
      <c r="P21" s="34">
        <f t="shared" si="77"/>
        <v>85.864674420578993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302.47500000000002</v>
      </c>
      <c r="L22" s="72">
        <v>327.25999999999999</v>
      </c>
      <c r="M22" s="32">
        <f t="shared" si="75"/>
        <v>24.784999999999968</v>
      </c>
      <c r="N22" s="33">
        <f t="shared" si="76"/>
        <v>19.128803957736789</v>
      </c>
      <c r="O22" s="33">
        <f>SUM(N19:N22)</f>
        <v>33.2641295371578</v>
      </c>
      <c r="P22" s="34">
        <f t="shared" si="77"/>
        <v>66.7358704628422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264.31</v>
      </c>
      <c r="L23" s="72">
        <v>279.97500000000002</v>
      </c>
      <c r="M23" s="32">
        <f t="shared" si="75"/>
        <v>15.66500000000002</v>
      </c>
      <c r="N23" s="33">
        <f t="shared" si="76"/>
        <v>12.090083276092297</v>
      </c>
      <c r="O23" s="33">
        <f>SUM(N19:N23)</f>
        <v>45.354212813250101</v>
      </c>
      <c r="P23" s="34">
        <f t="shared" si="77"/>
        <v>54.645787186749899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247.11500000000001</v>
      </c>
      <c r="L24" s="72">
        <v>271.40499999999997</v>
      </c>
      <c r="M24" s="32">
        <f t="shared" si="75"/>
        <v>24.289999999999964</v>
      </c>
      <c r="N24" s="33">
        <f t="shared" si="76"/>
        <v>18.746768131265949</v>
      </c>
      <c r="O24" s="33">
        <f>SUM(N19:N24)</f>
        <v>64.100980944516053</v>
      </c>
      <c r="P24" s="34">
        <f t="shared" si="77"/>
        <v>35.899019055483947</v>
      </c>
      <c r="Q24" s="35"/>
    </row>
    <row r="25">
      <c r="I25" s="29">
        <v>1.25</v>
      </c>
      <c r="J25" s="30">
        <v>425</v>
      </c>
      <c r="K25" s="72">
        <v>253.75</v>
      </c>
      <c r="L25" s="72">
        <v>262.74000000000001</v>
      </c>
      <c r="M25" s="32">
        <f t="shared" si="75"/>
        <v>8.9900000000000091</v>
      </c>
      <c r="N25" s="33">
        <f t="shared" si="76"/>
        <v>6.9383880403491682</v>
      </c>
      <c r="O25" s="33">
        <f>SUM(N19:N25)</f>
        <v>71.03936898486522</v>
      </c>
      <c r="P25" s="34">
        <f t="shared" si="77"/>
        <v>28.96063101513478</v>
      </c>
      <c r="Q25" s="35"/>
    </row>
    <row r="26">
      <c r="I26" s="29">
        <v>1.5</v>
      </c>
      <c r="J26" s="30">
        <v>355</v>
      </c>
      <c r="K26" s="72">
        <v>233.32400000000001</v>
      </c>
      <c r="L26" s="72">
        <v>244.01499999999999</v>
      </c>
      <c r="M26" s="32">
        <f t="shared" si="75"/>
        <v>10.690999999999974</v>
      </c>
      <c r="N26" s="33">
        <f t="shared" si="76"/>
        <v>8.2512020622216582</v>
      </c>
      <c r="O26" s="33">
        <f>SUM(N19:N26)</f>
        <v>79.290571047086871</v>
      </c>
      <c r="P26" s="34">
        <f t="shared" si="77"/>
        <v>20.709428952913129</v>
      </c>
      <c r="Q26" s="35"/>
    </row>
    <row r="27">
      <c r="I27" s="29">
        <v>1.75</v>
      </c>
      <c r="J27" s="30">
        <v>300</v>
      </c>
      <c r="K27" s="72">
        <v>220.738</v>
      </c>
      <c r="L27" s="72">
        <v>227.45400000000001</v>
      </c>
      <c r="M27" s="32">
        <f t="shared" si="75"/>
        <v>6.7160000000000082</v>
      </c>
      <c r="N27" s="33">
        <f t="shared" si="76"/>
        <v>5.1833386072285901</v>
      </c>
      <c r="O27" s="37">
        <f>SUM(N19:N27)</f>
        <v>84.473909654315463</v>
      </c>
      <c r="P27" s="34">
        <f t="shared" si="77"/>
        <v>15.526090345684537</v>
      </c>
      <c r="Q27" s="35"/>
    </row>
    <row r="28">
      <c r="I28" s="29">
        <v>2</v>
      </c>
      <c r="J28" s="30">
        <v>250</v>
      </c>
      <c r="K28" s="72">
        <v>222.61199999999999</v>
      </c>
      <c r="L28" s="72">
        <v>232.14599999999999</v>
      </c>
      <c r="M28" s="32">
        <f t="shared" si="75"/>
        <v>9.5339999999999918</v>
      </c>
      <c r="N28" s="33">
        <f t="shared" si="76"/>
        <v>7.3582415546928637</v>
      </c>
      <c r="O28" s="37">
        <f>SUM(N19:N28)</f>
        <v>91.83215120900833</v>
      </c>
      <c r="P28" s="34">
        <f t="shared" si="77"/>
        <v>8.1678487909916697</v>
      </c>
      <c r="Q28" s="35"/>
    </row>
    <row r="29">
      <c r="I29" s="29">
        <v>2.5</v>
      </c>
      <c r="J29" s="30">
        <v>180</v>
      </c>
      <c r="K29" s="72">
        <v>203.30600000000001</v>
      </c>
      <c r="L29" s="72">
        <v>211.06200000000001</v>
      </c>
      <c r="M29" s="32">
        <f t="shared" si="75"/>
        <v>7.7560000000000002</v>
      </c>
      <c r="N29" s="33">
        <f t="shared" si="76"/>
        <v>5.9859997375915563</v>
      </c>
      <c r="O29" s="37">
        <f>SUM(N19:N29)</f>
        <v>97.818150946599886</v>
      </c>
      <c r="P29" s="34">
        <f t="shared" si="77"/>
        <v>2.1818490534001143</v>
      </c>
      <c r="Q29" s="35"/>
    </row>
    <row r="30">
      <c r="I30" s="29">
        <v>3</v>
      </c>
      <c r="J30" s="30">
        <v>125</v>
      </c>
      <c r="K30" s="72">
        <v>190.554</v>
      </c>
      <c r="L30" s="72">
        <v>193.22200000000001</v>
      </c>
      <c r="M30" s="32">
        <f t="shared" si="75"/>
        <v>2.6680000000000064</v>
      </c>
      <c r="N30" s="33">
        <f t="shared" si="76"/>
        <v>2.0591345152004012</v>
      </c>
      <c r="O30" s="37">
        <f>SUM(N19:N30)</f>
        <v>99.877285461800284</v>
      </c>
      <c r="P30" s="34">
        <f t="shared" si="77"/>
        <v>0.12271453819971612</v>
      </c>
      <c r="Q30" s="35"/>
    </row>
    <row r="31">
      <c r="D31" s="1"/>
      <c r="I31" s="29">
        <v>4</v>
      </c>
      <c r="J31" s="30">
        <v>63</v>
      </c>
      <c r="K31" s="72">
        <v>178.702</v>
      </c>
      <c r="L31" s="72">
        <v>178.79599999999999</v>
      </c>
      <c r="M31" s="32">
        <f t="shared" si="75"/>
        <v>0.093999999999994088</v>
      </c>
      <c r="N31" s="33">
        <f t="shared" si="76"/>
        <v>0.072548217552033389</v>
      </c>
      <c r="O31" s="37">
        <f>SUM(N19:N31)</f>
        <v>99.949833679352324</v>
      </c>
      <c r="P31" s="34">
        <f t="shared" si="77"/>
        <v>0.050166320647676343</v>
      </c>
      <c r="Q31" s="35"/>
    </row>
    <row r="32" ht="15.75">
      <c r="D32" s="1"/>
      <c r="I32" s="38" t="s">
        <v>41</v>
      </c>
      <c r="J32" s="39">
        <v>0</v>
      </c>
      <c r="K32" s="73">
        <v>292.685</v>
      </c>
      <c r="L32" s="73">
        <v>292.75</v>
      </c>
      <c r="M32" s="32">
        <f t="shared" si="75"/>
        <v>0.064999999999997726</v>
      </c>
      <c r="N32" s="33">
        <f t="shared" si="76"/>
        <v>0.05016632064768406</v>
      </c>
      <c r="O32" s="37">
        <f>SUM(N19:N32)</f>
        <v>100.00000000000001</v>
      </c>
      <c r="P32" s="34">
        <f t="shared" si="77"/>
        <v>0</v>
      </c>
      <c r="Q32" s="35"/>
    </row>
    <row r="33" ht="15.75">
      <c r="D33" s="1"/>
      <c r="I33" s="41"/>
      <c r="J33" s="42"/>
      <c r="K33" s="42"/>
      <c r="L33" s="43"/>
      <c r="M33" s="44">
        <f>SUM(M19:M32)</f>
        <v>129.56899999999993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0.0054022349818296789</v>
      </c>
      <c r="N35" s="17" t="s">
        <v>44</v>
      </c>
      <c r="O35" s="17"/>
      <c r="P35" s="22"/>
      <c r="Q35" s="20"/>
    </row>
    <row r="36">
      <c r="D36" s="1"/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G41" s="1"/>
    </row>
    <row r="42" ht="14.25">
      <c r="D42" s="1"/>
      <c r="G42" s="1"/>
    </row>
    <row r="43" ht="14.25">
      <c r="D43" s="1"/>
      <c r="G43" s="1"/>
    </row>
    <row r="44" ht="14.25">
      <c r="D44" s="1"/>
      <c r="G44" s="1"/>
    </row>
    <row r="45" ht="14.25">
      <c r="G45" s="1"/>
    </row>
    <row r="46" ht="14.25">
      <c r="G46" s="1"/>
    </row>
    <row r="47" ht="14.25">
      <c r="G47" s="1"/>
    </row>
    <row r="48" ht="14.25">
      <c r="G48" s="1"/>
    </row>
    <row r="49" ht="14.25">
      <c r="G49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820057-00F0-4370-8FF2-00BD007E00E3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300066-001D-42C5-ACF5-005600610032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9">
    <outlinePr applyStyles="0" summaryBelow="1" summaryRight="1" showOutlineSymbols="1"/>
    <pageSetUpPr autoPageBreaks="1" fitToPage="0"/>
  </sheetPr>
  <sheetViews>
    <sheetView topLeftCell="A10" zoomScale="100" workbookViewId="0">
      <selection activeCell="L29" activeCellId="0" sqref="L2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76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149.76400000000001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34.753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115.01100000000001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402.58499999999998</v>
      </c>
      <c r="L19" s="72">
        <v>402.57999999999998</v>
      </c>
      <c r="M19" s="32">
        <f t="shared" ref="M19:M32" si="78">MAX(0,$L19-$K19)</f>
        <v>0</v>
      </c>
      <c r="N19" s="33">
        <f t="shared" ref="N19:N32" si="79">$M19/$M$33*100</f>
        <v>0</v>
      </c>
      <c r="O19" s="33">
        <f>N19</f>
        <v>0</v>
      </c>
      <c r="P19" s="34">
        <f t="shared" ref="P19:P32" si="80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367.27499999999998</v>
      </c>
      <c r="L20" s="72">
        <v>370.40499999999997</v>
      </c>
      <c r="M20" s="32">
        <f t="shared" si="78"/>
        <v>3.1299999999999955</v>
      </c>
      <c r="N20" s="33">
        <f t="shared" si="79"/>
        <v>2.7308816472538444</v>
      </c>
      <c r="O20" s="33">
        <f>SUM(N19:N20)</f>
        <v>2.7308816472538444</v>
      </c>
      <c r="P20" s="34">
        <f t="shared" si="80"/>
        <v>97.269118352746162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342.85000000000002</v>
      </c>
      <c r="L21" s="72">
        <v>363.74000000000001</v>
      </c>
      <c r="M21" s="32">
        <f t="shared" si="78"/>
        <v>20.889999999999986</v>
      </c>
      <c r="N21" s="33">
        <f t="shared" si="79"/>
        <v>18.226235658508898</v>
      </c>
      <c r="O21" s="33">
        <f>SUM(N19:N21)</f>
        <v>20.957117305762743</v>
      </c>
      <c r="P21" s="34">
        <f t="shared" si="80"/>
        <v>79.04288269423725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290.20999999999998</v>
      </c>
      <c r="L22" s="72">
        <v>325.38499999999999</v>
      </c>
      <c r="M22" s="32">
        <f t="shared" si="78"/>
        <v>35.175000000000011</v>
      </c>
      <c r="N22" s="33">
        <f t="shared" si="79"/>
        <v>30.689700301007715</v>
      </c>
      <c r="O22" s="33">
        <f>SUM(N19:N22)</f>
        <v>51.646817606770455</v>
      </c>
      <c r="P22" s="34">
        <f t="shared" si="80"/>
        <v>48.353182393229545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265.12</v>
      </c>
      <c r="L23" s="72">
        <v>281.14499999999998</v>
      </c>
      <c r="M23" s="32">
        <f t="shared" si="78"/>
        <v>16.024999999999977</v>
      </c>
      <c r="N23" s="33">
        <f t="shared" si="79"/>
        <v>13.981590542250114</v>
      </c>
      <c r="O23" s="33">
        <f>SUM(N19:N23)</f>
        <v>65.628408149020572</v>
      </c>
      <c r="P23" s="34">
        <f t="shared" si="80"/>
        <v>34.371591850979428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246.63999999999999</v>
      </c>
      <c r="L24" s="72">
        <v>263.47000000000003</v>
      </c>
      <c r="M24" s="32">
        <f t="shared" si="78"/>
        <v>16.830000000000041</v>
      </c>
      <c r="N24" s="33">
        <f t="shared" si="79"/>
        <v>14.683941892422487</v>
      </c>
      <c r="O24" s="33">
        <f>SUM(N19:N24)</f>
        <v>80.312350041443054</v>
      </c>
      <c r="P24" s="34">
        <f t="shared" si="80"/>
        <v>19.687649958556946</v>
      </c>
      <c r="Q24" s="35"/>
    </row>
    <row r="25">
      <c r="I25" s="29">
        <v>1.25</v>
      </c>
      <c r="J25" s="30">
        <v>425</v>
      </c>
      <c r="K25" s="72">
        <v>277.15499999999997</v>
      </c>
      <c r="L25" s="72">
        <v>282.48000000000002</v>
      </c>
      <c r="M25" s="32">
        <f t="shared" si="78"/>
        <v>5.3250000000000455</v>
      </c>
      <c r="N25" s="33">
        <f t="shared" si="79"/>
        <v>4.6459887449287116</v>
      </c>
      <c r="O25" s="33">
        <f>SUM(N19:N25)</f>
        <v>84.958338786371769</v>
      </c>
      <c r="P25" s="34">
        <f t="shared" si="80"/>
        <v>15.041661213628231</v>
      </c>
      <c r="Q25" s="35"/>
    </row>
    <row r="26">
      <c r="I26" s="29">
        <v>1.5</v>
      </c>
      <c r="J26" s="30">
        <v>355</v>
      </c>
      <c r="K26" s="72">
        <v>223.88999999999999</v>
      </c>
      <c r="L26" s="72">
        <v>229.876</v>
      </c>
      <c r="M26" s="32">
        <f t="shared" si="78"/>
        <v>5.9860000000000184</v>
      </c>
      <c r="N26" s="33">
        <f t="shared" si="79"/>
        <v>5.2227020896043408</v>
      </c>
      <c r="O26" s="33">
        <f>SUM(N19:N26)</f>
        <v>90.181040875976109</v>
      </c>
      <c r="P26" s="34">
        <f t="shared" si="80"/>
        <v>9.8189591240238911</v>
      </c>
      <c r="Q26" s="35"/>
    </row>
    <row r="27">
      <c r="I27" s="29">
        <v>1.75</v>
      </c>
      <c r="J27" s="30">
        <v>300</v>
      </c>
      <c r="K27" s="72">
        <v>224.726</v>
      </c>
      <c r="L27" s="72">
        <v>228.02600000000001</v>
      </c>
      <c r="M27" s="32">
        <f t="shared" si="78"/>
        <v>3.3000000000000114</v>
      </c>
      <c r="N27" s="33">
        <f t="shared" si="79"/>
        <v>2.8792042926318628</v>
      </c>
      <c r="O27" s="37">
        <f>SUM(N19:N27)</f>
        <v>93.060245168607977</v>
      </c>
      <c r="P27" s="34">
        <f t="shared" si="80"/>
        <v>6.9397548313920225</v>
      </c>
      <c r="Q27" s="35"/>
    </row>
    <row r="28">
      <c r="I28" s="29">
        <v>2</v>
      </c>
      <c r="J28" s="30">
        <v>250</v>
      </c>
      <c r="K28" s="72">
        <v>219.38</v>
      </c>
      <c r="L28" s="72">
        <v>223.54599999999999</v>
      </c>
      <c r="M28" s="32">
        <f t="shared" si="78"/>
        <v>4.1659999999999968</v>
      </c>
      <c r="N28" s="33">
        <f t="shared" si="79"/>
        <v>3.6347772979103912</v>
      </c>
      <c r="O28" s="37">
        <f>SUM(N19:N28)</f>
        <v>96.695022466518367</v>
      </c>
      <c r="P28" s="34">
        <f t="shared" si="80"/>
        <v>3.3049775334816331</v>
      </c>
      <c r="Q28" s="35"/>
    </row>
    <row r="29">
      <c r="I29" s="29">
        <v>2.5</v>
      </c>
      <c r="J29" s="30">
        <v>180</v>
      </c>
      <c r="K29" s="72">
        <v>209.50800000000001</v>
      </c>
      <c r="L29" s="72">
        <v>212.21799999999999</v>
      </c>
      <c r="M29" s="32">
        <f t="shared" si="78"/>
        <v>2.7099999999999795</v>
      </c>
      <c r="N29" s="33">
        <f t="shared" si="79"/>
        <v>2.3644374645552309</v>
      </c>
      <c r="O29" s="37">
        <f>SUM(N19:N29)</f>
        <v>99.059459931073604</v>
      </c>
      <c r="P29" s="34">
        <f t="shared" si="80"/>
        <v>0.94054006892639563</v>
      </c>
      <c r="Q29" s="35"/>
    </row>
    <row r="30">
      <c r="I30" s="29">
        <v>3</v>
      </c>
      <c r="J30" s="30">
        <v>125</v>
      </c>
      <c r="K30" s="72">
        <v>187.14400000000001</v>
      </c>
      <c r="L30" s="72">
        <v>188.19</v>
      </c>
      <c r="M30" s="32">
        <f t="shared" si="78"/>
        <v>1.0459999999999923</v>
      </c>
      <c r="N30" s="33">
        <f t="shared" si="79"/>
        <v>0.91262051214936246</v>
      </c>
      <c r="O30" s="37">
        <f>SUM(N19:N30)</f>
        <v>99.972080443222964</v>
      </c>
      <c r="P30" s="34">
        <f t="shared" si="80"/>
        <v>0.027919556777035837</v>
      </c>
      <c r="Q30" s="35"/>
    </row>
    <row r="31">
      <c r="G31" s="1"/>
      <c r="I31" s="29">
        <v>4</v>
      </c>
      <c r="J31" s="30">
        <v>63</v>
      </c>
      <c r="K31" s="72">
        <v>191.322</v>
      </c>
      <c r="L31" s="72">
        <v>191.35400000000001</v>
      </c>
      <c r="M31" s="32">
        <f t="shared" si="78"/>
        <v>0.032000000000010687</v>
      </c>
      <c r="N31" s="33">
        <f t="shared" si="79"/>
        <v>0.027919556777045471</v>
      </c>
      <c r="O31" s="37">
        <f>SUM(N19:N31)</f>
        <v>100.00000000000001</v>
      </c>
      <c r="P31" s="34">
        <f t="shared" si="80"/>
        <v>0</v>
      </c>
      <c r="Q31" s="35"/>
    </row>
    <row r="32" ht="15.75">
      <c r="G32" s="1"/>
      <c r="I32" s="38" t="s">
        <v>41</v>
      </c>
      <c r="J32" s="39">
        <v>0</v>
      </c>
      <c r="K32" s="73">
        <v>296.38999999999999</v>
      </c>
      <c r="L32" s="73">
        <v>296.36500000000001</v>
      </c>
      <c r="M32" s="32">
        <f t="shared" si="78"/>
        <v>0</v>
      </c>
      <c r="N32" s="33">
        <f t="shared" si="79"/>
        <v>0</v>
      </c>
      <c r="O32" s="37">
        <f>SUM(N19:N32)</f>
        <v>100.00000000000001</v>
      </c>
      <c r="P32" s="34">
        <f t="shared" si="80"/>
        <v>0</v>
      </c>
      <c r="Q32" s="35"/>
    </row>
    <row r="33" ht="15.75">
      <c r="D33" s="1"/>
      <c r="G33" s="1"/>
      <c r="I33" s="41" t="s">
        <v>42</v>
      </c>
      <c r="J33" s="42"/>
      <c r="K33" s="42"/>
      <c r="L33" s="43"/>
      <c r="M33" s="44">
        <f>SUM(M19:M32)</f>
        <v>114.61500000000007</v>
      </c>
      <c r="N33" s="45" t="s">
        <v>14</v>
      </c>
      <c r="O33" s="45"/>
      <c r="P33" s="46"/>
      <c r="Q33" s="47"/>
    </row>
    <row r="34">
      <c r="D34" s="1"/>
      <c r="G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G35" s="1"/>
      <c r="I35" s="52" t="s">
        <v>43</v>
      </c>
      <c r="J35" s="53"/>
      <c r="K35" s="53"/>
      <c r="L35" s="54"/>
      <c r="M35" s="55">
        <f>100-(M33/L17*100)</f>
        <v>0.34431489161900686</v>
      </c>
      <c r="N35" s="17" t="s">
        <v>44</v>
      </c>
      <c r="O35" s="17"/>
      <c r="P35" s="22"/>
      <c r="Q35" s="20"/>
    </row>
    <row r="36">
      <c r="D36" s="1"/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G41" s="1"/>
    </row>
    <row r="42" ht="14.25">
      <c r="D42" s="1"/>
      <c r="G42" s="1"/>
    </row>
    <row r="43" ht="14.25">
      <c r="D43" s="1"/>
      <c r="G43" s="1"/>
    </row>
    <row r="44" ht="14.25">
      <c r="D44" s="1"/>
      <c r="G44" s="1"/>
    </row>
    <row r="45" ht="14.25">
      <c r="D45" s="1"/>
    </row>
    <row r="46" ht="14.25">
      <c r="D46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9400EE-002C-4110-9807-007000B90009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A600A1-0012-43C3-A210-006F00D800B8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8">
    <outlinePr applyStyles="0" summaryBelow="1" summaryRight="1" showOutlineSymbols="1"/>
    <pageSetUpPr autoPageBreaks="1" fitToPage="0"/>
  </sheetPr>
  <sheetViews>
    <sheetView topLeftCell="A15" zoomScale="100" workbookViewId="0">
      <selection activeCell="L32" activeCellId="0" sqref="L32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77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155.66200000000001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34.753999999999998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120.90800000000002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498.30500000000001</v>
      </c>
      <c r="L19" s="72">
        <v>498.31</v>
      </c>
      <c r="M19" s="32">
        <f t="shared" ref="M19:M32" si="81">MAX(0,$L19-$K19)</f>
        <v>0.0049999999999954525</v>
      </c>
      <c r="N19" s="33">
        <f t="shared" ref="N19:N32" si="82">$M19/$M$33*100</f>
        <v>0.0041335978835941225</v>
      </c>
      <c r="O19" s="33">
        <f>N19</f>
        <v>0.0041335978835941225</v>
      </c>
      <c r="P19" s="34">
        <f t="shared" ref="P19:P32" si="83">100-$O19</f>
        <v>99.995866402116405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537.42499999999995</v>
      </c>
      <c r="L20" s="72">
        <v>540.53999999999996</v>
      </c>
      <c r="M20" s="32">
        <f t="shared" si="81"/>
        <v>3.1150000000000091</v>
      </c>
      <c r="N20" s="33">
        <f t="shared" si="82"/>
        <v>2.5752314814814881</v>
      </c>
      <c r="O20" s="33">
        <f>SUM(N19:N20)</f>
        <v>2.5793650793650822</v>
      </c>
      <c r="P20" s="34">
        <f t="shared" si="83"/>
        <v>97.420634920634924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337.86500000000001</v>
      </c>
      <c r="L21" s="72">
        <v>354.255</v>
      </c>
      <c r="M21" s="32">
        <f t="shared" si="81"/>
        <v>16.389999999999986</v>
      </c>
      <c r="N21" s="33">
        <f t="shared" si="82"/>
        <v>13.549933862433846</v>
      </c>
      <c r="O21" s="33">
        <f>SUM(N19:N21)</f>
        <v>16.129298941798929</v>
      </c>
      <c r="P21" s="34">
        <f t="shared" si="83"/>
        <v>83.870701058201064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302.495</v>
      </c>
      <c r="L22" s="72">
        <v>329.34500000000003</v>
      </c>
      <c r="M22" s="32">
        <f t="shared" si="81"/>
        <v>26.850000000000023</v>
      </c>
      <c r="N22" s="33">
        <f t="shared" si="82"/>
        <v>22.197420634920647</v>
      </c>
      <c r="O22" s="33">
        <f>SUM(N19:N22)</f>
        <v>38.326719576719576</v>
      </c>
      <c r="P22" s="34">
        <f t="shared" si="83"/>
        <v>61.673280423280424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264.30000000000001</v>
      </c>
      <c r="L23" s="72">
        <v>276.80000000000001</v>
      </c>
      <c r="M23" s="32">
        <f t="shared" si="81"/>
        <v>12.5</v>
      </c>
      <c r="N23" s="33">
        <f t="shared" si="82"/>
        <v>10.333994708994707</v>
      </c>
      <c r="O23" s="33">
        <f>SUM(N19:N23)</f>
        <v>48.660714285714285</v>
      </c>
      <c r="P23" s="34">
        <f t="shared" si="83"/>
        <v>51.339285714285715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247.13499999999999</v>
      </c>
      <c r="L24" s="72">
        <v>265.94999999999999</v>
      </c>
      <c r="M24" s="32">
        <f t="shared" si="81"/>
        <v>18.814999999999998</v>
      </c>
      <c r="N24" s="33">
        <f t="shared" si="82"/>
        <v>15.554728835978828</v>
      </c>
      <c r="O24" s="33">
        <f>SUM(N19:N24)</f>
        <v>64.215443121693113</v>
      </c>
      <c r="P24" s="34">
        <f t="shared" si="83"/>
        <v>35.784556878306887</v>
      </c>
      <c r="Q24" s="35"/>
    </row>
    <row r="25">
      <c r="I25" s="29">
        <v>1.25</v>
      </c>
      <c r="J25" s="30">
        <v>425</v>
      </c>
      <c r="K25" s="72">
        <v>253.755</v>
      </c>
      <c r="L25" s="72">
        <v>261.57999999999998</v>
      </c>
      <c r="M25" s="32">
        <f t="shared" si="81"/>
        <v>7.8249999999999886</v>
      </c>
      <c r="N25" s="33">
        <f t="shared" si="82"/>
        <v>6.4690806878306768</v>
      </c>
      <c r="O25" s="33">
        <f>SUM(N19:N25)</f>
        <v>70.684523809523796</v>
      </c>
      <c r="P25" s="34">
        <f t="shared" si="83"/>
        <v>29.315476190476204</v>
      </c>
      <c r="Q25" s="35"/>
    </row>
    <row r="26">
      <c r="I26" s="29">
        <v>1.5</v>
      </c>
      <c r="J26" s="30">
        <v>355</v>
      </c>
      <c r="K26" s="72">
        <v>233.40799999999999</v>
      </c>
      <c r="L26" s="72">
        <v>243.27000000000001</v>
      </c>
      <c r="M26" s="32">
        <f t="shared" si="81"/>
        <v>9.8620000000000232</v>
      </c>
      <c r="N26" s="33">
        <f t="shared" si="82"/>
        <v>8.1531084656084829</v>
      </c>
      <c r="O26" s="33">
        <f>SUM(N19:N26)</f>
        <v>78.837632275132279</v>
      </c>
      <c r="P26" s="34">
        <f t="shared" si="83"/>
        <v>21.162367724867721</v>
      </c>
      <c r="Q26" s="35"/>
    </row>
    <row r="27">
      <c r="I27" s="29">
        <v>1.75</v>
      </c>
      <c r="J27" s="30">
        <v>300</v>
      </c>
      <c r="K27" s="72">
        <v>220.78999999999999</v>
      </c>
      <c r="L27" s="72">
        <v>228.34800000000001</v>
      </c>
      <c r="M27" s="32">
        <f t="shared" si="81"/>
        <v>7.5580000000000211</v>
      </c>
      <c r="N27" s="33">
        <f t="shared" si="82"/>
        <v>6.2483465608465769</v>
      </c>
      <c r="O27" s="37">
        <f>SUM(N19:N27)</f>
        <v>85.08597883597885</v>
      </c>
      <c r="P27" s="34">
        <f t="shared" si="83"/>
        <v>14.91402116402115</v>
      </c>
      <c r="Q27" s="35"/>
    </row>
    <row r="28">
      <c r="I28" s="29">
        <v>2</v>
      </c>
      <c r="J28" s="30">
        <v>250</v>
      </c>
      <c r="K28" s="72">
        <v>222.60400000000001</v>
      </c>
      <c r="L28" s="72">
        <v>231.91800000000001</v>
      </c>
      <c r="M28" s="32">
        <f t="shared" si="81"/>
        <v>9.313999999999993</v>
      </c>
      <c r="N28" s="33">
        <f t="shared" si="82"/>
        <v>7.7000661375661288</v>
      </c>
      <c r="O28" s="37">
        <f>SUM(N19:N28)</f>
        <v>92.786044973544975</v>
      </c>
      <c r="P28" s="34">
        <f t="shared" si="83"/>
        <v>7.2139550264550252</v>
      </c>
      <c r="Q28" s="35"/>
    </row>
    <row r="29">
      <c r="G29" s="1"/>
      <c r="I29" s="29">
        <v>2.5</v>
      </c>
      <c r="J29" s="30">
        <v>180</v>
      </c>
      <c r="K29" s="72">
        <v>203.30000000000001</v>
      </c>
      <c r="L29" s="72">
        <v>210.22</v>
      </c>
      <c r="M29" s="32">
        <f t="shared" si="81"/>
        <v>6.9199999999999875</v>
      </c>
      <c r="N29" s="33">
        <f t="shared" si="82"/>
        <v>5.7208994708994592</v>
      </c>
      <c r="O29" s="37">
        <f>SUM(N19:N29)</f>
        <v>98.506944444444429</v>
      </c>
      <c r="P29" s="34">
        <f t="shared" si="83"/>
        <v>1.4930555555555713</v>
      </c>
      <c r="Q29" s="35"/>
    </row>
    <row r="30">
      <c r="G30" s="1"/>
      <c r="I30" s="29">
        <v>3</v>
      </c>
      <c r="J30" s="30">
        <v>125</v>
      </c>
      <c r="K30" s="72">
        <v>190.56800000000001</v>
      </c>
      <c r="L30" s="72">
        <v>192.30199999999999</v>
      </c>
      <c r="M30" s="32">
        <f t="shared" si="81"/>
        <v>1.7339999999999804</v>
      </c>
      <c r="N30" s="33">
        <f t="shared" si="82"/>
        <v>1.4335317460317294</v>
      </c>
      <c r="O30" s="37">
        <f>SUM(N19:N30)</f>
        <v>99.940476190476161</v>
      </c>
      <c r="P30" s="34">
        <f t="shared" si="83"/>
        <v>0.059523809523838622</v>
      </c>
      <c r="Q30" s="35"/>
    </row>
    <row r="31">
      <c r="G31" s="1"/>
      <c r="I31" s="29">
        <v>4</v>
      </c>
      <c r="J31" s="30">
        <v>63</v>
      </c>
      <c r="K31" s="72">
        <v>178.71799999999999</v>
      </c>
      <c r="L31" s="72">
        <v>178.75999999999999</v>
      </c>
      <c r="M31" s="32">
        <f t="shared" si="81"/>
        <v>0.042000000000001592</v>
      </c>
      <c r="N31" s="33">
        <f t="shared" si="82"/>
        <v>0.034722222222223528</v>
      </c>
      <c r="O31" s="37">
        <f>SUM(N19:N31)</f>
        <v>99.97519841269839</v>
      </c>
      <c r="P31" s="34">
        <f t="shared" si="83"/>
        <v>0.024801587301610084</v>
      </c>
      <c r="Q31" s="35"/>
    </row>
    <row r="32" ht="15.75">
      <c r="G32" s="1"/>
      <c r="I32" s="38" t="s">
        <v>41</v>
      </c>
      <c r="J32" s="39">
        <v>0</v>
      </c>
      <c r="K32" s="73">
        <v>292.69499999999999</v>
      </c>
      <c r="L32" s="73">
        <v>292.72500000000002</v>
      </c>
      <c r="M32" s="32">
        <f t="shared" si="81"/>
        <v>0.030000000000029559</v>
      </c>
      <c r="N32" s="33">
        <f t="shared" si="82"/>
        <v>0.024801587301611732</v>
      </c>
      <c r="O32" s="37">
        <f>SUM(N19:N32)</f>
        <v>100</v>
      </c>
      <c r="P32" s="34">
        <f t="shared" si="83"/>
        <v>0</v>
      </c>
      <c r="Q32" s="35"/>
    </row>
    <row r="33" ht="15.75">
      <c r="G33" s="1"/>
      <c r="I33" s="41" t="s">
        <v>42</v>
      </c>
      <c r="J33" s="42"/>
      <c r="K33" s="42"/>
      <c r="L33" s="43"/>
      <c r="M33" s="44">
        <f>SUM(M19:M32)</f>
        <v>120.96000000000004</v>
      </c>
      <c r="N33" s="45" t="s">
        <v>14</v>
      </c>
      <c r="O33" s="45"/>
      <c r="P33" s="46"/>
      <c r="Q33" s="47"/>
    </row>
    <row r="34">
      <c r="G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F35" s="1"/>
      <c r="G35" s="1"/>
      <c r="I35" s="52" t="s">
        <v>43</v>
      </c>
      <c r="J35" s="53"/>
      <c r="K35" s="53"/>
      <c r="L35" s="54"/>
      <c r="M35" s="55">
        <f>100-(M33/L17*100)</f>
        <v>-0.043007906838269605</v>
      </c>
      <c r="N35" s="17" t="s">
        <v>44</v>
      </c>
      <c r="O35" s="17"/>
      <c r="P35" s="22"/>
      <c r="Q35" s="20"/>
    </row>
    <row r="36">
      <c r="F36" s="1"/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F37" s="1"/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  <c r="G41" s="1"/>
    </row>
    <row r="42" ht="14.25">
      <c r="F42" s="1"/>
      <c r="G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  <row r="48" ht="14.25">
      <c r="F48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810082-00E4-4A4F-9EE9-008D005E0090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FF003B-00A4-49F6-8AE9-003E00D80046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7">
    <outlinePr applyStyles="0" summaryBelow="1" summaryRight="1" showOutlineSymbols="1"/>
    <pageSetUpPr autoPageBreaks="1" fitToPage="0"/>
  </sheetPr>
  <sheetViews>
    <sheetView topLeftCell="A18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78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151.602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34.756999999999998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116.845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402.58999999999997</v>
      </c>
      <c r="L19" s="72">
        <v>402.58999999999997</v>
      </c>
      <c r="M19" s="32">
        <f t="shared" ref="M19:M32" si="84">MAX(0,$L19-$K19)</f>
        <v>0</v>
      </c>
      <c r="N19" s="33">
        <f t="shared" ref="N19:N32" si="85">$M19/$M$33*100</f>
        <v>0</v>
      </c>
      <c r="O19" s="33">
        <f>N19</f>
        <v>0</v>
      </c>
      <c r="P19" s="34">
        <f t="shared" ref="P19:P32" si="86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367.26999999999998</v>
      </c>
      <c r="L20" s="72">
        <v>367.61000000000001</v>
      </c>
      <c r="M20" s="32">
        <f t="shared" si="84"/>
        <v>0.34000000000003183</v>
      </c>
      <c r="N20" s="33">
        <f t="shared" si="85"/>
        <v>0.29523114862286126</v>
      </c>
      <c r="O20" s="33">
        <f>SUM(N19:N20)</f>
        <v>0.29523114862286126</v>
      </c>
      <c r="P20" s="34">
        <f t="shared" si="86"/>
        <v>99.704768851377139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342.87</v>
      </c>
      <c r="L21" s="72">
        <v>345.16500000000002</v>
      </c>
      <c r="M21" s="32">
        <f t="shared" si="84"/>
        <v>2.2950000000000159</v>
      </c>
      <c r="N21" s="33">
        <f t="shared" si="85"/>
        <v>1.9928102532041407</v>
      </c>
      <c r="O21" s="33">
        <f>SUM(N19:N21)</f>
        <v>2.2880414018270021</v>
      </c>
      <c r="P21" s="34">
        <f t="shared" si="86"/>
        <v>97.711958598172998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290.22000000000003</v>
      </c>
      <c r="L22" s="72">
        <v>303.755</v>
      </c>
      <c r="M22" s="32">
        <f t="shared" si="84"/>
        <v>13.534999999999968</v>
      </c>
      <c r="N22" s="33">
        <f t="shared" si="85"/>
        <v>11.752804695911893</v>
      </c>
      <c r="O22" s="33">
        <f>SUM(N19:N22)</f>
        <v>14.040846097738894</v>
      </c>
      <c r="P22" s="34">
        <f t="shared" si="86"/>
        <v>85.959153902261107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265.12</v>
      </c>
      <c r="L23" s="72">
        <v>280.875</v>
      </c>
      <c r="M23" s="32">
        <f t="shared" si="84"/>
        <v>15.754999999999995</v>
      </c>
      <c r="N23" s="33">
        <f t="shared" si="85"/>
        <v>13.680490431037478</v>
      </c>
      <c r="O23" s="33">
        <f>SUM(N19:N23)</f>
        <v>27.721336528776373</v>
      </c>
      <c r="P23" s="34">
        <f t="shared" si="86"/>
        <v>72.278663471223624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246.65000000000001</v>
      </c>
      <c r="L24" s="72">
        <v>272.01499999999999</v>
      </c>
      <c r="M24" s="32">
        <f t="shared" si="84"/>
        <v>25.364999999999981</v>
      </c>
      <c r="N24" s="33">
        <f t="shared" si="85"/>
        <v>22.025112014171086</v>
      </c>
      <c r="O24" s="33">
        <f>SUM(N19:N24)</f>
        <v>49.746448542947462</v>
      </c>
      <c r="P24" s="34">
        <f t="shared" si="86"/>
        <v>50.253551457052538</v>
      </c>
      <c r="Q24" s="35"/>
    </row>
    <row r="25">
      <c r="I25" s="29">
        <v>1.25</v>
      </c>
      <c r="J25" s="30">
        <v>425</v>
      </c>
      <c r="K25" s="72">
        <v>277.185</v>
      </c>
      <c r="L25" s="72">
        <v>289.46499999999997</v>
      </c>
      <c r="M25" s="32">
        <f t="shared" si="84"/>
        <v>12.279999999999973</v>
      </c>
      <c r="N25" s="33">
        <f t="shared" si="85"/>
        <v>10.663054426730556</v>
      </c>
      <c r="O25" s="33">
        <f>SUM(N19:N25)</f>
        <v>60.409502969678016</v>
      </c>
      <c r="P25" s="34">
        <f t="shared" si="86"/>
        <v>39.590497030321984</v>
      </c>
      <c r="Q25" s="35"/>
    </row>
    <row r="26">
      <c r="I26" s="29">
        <v>1.5</v>
      </c>
      <c r="J26" s="30">
        <v>355</v>
      </c>
      <c r="K26" s="72">
        <v>223.90000000000001</v>
      </c>
      <c r="L26" s="72">
        <v>239.982</v>
      </c>
      <c r="M26" s="32">
        <f t="shared" si="84"/>
        <v>16.081999999999994</v>
      </c>
      <c r="N26" s="33">
        <f t="shared" si="85"/>
        <v>13.964433329860027</v>
      </c>
      <c r="O26" s="33">
        <f>SUM(N19:N26)</f>
        <v>74.373936299538045</v>
      </c>
      <c r="P26" s="34">
        <f t="shared" si="86"/>
        <v>25.626063700461955</v>
      </c>
      <c r="Q26" s="35"/>
    </row>
    <row r="27">
      <c r="I27" s="29">
        <v>1.75</v>
      </c>
      <c r="J27" s="30">
        <v>300</v>
      </c>
      <c r="K27" s="72">
        <v>224.78</v>
      </c>
      <c r="L27" s="72">
        <v>234.434</v>
      </c>
      <c r="M27" s="32">
        <f t="shared" si="84"/>
        <v>9.6539999999999964</v>
      </c>
      <c r="N27" s="33">
        <f t="shared" si="85"/>
        <v>8.3828279670730428</v>
      </c>
      <c r="O27" s="37">
        <f>SUM(N19:N27)</f>
        <v>82.756764266611086</v>
      </c>
      <c r="P27" s="34">
        <f t="shared" si="86"/>
        <v>17.243235733388914</v>
      </c>
      <c r="Q27" s="35"/>
    </row>
    <row r="28">
      <c r="I28" s="29">
        <v>2</v>
      </c>
      <c r="J28" s="30">
        <v>250</v>
      </c>
      <c r="K28" s="72">
        <v>219.43799999999999</v>
      </c>
      <c r="L28" s="72">
        <v>230.55000000000001</v>
      </c>
      <c r="M28" s="32">
        <f t="shared" si="84"/>
        <v>11.112000000000023</v>
      </c>
      <c r="N28" s="33">
        <f t="shared" si="85"/>
        <v>9.6488485985203951</v>
      </c>
      <c r="O28" s="37">
        <f>SUM(N19:N28)</f>
        <v>92.405612865131474</v>
      </c>
      <c r="P28" s="34">
        <f t="shared" si="86"/>
        <v>7.5943871348685263</v>
      </c>
      <c r="Q28" s="35"/>
    </row>
    <row r="29">
      <c r="I29" s="29">
        <v>2.5</v>
      </c>
      <c r="J29" s="30">
        <v>180</v>
      </c>
      <c r="K29" s="72">
        <v>209.53800000000001</v>
      </c>
      <c r="L29" s="72">
        <v>216.28399999999999</v>
      </c>
      <c r="M29" s="32">
        <f t="shared" si="84"/>
        <v>6.7459999999999809</v>
      </c>
      <c r="N29" s="33">
        <f t="shared" si="85"/>
        <v>5.8577333194400882</v>
      </c>
      <c r="O29" s="37">
        <f>SUM(N19:N29)</f>
        <v>98.26334618457156</v>
      </c>
      <c r="P29" s="34">
        <f t="shared" si="86"/>
        <v>1.7366538154284399</v>
      </c>
      <c r="Q29" s="35"/>
    </row>
    <row r="30">
      <c r="I30" s="29">
        <v>3</v>
      </c>
      <c r="J30" s="30">
        <v>125</v>
      </c>
      <c r="K30" s="72">
        <v>187.14400000000001</v>
      </c>
      <c r="L30" s="72">
        <v>189.036</v>
      </c>
      <c r="M30" s="32">
        <f t="shared" si="84"/>
        <v>1.8919999999999959</v>
      </c>
      <c r="N30" s="33">
        <f t="shared" si="85"/>
        <v>1.6428745093952941</v>
      </c>
      <c r="O30" s="37">
        <f>SUM(N19:N30)</f>
        <v>99.906220693966858</v>
      </c>
      <c r="P30" s="34">
        <f t="shared" si="86"/>
        <v>0.093779306033141552</v>
      </c>
      <c r="Q30" s="35"/>
    </row>
    <row r="31">
      <c r="I31" s="29">
        <v>4</v>
      </c>
      <c r="J31" s="30">
        <v>63</v>
      </c>
      <c r="K31" s="72">
        <v>191.29599999999999</v>
      </c>
      <c r="L31" s="72">
        <v>191.404</v>
      </c>
      <c r="M31" s="32">
        <f t="shared" si="84"/>
        <v>0.10800000000000409</v>
      </c>
      <c r="N31" s="33">
        <f t="shared" si="85"/>
        <v>0.093779306033138943</v>
      </c>
      <c r="O31" s="37">
        <f>SUM(N19:N31)</f>
        <v>100</v>
      </c>
      <c r="P31" s="34">
        <f t="shared" si="86"/>
        <v>0</v>
      </c>
      <c r="Q31" s="35"/>
    </row>
    <row r="32" ht="15.75">
      <c r="I32" s="38" t="s">
        <v>41</v>
      </c>
      <c r="J32" s="39">
        <v>0</v>
      </c>
      <c r="K32" s="73">
        <v>296.38499999999999</v>
      </c>
      <c r="L32" s="73">
        <v>296.37</v>
      </c>
      <c r="M32" s="32">
        <f t="shared" si="84"/>
        <v>0</v>
      </c>
      <c r="N32" s="33">
        <f t="shared" si="85"/>
        <v>0</v>
      </c>
      <c r="O32" s="37">
        <f>SUM(N19:N32)</f>
        <v>100</v>
      </c>
      <c r="P32" s="34">
        <f t="shared" si="86"/>
        <v>0</v>
      </c>
      <c r="Q32" s="35"/>
    </row>
    <row r="33" ht="15.75">
      <c r="B33" s="1"/>
      <c r="I33" s="41" t="s">
        <v>42</v>
      </c>
      <c r="J33" s="42"/>
      <c r="K33" s="42"/>
      <c r="L33" s="43"/>
      <c r="M33" s="44">
        <f>SUM(M19:M32)</f>
        <v>115.16399999999996</v>
      </c>
      <c r="N33" s="45" t="s">
        <v>14</v>
      </c>
      <c r="O33" s="45"/>
      <c r="P33" s="46"/>
      <c r="Q33" s="47"/>
    </row>
    <row r="34">
      <c r="B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B35" s="1"/>
      <c r="C35" s="1"/>
      <c r="I35" s="52" t="s">
        <v>43</v>
      </c>
      <c r="J35" s="53"/>
      <c r="K35" s="53"/>
      <c r="L35" s="54"/>
      <c r="M35" s="55">
        <f>100-(M33/L17*100)</f>
        <v>1.4386580512645253</v>
      </c>
      <c r="N35" s="17" t="s">
        <v>44</v>
      </c>
      <c r="O35" s="17"/>
      <c r="P35" s="22"/>
      <c r="Q35" s="20"/>
    </row>
    <row r="36">
      <c r="B36" s="1"/>
      <c r="C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B37" s="1"/>
      <c r="C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B38" s="1"/>
      <c r="C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B39" s="1"/>
      <c r="C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B40" s="1"/>
      <c r="C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B41" s="1"/>
      <c r="C41" s="1"/>
    </row>
    <row r="42" ht="14.25">
      <c r="B42" s="1"/>
      <c r="C42" s="1"/>
    </row>
    <row r="43" ht="14.25">
      <c r="B43" s="1"/>
      <c r="C43" s="1"/>
    </row>
    <row r="44" ht="14.25">
      <c r="B44" s="1"/>
      <c r="C44" s="1"/>
    </row>
    <row r="45" ht="14.25">
      <c r="B45" s="1"/>
      <c r="C45" s="1"/>
    </row>
    <row r="46" ht="14.25">
      <c r="B46" s="1"/>
      <c r="C46" s="1"/>
    </row>
    <row r="47" ht="14.25">
      <c r="C47" s="1"/>
    </row>
    <row r="48" ht="14.25">
      <c r="C48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900002-0078-44D8-BB0A-008A00AB005E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1400B9-00D5-4884-8890-003300720050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2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52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155.654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34.740000000000002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120.91399999999999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498.31</v>
      </c>
      <c r="L19" s="31">
        <v>498.315</v>
      </c>
      <c r="M19" s="32">
        <f t="shared" ref="M19:M32" si="6">MAX(0,$L19-$K19)</f>
        <v>0.0049999999999954525</v>
      </c>
      <c r="N19" s="33">
        <f t="shared" ref="N19:N32" si="7">$M19/$M$33*100</f>
        <v>0.0041367784424164149</v>
      </c>
      <c r="O19" s="33">
        <f>N19</f>
        <v>0.0041367784424164149</v>
      </c>
      <c r="P19" s="34">
        <f t="shared" ref="P19:P32" si="8">100-$O19</f>
        <v>99.995863221557585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537.42999999999995</v>
      </c>
      <c r="L20" s="31">
        <v>540.96000000000004</v>
      </c>
      <c r="M20" s="32">
        <f t="shared" si="6"/>
        <v>3.5300000000000864</v>
      </c>
      <c r="N20" s="33">
        <f t="shared" si="7"/>
        <v>2.9205655803487165</v>
      </c>
      <c r="O20" s="33">
        <f>SUM(N19:N20)</f>
        <v>2.9247023587911327</v>
      </c>
      <c r="P20" s="34">
        <f t="shared" si="8"/>
        <v>97.075297641208863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337.86000000000001</v>
      </c>
      <c r="L21" s="31">
        <v>356.005</v>
      </c>
      <c r="M21" s="32">
        <f t="shared" si="6"/>
        <v>18.144999999999982</v>
      </c>
      <c r="N21" s="33">
        <f t="shared" si="7"/>
        <v>15.012368967542807</v>
      </c>
      <c r="O21" s="33">
        <f>SUM(N19:N21)</f>
        <v>17.937071326333939</v>
      </c>
      <c r="P21" s="34">
        <f t="shared" si="8"/>
        <v>82.062928673666065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302.52999999999997</v>
      </c>
      <c r="L22" s="31">
        <v>330.72000000000003</v>
      </c>
      <c r="M22" s="32">
        <f t="shared" si="6"/>
        <v>28.190000000000055</v>
      </c>
      <c r="N22" s="33">
        <f t="shared" si="7"/>
        <v>23.323156858365003</v>
      </c>
      <c r="O22" s="33">
        <f>SUM(N19:N22)</f>
        <v>41.260228184698946</v>
      </c>
      <c r="P22" s="34">
        <f t="shared" si="8"/>
        <v>58.739771815301054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264.18000000000001</v>
      </c>
      <c r="L23" s="31">
        <v>276.51999999999998</v>
      </c>
      <c r="M23" s="32">
        <f t="shared" si="6"/>
        <v>12.339999999999975</v>
      </c>
      <c r="N23" s="33">
        <f t="shared" si="7"/>
        <v>10.209569195892977</v>
      </c>
      <c r="O23" s="33">
        <f>SUM(N19:N23)</f>
        <v>51.46979738059192</v>
      </c>
      <c r="P23" s="34">
        <f t="shared" si="8"/>
        <v>48.53020261940808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247.06</v>
      </c>
      <c r="L24" s="31">
        <v>265.5</v>
      </c>
      <c r="M24" s="32">
        <f t="shared" si="6"/>
        <v>18.439999999999998</v>
      </c>
      <c r="N24" s="33">
        <f t="shared" si="7"/>
        <v>15.256438895645614</v>
      </c>
      <c r="O24" s="33">
        <f>SUM(N19:N24)</f>
        <v>66.726236276237529</v>
      </c>
      <c r="P24" s="34">
        <f t="shared" si="8"/>
        <v>33.273763723762471</v>
      </c>
      <c r="Q24" s="35"/>
    </row>
    <row r="25">
      <c r="I25" s="29">
        <v>1.25</v>
      </c>
      <c r="J25" s="30">
        <v>425</v>
      </c>
      <c r="K25" s="31">
        <v>253.73500000000001</v>
      </c>
      <c r="L25" s="31">
        <v>263.13999999999999</v>
      </c>
      <c r="M25" s="32">
        <f t="shared" si="6"/>
        <v>9.4049999999999727</v>
      </c>
      <c r="N25" s="33">
        <f t="shared" si="7"/>
        <v>7.7812802501923306</v>
      </c>
      <c r="O25" s="33">
        <f>SUM(N19:N25)</f>
        <v>74.507516526429853</v>
      </c>
      <c r="P25" s="34">
        <f t="shared" si="8"/>
        <v>25.492483473570147</v>
      </c>
      <c r="Q25" s="35"/>
    </row>
    <row r="26">
      <c r="I26" s="29">
        <v>1.5</v>
      </c>
      <c r="J26" s="30">
        <v>355</v>
      </c>
      <c r="K26" s="31">
        <v>233.34999999999999</v>
      </c>
      <c r="L26" s="31">
        <v>245.90000000000001</v>
      </c>
      <c r="M26" s="32">
        <f t="shared" si="6"/>
        <v>12.550000000000011</v>
      </c>
      <c r="N26" s="33">
        <f t="shared" si="7"/>
        <v>10.383313890474655</v>
      </c>
      <c r="O26" s="33">
        <f>SUM(N19:N26)</f>
        <v>84.890830416904507</v>
      </c>
      <c r="P26" s="34">
        <f t="shared" si="8"/>
        <v>15.109169583095493</v>
      </c>
      <c r="Q26" s="35"/>
    </row>
    <row r="27">
      <c r="I27" s="29">
        <v>1.75</v>
      </c>
      <c r="J27" s="30">
        <v>300</v>
      </c>
      <c r="K27" s="31">
        <v>220.75200000000001</v>
      </c>
      <c r="L27" s="31">
        <v>228.52000000000001</v>
      </c>
      <c r="M27" s="32">
        <f t="shared" si="6"/>
        <v>7.7680000000000007</v>
      </c>
      <c r="N27" s="33">
        <f t="shared" si="7"/>
        <v>6.4268989881439875</v>
      </c>
      <c r="O27" s="37">
        <f>SUM(N19:N27)</f>
        <v>91.317729405048496</v>
      </c>
      <c r="P27" s="34">
        <f t="shared" si="8"/>
        <v>8.682270594951504</v>
      </c>
      <c r="Q27" s="35"/>
    </row>
    <row r="28">
      <c r="I28" s="29">
        <v>2</v>
      </c>
      <c r="J28" s="30">
        <v>250</v>
      </c>
      <c r="K28" s="31">
        <v>222.63399999999999</v>
      </c>
      <c r="L28" s="31">
        <v>229.23400000000001</v>
      </c>
      <c r="M28" s="32">
        <f t="shared" si="6"/>
        <v>6.6000000000000227</v>
      </c>
      <c r="N28" s="33">
        <f t="shared" si="7"/>
        <v>5.4605475439946529</v>
      </c>
      <c r="O28" s="37">
        <f>SUM(N19:N28)</f>
        <v>96.778276949043146</v>
      </c>
      <c r="P28" s="34">
        <f t="shared" si="8"/>
        <v>3.2217230509568537</v>
      </c>
      <c r="Q28" s="35"/>
    </row>
    <row r="29">
      <c r="I29" s="29">
        <v>2.5</v>
      </c>
      <c r="J29" s="30">
        <v>180</v>
      </c>
      <c r="K29" s="31">
        <v>203.322</v>
      </c>
      <c r="L29" s="31">
        <v>206.56</v>
      </c>
      <c r="M29" s="32">
        <f t="shared" si="6"/>
        <v>3.2379999999999995</v>
      </c>
      <c r="N29" s="33">
        <f t="shared" si="7"/>
        <v>2.6789777193113062</v>
      </c>
      <c r="O29" s="37">
        <f>SUM(N19:N29)</f>
        <v>99.457254668354452</v>
      </c>
      <c r="P29" s="34">
        <f t="shared" si="8"/>
        <v>0.54274533164554839</v>
      </c>
      <c r="Q29" s="35"/>
    </row>
    <row r="30">
      <c r="I30" s="29">
        <v>3</v>
      </c>
      <c r="J30" s="30">
        <v>125</v>
      </c>
      <c r="K30" s="31">
        <v>190.56399999999999</v>
      </c>
      <c r="L30" s="31">
        <v>191.22</v>
      </c>
      <c r="M30" s="32">
        <f t="shared" si="6"/>
        <v>0.65600000000000591</v>
      </c>
      <c r="N30" s="33">
        <f t="shared" si="7"/>
        <v>0.54274533164553218</v>
      </c>
      <c r="O30" s="37">
        <f>SUM(N19:N30)</f>
        <v>99.999999999999986</v>
      </c>
      <c r="P30" s="34">
        <f t="shared" si="8"/>
        <v>1.4210854715202004e-14</v>
      </c>
      <c r="Q30" s="35"/>
    </row>
    <row r="31">
      <c r="I31" s="29">
        <v>4</v>
      </c>
      <c r="J31" s="30">
        <v>63</v>
      </c>
      <c r="K31" s="31">
        <v>178.69999999999999</v>
      </c>
      <c r="L31" s="31">
        <v>178.69999999999999</v>
      </c>
      <c r="M31" s="32">
        <f t="shared" si="6"/>
        <v>0</v>
      </c>
      <c r="N31" s="33">
        <f t="shared" si="7"/>
        <v>0</v>
      </c>
      <c r="O31" s="37">
        <f>SUM(N19:N31)</f>
        <v>99.999999999999986</v>
      </c>
      <c r="P31" s="34">
        <f t="shared" si="8"/>
        <v>1.4210854715202004e-14</v>
      </c>
      <c r="Q31" s="35"/>
    </row>
    <row r="32" ht="15.75">
      <c r="I32" s="38" t="s">
        <v>41</v>
      </c>
      <c r="J32" s="39">
        <v>0</v>
      </c>
      <c r="K32" s="40">
        <v>292.74000000000001</v>
      </c>
      <c r="L32" s="40">
        <v>292.74000000000001</v>
      </c>
      <c r="M32" s="32">
        <f t="shared" si="6"/>
        <v>0</v>
      </c>
      <c r="N32" s="33">
        <f t="shared" si="7"/>
        <v>0</v>
      </c>
      <c r="O32" s="37">
        <f>SUM(N19:N32)</f>
        <v>99.999999999999986</v>
      </c>
      <c r="P32" s="34">
        <f t="shared" si="8"/>
        <v>1.4210854715202004e-14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120.8670000000001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0.038870602246134922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</row>
    <row r="42" ht="14.25">
      <c r="D42" s="1"/>
    </row>
    <row r="43" ht="14.25">
      <c r="D43" s="1"/>
    </row>
    <row r="44" ht="14.25">
      <c r="D44" s="1"/>
    </row>
    <row r="45" ht="14.25">
      <c r="D45" s="1"/>
      <c r="E45" s="1"/>
    </row>
    <row r="46" ht="14.25">
      <c r="D46" s="1"/>
      <c r="E46" s="1"/>
    </row>
    <row r="47" ht="14.25">
      <c r="D47" s="1"/>
      <c r="E47" s="1"/>
    </row>
    <row r="48" ht="14.25">
      <c r="D48" s="1"/>
      <c r="E48" s="1"/>
    </row>
    <row r="49" ht="14.25">
      <c r="D49" s="1"/>
      <c r="E49" s="1"/>
    </row>
    <row r="50" ht="14.25">
      <c r="D50" s="1"/>
      <c r="E50" s="1"/>
    </row>
    <row r="51" ht="14.25">
      <c r="D51" s="1"/>
      <c r="E51" s="1"/>
    </row>
    <row r="52" ht="14.25">
      <c r="E52" s="1"/>
    </row>
    <row r="53" ht="14.25">
      <c r="E53" s="1"/>
    </row>
    <row r="54" ht="14.25">
      <c r="E54" s="1"/>
    </row>
    <row r="55" ht="14.25">
      <c r="E55" s="1"/>
    </row>
    <row r="56" ht="14.25">
      <c r="E56" s="1"/>
    </row>
    <row r="57" ht="14.25">
      <c r="E57" s="1"/>
    </row>
    <row r="58" ht="14.25">
      <c r="E58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AF00A7-0045-4BEB-A59B-004100C40017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800AD-0024-45BD-B344-008F00C200BD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6">
    <outlinePr applyStyles="0" summaryBelow="1" summaryRight="1" showOutlineSymbols="1"/>
    <pageSetUpPr autoPageBreaks="1" fitToPage="0"/>
  </sheetPr>
  <sheetViews>
    <sheetView topLeftCell="A19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79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162.77199999999999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34.759999999999998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128.012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498.29500000000002</v>
      </c>
      <c r="L19" s="72">
        <v>500.01999999999998</v>
      </c>
      <c r="M19" s="32">
        <f t="shared" ref="M19:M32" si="87">MAX(0,$L19-$K19)</f>
        <v>1.7249999999999659</v>
      </c>
      <c r="N19" s="33">
        <f t="shared" ref="N19:N32" si="88">$M19/$M$33*100</f>
        <v>1.3454803559867758</v>
      </c>
      <c r="O19" s="33">
        <f>N19</f>
        <v>1.3454803559867758</v>
      </c>
      <c r="P19" s="34">
        <f t="shared" ref="P19:P32" si="89">100-$O19</f>
        <v>98.65451964401322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537.42499999999995</v>
      </c>
      <c r="L20" s="72">
        <v>541.13499999999999</v>
      </c>
      <c r="M20" s="32">
        <f t="shared" si="87"/>
        <v>3.7100000000000364</v>
      </c>
      <c r="N20" s="33">
        <f t="shared" si="88"/>
        <v>2.8937577511368615</v>
      </c>
      <c r="O20" s="33">
        <f>SUM(N19:N20)</f>
        <v>4.2392381071236374</v>
      </c>
      <c r="P20" s="34">
        <f t="shared" si="89"/>
        <v>95.76076189287636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337.86500000000001</v>
      </c>
      <c r="L21" s="72">
        <v>348.57999999999998</v>
      </c>
      <c r="M21" s="32">
        <f t="shared" si="87"/>
        <v>10.714999999999975</v>
      </c>
      <c r="N21" s="33">
        <f t="shared" si="88"/>
        <v>8.3575779793614799</v>
      </c>
      <c r="O21" s="33">
        <f>SUM(N19:N21)</f>
        <v>12.596816086485116</v>
      </c>
      <c r="P21" s="34">
        <f t="shared" si="89"/>
        <v>87.40318391351488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302.52499999999998</v>
      </c>
      <c r="L22" s="72">
        <v>330.30500000000001</v>
      </c>
      <c r="M22" s="32">
        <f t="shared" si="87"/>
        <v>27.78000000000003</v>
      </c>
      <c r="N22" s="33">
        <f t="shared" si="88"/>
        <v>21.66808364597879</v>
      </c>
      <c r="O22" s="33">
        <f>SUM(N19:N22)</f>
        <v>34.264899732463903</v>
      </c>
      <c r="P22" s="34">
        <f t="shared" si="89"/>
        <v>65.735100267536097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264.29000000000002</v>
      </c>
      <c r="L23" s="72">
        <v>287.94</v>
      </c>
      <c r="M23" s="32">
        <f t="shared" si="87"/>
        <v>23.649999999999977</v>
      </c>
      <c r="N23" s="33">
        <f t="shared" si="88"/>
        <v>18.446730677732084</v>
      </c>
      <c r="O23" s="33">
        <f>SUM(N19:N23)</f>
        <v>52.711630410195987</v>
      </c>
      <c r="P23" s="34">
        <f t="shared" si="89"/>
        <v>47.288369589804013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247.155</v>
      </c>
      <c r="L24" s="72">
        <v>290.995</v>
      </c>
      <c r="M24" s="32">
        <f t="shared" si="87"/>
        <v>43.840000000000003</v>
      </c>
      <c r="N24" s="33">
        <f t="shared" si="88"/>
        <v>34.194700757368942</v>
      </c>
      <c r="O24" s="33">
        <f>SUM(N19:N24)</f>
        <v>86.906331167564929</v>
      </c>
      <c r="P24" s="34">
        <f t="shared" si="89"/>
        <v>13.093668832435071</v>
      </c>
      <c r="Q24" s="35"/>
    </row>
    <row r="25">
      <c r="I25" s="29">
        <v>1.25</v>
      </c>
      <c r="J25" s="30">
        <v>425</v>
      </c>
      <c r="K25" s="72">
        <v>253.78</v>
      </c>
      <c r="L25" s="72">
        <v>262.435</v>
      </c>
      <c r="M25" s="32">
        <f t="shared" si="87"/>
        <v>8.6550000000000011</v>
      </c>
      <c r="N25" s="33">
        <f t="shared" si="88"/>
        <v>6.7508014382990007</v>
      </c>
      <c r="O25" s="33">
        <f>SUM(N19:N25)</f>
        <v>93.657132605863936</v>
      </c>
      <c r="P25" s="34">
        <f t="shared" si="89"/>
        <v>6.3428673941360643</v>
      </c>
      <c r="Q25" s="35"/>
    </row>
    <row r="26">
      <c r="I26" s="29">
        <v>1.5</v>
      </c>
      <c r="J26" s="30">
        <v>355</v>
      </c>
      <c r="K26" s="72">
        <v>233.39599999999999</v>
      </c>
      <c r="L26" s="72">
        <v>236.06</v>
      </c>
      <c r="M26" s="32">
        <f t="shared" si="87"/>
        <v>2.6640000000000157</v>
      </c>
      <c r="N26" s="33">
        <f t="shared" si="88"/>
        <v>2.0778896628109349</v>
      </c>
      <c r="O26" s="33">
        <f>SUM(N19:N26)</f>
        <v>95.735022268674868</v>
      </c>
      <c r="P26" s="34">
        <f t="shared" si="89"/>
        <v>4.264977731325132</v>
      </c>
      <c r="Q26" s="35"/>
    </row>
    <row r="27">
      <c r="I27" s="29">
        <v>1.75</v>
      </c>
      <c r="J27" s="30">
        <v>300</v>
      </c>
      <c r="K27" s="72">
        <v>220.78</v>
      </c>
      <c r="L27" s="72">
        <v>221.54400000000001</v>
      </c>
      <c r="M27" s="32">
        <f t="shared" si="87"/>
        <v>0.76400000000001</v>
      </c>
      <c r="N27" s="33">
        <f t="shared" si="88"/>
        <v>0.5959112996950322</v>
      </c>
      <c r="O27" s="37">
        <f>SUM(N19:N27)</f>
        <v>96.3309335683699</v>
      </c>
      <c r="P27" s="34">
        <f t="shared" si="89"/>
        <v>3.6690664316300996</v>
      </c>
      <c r="Q27" s="35"/>
    </row>
    <row r="28">
      <c r="I28" s="29">
        <v>2</v>
      </c>
      <c r="J28" s="30">
        <v>250</v>
      </c>
      <c r="K28" s="72">
        <v>222.62</v>
      </c>
      <c r="L28" s="72">
        <v>223.61600000000001</v>
      </c>
      <c r="M28" s="32">
        <f t="shared" si="87"/>
        <v>0.99600000000000932</v>
      </c>
      <c r="N28" s="33">
        <f t="shared" si="88"/>
        <v>0.77686865771760438</v>
      </c>
      <c r="O28" s="37">
        <f>SUM(N19:N28)</f>
        <v>97.1078022260875</v>
      </c>
      <c r="P28" s="34">
        <f t="shared" si="89"/>
        <v>2.8921977739124998</v>
      </c>
      <c r="Q28" s="35"/>
    </row>
    <row r="29">
      <c r="I29" s="29">
        <v>2.5</v>
      </c>
      <c r="J29" s="30">
        <v>180</v>
      </c>
      <c r="K29" s="72">
        <v>203.34999999999999</v>
      </c>
      <c r="L29" s="72">
        <v>204.94800000000001</v>
      </c>
      <c r="M29" s="32">
        <f t="shared" si="87"/>
        <v>1.5980000000000132</v>
      </c>
      <c r="N29" s="33">
        <f t="shared" si="88"/>
        <v>1.2464218022416973</v>
      </c>
      <c r="O29" s="37">
        <f>SUM(N19:N29)</f>
        <v>98.354224028329199</v>
      </c>
      <c r="P29" s="34">
        <f t="shared" si="89"/>
        <v>1.6457759716708011</v>
      </c>
      <c r="Q29" s="35"/>
    </row>
    <row r="30">
      <c r="I30" s="29">
        <v>3</v>
      </c>
      <c r="J30" s="30">
        <v>125</v>
      </c>
      <c r="K30" s="72">
        <v>190.55600000000001</v>
      </c>
      <c r="L30" s="72">
        <v>192.29599999999999</v>
      </c>
      <c r="M30" s="32">
        <f t="shared" si="87"/>
        <v>1.7399999999999807</v>
      </c>
      <c r="N30" s="33">
        <f t="shared" si="88"/>
        <v>1.3571801851692811</v>
      </c>
      <c r="O30" s="37">
        <f>SUM(N19:N30)</f>
        <v>99.711404213498483</v>
      </c>
      <c r="P30" s="34">
        <f t="shared" si="89"/>
        <v>0.28859578650151718</v>
      </c>
      <c r="Q30" s="35"/>
    </row>
    <row r="31">
      <c r="I31" s="29">
        <v>4</v>
      </c>
      <c r="J31" s="30">
        <v>63</v>
      </c>
      <c r="K31" s="72">
        <v>178.68799999999999</v>
      </c>
      <c r="L31" s="72">
        <v>178.99799999999999</v>
      </c>
      <c r="M31" s="32">
        <f t="shared" si="87"/>
        <v>0.31000000000000227</v>
      </c>
      <c r="N31" s="33">
        <f t="shared" si="88"/>
        <v>0.24179646977154309</v>
      </c>
      <c r="O31" s="37">
        <f>SUM(N19:N31)</f>
        <v>99.953200683270026</v>
      </c>
      <c r="P31" s="34">
        <f t="shared" si="89"/>
        <v>0.046799316729973839</v>
      </c>
      <c r="Q31" s="35"/>
    </row>
    <row r="32" ht="15.75">
      <c r="I32" s="38" t="s">
        <v>41</v>
      </c>
      <c r="J32" s="39">
        <v>0</v>
      </c>
      <c r="K32" s="73">
        <v>292.69</v>
      </c>
      <c r="L32" s="73">
        <v>292.75</v>
      </c>
      <c r="M32" s="32">
        <f t="shared" si="87"/>
        <v>0.060000000000002274</v>
      </c>
      <c r="N32" s="33">
        <f t="shared" si="88"/>
        <v>0.04679931672997751</v>
      </c>
      <c r="O32" s="37">
        <f>SUM(N19:N32)</f>
        <v>100</v>
      </c>
      <c r="P32" s="34">
        <f t="shared" si="89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128.20700000000002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-0.1523294691122743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710004-0097-422B-9772-001400460033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440065-00B8-41E6-8F64-007C0042006F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5">
    <outlinePr applyStyles="0" summaryBelow="1" summaryRight="1" showOutlineSymbols="1"/>
    <pageSetUpPr autoPageBreaks="1" fitToPage="0"/>
  </sheetPr>
  <sheetViews>
    <sheetView topLeftCell="A16" zoomScale="100" workbookViewId="0">
      <selection activeCell="L29" activeCellId="0" sqref="L2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80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151.30799999999999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34.746000000000002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116.56199999999998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402.57999999999998</v>
      </c>
      <c r="L19" s="72">
        <v>406.28500000000003</v>
      </c>
      <c r="M19" s="32">
        <f t="shared" ref="M19:M32" si="90">MAX(0,$L19-$K19)</f>
        <v>3.7050000000000409</v>
      </c>
      <c r="N19" s="33">
        <f t="shared" ref="N19:N32" si="91">$M19/$M$33*100</f>
        <v>3.1914068893043024</v>
      </c>
      <c r="O19" s="33">
        <f>N19</f>
        <v>3.1914068893043024</v>
      </c>
      <c r="P19" s="34">
        <f t="shared" ref="P19:P32" si="92">100-$O19</f>
        <v>96.808593110695696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367.255</v>
      </c>
      <c r="L20" s="72">
        <v>375.64999999999998</v>
      </c>
      <c r="M20" s="32">
        <f t="shared" si="90"/>
        <v>8.3949999999999818</v>
      </c>
      <c r="N20" s="33">
        <f t="shared" si="91"/>
        <v>7.231271480623283</v>
      </c>
      <c r="O20" s="33">
        <f>SUM(N19:N20)</f>
        <v>10.422678369927585</v>
      </c>
      <c r="P20" s="34">
        <f t="shared" si="92"/>
        <v>89.577321630072419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342.86500000000001</v>
      </c>
      <c r="L21" s="72">
        <v>357.66500000000002</v>
      </c>
      <c r="M21" s="32">
        <f t="shared" si="90"/>
        <v>14.800000000000011</v>
      </c>
      <c r="N21" s="33">
        <f t="shared" si="91"/>
        <v>12.748399989663481</v>
      </c>
      <c r="O21" s="33">
        <f>SUM(N19:N21)</f>
        <v>23.171078359591064</v>
      </c>
      <c r="P21" s="34">
        <f t="shared" si="92"/>
        <v>76.828921640408936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290.22500000000002</v>
      </c>
      <c r="L22" s="72">
        <v>310.63499999999999</v>
      </c>
      <c r="M22" s="32">
        <f t="shared" si="90"/>
        <v>20.409999999999968</v>
      </c>
      <c r="N22" s="33">
        <f t="shared" si="91"/>
        <v>17.580732688448041</v>
      </c>
      <c r="O22" s="33">
        <f>SUM(N19:N22)</f>
        <v>40.751811048039102</v>
      </c>
      <c r="P22" s="34">
        <f t="shared" si="92"/>
        <v>59.248188951960898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265.09500000000003</v>
      </c>
      <c r="L23" s="72">
        <v>279.74000000000001</v>
      </c>
      <c r="M23" s="32">
        <f t="shared" si="90"/>
        <v>14.644999999999982</v>
      </c>
      <c r="N23" s="33">
        <f t="shared" si="91"/>
        <v>12.614886341123061</v>
      </c>
      <c r="O23" s="33">
        <f>SUM(N19:N23)</f>
        <v>53.366697389162162</v>
      </c>
      <c r="P23" s="34">
        <f t="shared" si="92"/>
        <v>46.633302610837838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246.64500000000001</v>
      </c>
      <c r="L24" s="72">
        <v>276.00999999999999</v>
      </c>
      <c r="M24" s="32">
        <f t="shared" si="90"/>
        <v>29.364999999999981</v>
      </c>
      <c r="N24" s="33">
        <f t="shared" si="91"/>
        <v>25.294376060572134</v>
      </c>
      <c r="O24" s="33">
        <f>SUM(N19:N24)</f>
        <v>78.661073449734289</v>
      </c>
      <c r="P24" s="34">
        <f t="shared" si="92"/>
        <v>21.338926550265711</v>
      </c>
      <c r="Q24" s="35"/>
    </row>
    <row r="25">
      <c r="I25" s="29">
        <v>1.25</v>
      </c>
      <c r="J25" s="30">
        <v>425</v>
      </c>
      <c r="K25" s="72">
        <v>277.17000000000002</v>
      </c>
      <c r="L25" s="72">
        <v>286.63999999999999</v>
      </c>
      <c r="M25" s="32">
        <f t="shared" si="90"/>
        <v>9.4699999999999704</v>
      </c>
      <c r="N25" s="33">
        <f t="shared" si="91"/>
        <v>8.1572532366292361</v>
      </c>
      <c r="O25" s="33">
        <f>SUM(N19:N25)</f>
        <v>86.81832668636352</v>
      </c>
      <c r="P25" s="34">
        <f t="shared" si="92"/>
        <v>13.18167331363648</v>
      </c>
      <c r="Q25" s="35"/>
    </row>
    <row r="26">
      <c r="I26" s="29">
        <v>1.5</v>
      </c>
      <c r="J26" s="30">
        <v>355</v>
      </c>
      <c r="K26" s="72">
        <v>223.93000000000001</v>
      </c>
      <c r="L26" s="72">
        <v>230.49000000000001</v>
      </c>
      <c r="M26" s="32">
        <f t="shared" si="90"/>
        <v>6.5600000000000023</v>
      </c>
      <c r="N26" s="33">
        <f t="shared" si="91"/>
        <v>5.6506421575805668</v>
      </c>
      <c r="O26" s="33">
        <f>SUM(N19:N26)</f>
        <v>92.468968843944083</v>
      </c>
      <c r="P26" s="34">
        <f t="shared" si="92"/>
        <v>7.5310311560559171</v>
      </c>
      <c r="Q26" s="35"/>
    </row>
    <row r="27">
      <c r="I27" s="29">
        <v>1.75</v>
      </c>
      <c r="J27" s="30">
        <v>300</v>
      </c>
      <c r="K27" s="72">
        <v>224.756</v>
      </c>
      <c r="L27" s="72">
        <v>226.53800000000001</v>
      </c>
      <c r="M27" s="32">
        <f t="shared" si="90"/>
        <v>1.7820000000000107</v>
      </c>
      <c r="N27" s="33">
        <f t="shared" si="91"/>
        <v>1.5349762690257054</v>
      </c>
      <c r="O27" s="37">
        <f>SUM(N19:N27)</f>
        <v>94.003945112969788</v>
      </c>
      <c r="P27" s="34">
        <f t="shared" si="92"/>
        <v>5.9960548870302119</v>
      </c>
      <c r="Q27" s="35"/>
    </row>
    <row r="28">
      <c r="I28" s="29">
        <v>2</v>
      </c>
      <c r="J28" s="30">
        <v>250</v>
      </c>
      <c r="K28" s="72">
        <v>219.392</v>
      </c>
      <c r="L28" s="72">
        <v>221.97999999999999</v>
      </c>
      <c r="M28" s="32">
        <f t="shared" si="90"/>
        <v>2.5879999999999939</v>
      </c>
      <c r="N28" s="33">
        <f t="shared" si="91"/>
        <v>2.229247241435742</v>
      </c>
      <c r="O28" s="37">
        <f>SUM(N19:N28)</f>
        <v>96.233192354405531</v>
      </c>
      <c r="P28" s="34">
        <f t="shared" si="92"/>
        <v>3.7668076455944686</v>
      </c>
      <c r="Q28" s="35"/>
    </row>
    <row r="29">
      <c r="I29" s="29">
        <v>2.5</v>
      </c>
      <c r="J29" s="30">
        <v>180</v>
      </c>
      <c r="K29" s="72">
        <v>209.51599999999999</v>
      </c>
      <c r="L29" s="72">
        <v>212.12</v>
      </c>
      <c r="M29" s="32">
        <f t="shared" si="90"/>
        <v>2.6040000000000134</v>
      </c>
      <c r="N29" s="33">
        <f t="shared" si="91"/>
        <v>2.2430292954786384</v>
      </c>
      <c r="O29" s="37">
        <f>SUM(N19:N29)</f>
        <v>98.476221649884167</v>
      </c>
      <c r="P29" s="34">
        <f t="shared" si="92"/>
        <v>1.5237783501158333</v>
      </c>
      <c r="Q29" s="35"/>
    </row>
    <row r="30">
      <c r="I30" s="29">
        <v>3</v>
      </c>
      <c r="J30" s="30">
        <v>125</v>
      </c>
      <c r="K30" s="72">
        <v>187.124</v>
      </c>
      <c r="L30" s="72">
        <v>188.74199999999999</v>
      </c>
      <c r="M30" s="32">
        <f t="shared" si="90"/>
        <v>1.617999999999995</v>
      </c>
      <c r="N30" s="33">
        <f t="shared" si="91"/>
        <v>1.3937102150861778</v>
      </c>
      <c r="O30" s="37">
        <f>SUM(N19:N30)</f>
        <v>99.86993186497034</v>
      </c>
      <c r="P30" s="34">
        <f t="shared" si="92"/>
        <v>0.13006813502965997</v>
      </c>
      <c r="Q30" s="35"/>
    </row>
    <row r="31">
      <c r="I31" s="29">
        <v>4</v>
      </c>
      <c r="J31" s="30">
        <v>63</v>
      </c>
      <c r="K31" s="72">
        <v>191.32400000000001</v>
      </c>
      <c r="L31" s="72">
        <v>191.43000000000001</v>
      </c>
      <c r="M31" s="32">
        <f t="shared" si="90"/>
        <v>0.10599999999999454</v>
      </c>
      <c r="N31" s="33">
        <f t="shared" si="91"/>
        <v>0.091306108034071506</v>
      </c>
      <c r="O31" s="37">
        <f>SUM(N19:N31)</f>
        <v>99.961237973004415</v>
      </c>
      <c r="P31" s="34">
        <f t="shared" si="92"/>
        <v>0.03876202699558462</v>
      </c>
      <c r="Q31" s="35"/>
    </row>
    <row r="32" ht="15.75">
      <c r="I32" s="38" t="s">
        <v>41</v>
      </c>
      <c r="J32" s="39">
        <v>0</v>
      </c>
      <c r="K32" s="73">
        <v>296.35000000000002</v>
      </c>
      <c r="L32" s="73">
        <v>296.39499999999998</v>
      </c>
      <c r="M32" s="32">
        <f t="shared" si="90"/>
        <v>0.044999999999959073</v>
      </c>
      <c r="N32" s="33">
        <f t="shared" si="91"/>
        <v>0.038762026995563137</v>
      </c>
      <c r="O32" s="37">
        <f>SUM(N19:N32)</f>
        <v>99.999999999999972</v>
      </c>
      <c r="P32" s="34">
        <f t="shared" si="92"/>
        <v>2.8421709430404007e-14</v>
      </c>
      <c r="Q32" s="35"/>
    </row>
    <row r="33" ht="15.75">
      <c r="D33" s="1"/>
      <c r="I33" s="41" t="s">
        <v>42</v>
      </c>
      <c r="J33" s="42"/>
      <c r="K33" s="42"/>
      <c r="L33" s="43"/>
      <c r="M33" s="44">
        <f>SUM(M19:M32)</f>
        <v>116.0929999999999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0.40236097527503034</v>
      </c>
      <c r="N35" s="17" t="s">
        <v>44</v>
      </c>
      <c r="O35" s="17"/>
      <c r="P35" s="22"/>
      <c r="Q35" s="20"/>
    </row>
    <row r="36">
      <c r="D36" s="1"/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E41" s="1"/>
    </row>
    <row r="42" ht="14.25">
      <c r="D42" s="1"/>
      <c r="E42" s="1"/>
    </row>
    <row r="43" ht="14.25">
      <c r="D43" s="1"/>
      <c r="E43" s="1"/>
    </row>
    <row r="44" ht="14.25">
      <c r="D44" s="1"/>
      <c r="E44" s="1"/>
    </row>
    <row r="45" ht="14.25">
      <c r="D45" s="1"/>
      <c r="E45" s="1"/>
    </row>
    <row r="46" ht="14.25">
      <c r="D46" s="1"/>
      <c r="E46" s="1"/>
    </row>
    <row r="47" ht="14.25">
      <c r="E47" s="1"/>
    </row>
    <row r="48" ht="14.25">
      <c r="E48" s="1"/>
    </row>
    <row r="49" ht="14.25">
      <c r="E49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B800CC-00B5-4467-B839-00B300EF0063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0800BF-0085-45D4-BD94-00CB00FF0027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4">
    <outlinePr applyStyles="0" summaryBelow="1" summaryRight="1" showOutlineSymbols="1"/>
    <pageSetUpPr autoPageBreaks="1" fitToPage="0"/>
  </sheetPr>
  <sheetViews>
    <sheetView topLeftCell="A27" zoomScale="100" workbookViewId="0">
      <selection activeCell="M32" activeCellId="0" sqref="M32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81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155.91399999999999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34.749000000000002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121.16499999999999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498.30500000000001</v>
      </c>
      <c r="L19" s="72">
        <v>498.31</v>
      </c>
      <c r="M19" s="32">
        <f t="shared" ref="M19:M32" si="93">MAX(0,$L19-$K19)</f>
        <v>0.0049999999999954525</v>
      </c>
      <c r="N19" s="33">
        <f t="shared" ref="N19:N32" si="94">$M19/$M$33*100</f>
        <v>0.0041278306598712582</v>
      </c>
      <c r="O19" s="33">
        <f>N19</f>
        <v>0.0041278306598712582</v>
      </c>
      <c r="P19" s="34">
        <f t="shared" ref="P19:P32" si="95">100-$O19</f>
        <v>99.995872169340132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537.44000000000005</v>
      </c>
      <c r="L20" s="72">
        <v>539.78499999999997</v>
      </c>
      <c r="M20" s="32">
        <f t="shared" si="93"/>
        <v>2.3449999999999136</v>
      </c>
      <c r="N20" s="33">
        <f t="shared" si="94"/>
        <v>1.9359525794813097</v>
      </c>
      <c r="O20" s="33">
        <f>SUM(N19:N20)</f>
        <v>1.940080410141181</v>
      </c>
      <c r="P20" s="34">
        <f t="shared" si="95"/>
        <v>98.059919589858822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337.86000000000001</v>
      </c>
      <c r="L21" s="72">
        <v>349.89999999999998</v>
      </c>
      <c r="M21" s="32">
        <f t="shared" si="93"/>
        <v>12.039999999999964</v>
      </c>
      <c r="N21" s="33">
        <f t="shared" si="94"/>
        <v>9.9398162289789997</v>
      </c>
      <c r="O21" s="33">
        <f>SUM(N19:N21)</f>
        <v>11.879896639120181</v>
      </c>
      <c r="P21" s="34">
        <f t="shared" si="95"/>
        <v>88.120103360879824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302.49000000000001</v>
      </c>
      <c r="L22" s="72">
        <v>330.84500000000003</v>
      </c>
      <c r="M22" s="32">
        <f t="shared" si="93"/>
        <v>28.355000000000018</v>
      </c>
      <c r="N22" s="33">
        <f t="shared" si="94"/>
        <v>23.408927672151211</v>
      </c>
      <c r="O22" s="33">
        <f>SUM(N19:N22)</f>
        <v>35.288824311271391</v>
      </c>
      <c r="P22" s="34">
        <f t="shared" si="95"/>
        <v>64.711175688728616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264.30000000000001</v>
      </c>
      <c r="L23" s="72">
        <v>282.38999999999999</v>
      </c>
      <c r="M23" s="32">
        <f t="shared" si="93"/>
        <v>18.089999999999975</v>
      </c>
      <c r="N23" s="33">
        <f t="shared" si="94"/>
        <v>14.934491327427773</v>
      </c>
      <c r="O23" s="33">
        <f>SUM(N19:N23)</f>
        <v>50.223315638699162</v>
      </c>
      <c r="P23" s="34">
        <f t="shared" si="95"/>
        <v>49.776684361300838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247.16499999999999</v>
      </c>
      <c r="L24" s="72">
        <v>279.93000000000001</v>
      </c>
      <c r="M24" s="32">
        <f t="shared" si="93"/>
        <v>32.765000000000015</v>
      </c>
      <c r="N24" s="33">
        <f t="shared" si="94"/>
        <v>27.049674314160971</v>
      </c>
      <c r="O24" s="33">
        <f>SUM(N19:N24)</f>
        <v>77.272989952860129</v>
      </c>
      <c r="P24" s="34">
        <f t="shared" si="95"/>
        <v>22.727010047139871</v>
      </c>
      <c r="Q24" s="35"/>
    </row>
    <row r="25">
      <c r="I25" s="29">
        <v>1.25</v>
      </c>
      <c r="J25" s="30">
        <v>425</v>
      </c>
      <c r="K25" s="72">
        <v>253.875</v>
      </c>
      <c r="L25" s="72">
        <v>263.73500000000001</v>
      </c>
      <c r="M25" s="32">
        <f t="shared" si="93"/>
        <v>9.8600000000000136</v>
      </c>
      <c r="N25" s="33">
        <f t="shared" si="94"/>
        <v>8.140082061273537</v>
      </c>
      <c r="O25" s="33">
        <f>SUM(N19:N25)</f>
        <v>85.413072014133661</v>
      </c>
      <c r="P25" s="34">
        <f t="shared" si="95"/>
        <v>14.586927985866339</v>
      </c>
      <c r="Q25" s="35"/>
    </row>
    <row r="26">
      <c r="I26" s="29">
        <v>1.5</v>
      </c>
      <c r="J26" s="30">
        <v>355</v>
      </c>
      <c r="K26" s="72">
        <v>233.44200000000001</v>
      </c>
      <c r="L26" s="72">
        <v>240.72499999999999</v>
      </c>
      <c r="M26" s="32">
        <f t="shared" si="93"/>
        <v>7.282999999999987</v>
      </c>
      <c r="N26" s="33">
        <f t="shared" si="94"/>
        <v>6.0125981391739325</v>
      </c>
      <c r="O26" s="33">
        <f>SUM(N19:N26)</f>
        <v>91.425670153307593</v>
      </c>
      <c r="P26" s="34">
        <f t="shared" si="95"/>
        <v>8.5743298466924074</v>
      </c>
      <c r="Q26" s="35"/>
    </row>
    <row r="27">
      <c r="I27" s="29">
        <v>1.75</v>
      </c>
      <c r="J27" s="30">
        <v>300</v>
      </c>
      <c r="K27" s="72">
        <v>220.852</v>
      </c>
      <c r="L27" s="72">
        <v>223.74799999999999</v>
      </c>
      <c r="M27" s="32">
        <f t="shared" si="93"/>
        <v>2.8959999999999866</v>
      </c>
      <c r="N27" s="33">
        <f t="shared" si="94"/>
        <v>2.3908395181995963</v>
      </c>
      <c r="O27" s="37">
        <f>SUM(N19:N27)</f>
        <v>93.816509671507191</v>
      </c>
      <c r="P27" s="34">
        <f t="shared" si="95"/>
        <v>6.1834903284928089</v>
      </c>
      <c r="Q27" s="35"/>
    </row>
    <row r="28">
      <c r="I28" s="29">
        <v>2</v>
      </c>
      <c r="J28" s="30">
        <v>250</v>
      </c>
      <c r="K28" s="72">
        <v>222.65199999999999</v>
      </c>
      <c r="L28" s="72">
        <v>226.23400000000001</v>
      </c>
      <c r="M28" s="32">
        <f t="shared" si="93"/>
        <v>3.5820000000000221</v>
      </c>
      <c r="N28" s="33">
        <f t="shared" si="94"/>
        <v>2.957177884734477</v>
      </c>
      <c r="O28" s="37">
        <f>SUM(N19:N28)</f>
        <v>96.773687556241669</v>
      </c>
      <c r="P28" s="34">
        <f t="shared" si="95"/>
        <v>3.2263124437583315</v>
      </c>
      <c r="Q28" s="35"/>
    </row>
    <row r="29">
      <c r="I29" s="29">
        <v>2.5</v>
      </c>
      <c r="J29" s="30">
        <v>180</v>
      </c>
      <c r="K29" s="72">
        <v>203.34399999999999</v>
      </c>
      <c r="L29" s="72">
        <v>206.042</v>
      </c>
      <c r="M29" s="32">
        <f t="shared" si="93"/>
        <v>2.6980000000000075</v>
      </c>
      <c r="N29" s="33">
        <f t="shared" si="94"/>
        <v>2.2273774240685631</v>
      </c>
      <c r="O29" s="37">
        <f>SUM(N19:N29)</f>
        <v>99.001064980310232</v>
      </c>
      <c r="P29" s="34">
        <f t="shared" si="95"/>
        <v>0.9989350196897675</v>
      </c>
      <c r="Q29" s="35"/>
    </row>
    <row r="30">
      <c r="I30" s="29">
        <v>3</v>
      </c>
      <c r="J30" s="30">
        <v>125</v>
      </c>
      <c r="K30" s="72">
        <v>190.53999999999999</v>
      </c>
      <c r="L30" s="72">
        <v>191.714</v>
      </c>
      <c r="M30" s="32">
        <f t="shared" si="93"/>
        <v>1.1740000000000066</v>
      </c>
      <c r="N30" s="33">
        <f t="shared" si="94"/>
        <v>0.96921463893865845</v>
      </c>
      <c r="O30" s="37">
        <f>SUM(N19:N30)</f>
        <v>99.970279619248885</v>
      </c>
      <c r="P30" s="34">
        <f t="shared" si="95"/>
        <v>0.029720380751115272</v>
      </c>
      <c r="Q30" s="35"/>
    </row>
    <row r="31">
      <c r="E31" s="1"/>
      <c r="I31" s="29">
        <v>4</v>
      </c>
      <c r="J31" s="30">
        <v>63</v>
      </c>
      <c r="K31" s="72">
        <v>178.72200000000001</v>
      </c>
      <c r="L31" s="72">
        <v>178.75800000000001</v>
      </c>
      <c r="M31" s="32">
        <f t="shared" si="93"/>
        <v>0.036000000000001364</v>
      </c>
      <c r="N31" s="33">
        <f t="shared" si="94"/>
        <v>0.029720380751101217</v>
      </c>
      <c r="O31" s="37">
        <f>SUM(N19:N31)</f>
        <v>99.999999999999986</v>
      </c>
      <c r="P31" s="34">
        <f t="shared" si="95"/>
        <v>1.4210854715202004e-14</v>
      </c>
      <c r="Q31" s="35"/>
    </row>
    <row r="32" ht="15.75">
      <c r="E32" s="1"/>
      <c r="I32" s="38" t="s">
        <v>41</v>
      </c>
      <c r="J32" s="39">
        <v>0</v>
      </c>
      <c r="K32" s="73">
        <v>292.71499999999997</v>
      </c>
      <c r="L32" s="73">
        <v>292.69999999999999</v>
      </c>
      <c r="M32" s="32">
        <f t="shared" si="93"/>
        <v>0</v>
      </c>
      <c r="N32" s="33">
        <f t="shared" si="94"/>
        <v>0</v>
      </c>
      <c r="O32" s="37">
        <f>SUM(N19:N32)</f>
        <v>99.999999999999986</v>
      </c>
      <c r="P32" s="34">
        <f t="shared" si="95"/>
        <v>1.4210854715202004e-14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121.12899999999991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0.029711550365277617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  <row r="51" ht="14.25">
      <c r="E51" s="1"/>
    </row>
    <row r="52" ht="14.25">
      <c r="E52" s="1"/>
    </row>
    <row r="53" ht="14.25">
      <c r="E53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DA0067-008E-446B-8E07-008A00D400CB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FF00FB-00A5-409C-A7C4-004000E400D0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3">
    <outlinePr applyStyles="0" summaryBelow="1" summaryRight="1" showOutlineSymbols="1"/>
    <pageSetUpPr autoPageBreaks="1" fitToPage="0"/>
  </sheetPr>
  <sheetViews>
    <sheetView topLeftCell="A3" zoomScale="100" workbookViewId="0">
      <selection activeCell="L32" activeCellId="0" sqref="L32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82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153.47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34.740000000000002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118.72999999999999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402.57499999999999</v>
      </c>
      <c r="L19" s="72">
        <v>403.56</v>
      </c>
      <c r="M19" s="32">
        <f t="shared" ref="M19:M32" si="96">MAX(0,$L19-$K19)</f>
        <v>0.98500000000001364</v>
      </c>
      <c r="N19" s="33">
        <f t="shared" ref="N19:N32" si="97">$M19/$M$33*100</f>
        <v>0.8354254308590161</v>
      </c>
      <c r="O19" s="33">
        <f>N19</f>
        <v>0.8354254308590161</v>
      </c>
      <c r="P19" s="34">
        <f t="shared" ref="P19:P32" si="98">100-$O19</f>
        <v>99.164574569140981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367.26499999999999</v>
      </c>
      <c r="L20" s="72">
        <v>374.62</v>
      </c>
      <c r="M20" s="32">
        <f t="shared" si="96"/>
        <v>7.3550000000000182</v>
      </c>
      <c r="N20" s="33">
        <f t="shared" si="97"/>
        <v>6.2381259329624301</v>
      </c>
      <c r="O20" s="33">
        <f>SUM(N19:N20)</f>
        <v>7.073551363821446</v>
      </c>
      <c r="P20" s="34">
        <f t="shared" si="98"/>
        <v>92.926448636178549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342.89499999999998</v>
      </c>
      <c r="L21" s="72">
        <v>379.15499999999997</v>
      </c>
      <c r="M21" s="32">
        <f t="shared" si="96"/>
        <v>36.259999999999991</v>
      </c>
      <c r="N21" s="33">
        <f t="shared" si="97"/>
        <v>30.753833627357867</v>
      </c>
      <c r="O21" s="33">
        <f>SUM(N19:N21)</f>
        <v>37.827384991179315</v>
      </c>
      <c r="P21" s="34">
        <f t="shared" si="98"/>
        <v>62.172615008820685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290.16000000000003</v>
      </c>
      <c r="L22" s="72">
        <v>329.30500000000001</v>
      </c>
      <c r="M22" s="32">
        <f t="shared" si="96"/>
        <v>39.144999999999982</v>
      </c>
      <c r="N22" s="33">
        <f t="shared" si="97"/>
        <v>33.200739584746927</v>
      </c>
      <c r="O22" s="33">
        <f>SUM(N19:N22)</f>
        <v>71.028124575926242</v>
      </c>
      <c r="P22" s="34">
        <f t="shared" si="98"/>
        <v>28.971875424073758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265.10500000000002</v>
      </c>
      <c r="L23" s="72">
        <v>274.96499999999997</v>
      </c>
      <c r="M23" s="32">
        <f t="shared" si="96"/>
        <v>9.8599999999999568</v>
      </c>
      <c r="N23" s="33">
        <f t="shared" si="97"/>
        <v>8.3627357850454302</v>
      </c>
      <c r="O23" s="33">
        <f>SUM(N19:N23)</f>
        <v>79.390860360971672</v>
      </c>
      <c r="P23" s="34">
        <f t="shared" si="98"/>
        <v>20.609139639028328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246.67500000000001</v>
      </c>
      <c r="L24" s="72">
        <v>258.04000000000002</v>
      </c>
      <c r="M24" s="32">
        <f t="shared" si="96"/>
        <v>11.365000000000009</v>
      </c>
      <c r="N24" s="33">
        <f t="shared" si="97"/>
        <v>9.6391979915863892</v>
      </c>
      <c r="O24" s="33">
        <f>SUM(N19:N24)</f>
        <v>89.030058352558058</v>
      </c>
      <c r="P24" s="34">
        <f t="shared" si="98"/>
        <v>10.969941647441942</v>
      </c>
      <c r="Q24" s="35"/>
    </row>
    <row r="25">
      <c r="I25" s="29">
        <v>1.25</v>
      </c>
      <c r="J25" s="30">
        <v>425</v>
      </c>
      <c r="K25" s="72">
        <v>277.22000000000003</v>
      </c>
      <c r="L25" s="72">
        <v>281.23000000000002</v>
      </c>
      <c r="M25" s="32">
        <f t="shared" si="96"/>
        <v>4.0099999999999909</v>
      </c>
      <c r="N25" s="33">
        <f t="shared" si="97"/>
        <v>3.40107205862396</v>
      </c>
      <c r="O25" s="33">
        <f>SUM(N19:N25)</f>
        <v>92.431130411182011</v>
      </c>
      <c r="P25" s="34">
        <f t="shared" si="98"/>
        <v>7.5688695888179893</v>
      </c>
      <c r="Q25" s="35"/>
    </row>
    <row r="26">
      <c r="I26" s="29">
        <v>1.5</v>
      </c>
      <c r="J26" s="30">
        <v>355</v>
      </c>
      <c r="K26" s="72">
        <v>223.982</v>
      </c>
      <c r="L26" s="72">
        <v>227.69399999999999</v>
      </c>
      <c r="M26" s="32">
        <f t="shared" si="96"/>
        <v>3.7119999999999891</v>
      </c>
      <c r="N26" s="33">
        <f t="shared" si="97"/>
        <v>3.1483240602524019</v>
      </c>
      <c r="O26" s="33">
        <f>SUM(N19:N26)</f>
        <v>95.579454471434417</v>
      </c>
      <c r="P26" s="34">
        <f t="shared" si="98"/>
        <v>4.420545528565583</v>
      </c>
      <c r="Q26" s="35"/>
    </row>
    <row r="27">
      <c r="I27" s="29">
        <v>1.75</v>
      </c>
      <c r="J27" s="30">
        <v>300</v>
      </c>
      <c r="K27" s="72">
        <v>224.81200000000001</v>
      </c>
      <c r="L27" s="72">
        <v>226.03200000000001</v>
      </c>
      <c r="M27" s="32">
        <f t="shared" si="96"/>
        <v>1.2199999999999989</v>
      </c>
      <c r="N27" s="33">
        <f t="shared" si="97"/>
        <v>1.0347401275614057</v>
      </c>
      <c r="O27" s="37">
        <f>SUM(N19:N27)</f>
        <v>96.614194598995823</v>
      </c>
      <c r="P27" s="34">
        <f t="shared" si="98"/>
        <v>3.3858054010041769</v>
      </c>
      <c r="Q27" s="35"/>
    </row>
    <row r="28">
      <c r="G28" s="1"/>
      <c r="I28" s="29">
        <v>2</v>
      </c>
      <c r="J28" s="30">
        <v>250</v>
      </c>
      <c r="K28" s="72">
        <v>219.494</v>
      </c>
      <c r="L28" s="72">
        <v>221.56999999999999</v>
      </c>
      <c r="M28" s="32">
        <f t="shared" si="96"/>
        <v>2.0759999999999934</v>
      </c>
      <c r="N28" s="33">
        <f t="shared" si="97"/>
        <v>1.76075451214547</v>
      </c>
      <c r="O28" s="37">
        <f>SUM(N19:N28)</f>
        <v>98.374949111141291</v>
      </c>
      <c r="P28" s="34">
        <f t="shared" si="98"/>
        <v>1.6250508888587092</v>
      </c>
      <c r="Q28" s="35"/>
    </row>
    <row r="29">
      <c r="G29" s="1"/>
      <c r="I29" s="29">
        <v>2.5</v>
      </c>
      <c r="J29" s="30">
        <v>180</v>
      </c>
      <c r="K29" s="72">
        <v>209.54599999999999</v>
      </c>
      <c r="L29" s="72">
        <v>210.88999999999999</v>
      </c>
      <c r="M29" s="32">
        <f t="shared" si="96"/>
        <v>1.3439999999999941</v>
      </c>
      <c r="N29" s="33">
        <f t="shared" si="97"/>
        <v>1.1399104356086267</v>
      </c>
      <c r="O29" s="37">
        <f>SUM(N19:N29)</f>
        <v>99.514859546749918</v>
      </c>
      <c r="P29" s="34">
        <f t="shared" si="98"/>
        <v>0.48514045325008226</v>
      </c>
      <c r="Q29" s="35"/>
    </row>
    <row r="30">
      <c r="G30" s="1"/>
      <c r="I30" s="29">
        <v>3</v>
      </c>
      <c r="J30" s="30">
        <v>125</v>
      </c>
      <c r="K30" s="72">
        <v>187.184</v>
      </c>
      <c r="L30" s="72">
        <v>187.71199999999999</v>
      </c>
      <c r="M30" s="32">
        <f t="shared" si="96"/>
        <v>0.52799999999999159</v>
      </c>
      <c r="N30" s="33">
        <f t="shared" si="97"/>
        <v>0.44782195684624104</v>
      </c>
      <c r="O30" s="37">
        <f>SUM(N19:N30)</f>
        <v>99.962681503596158</v>
      </c>
      <c r="P30" s="34">
        <f t="shared" si="98"/>
        <v>0.03731849640384155</v>
      </c>
      <c r="Q30" s="35"/>
    </row>
    <row r="31">
      <c r="G31" s="1"/>
      <c r="I31" s="29">
        <v>4</v>
      </c>
      <c r="J31" s="30">
        <v>63</v>
      </c>
      <c r="K31" s="72">
        <v>191.34399999999999</v>
      </c>
      <c r="L31" s="72">
        <v>191.36799999999999</v>
      </c>
      <c r="M31" s="32">
        <f t="shared" si="96"/>
        <v>0.024000000000000909</v>
      </c>
      <c r="N31" s="33">
        <f t="shared" si="97"/>
        <v>0.020355543493012048</v>
      </c>
      <c r="O31" s="37">
        <f>SUM(N19:N31)</f>
        <v>99.983037047089169</v>
      </c>
      <c r="P31" s="34">
        <f t="shared" si="98"/>
        <v>0.016962952910830609</v>
      </c>
      <c r="Q31" s="35"/>
    </row>
    <row r="32" ht="15.75">
      <c r="G32" s="1"/>
      <c r="I32" s="38" t="s">
        <v>41</v>
      </c>
      <c r="J32" s="39">
        <v>0</v>
      </c>
      <c r="K32" s="73">
        <v>296.36000000000001</v>
      </c>
      <c r="L32" s="73">
        <v>296.38</v>
      </c>
      <c r="M32" s="32">
        <f t="shared" si="96"/>
        <v>0.01999999999998181</v>
      </c>
      <c r="N32" s="33">
        <f t="shared" si="97"/>
        <v>0.016962952910827302</v>
      </c>
      <c r="O32" s="37">
        <f>SUM(N19:N32)</f>
        <v>100</v>
      </c>
      <c r="P32" s="34">
        <f t="shared" si="98"/>
        <v>0</v>
      </c>
      <c r="Q32" s="35"/>
    </row>
    <row r="33" ht="15.75">
      <c r="G33" s="1"/>
      <c r="I33" s="41" t="s">
        <v>42</v>
      </c>
      <c r="J33" s="42"/>
      <c r="K33" s="42"/>
      <c r="L33" s="43"/>
      <c r="M33" s="44">
        <f>SUM(M19:M32)</f>
        <v>117.90399999999991</v>
      </c>
      <c r="N33" s="45" t="s">
        <v>14</v>
      </c>
      <c r="O33" s="45"/>
      <c r="P33" s="46"/>
      <c r="Q33" s="47"/>
    </row>
    <row r="34">
      <c r="G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G35" s="1"/>
      <c r="I35" s="52" t="s">
        <v>43</v>
      </c>
      <c r="J35" s="53"/>
      <c r="K35" s="53"/>
      <c r="L35" s="54"/>
      <c r="M35" s="55">
        <f>100-(M33/L17*100)</f>
        <v>0.69569611724085689</v>
      </c>
      <c r="N35" s="17" t="s">
        <v>44</v>
      </c>
      <c r="O35" s="17"/>
      <c r="P35" s="22"/>
      <c r="Q35" s="20"/>
    </row>
    <row r="36">
      <c r="G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G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F38" s="1"/>
      <c r="G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F39" s="1"/>
      <c r="G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F40" s="1"/>
      <c r="G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F41" s="1"/>
      <c r="G41" s="1"/>
    </row>
    <row r="42" ht="14.25">
      <c r="F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  <row r="48" ht="14.25">
      <c r="F48" s="1"/>
    </row>
    <row r="49" ht="14.25">
      <c r="F49" s="1"/>
    </row>
    <row r="50" ht="14.25">
      <c r="F50" s="1"/>
    </row>
    <row r="51" ht="14.25">
      <c r="F51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8B00B3-0007-4564-B964-003B00AE0094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CF00E3-00F6-4604-A60B-0037007F0006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ummaryBelow="1" summaryRight="1" showOutlineSymbols="1"/>
    <pageSetUpPr autoPageBreaks="1" fitToPage="0"/>
  </sheetPr>
  <sheetViews>
    <sheetView topLeftCell="A21" zoomScale="100" workbookViewId="0">
      <selection activeCell="I33" activeCellId="0" sqref="I33:L33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66" t="s">
        <v>83</v>
      </c>
      <c r="M14" s="67"/>
      <c r="N14" s="67"/>
      <c r="O14" s="67"/>
      <c r="P14" s="67"/>
      <c r="Q14" s="68"/>
    </row>
    <row r="15">
      <c r="I15" s="16" t="s">
        <v>13</v>
      </c>
      <c r="J15" s="17"/>
      <c r="K15" s="17"/>
      <c r="L15" s="69">
        <v>161.172</v>
      </c>
      <c r="M15" s="17" t="s">
        <v>14</v>
      </c>
      <c r="N15" s="22"/>
      <c r="O15" s="17" t="s">
        <v>15</v>
      </c>
      <c r="P15" s="70"/>
      <c r="Q15" s="24" t="s">
        <v>16</v>
      </c>
    </row>
    <row r="16">
      <c r="I16" s="16" t="s">
        <v>17</v>
      </c>
      <c r="J16" s="17"/>
      <c r="K16" s="17"/>
      <c r="L16" s="69">
        <v>34.741</v>
      </c>
      <c r="M16" s="17" t="s">
        <v>14</v>
      </c>
      <c r="N16" s="22"/>
      <c r="O16" s="17" t="s">
        <v>18</v>
      </c>
      <c r="P16" s="70"/>
      <c r="Q16" s="24" t="s">
        <v>16</v>
      </c>
    </row>
    <row r="17">
      <c r="I17" s="16" t="s">
        <v>19</v>
      </c>
      <c r="J17" s="17"/>
      <c r="K17" s="17"/>
      <c r="L17" s="21">
        <f>L15-L16</f>
        <v>126.431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72">
        <v>498.31999999999999</v>
      </c>
      <c r="L19" s="72">
        <v>498.315</v>
      </c>
      <c r="M19" s="32">
        <f t="shared" ref="M19:M32" si="99">MAX(0,$L19-$K19)</f>
        <v>0</v>
      </c>
      <c r="N19" s="33">
        <f t="shared" ref="N19:N32" si="100">$M19/$M$33*100</f>
        <v>0</v>
      </c>
      <c r="O19" s="33">
        <f>N19</f>
        <v>0</v>
      </c>
      <c r="P19" s="34">
        <f t="shared" ref="P19:P32" si="101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72">
        <v>537.47500000000002</v>
      </c>
      <c r="L20" s="72">
        <v>539.16999999999996</v>
      </c>
      <c r="M20" s="32">
        <f t="shared" si="99"/>
        <v>1.6949999999999363</v>
      </c>
      <c r="N20" s="33">
        <f t="shared" si="100"/>
        <v>1.340853716419278</v>
      </c>
      <c r="O20" s="33">
        <f>SUM(N19:N20)</f>
        <v>1.340853716419278</v>
      </c>
      <c r="P20" s="34">
        <f t="shared" si="101"/>
        <v>98.659146283580725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72">
        <v>337.89499999999998</v>
      </c>
      <c r="L21" s="72">
        <v>344.935</v>
      </c>
      <c r="M21" s="32">
        <f t="shared" si="99"/>
        <v>7.0400000000000205</v>
      </c>
      <c r="N21" s="33">
        <f t="shared" si="100"/>
        <v>5.5690915419422415</v>
      </c>
      <c r="O21" s="33">
        <f>SUM(N19:N21)</f>
        <v>6.9099452583615193</v>
      </c>
      <c r="P21" s="34">
        <f t="shared" si="101"/>
        <v>93.090054741638482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72">
        <v>302.46499999999997</v>
      </c>
      <c r="L22" s="72">
        <v>332.565</v>
      </c>
      <c r="M22" s="32">
        <f t="shared" si="99"/>
        <v>30.100000000000023</v>
      </c>
      <c r="N22" s="33">
        <f t="shared" si="100"/>
        <v>23.811030598360951</v>
      </c>
      <c r="O22" s="33">
        <f>SUM(N19:N22)</f>
        <v>30.720975856722468</v>
      </c>
      <c r="P22" s="34">
        <f t="shared" si="101"/>
        <v>69.279024143277525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72">
        <v>264.28500000000003</v>
      </c>
      <c r="L23" s="72">
        <v>279.815</v>
      </c>
      <c r="M23" s="32">
        <f t="shared" si="99"/>
        <v>15.529999999999973</v>
      </c>
      <c r="N23" s="33">
        <f t="shared" si="100"/>
        <v>12.285226086131052</v>
      </c>
      <c r="O23" s="33">
        <f>SUM(N19:N23)</f>
        <v>43.006201942853522</v>
      </c>
      <c r="P23" s="34">
        <f t="shared" si="101"/>
        <v>56.993798057146478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72">
        <v>247.16499999999999</v>
      </c>
      <c r="L24" s="72">
        <v>280.27499999999998</v>
      </c>
      <c r="M24" s="32">
        <f t="shared" si="99"/>
        <v>33.109999999999985</v>
      </c>
      <c r="N24" s="33">
        <f t="shared" si="100"/>
        <v>26.192133658197019</v>
      </c>
      <c r="O24" s="33">
        <f>SUM(N19:N24)</f>
        <v>69.198335601050545</v>
      </c>
      <c r="P24" s="34">
        <f t="shared" si="101"/>
        <v>30.801664398949455</v>
      </c>
      <c r="Q24" s="35"/>
    </row>
    <row r="25">
      <c r="I25" s="29">
        <v>1.25</v>
      </c>
      <c r="J25" s="30">
        <v>425</v>
      </c>
      <c r="K25" s="72">
        <v>253.84</v>
      </c>
      <c r="L25" s="72">
        <v>268.07999999999998</v>
      </c>
      <c r="M25" s="32">
        <f t="shared" si="99"/>
        <v>14.239999999999981</v>
      </c>
      <c r="N25" s="33">
        <f t="shared" si="100"/>
        <v>11.264753346201305</v>
      </c>
      <c r="O25" s="33">
        <f>SUM(N19:N25)</f>
        <v>80.463088947251848</v>
      </c>
      <c r="P25" s="34">
        <f t="shared" si="101"/>
        <v>19.536911052748152</v>
      </c>
      <c r="Q25" s="35"/>
    </row>
    <row r="26">
      <c r="I26" s="29">
        <v>1.5</v>
      </c>
      <c r="J26" s="30">
        <v>355</v>
      </c>
      <c r="K26" s="72">
        <v>233.476</v>
      </c>
      <c r="L26" s="72">
        <v>245.81</v>
      </c>
      <c r="M26" s="32">
        <f t="shared" si="99"/>
        <v>12.334000000000003</v>
      </c>
      <c r="N26" s="33">
        <f t="shared" si="100"/>
        <v>9.756985096351622</v>
      </c>
      <c r="O26" s="33">
        <f>SUM(N19:N26)</f>
        <v>90.220074043603475</v>
      </c>
      <c r="P26" s="34">
        <f t="shared" si="101"/>
        <v>9.7799259563965251</v>
      </c>
      <c r="Q26" s="35"/>
    </row>
    <row r="27">
      <c r="I27" s="29">
        <v>1.75</v>
      </c>
      <c r="J27" s="30">
        <v>300</v>
      </c>
      <c r="K27" s="72">
        <v>220.86600000000001</v>
      </c>
      <c r="L27" s="72">
        <v>225.364</v>
      </c>
      <c r="M27" s="32">
        <f t="shared" si="99"/>
        <v>4.4979999999999905</v>
      </c>
      <c r="N27" s="33">
        <f t="shared" si="100"/>
        <v>3.5582064993829654</v>
      </c>
      <c r="O27" s="37">
        <f>SUM(N19:N27)</f>
        <v>93.778280542986437</v>
      </c>
      <c r="P27" s="34">
        <f t="shared" si="101"/>
        <v>6.2217194570135632</v>
      </c>
      <c r="Q27" s="35"/>
    </row>
    <row r="28">
      <c r="I28" s="29">
        <v>2</v>
      </c>
      <c r="J28" s="30">
        <v>250</v>
      </c>
      <c r="K28" s="72">
        <v>222.684</v>
      </c>
      <c r="L28" s="72">
        <v>227.238</v>
      </c>
      <c r="M28" s="32">
        <f t="shared" si="99"/>
        <v>4.554000000000002</v>
      </c>
      <c r="N28" s="33">
        <f t="shared" si="100"/>
        <v>3.6025060911938787</v>
      </c>
      <c r="O28" s="37">
        <f>SUM(N19:N28)</f>
        <v>97.380786634180311</v>
      </c>
      <c r="P28" s="34">
        <f t="shared" si="101"/>
        <v>2.6192133658196894</v>
      </c>
      <c r="Q28" s="35"/>
    </row>
    <row r="29">
      <c r="E29" s="1"/>
      <c r="I29" s="29">
        <v>2.5</v>
      </c>
      <c r="J29" s="30">
        <v>180</v>
      </c>
      <c r="K29" s="72">
        <v>203.35400000000001</v>
      </c>
      <c r="L29" s="72">
        <v>205.83199999999999</v>
      </c>
      <c r="M29" s="32">
        <f t="shared" si="99"/>
        <v>2.4779999999999802</v>
      </c>
      <c r="N29" s="33">
        <f t="shared" si="100"/>
        <v>1.9602569376324892</v>
      </c>
      <c r="O29" s="37">
        <f>SUM(N19:N29)</f>
        <v>99.341043571812804</v>
      </c>
      <c r="P29" s="34">
        <f t="shared" si="101"/>
        <v>0.6589564281871958</v>
      </c>
      <c r="Q29" s="35"/>
    </row>
    <row r="30">
      <c r="E30" s="1"/>
      <c r="I30" s="29">
        <v>3</v>
      </c>
      <c r="J30" s="30">
        <v>125</v>
      </c>
      <c r="K30" s="72">
        <v>190.56800000000001</v>
      </c>
      <c r="L30" s="72">
        <v>191.334</v>
      </c>
      <c r="M30" s="32">
        <f t="shared" si="99"/>
        <v>0.76599999999999113</v>
      </c>
      <c r="N30" s="33">
        <f t="shared" si="100"/>
        <v>0.60595513084200214</v>
      </c>
      <c r="O30" s="37">
        <f>SUM(N19:N30)</f>
        <v>99.94699870265481</v>
      </c>
      <c r="P30" s="34">
        <f t="shared" si="101"/>
        <v>0.053001297345190324</v>
      </c>
      <c r="Q30" s="35"/>
    </row>
    <row r="31">
      <c r="E31" s="1"/>
      <c r="I31" s="29">
        <v>4</v>
      </c>
      <c r="J31" s="30">
        <v>63</v>
      </c>
      <c r="K31" s="72">
        <v>178.71600000000001</v>
      </c>
      <c r="L31" s="72">
        <v>178.74799999999999</v>
      </c>
      <c r="M31" s="32">
        <f t="shared" si="99"/>
        <v>0.031999999999982265</v>
      </c>
      <c r="N31" s="33">
        <f t="shared" si="100"/>
        <v>0.025314052463359722</v>
      </c>
      <c r="O31" s="37">
        <f>SUM(N19:N31)</f>
        <v>99.972312755118168</v>
      </c>
      <c r="P31" s="34">
        <f t="shared" si="101"/>
        <v>0.027687244881832385</v>
      </c>
      <c r="Q31" s="35"/>
    </row>
    <row r="32" ht="15.75">
      <c r="E32" s="1"/>
      <c r="I32" s="38" t="s">
        <v>41</v>
      </c>
      <c r="J32" s="39">
        <v>0</v>
      </c>
      <c r="K32" s="73">
        <v>292.69999999999999</v>
      </c>
      <c r="L32" s="73">
        <v>292.73500000000001</v>
      </c>
      <c r="M32" s="32">
        <f t="shared" si="99"/>
        <v>0.035000000000025011</v>
      </c>
      <c r="N32" s="33">
        <f t="shared" si="100"/>
        <v>0.027687244881834827</v>
      </c>
      <c r="O32" s="37">
        <f>SUM(N19:N32)</f>
        <v>100</v>
      </c>
      <c r="P32" s="34">
        <f t="shared" si="101"/>
        <v>0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126.41199999999989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0.015027959914988287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CC0010-002D-4AFC-867D-00C6006D00C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8900AD-007F-4EF5-ACDF-008300500011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7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53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149.10599999999999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34.750999999999998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114.35499999999999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402.58999999999997</v>
      </c>
      <c r="L19" s="31">
        <v>402.58999999999997</v>
      </c>
      <c r="M19" s="32">
        <f t="shared" ref="M19:M32" si="9">MAX(0,$L19-$K19)</f>
        <v>0</v>
      </c>
      <c r="N19" s="33">
        <f t="shared" ref="N19:N32" si="10">$M19/$M$33*100</f>
        <v>0</v>
      </c>
      <c r="O19" s="33">
        <f>N19</f>
        <v>0</v>
      </c>
      <c r="P19" s="34">
        <f t="shared" ref="P19:P32" si="11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367.26499999999999</v>
      </c>
      <c r="L20" s="31">
        <v>367.53500000000003</v>
      </c>
      <c r="M20" s="32">
        <f t="shared" si="9"/>
        <v>0.27000000000003865</v>
      </c>
      <c r="N20" s="33">
        <f t="shared" si="10"/>
        <v>0.23616881696920064</v>
      </c>
      <c r="O20" s="33">
        <f>SUM(N19:N20)</f>
        <v>0.23616881696920064</v>
      </c>
      <c r="P20" s="34">
        <f t="shared" si="11"/>
        <v>99.763831183030803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342.875</v>
      </c>
      <c r="L21" s="31">
        <v>344.38</v>
      </c>
      <c r="M21" s="32">
        <f t="shared" si="9"/>
        <v>1.5049999999999955</v>
      </c>
      <c r="N21" s="33">
        <f t="shared" si="10"/>
        <v>1.3164224797725741</v>
      </c>
      <c r="O21" s="33">
        <f>SUM(N19:N21)</f>
        <v>1.5525912967417748</v>
      </c>
      <c r="P21" s="34">
        <f t="shared" si="11"/>
        <v>98.447408703258219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290.22500000000002</v>
      </c>
      <c r="L22" s="31">
        <v>302.19</v>
      </c>
      <c r="M22" s="32">
        <f t="shared" si="9"/>
        <v>11.964999999999975</v>
      </c>
      <c r="N22" s="33">
        <f t="shared" si="10"/>
        <v>10.465777389022501</v>
      </c>
      <c r="O22" s="33">
        <f>SUM(N19:N22)</f>
        <v>12.018368685764276</v>
      </c>
      <c r="P22" s="34">
        <f t="shared" si="11"/>
        <v>87.981631314235727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265.13999999999999</v>
      </c>
      <c r="L23" s="31">
        <v>280.12</v>
      </c>
      <c r="M23" s="32">
        <f t="shared" si="9"/>
        <v>14.980000000000018</v>
      </c>
      <c r="N23" s="33">
        <f t="shared" si="10"/>
        <v>13.102995845178233</v>
      </c>
      <c r="O23" s="33">
        <f>SUM(N19:N23)</f>
        <v>25.121364530942508</v>
      </c>
      <c r="P23" s="34">
        <f t="shared" si="11"/>
        <v>74.878635469057485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246.66499999999999</v>
      </c>
      <c r="L24" s="31">
        <v>269.76999999999998</v>
      </c>
      <c r="M24" s="32">
        <f t="shared" si="9"/>
        <v>23.10499999999999</v>
      </c>
      <c r="N24" s="33">
        <f t="shared" si="10"/>
        <v>20.209927837305912</v>
      </c>
      <c r="O24" s="33">
        <f>SUM(N19:N24)</f>
        <v>45.33129236824842</v>
      </c>
      <c r="P24" s="34">
        <f t="shared" si="11"/>
        <v>54.66870763175158</v>
      </c>
      <c r="Q24" s="35"/>
    </row>
    <row r="25">
      <c r="I25" s="29">
        <v>1.25</v>
      </c>
      <c r="J25" s="30">
        <v>425</v>
      </c>
      <c r="K25" s="31">
        <v>277.185</v>
      </c>
      <c r="L25" s="31">
        <v>288.065</v>
      </c>
      <c r="M25" s="32">
        <f t="shared" si="9"/>
        <v>10.879999999999995</v>
      </c>
      <c r="N25" s="33">
        <f t="shared" si="10"/>
        <v>9.5167286245353111</v>
      </c>
      <c r="O25" s="33">
        <f>SUM(N19:N25)</f>
        <v>54.848020992783731</v>
      </c>
      <c r="P25" s="34">
        <f t="shared" si="11"/>
        <v>45.151979007216269</v>
      </c>
      <c r="Q25" s="35"/>
    </row>
    <row r="26">
      <c r="I26" s="29">
        <v>1.5</v>
      </c>
      <c r="J26" s="30">
        <v>355</v>
      </c>
      <c r="K26" s="31">
        <v>223.828</v>
      </c>
      <c r="L26" s="31">
        <v>240.44</v>
      </c>
      <c r="M26" s="32">
        <f t="shared" si="9"/>
        <v>16.611999999999995</v>
      </c>
      <c r="N26" s="33">
        <f t="shared" si="10"/>
        <v>14.53050513885851</v>
      </c>
      <c r="O26" s="33">
        <f>SUM(N19:N26)</f>
        <v>69.378526131642246</v>
      </c>
      <c r="P26" s="34">
        <f t="shared" si="11"/>
        <v>30.621473868357754</v>
      </c>
      <c r="Q26" s="35"/>
    </row>
    <row r="27">
      <c r="I27" s="29">
        <v>1.75</v>
      </c>
      <c r="J27" s="30">
        <v>300</v>
      </c>
      <c r="K27" s="31">
        <v>224.68799999999999</v>
      </c>
      <c r="L27" s="31">
        <v>238.18199999999999</v>
      </c>
      <c r="M27" s="32">
        <f t="shared" si="9"/>
        <v>13.494</v>
      </c>
      <c r="N27" s="33">
        <f t="shared" si="10"/>
        <v>11.803192652525691</v>
      </c>
      <c r="O27" s="37">
        <f>SUM(N19:N27)</f>
        <v>81.181718784167941</v>
      </c>
      <c r="P27" s="34">
        <f t="shared" si="11"/>
        <v>18.818281215832059</v>
      </c>
      <c r="Q27" s="35"/>
    </row>
    <row r="28">
      <c r="I28" s="29">
        <v>2</v>
      </c>
      <c r="J28" s="30">
        <v>250</v>
      </c>
      <c r="K28" s="31">
        <v>219.34999999999999</v>
      </c>
      <c r="L28" s="31">
        <v>233.02799999999999</v>
      </c>
      <c r="M28" s="32">
        <f t="shared" si="9"/>
        <v>13.677999999999997</v>
      </c>
      <c r="N28" s="33">
        <f t="shared" si="10"/>
        <v>11.964137327793567</v>
      </c>
      <c r="O28" s="37">
        <f>SUM(N19:N28)</f>
        <v>93.145856111961507</v>
      </c>
      <c r="P28" s="34">
        <f t="shared" si="11"/>
        <v>6.8541438880384931</v>
      </c>
      <c r="Q28" s="35"/>
    </row>
    <row r="29">
      <c r="I29" s="29">
        <v>2.5</v>
      </c>
      <c r="J29" s="30">
        <v>180</v>
      </c>
      <c r="K29" s="31">
        <v>209.47999999999999</v>
      </c>
      <c r="L29" s="31">
        <v>215.946</v>
      </c>
      <c r="M29" s="32">
        <f t="shared" si="9"/>
        <v>6.4660000000000082</v>
      </c>
      <c r="N29" s="33">
        <f t="shared" si="10"/>
        <v>5.6558058167504983</v>
      </c>
      <c r="O29" s="37">
        <f>SUM(N19:N29)</f>
        <v>98.801661928712008</v>
      </c>
      <c r="P29" s="34">
        <f t="shared" si="11"/>
        <v>1.1983380712879921</v>
      </c>
      <c r="Q29" s="35"/>
    </row>
    <row r="30">
      <c r="I30" s="29">
        <v>3</v>
      </c>
      <c r="J30" s="30">
        <v>125</v>
      </c>
      <c r="K30" s="31">
        <v>187.14599999999999</v>
      </c>
      <c r="L30" s="31">
        <v>188.51599999999999</v>
      </c>
      <c r="M30" s="32">
        <f t="shared" si="9"/>
        <v>1.3700000000000045</v>
      </c>
      <c r="N30" s="33">
        <f t="shared" si="10"/>
        <v>1.1983380712879985</v>
      </c>
      <c r="O30" s="37">
        <f>SUM(N19:N30)</f>
        <v>100</v>
      </c>
      <c r="P30" s="34">
        <f t="shared" si="11"/>
        <v>0</v>
      </c>
      <c r="Q30" s="35"/>
    </row>
    <row r="31">
      <c r="I31" s="29">
        <v>4</v>
      </c>
      <c r="J31" s="30">
        <v>63</v>
      </c>
      <c r="K31" s="31">
        <v>191.31399999999999</v>
      </c>
      <c r="L31" s="31">
        <v>191.31399999999999</v>
      </c>
      <c r="M31" s="32">
        <f t="shared" si="9"/>
        <v>0</v>
      </c>
      <c r="N31" s="33">
        <f t="shared" si="10"/>
        <v>0</v>
      </c>
      <c r="O31" s="37">
        <f>SUM(N19:N31)</f>
        <v>100</v>
      </c>
      <c r="P31" s="34">
        <f t="shared" si="11"/>
        <v>0</v>
      </c>
      <c r="Q31" s="35"/>
    </row>
    <row r="32" ht="15.75">
      <c r="I32" s="38" t="s">
        <v>41</v>
      </c>
      <c r="J32" s="39">
        <v>0</v>
      </c>
      <c r="K32" s="40">
        <v>296.38999999999999</v>
      </c>
      <c r="L32" s="40">
        <v>296.37</v>
      </c>
      <c r="M32" s="32">
        <f t="shared" si="9"/>
        <v>0</v>
      </c>
      <c r="N32" s="33">
        <f t="shared" si="10"/>
        <v>0</v>
      </c>
      <c r="O32" s="37">
        <f>SUM(N19:N32)</f>
        <v>100</v>
      </c>
      <c r="P32" s="34">
        <f t="shared" si="11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114.32500000000002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0.026234095579539485</v>
      </c>
      <c r="N35" s="17" t="s">
        <v>44</v>
      </c>
      <c r="O35" s="17"/>
      <c r="P35" s="22"/>
      <c r="Q35" s="20"/>
    </row>
    <row r="36"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C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C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C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C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C41" s="1"/>
      <c r="E41" s="1"/>
    </row>
    <row r="42" ht="14.25">
      <c r="C42" s="1"/>
      <c r="E42" s="1"/>
    </row>
    <row r="43" ht="14.25">
      <c r="C43" s="1"/>
      <c r="E43" s="1"/>
    </row>
    <row r="44" ht="14.25">
      <c r="C44" s="1"/>
      <c r="E44" s="1"/>
    </row>
    <row r="45" ht="14.25">
      <c r="C45" s="1"/>
      <c r="E45" s="1"/>
    </row>
    <row r="46" ht="14.25">
      <c r="C46" s="1"/>
      <c r="E46" s="1"/>
    </row>
    <row r="47" ht="14.25">
      <c r="C47" s="1"/>
      <c r="E47" s="1"/>
    </row>
    <row r="48" ht="14.25">
      <c r="C48" s="1"/>
      <c r="E48" s="1"/>
    </row>
    <row r="49" ht="14.25">
      <c r="C49" s="1"/>
      <c r="E49" s="1"/>
    </row>
    <row r="50" ht="14.25">
      <c r="C50" s="1"/>
      <c r="E50" s="1"/>
    </row>
    <row r="51" ht="14.25">
      <c r="E51" s="1"/>
    </row>
    <row r="52" ht="14.25">
      <c r="E52" s="1"/>
    </row>
    <row r="53" ht="14.25">
      <c r="E53" s="1"/>
    </row>
    <row r="54" ht="14.25">
      <c r="E54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D500F4-001B-40A8-BD80-009B00440058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D9006C-0035-48C2-B2EC-00AE004D00CA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2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54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157.50800000000001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34.749000000000002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122.75900000000001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498.30500000000001</v>
      </c>
      <c r="L19" s="31">
        <v>498.315</v>
      </c>
      <c r="M19" s="32">
        <f t="shared" ref="M19:M32" si="12">MAX(0,$L19-$K19)</f>
        <v>0.0099999999999909051</v>
      </c>
      <c r="N19" s="33">
        <f t="shared" ref="N19:N32" si="13">$M19/$M$33*100</f>
        <v>0.0081426593925502024</v>
      </c>
      <c r="O19" s="33">
        <f>N19</f>
        <v>0.0081426593925502024</v>
      </c>
      <c r="P19" s="34">
        <f t="shared" ref="P19:P32" si="14">100-$O19</f>
        <v>99.991857340607453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537.42999999999995</v>
      </c>
      <c r="L20" s="31">
        <v>538.85500000000002</v>
      </c>
      <c r="M20" s="32">
        <f t="shared" si="12"/>
        <v>1.4250000000000682</v>
      </c>
      <c r="N20" s="33">
        <f t="shared" si="13"/>
        <v>1.1603289634395149</v>
      </c>
      <c r="O20" s="33">
        <f>SUM(N19:N20)</f>
        <v>1.1684716228320651</v>
      </c>
      <c r="P20" s="34">
        <f t="shared" si="14"/>
        <v>98.831528377167942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337.87</v>
      </c>
      <c r="L21" s="31">
        <v>344.40499999999997</v>
      </c>
      <c r="M21" s="32">
        <f t="shared" si="12"/>
        <v>6.5349999999999682</v>
      </c>
      <c r="N21" s="33">
        <f t="shared" si="13"/>
        <v>5.3212279130363713</v>
      </c>
      <c r="O21" s="33">
        <f>SUM(N19:N21)</f>
        <v>6.4896995358684366</v>
      </c>
      <c r="P21" s="34">
        <f t="shared" si="14"/>
        <v>93.510300464131561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302.505</v>
      </c>
      <c r="L22" s="31">
        <v>331.40499999999997</v>
      </c>
      <c r="M22" s="32">
        <f t="shared" si="12"/>
        <v>28.899999999999977</v>
      </c>
      <c r="N22" s="33">
        <f t="shared" si="13"/>
        <v>23.53228564449147</v>
      </c>
      <c r="O22" s="33">
        <f>SUM(N19:N22)</f>
        <v>30.021985180359906</v>
      </c>
      <c r="P22" s="34">
        <f t="shared" si="14"/>
        <v>69.978014819640094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264.17500000000001</v>
      </c>
      <c r="L23" s="31">
        <v>284.79500000000002</v>
      </c>
      <c r="M23" s="32">
        <f t="shared" si="12"/>
        <v>20.620000000000005</v>
      </c>
      <c r="N23" s="33">
        <f t="shared" si="13"/>
        <v>16.790163667453793</v>
      </c>
      <c r="O23" s="33">
        <f>SUM(N19:N23)</f>
        <v>46.812148847813702</v>
      </c>
      <c r="P23" s="34">
        <f t="shared" si="14"/>
        <v>53.187851152186298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247.05500000000001</v>
      </c>
      <c r="L24" s="31">
        <v>272.68000000000001</v>
      </c>
      <c r="M24" s="32">
        <f t="shared" si="12"/>
        <v>25.625</v>
      </c>
      <c r="N24" s="33">
        <f t="shared" si="13"/>
        <v>20.865564693428873</v>
      </c>
      <c r="O24" s="33">
        <f>SUM(N19:N24)</f>
        <v>67.677713541242582</v>
      </c>
      <c r="P24" s="34">
        <f t="shared" si="14"/>
        <v>32.322286458757418</v>
      </c>
      <c r="Q24" s="35"/>
    </row>
    <row r="25">
      <c r="I25" s="29">
        <v>1.25</v>
      </c>
      <c r="J25" s="30">
        <v>425</v>
      </c>
      <c r="K25" s="31">
        <v>253.72999999999999</v>
      </c>
      <c r="L25" s="31">
        <v>262.88499999999999</v>
      </c>
      <c r="M25" s="32">
        <f t="shared" si="12"/>
        <v>9.1550000000000011</v>
      </c>
      <c r="N25" s="33">
        <f t="shared" si="13"/>
        <v>7.4546046738864922</v>
      </c>
      <c r="O25" s="33">
        <f>SUM(N19:N25)</f>
        <v>75.132318215129075</v>
      </c>
      <c r="P25" s="34">
        <f t="shared" si="14"/>
        <v>24.867681784870925</v>
      </c>
      <c r="Q25" s="35"/>
    </row>
    <row r="26">
      <c r="I26" s="29">
        <v>1.5</v>
      </c>
      <c r="J26" s="30">
        <v>355</v>
      </c>
      <c r="K26" s="31">
        <v>233.31999999999999</v>
      </c>
      <c r="L26" s="31">
        <v>244.15000000000001</v>
      </c>
      <c r="M26" s="32">
        <f t="shared" si="12"/>
        <v>10.830000000000013</v>
      </c>
      <c r="N26" s="33">
        <f t="shared" si="13"/>
        <v>8.8185001221399002</v>
      </c>
      <c r="O26" s="33">
        <f>SUM(N19:N26)</f>
        <v>83.95081833726897</v>
      </c>
      <c r="P26" s="34">
        <f t="shared" si="14"/>
        <v>16.04918166273103</v>
      </c>
      <c r="Q26" s="35"/>
    </row>
    <row r="27">
      <c r="I27" s="29">
        <v>1.75</v>
      </c>
      <c r="J27" s="30">
        <v>300</v>
      </c>
      <c r="K27" s="31">
        <v>220.732</v>
      </c>
      <c r="L27" s="31">
        <v>228.96000000000001</v>
      </c>
      <c r="M27" s="32">
        <f t="shared" si="12"/>
        <v>8.2280000000000086</v>
      </c>
      <c r="N27" s="33">
        <f t="shared" si="13"/>
        <v>6.6997801481964077</v>
      </c>
      <c r="O27" s="37">
        <f>SUM(N19:N27)</f>
        <v>90.65059848546538</v>
      </c>
      <c r="P27" s="34">
        <f t="shared" si="14"/>
        <v>9.3494015145346197</v>
      </c>
      <c r="Q27" s="35"/>
    </row>
    <row r="28">
      <c r="I28" s="29">
        <v>2</v>
      </c>
      <c r="J28" s="30">
        <v>250</v>
      </c>
      <c r="K28" s="31">
        <v>222.62200000000001</v>
      </c>
      <c r="L28" s="31">
        <v>230.25200000000001</v>
      </c>
      <c r="M28" s="32">
        <f t="shared" si="12"/>
        <v>7.6299999999999955</v>
      </c>
      <c r="N28" s="33">
        <f t="shared" si="13"/>
        <v>6.2128491165214523</v>
      </c>
      <c r="O28" s="37">
        <f>SUM(N19:N28)</f>
        <v>96.863447601986834</v>
      </c>
      <c r="P28" s="34">
        <f t="shared" si="14"/>
        <v>3.1365523980131655</v>
      </c>
      <c r="Q28" s="35"/>
    </row>
    <row r="29">
      <c r="E29" s="1"/>
      <c r="I29" s="29">
        <v>2.5</v>
      </c>
      <c r="J29" s="30">
        <v>180</v>
      </c>
      <c r="K29" s="31">
        <v>203.322</v>
      </c>
      <c r="L29" s="31">
        <v>206.672</v>
      </c>
      <c r="M29" s="32">
        <f t="shared" si="12"/>
        <v>3.3499999999999943</v>
      </c>
      <c r="N29" s="33">
        <f t="shared" si="13"/>
        <v>2.7277908965067947</v>
      </c>
      <c r="O29" s="37">
        <f>SUM(N19:N29)</f>
        <v>99.591238498493624</v>
      </c>
      <c r="P29" s="34">
        <f t="shared" si="14"/>
        <v>0.40876150150637613</v>
      </c>
      <c r="Q29" s="35"/>
    </row>
    <row r="30">
      <c r="E30" s="1"/>
      <c r="I30" s="29">
        <v>3</v>
      </c>
      <c r="J30" s="30">
        <v>125</v>
      </c>
      <c r="K30" s="31">
        <v>190.55000000000001</v>
      </c>
      <c r="L30" s="31">
        <v>191.05199999999999</v>
      </c>
      <c r="M30" s="32">
        <f t="shared" si="12"/>
        <v>0.50199999999998113</v>
      </c>
      <c r="N30" s="33">
        <f t="shared" si="13"/>
        <v>0.40876150150637663</v>
      </c>
      <c r="O30" s="37">
        <f>SUM(N19:N30)</f>
        <v>100</v>
      </c>
      <c r="P30" s="34">
        <f t="shared" si="14"/>
        <v>0</v>
      </c>
      <c r="Q30" s="35"/>
    </row>
    <row r="31">
      <c r="E31" s="1"/>
      <c r="I31" s="29">
        <v>4</v>
      </c>
      <c r="J31" s="30">
        <v>63</v>
      </c>
      <c r="K31" s="31">
        <v>178.714</v>
      </c>
      <c r="L31" s="31">
        <v>178.714</v>
      </c>
      <c r="M31" s="32">
        <f t="shared" si="12"/>
        <v>0</v>
      </c>
      <c r="N31" s="33">
        <f t="shared" si="13"/>
        <v>0</v>
      </c>
      <c r="O31" s="37">
        <f>SUM(N19:N31)</f>
        <v>100</v>
      </c>
      <c r="P31" s="34">
        <f t="shared" si="14"/>
        <v>0</v>
      </c>
      <c r="Q31" s="35"/>
    </row>
    <row r="32" ht="15.75">
      <c r="E32" s="1"/>
      <c r="I32" s="38" t="s">
        <v>41</v>
      </c>
      <c r="J32" s="39">
        <v>0</v>
      </c>
      <c r="K32" s="40">
        <v>292.70499999999998</v>
      </c>
      <c r="L32" s="40">
        <v>292.70499999999998</v>
      </c>
      <c r="M32" s="32">
        <f t="shared" si="12"/>
        <v>0</v>
      </c>
      <c r="N32" s="33">
        <f t="shared" si="13"/>
        <v>0</v>
      </c>
      <c r="O32" s="37">
        <f>SUM(N19:N32)</f>
        <v>100</v>
      </c>
      <c r="P32" s="34">
        <f t="shared" si="14"/>
        <v>0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122.81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-0.041544815451402428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F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  <c r="F41" s="1"/>
    </row>
    <row r="42" ht="14.25">
      <c r="E42" s="1"/>
      <c r="F42" s="1"/>
    </row>
    <row r="43" ht="14.25">
      <c r="F43" s="1"/>
    </row>
    <row r="44" ht="14.25">
      <c r="F44" s="1"/>
    </row>
    <row r="45" ht="14.25">
      <c r="F45" s="1"/>
    </row>
    <row r="46" ht="14.25">
      <c r="F46" s="1"/>
    </row>
    <row r="47" ht="14.25">
      <c r="F47" s="1"/>
    </row>
    <row r="48" ht="14.25">
      <c r="F48" s="1"/>
    </row>
    <row r="49" ht="14.25">
      <c r="F49" s="1"/>
    </row>
    <row r="50" ht="14.25">
      <c r="F50" s="1"/>
    </row>
    <row r="51" ht="14.25">
      <c r="F51" s="1"/>
    </row>
    <row r="52" ht="14.25">
      <c r="F52" s="1"/>
    </row>
    <row r="53" ht="14.25">
      <c r="F53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AF0095-00DD-48F2-AA67-003600AD00FA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A00025-003E-4E48-9DA1-0091002400A0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5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55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156.84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34.747999999999998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122.09200000000001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402.58999999999997</v>
      </c>
      <c r="L19" s="31">
        <v>402.58999999999997</v>
      </c>
      <c r="M19" s="32">
        <f t="shared" ref="M19:M32" si="15">MAX(0,$L19-$K19)</f>
        <v>0</v>
      </c>
      <c r="N19" s="33">
        <f t="shared" ref="N19:N32" si="16">$M19/$M$33*100</f>
        <v>0</v>
      </c>
      <c r="O19" s="33">
        <f>N19</f>
        <v>0</v>
      </c>
      <c r="P19" s="34">
        <f t="shared" ref="P19:P32" si="17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367.255</v>
      </c>
      <c r="L20" s="31">
        <v>371.245</v>
      </c>
      <c r="M20" s="32">
        <f t="shared" si="15"/>
        <v>3.9900000000000091</v>
      </c>
      <c r="N20" s="33">
        <f t="shared" si="16"/>
        <v>3.2649788062779304</v>
      </c>
      <c r="O20" s="33">
        <f>SUM(N19:N20)</f>
        <v>3.2649788062779304</v>
      </c>
      <c r="P20" s="34">
        <f t="shared" si="17"/>
        <v>96.735021193722076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342.86000000000001</v>
      </c>
      <c r="L21" s="31">
        <v>357.92500000000001</v>
      </c>
      <c r="M21" s="32">
        <f t="shared" si="15"/>
        <v>15.064999999999998</v>
      </c>
      <c r="N21" s="33">
        <f t="shared" si="16"/>
        <v>12.327545292375163</v>
      </c>
      <c r="O21" s="33">
        <f>SUM(N19:N21)</f>
        <v>15.592524098653094</v>
      </c>
      <c r="P21" s="34">
        <f t="shared" si="17"/>
        <v>84.407475901346913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290.26999999999998</v>
      </c>
      <c r="L22" s="31">
        <v>322.38499999999999</v>
      </c>
      <c r="M22" s="32">
        <f t="shared" si="15"/>
        <v>32.115000000000009</v>
      </c>
      <c r="N22" s="33">
        <f t="shared" si="16"/>
        <v>26.279397083612917</v>
      </c>
      <c r="O22" s="33">
        <f>SUM(N19:N22)</f>
        <v>41.871921182266007</v>
      </c>
      <c r="P22" s="34">
        <f t="shared" si="17"/>
        <v>58.128078817733993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265.13499999999999</v>
      </c>
      <c r="L23" s="31">
        <v>280.94499999999999</v>
      </c>
      <c r="M23" s="32">
        <f t="shared" si="15"/>
        <v>15.810000000000002</v>
      </c>
      <c r="N23" s="33">
        <f t="shared" si="16"/>
        <v>12.937171660965907</v>
      </c>
      <c r="O23" s="33">
        <f>SUM(N19:N23)</f>
        <v>54.809092843231916</v>
      </c>
      <c r="P23" s="34">
        <f t="shared" si="17"/>
        <v>45.190907156768084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246.64500000000001</v>
      </c>
      <c r="L24" s="31">
        <v>263.29500000000002</v>
      </c>
      <c r="M24" s="32">
        <f t="shared" si="15"/>
        <v>16.650000000000006</v>
      </c>
      <c r="N24" s="33">
        <f t="shared" si="16"/>
        <v>13.624535620182316</v>
      </c>
      <c r="O24" s="33">
        <f>SUM(N19:N24)</f>
        <v>68.433628463414237</v>
      </c>
      <c r="P24" s="34">
        <f t="shared" si="17"/>
        <v>31.566371536585763</v>
      </c>
      <c r="Q24" s="35"/>
    </row>
    <row r="25">
      <c r="I25" s="29">
        <v>1.25</v>
      </c>
      <c r="J25" s="30">
        <v>425</v>
      </c>
      <c r="K25" s="31">
        <v>277.16000000000003</v>
      </c>
      <c r="L25" s="31">
        <v>283.85000000000002</v>
      </c>
      <c r="M25" s="32">
        <f t="shared" si="15"/>
        <v>6.6899999999999977</v>
      </c>
      <c r="N25" s="33">
        <f t="shared" si="16"/>
        <v>5.474362960902079</v>
      </c>
      <c r="O25" s="33">
        <f>SUM(N19:N25)</f>
        <v>73.907991424316322</v>
      </c>
      <c r="P25" s="34">
        <f t="shared" si="17"/>
        <v>26.092008575683678</v>
      </c>
      <c r="Q25" s="35"/>
    </row>
    <row r="26">
      <c r="I26" s="29">
        <v>1.5</v>
      </c>
      <c r="J26" s="30">
        <v>355</v>
      </c>
      <c r="K26" s="31">
        <v>223.834</v>
      </c>
      <c r="L26" s="31">
        <v>233.84800000000001</v>
      </c>
      <c r="M26" s="32">
        <f t="shared" si="15"/>
        <v>10.01400000000001</v>
      </c>
      <c r="N26" s="33">
        <f t="shared" si="16"/>
        <v>8.19436034237272</v>
      </c>
      <c r="O26" s="33">
        <f>SUM(N19:N26)</f>
        <v>82.10235176668904</v>
      </c>
      <c r="P26" s="34">
        <f t="shared" si="17"/>
        <v>17.89764823331096</v>
      </c>
      <c r="Q26" s="35"/>
    </row>
    <row r="27">
      <c r="I27" s="29">
        <v>1.75</v>
      </c>
      <c r="J27" s="30">
        <v>300</v>
      </c>
      <c r="K27" s="31">
        <v>224.68799999999999</v>
      </c>
      <c r="L27" s="31">
        <v>233.26599999999999</v>
      </c>
      <c r="M27" s="32">
        <f t="shared" si="15"/>
        <v>8.578000000000003</v>
      </c>
      <c r="N27" s="33">
        <f t="shared" si="16"/>
        <v>7.0192952882837183</v>
      </c>
      <c r="O27" s="37">
        <f>SUM(N19:N27)</f>
        <v>89.121647054972755</v>
      </c>
      <c r="P27" s="34">
        <f t="shared" si="17"/>
        <v>10.878352945027245</v>
      </c>
      <c r="Q27" s="35"/>
    </row>
    <row r="28">
      <c r="I28" s="29">
        <v>2</v>
      </c>
      <c r="J28" s="30">
        <v>250</v>
      </c>
      <c r="K28" s="31">
        <v>219.364</v>
      </c>
      <c r="L28" s="31">
        <v>228.33000000000001</v>
      </c>
      <c r="M28" s="32">
        <f t="shared" si="15"/>
        <v>8.9660000000000082</v>
      </c>
      <c r="N28" s="33">
        <f t="shared" si="16"/>
        <v>7.3367919742074887</v>
      </c>
      <c r="O28" s="37">
        <f>SUM(N19:N28)</f>
        <v>96.458439029180241</v>
      </c>
      <c r="P28" s="34">
        <f t="shared" si="17"/>
        <v>3.5415609708197593</v>
      </c>
      <c r="Q28" s="35"/>
    </row>
    <row r="29">
      <c r="I29" s="29">
        <v>2.5</v>
      </c>
      <c r="J29" s="30">
        <v>180</v>
      </c>
      <c r="K29" s="31">
        <v>209.46199999999999</v>
      </c>
      <c r="L29" s="31">
        <v>213.21000000000001</v>
      </c>
      <c r="M29" s="32">
        <f t="shared" si="15"/>
        <v>3.7480000000000189</v>
      </c>
      <c r="N29" s="33">
        <f t="shared" si="16"/>
        <v>3.0669525227894026</v>
      </c>
      <c r="O29" s="37">
        <f>SUM(N19:N29)</f>
        <v>99.525391551969648</v>
      </c>
      <c r="P29" s="34">
        <f t="shared" si="17"/>
        <v>0.47460844803035229</v>
      </c>
      <c r="Q29" s="35"/>
    </row>
    <row r="30">
      <c r="I30" s="29">
        <v>3</v>
      </c>
      <c r="J30" s="30">
        <v>125</v>
      </c>
      <c r="K30" s="31">
        <v>187.136</v>
      </c>
      <c r="L30" s="31">
        <v>187.68799999999999</v>
      </c>
      <c r="M30" s="32">
        <f t="shared" si="15"/>
        <v>0.5519999999999925</v>
      </c>
      <c r="N30" s="33">
        <f t="shared" si="16"/>
        <v>0.45169631605648847</v>
      </c>
      <c r="O30" s="37">
        <f>SUM(N19:N30)</f>
        <v>99.977087868026132</v>
      </c>
      <c r="P30" s="34">
        <f t="shared" si="17"/>
        <v>0.0229121319738681</v>
      </c>
      <c r="Q30" s="35"/>
    </row>
    <row r="31">
      <c r="E31" s="1"/>
      <c r="I31" s="29">
        <v>4</v>
      </c>
      <c r="J31" s="30">
        <v>63</v>
      </c>
      <c r="K31" s="31">
        <v>191.316</v>
      </c>
      <c r="L31" s="31">
        <v>191.34399999999999</v>
      </c>
      <c r="M31" s="32">
        <f t="shared" si="15"/>
        <v>0.027999999999991587</v>
      </c>
      <c r="N31" s="33">
        <f t="shared" si="16"/>
        <v>0.022912131973873276</v>
      </c>
      <c r="O31" s="37">
        <f>SUM(N19:N31)</f>
        <v>100</v>
      </c>
      <c r="P31" s="34">
        <f t="shared" si="17"/>
        <v>0</v>
      </c>
      <c r="Q31" s="35"/>
    </row>
    <row r="32" ht="15.75">
      <c r="E32" s="1"/>
      <c r="I32" s="38" t="s">
        <v>41</v>
      </c>
      <c r="J32" s="39">
        <v>0</v>
      </c>
      <c r="K32" s="40">
        <v>296.37</v>
      </c>
      <c r="L32" s="40">
        <v>296.37</v>
      </c>
      <c r="M32" s="32">
        <f t="shared" si="15"/>
        <v>0</v>
      </c>
      <c r="N32" s="33">
        <f t="shared" si="16"/>
        <v>0</v>
      </c>
      <c r="O32" s="37">
        <f>SUM(N19:N32)</f>
        <v>100</v>
      </c>
      <c r="P32" s="34">
        <f t="shared" si="17"/>
        <v>0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122.20600000000005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E35" s="1"/>
      <c r="I35" s="52" t="s">
        <v>43</v>
      </c>
      <c r="J35" s="53"/>
      <c r="K35" s="53"/>
      <c r="L35" s="54"/>
      <c r="M35" s="55">
        <f>100-(M33/L17*100)</f>
        <v>-0.093372211119515214</v>
      </c>
      <c r="N35" s="17" t="s">
        <v>44</v>
      </c>
      <c r="O35" s="17"/>
      <c r="P35" s="22"/>
      <c r="Q35" s="20"/>
    </row>
    <row r="36"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E41" s="1"/>
    </row>
    <row r="42" ht="14.25">
      <c r="E42" s="1"/>
    </row>
    <row r="43" ht="14.25">
      <c r="E43" s="1"/>
    </row>
    <row r="44" ht="14.25">
      <c r="E44" s="1"/>
    </row>
    <row r="45" ht="14.25">
      <c r="E45" s="1"/>
    </row>
    <row r="46" ht="14.25">
      <c r="E46" s="1"/>
    </row>
    <row r="47" ht="14.25">
      <c r="E47" s="1"/>
    </row>
    <row r="48" ht="14.25">
      <c r="E48" s="1"/>
    </row>
    <row r="49" ht="14.25">
      <c r="E49" s="1"/>
    </row>
    <row r="50" ht="14.25">
      <c r="E50" s="1"/>
    </row>
    <row r="51" ht="14.25">
      <c r="E51" s="1"/>
    </row>
    <row r="52" ht="14.25">
      <c r="E52" s="1"/>
    </row>
    <row r="53" ht="14.25">
      <c r="E53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A600FF-00CA-46DC-9668-00D600C00082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DD00B3-008B-4AE3-9E33-001F00AE0017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2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56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152.90000000000001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34.744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118.15600000000001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498.315</v>
      </c>
      <c r="L19" s="31">
        <v>498.315</v>
      </c>
      <c r="M19" s="32">
        <f t="shared" ref="M19:M32" si="18">MAX(0,$L19-$K19)</f>
        <v>0</v>
      </c>
      <c r="N19" s="33">
        <f t="shared" ref="N19:N32" si="19">$M19/$M$33*100</f>
        <v>0</v>
      </c>
      <c r="O19" s="33">
        <f>N19</f>
        <v>0</v>
      </c>
      <c r="P19" s="34">
        <f t="shared" ref="P19:P32" si="20">100-$O19</f>
        <v>100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537.43499999999995</v>
      </c>
      <c r="L20" s="31">
        <v>538.5</v>
      </c>
      <c r="M20" s="32">
        <f t="shared" si="18"/>
        <v>1.0650000000000546</v>
      </c>
      <c r="N20" s="33">
        <f t="shared" si="19"/>
        <v>0.90138127158241377</v>
      </c>
      <c r="O20" s="33">
        <f>SUM(N19:N20)</f>
        <v>0.90138127158241377</v>
      </c>
      <c r="P20" s="34">
        <f t="shared" si="20"/>
        <v>99.098618728417591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337.87</v>
      </c>
      <c r="L21" s="31">
        <v>346.185</v>
      </c>
      <c r="M21" s="32">
        <f t="shared" si="18"/>
        <v>8.3149999999999977</v>
      </c>
      <c r="N21" s="33">
        <f t="shared" si="19"/>
        <v>7.0375448574717208</v>
      </c>
      <c r="O21" s="33">
        <f>SUM(N19:N21)</f>
        <v>7.9389261290541349</v>
      </c>
      <c r="P21" s="34">
        <f t="shared" si="20"/>
        <v>92.061073870945862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302.5</v>
      </c>
      <c r="L22" s="31">
        <v>325.66000000000003</v>
      </c>
      <c r="M22" s="32">
        <f t="shared" si="18"/>
        <v>23.160000000000025</v>
      </c>
      <c r="N22" s="33">
        <f t="shared" si="19"/>
        <v>19.601868779199673</v>
      </c>
      <c r="O22" s="33">
        <f>SUM(N19:N22)</f>
        <v>27.540794908253808</v>
      </c>
      <c r="P22" s="34">
        <f t="shared" si="20"/>
        <v>72.459205091746185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264.26499999999999</v>
      </c>
      <c r="L23" s="31">
        <v>282.39499999999998</v>
      </c>
      <c r="M23" s="32">
        <f t="shared" si="18"/>
        <v>18.129999999999995</v>
      </c>
      <c r="N23" s="33">
        <f t="shared" si="19"/>
        <v>15.344640801679171</v>
      </c>
      <c r="O23" s="33">
        <f>SUM(N19:N23)</f>
        <v>42.885435709932977</v>
      </c>
      <c r="P23" s="34">
        <f t="shared" si="20"/>
        <v>57.114564290067023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247.06</v>
      </c>
      <c r="L24" s="31">
        <v>276.72500000000002</v>
      </c>
      <c r="M24" s="32">
        <f t="shared" si="18"/>
        <v>29.66500000000002</v>
      </c>
      <c r="N24" s="33">
        <f t="shared" si="19"/>
        <v>25.107488658676946</v>
      </c>
      <c r="O24" s="33">
        <f>SUM(N19:N24)</f>
        <v>67.99292436860992</v>
      </c>
      <c r="P24" s="34">
        <f t="shared" si="20"/>
        <v>32.00707563139008</v>
      </c>
      <c r="Q24" s="35"/>
    </row>
    <row r="25">
      <c r="I25" s="29">
        <v>1.25</v>
      </c>
      <c r="J25" s="30">
        <v>425</v>
      </c>
      <c r="K25" s="31">
        <v>253.755</v>
      </c>
      <c r="L25" s="31">
        <v>263.79500000000002</v>
      </c>
      <c r="M25" s="32">
        <f t="shared" si="18"/>
        <v>10.04000000000002</v>
      </c>
      <c r="N25" s="33">
        <f t="shared" si="19"/>
        <v>8.4975286072178289</v>
      </c>
      <c r="O25" s="33">
        <f>SUM(N19:N25)</f>
        <v>76.49045297582775</v>
      </c>
      <c r="P25" s="34">
        <f t="shared" si="20"/>
        <v>23.50954702417225</v>
      </c>
      <c r="Q25" s="35"/>
    </row>
    <row r="26">
      <c r="I26" s="29">
        <v>1.5</v>
      </c>
      <c r="J26" s="30">
        <v>355</v>
      </c>
      <c r="K26" s="31">
        <v>233.346</v>
      </c>
      <c r="L26" s="31">
        <v>242.89500000000001</v>
      </c>
      <c r="M26" s="32">
        <f t="shared" si="18"/>
        <v>9.5490000000000066</v>
      </c>
      <c r="N26" s="33">
        <f t="shared" si="19"/>
        <v>8.0819622181596547</v>
      </c>
      <c r="O26" s="33">
        <f>SUM(N19:N26)</f>
        <v>84.57241519398741</v>
      </c>
      <c r="P26" s="34">
        <f t="shared" si="20"/>
        <v>15.42758480601259</v>
      </c>
      <c r="Q26" s="35"/>
    </row>
    <row r="27">
      <c r="I27" s="29">
        <v>1.75</v>
      </c>
      <c r="J27" s="30">
        <v>300</v>
      </c>
      <c r="K27" s="31">
        <v>220.732</v>
      </c>
      <c r="L27" s="31">
        <v>228.58000000000001</v>
      </c>
      <c r="M27" s="32">
        <f t="shared" si="18"/>
        <v>7.8480000000000132</v>
      </c>
      <c r="N27" s="33">
        <f t="shared" si="19"/>
        <v>6.6422912858013436</v>
      </c>
      <c r="O27" s="37">
        <f>SUM(N19:N27)</f>
        <v>91.214706479788759</v>
      </c>
      <c r="P27" s="34">
        <f t="shared" si="20"/>
        <v>8.7852935202112405</v>
      </c>
      <c r="Q27" s="35"/>
    </row>
    <row r="28">
      <c r="I28" s="29">
        <v>2</v>
      </c>
      <c r="J28" s="30">
        <v>250</v>
      </c>
      <c r="K28" s="31">
        <v>222.63399999999999</v>
      </c>
      <c r="L28" s="31">
        <v>229.41200000000001</v>
      </c>
      <c r="M28" s="32">
        <f t="shared" si="18"/>
        <v>6.77800000000002</v>
      </c>
      <c r="N28" s="33">
        <f t="shared" si="19"/>
        <v>5.7366781772631974</v>
      </c>
      <c r="O28" s="37">
        <f>SUM(N19:N28)</f>
        <v>96.95138465705196</v>
      </c>
      <c r="P28" s="34">
        <f t="shared" si="20"/>
        <v>3.0486153429480396</v>
      </c>
      <c r="Q28" s="35"/>
    </row>
    <row r="29">
      <c r="E29" s="1"/>
      <c r="I29" s="29">
        <v>2.5</v>
      </c>
      <c r="J29" s="30">
        <v>180</v>
      </c>
      <c r="K29" s="31">
        <v>203.328</v>
      </c>
      <c r="L29" s="31">
        <v>206.53</v>
      </c>
      <c r="M29" s="32">
        <f t="shared" si="18"/>
        <v>3.2019999999999982</v>
      </c>
      <c r="N29" s="33">
        <f t="shared" si="19"/>
        <v>2.7100683864852009</v>
      </c>
      <c r="O29" s="37">
        <f>SUM(N19:N29)</f>
        <v>99.661453043537165</v>
      </c>
      <c r="P29" s="34">
        <f t="shared" si="20"/>
        <v>0.33854695646283517</v>
      </c>
      <c r="Q29" s="35"/>
    </row>
    <row r="30">
      <c r="E30" s="1"/>
      <c r="I30" s="29">
        <v>3</v>
      </c>
      <c r="J30" s="30">
        <v>125</v>
      </c>
      <c r="K30" s="31">
        <v>190.56200000000001</v>
      </c>
      <c r="L30" s="31">
        <v>190.952</v>
      </c>
      <c r="M30" s="32">
        <f t="shared" si="18"/>
        <v>0.38999999999998636</v>
      </c>
      <c r="N30" s="33">
        <f t="shared" si="19"/>
        <v>0.33008328255127795</v>
      </c>
      <c r="O30" s="37">
        <f>SUM(N19:N30)</f>
        <v>99.991536326088436</v>
      </c>
      <c r="P30" s="34">
        <f t="shared" si="20"/>
        <v>0.0084636739115637738</v>
      </c>
      <c r="Q30" s="35"/>
    </row>
    <row r="31">
      <c r="E31" s="1"/>
      <c r="I31" s="29">
        <v>4</v>
      </c>
      <c r="J31" s="30">
        <v>63</v>
      </c>
      <c r="K31" s="31">
        <v>178.726</v>
      </c>
      <c r="L31" s="31">
        <v>178.726</v>
      </c>
      <c r="M31" s="32">
        <f t="shared" si="18"/>
        <v>0</v>
      </c>
      <c r="N31" s="33">
        <f t="shared" si="19"/>
        <v>0</v>
      </c>
      <c r="O31" s="37">
        <f>SUM(N19:N31)</f>
        <v>99.991536326088436</v>
      </c>
      <c r="P31" s="34">
        <f t="shared" si="20"/>
        <v>0.0084636739115637738</v>
      </c>
      <c r="Q31" s="35"/>
    </row>
    <row r="32" ht="15.75">
      <c r="E32" s="1"/>
      <c r="I32" s="38" t="s">
        <v>41</v>
      </c>
      <c r="J32" s="39">
        <v>0</v>
      </c>
      <c r="K32" s="40">
        <v>292.72000000000003</v>
      </c>
      <c r="L32" s="40">
        <v>292.73000000000002</v>
      </c>
      <c r="M32" s="32">
        <f t="shared" si="18"/>
        <v>0.0099999999999909051</v>
      </c>
      <c r="N32" s="33">
        <f t="shared" si="19"/>
        <v>0.0084636739115638276</v>
      </c>
      <c r="O32" s="37">
        <f>SUM(N19:N32)</f>
        <v>100</v>
      </c>
      <c r="P32" s="34">
        <f t="shared" si="20"/>
        <v>0</v>
      </c>
      <c r="Q32" s="35"/>
    </row>
    <row r="33" ht="15.75">
      <c r="E33" s="1"/>
      <c r="I33" s="41" t="s">
        <v>42</v>
      </c>
      <c r="J33" s="42"/>
      <c r="K33" s="42"/>
      <c r="L33" s="43"/>
      <c r="M33" s="44">
        <f>SUM(M19:M32)</f>
        <v>118.15200000000013</v>
      </c>
      <c r="N33" s="45" t="s">
        <v>14</v>
      </c>
      <c r="O33" s="45"/>
      <c r="P33" s="46"/>
      <c r="Q33" s="47"/>
    </row>
    <row r="34">
      <c r="E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E35" s="1"/>
      <c r="I35" s="52" t="s">
        <v>43</v>
      </c>
      <c r="J35" s="53"/>
      <c r="K35" s="53"/>
      <c r="L35" s="54"/>
      <c r="M35" s="55">
        <f>100-(M33/L17*100)</f>
        <v>0.0033853549543607642</v>
      </c>
      <c r="N35" s="17" t="s">
        <v>44</v>
      </c>
      <c r="O35" s="17"/>
      <c r="P35" s="22"/>
      <c r="Q35" s="20"/>
    </row>
    <row r="36">
      <c r="D36" s="1"/>
      <c r="E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E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E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E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E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  <c r="E41" s="1"/>
    </row>
    <row r="42" ht="14.25">
      <c r="D42" s="1"/>
      <c r="E42" s="1"/>
    </row>
    <row r="43" ht="14.25">
      <c r="D43" s="1"/>
    </row>
    <row r="44" ht="14.25">
      <c r="D44" s="1"/>
    </row>
    <row r="45" ht="14.25">
      <c r="D45" s="1"/>
    </row>
    <row r="46" ht="14.25">
      <c r="D46" s="1"/>
    </row>
    <row r="47" ht="14.25">
      <c r="D47" s="1"/>
    </row>
    <row r="48" ht="14.25">
      <c r="D48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6700D9-0058-42C7-AF46-00C300EA0038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2B0064-00EA-4DA9-93E1-00C5006A007C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9"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57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152.16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34.747999999999998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117.41200000000001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402.57999999999998</v>
      </c>
      <c r="L19" s="31">
        <v>402.83999999999997</v>
      </c>
      <c r="M19" s="32">
        <f t="shared" ref="M19:M32" si="21">MAX(0,$L19-$K19)</f>
        <v>0.25999999999999091</v>
      </c>
      <c r="N19" s="33">
        <f t="shared" ref="N19:N32" si="22">$M19/$M$33*100</f>
        <v>0.22133687472332123</v>
      </c>
      <c r="O19" s="33">
        <f>N19</f>
        <v>0.22133687472332123</v>
      </c>
      <c r="P19" s="34">
        <f t="shared" ref="P19:P32" si="23">100-$O19</f>
        <v>99.77866312527668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367.255</v>
      </c>
      <c r="L20" s="31">
        <v>370.56</v>
      </c>
      <c r="M20" s="32">
        <f t="shared" si="21"/>
        <v>3.3050000000000068</v>
      </c>
      <c r="N20" s="33">
        <f t="shared" si="22"/>
        <v>2.8135321960023223</v>
      </c>
      <c r="O20" s="33">
        <f>SUM(N19:N20)</f>
        <v>3.0348690707256436</v>
      </c>
      <c r="P20" s="34">
        <f t="shared" si="23"/>
        <v>96.965130929274352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342.83499999999998</v>
      </c>
      <c r="L21" s="31">
        <v>354.04500000000002</v>
      </c>
      <c r="M21" s="32">
        <f t="shared" si="21"/>
        <v>11.210000000000036</v>
      </c>
      <c r="N21" s="33">
        <f t="shared" si="22"/>
        <v>9.5430244832635616</v>
      </c>
      <c r="O21" s="33">
        <f>SUM(N19:N21)</f>
        <v>12.577893553989206</v>
      </c>
      <c r="P21" s="34">
        <f t="shared" si="23"/>
        <v>87.422106446010787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290.28500000000003</v>
      </c>
      <c r="L22" s="31">
        <v>312.52499999999998</v>
      </c>
      <c r="M22" s="32">
        <f t="shared" si="21"/>
        <v>22.239999999999952</v>
      </c>
      <c r="N22" s="33">
        <f t="shared" si="22"/>
        <v>18.932815745564717</v>
      </c>
      <c r="O22" s="33">
        <f>SUM(N19:N22)</f>
        <v>31.510709299553923</v>
      </c>
      <c r="P22" s="34">
        <f t="shared" si="23"/>
        <v>68.489290700446077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265.13499999999999</v>
      </c>
      <c r="L23" s="31">
        <v>276.46499999999997</v>
      </c>
      <c r="M23" s="32">
        <f t="shared" si="21"/>
        <v>11.329999999999984</v>
      </c>
      <c r="N23" s="33">
        <f t="shared" si="22"/>
        <v>9.6451799639050524</v>
      </c>
      <c r="O23" s="33">
        <f>SUM(N19:N23)</f>
        <v>41.155889263458974</v>
      </c>
      <c r="P23" s="34">
        <f t="shared" si="23"/>
        <v>58.844110736541026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246.66999999999999</v>
      </c>
      <c r="L24" s="31">
        <v>265.13999999999999</v>
      </c>
      <c r="M24" s="32">
        <f t="shared" si="21"/>
        <v>18.469999999999999</v>
      </c>
      <c r="N24" s="33">
        <f t="shared" si="22"/>
        <v>15.723431062076484</v>
      </c>
      <c r="O24" s="33">
        <f>SUM(N19:N24)</f>
        <v>56.87932032553546</v>
      </c>
      <c r="P24" s="34">
        <f t="shared" si="23"/>
        <v>43.12067967446454</v>
      </c>
      <c r="Q24" s="35"/>
    </row>
    <row r="25">
      <c r="I25" s="29">
        <v>1.25</v>
      </c>
      <c r="J25" s="30">
        <v>425</v>
      </c>
      <c r="K25" s="31">
        <v>277.18000000000001</v>
      </c>
      <c r="L25" s="31">
        <v>287.85000000000002</v>
      </c>
      <c r="M25" s="32">
        <f t="shared" si="21"/>
        <v>10.670000000000016</v>
      </c>
      <c r="N25" s="33">
        <f t="shared" si="22"/>
        <v>9.0833248203766299</v>
      </c>
      <c r="O25" s="33">
        <f>SUM(N19:N25)</f>
        <v>65.962645145912091</v>
      </c>
      <c r="P25" s="34">
        <f t="shared" si="23"/>
        <v>34.037354854087909</v>
      </c>
      <c r="Q25" s="35"/>
    </row>
    <row r="26">
      <c r="I26" s="29">
        <v>1.5</v>
      </c>
      <c r="J26" s="30">
        <v>355</v>
      </c>
      <c r="K26" s="31">
        <v>223.83000000000001</v>
      </c>
      <c r="L26" s="31">
        <v>237.90000000000001</v>
      </c>
      <c r="M26" s="32">
        <f t="shared" si="21"/>
        <v>14.069999999999993</v>
      </c>
      <c r="N26" s="33">
        <f t="shared" si="22"/>
        <v>11.977730105220143</v>
      </c>
      <c r="O26" s="33">
        <f>SUM(N19:N26)</f>
        <v>77.940375251132238</v>
      </c>
      <c r="P26" s="34">
        <f t="shared" si="23"/>
        <v>22.059624748867762</v>
      </c>
      <c r="Q26" s="35"/>
    </row>
    <row r="27">
      <c r="I27" s="29">
        <v>1.75</v>
      </c>
      <c r="J27" s="30">
        <v>300</v>
      </c>
      <c r="K27" s="31">
        <v>224.70400000000001</v>
      </c>
      <c r="L27" s="31">
        <v>235.33600000000001</v>
      </c>
      <c r="M27" s="32">
        <f t="shared" si="21"/>
        <v>10.632000000000005</v>
      </c>
      <c r="N27" s="33">
        <f t="shared" si="22"/>
        <v>9.050975584840133</v>
      </c>
      <c r="O27" s="37">
        <f>SUM(N19:N27)</f>
        <v>86.991350835972369</v>
      </c>
      <c r="P27" s="34">
        <f t="shared" si="23"/>
        <v>13.008649164027631</v>
      </c>
      <c r="Q27" s="35"/>
    </row>
    <row r="28">
      <c r="I28" s="29">
        <v>2</v>
      </c>
      <c r="J28" s="30">
        <v>250</v>
      </c>
      <c r="K28" s="31">
        <v>219.37</v>
      </c>
      <c r="L28" s="31">
        <v>229.61000000000001</v>
      </c>
      <c r="M28" s="32">
        <f t="shared" si="21"/>
        <v>10.240000000000009</v>
      </c>
      <c r="N28" s="33">
        <f t="shared" si="22"/>
        <v>8.7172676814111192</v>
      </c>
      <c r="O28" s="37">
        <f>SUM(N19:N28)</f>
        <v>95.708618517383485</v>
      </c>
      <c r="P28" s="34">
        <f t="shared" si="23"/>
        <v>4.2913814826165151</v>
      </c>
      <c r="Q28" s="35"/>
    </row>
    <row r="29">
      <c r="I29" s="29">
        <v>2.5</v>
      </c>
      <c r="J29" s="30">
        <v>180</v>
      </c>
      <c r="K29" s="31">
        <v>209.464</v>
      </c>
      <c r="L29" s="31">
        <v>213.75399999999999</v>
      </c>
      <c r="M29" s="32">
        <f t="shared" si="21"/>
        <v>4.289999999999992</v>
      </c>
      <c r="N29" s="33">
        <f t="shared" si="22"/>
        <v>3.6520584329349215</v>
      </c>
      <c r="O29" s="37">
        <f>SUM(N19:N29)</f>
        <v>99.360676950318407</v>
      </c>
      <c r="P29" s="34">
        <f t="shared" si="23"/>
        <v>0.63932304968159315</v>
      </c>
      <c r="Q29" s="35"/>
    </row>
    <row r="30">
      <c r="I30" s="29">
        <v>3</v>
      </c>
      <c r="J30" s="30">
        <v>125</v>
      </c>
      <c r="K30" s="31">
        <v>187.14599999999999</v>
      </c>
      <c r="L30" s="31">
        <v>187.84399999999999</v>
      </c>
      <c r="M30" s="32">
        <f t="shared" si="21"/>
        <v>0.6980000000000075</v>
      </c>
      <c r="N30" s="33">
        <f t="shared" si="22"/>
        <v>0.59420437906494339</v>
      </c>
      <c r="O30" s="37">
        <f>SUM(N19:N30)</f>
        <v>99.954881329383355</v>
      </c>
      <c r="P30" s="34">
        <f t="shared" si="23"/>
        <v>0.045118670616645318</v>
      </c>
      <c r="Q30" s="35"/>
    </row>
    <row r="31">
      <c r="I31" s="29">
        <v>4</v>
      </c>
      <c r="J31" s="30">
        <v>63</v>
      </c>
      <c r="K31" s="31">
        <v>191.322</v>
      </c>
      <c r="L31" s="31">
        <v>191.34999999999999</v>
      </c>
      <c r="M31" s="32">
        <f t="shared" si="21"/>
        <v>0.027999999999991587</v>
      </c>
      <c r="N31" s="33">
        <f t="shared" si="22"/>
        <v>0.023836278816351347</v>
      </c>
      <c r="O31" s="37">
        <f>SUM(N19:N31)</f>
        <v>99.978717608199702</v>
      </c>
      <c r="P31" s="34">
        <f t="shared" si="23"/>
        <v>0.021282391800298228</v>
      </c>
      <c r="Q31" s="35"/>
    </row>
    <row r="32" ht="15.75">
      <c r="I32" s="38" t="s">
        <v>41</v>
      </c>
      <c r="J32" s="39">
        <v>0</v>
      </c>
      <c r="K32" s="40">
        <v>296.35500000000002</v>
      </c>
      <c r="L32" s="40">
        <v>296.38</v>
      </c>
      <c r="M32" s="32">
        <f t="shared" si="21"/>
        <v>0.024999999999977263</v>
      </c>
      <c r="N32" s="33">
        <f t="shared" si="22"/>
        <v>0.02128239180030074</v>
      </c>
      <c r="O32" s="37">
        <f>SUM(N19:N32)</f>
        <v>100</v>
      </c>
      <c r="P32" s="34">
        <f t="shared" si="23"/>
        <v>0</v>
      </c>
      <c r="Q32" s="35"/>
    </row>
    <row r="33" ht="15.75">
      <c r="D33" s="1"/>
      <c r="I33" s="41" t="s">
        <v>42</v>
      </c>
      <c r="J33" s="42"/>
      <c r="K33" s="42"/>
      <c r="L33" s="43"/>
      <c r="M33" s="44">
        <f>SUM(M19:M32)</f>
        <v>117.46799999999996</v>
      </c>
      <c r="N33" s="45" t="s">
        <v>14</v>
      </c>
      <c r="O33" s="45"/>
      <c r="P33" s="46"/>
      <c r="Q33" s="47"/>
    </row>
    <row r="34">
      <c r="D34" s="1"/>
      <c r="I34" s="48"/>
      <c r="J34" s="49"/>
      <c r="K34" s="49"/>
      <c r="L34" s="49"/>
      <c r="M34" s="49"/>
      <c r="N34" s="49"/>
      <c r="O34" s="49"/>
      <c r="P34" s="50"/>
      <c r="Q34" s="51"/>
    </row>
    <row r="35">
      <c r="D35" s="1"/>
      <c r="I35" s="52" t="s">
        <v>43</v>
      </c>
      <c r="J35" s="53"/>
      <c r="K35" s="53"/>
      <c r="L35" s="54"/>
      <c r="M35" s="55">
        <f>100-(M33/L17*100)</f>
        <v>-0.047695295199773113</v>
      </c>
      <c r="N35" s="17" t="s">
        <v>44</v>
      </c>
      <c r="O35" s="17"/>
      <c r="P35" s="22"/>
      <c r="Q35" s="20"/>
    </row>
    <row r="36">
      <c r="D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</row>
    <row r="42" ht="14.25">
      <c r="D42" s="1"/>
    </row>
    <row r="43" ht="14.25">
      <c r="D43" s="1"/>
    </row>
    <row r="44" ht="14.25">
      <c r="D44" s="1"/>
    </row>
    <row r="45" ht="14.25">
      <c r="D45" s="1"/>
    </row>
    <row r="46" ht="14.25">
      <c r="D46" s="1"/>
    </row>
    <row r="47" ht="14.25">
      <c r="D47" s="1"/>
    </row>
    <row r="48" ht="14.25">
      <c r="D48" s="1"/>
    </row>
    <row r="49" ht="14.25">
      <c r="D49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1C002D-0055-4C04-898E-0056003A00AB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1100C4-00A9-44D8-AD1F-00F6004D0003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zoomScale="100" workbookViewId="0">
      <selection activeCell="P19" activeCellId="0" sqref="P19"/>
    </sheetView>
  </sheetViews>
  <sheetFormatPr defaultRowHeight="14.25"/>
  <cols>
    <col min="1" max="8" style="1" width="9.140625"/>
    <col bestFit="1" customWidth="1" min="9" max="9" style="1" width="7.7109375"/>
    <col bestFit="1" customWidth="1" min="10" max="10" style="1" width="10.140625"/>
    <col customWidth="1" min="11" max="11" style="1" width="12"/>
    <col bestFit="1" customWidth="1" min="12" max="12" style="1" width="8.28515625"/>
    <col customWidth="1" min="13" max="13" style="1" width="8.28515625"/>
    <col bestFit="1" customWidth="1" min="14" max="14" style="1" width="8.28515625"/>
    <col customWidth="1" min="15" max="15" style="1" width="11.28515625"/>
    <col bestFit="1" customWidth="1" min="16" max="16" style="1" width="9"/>
    <col bestFit="1" customWidth="1" min="17" max="17" style="1" width="8.2851562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4"/>
    </row>
    <row r="2">
      <c r="A2" s="5"/>
      <c r="G2" s="6"/>
    </row>
    <row r="3">
      <c r="A3" s="5">
        <v>1</v>
      </c>
      <c r="B3" s="1" t="s">
        <v>1</v>
      </c>
      <c r="G3" s="6"/>
    </row>
    <row r="4">
      <c r="A4" s="5">
        <v>2</v>
      </c>
      <c r="B4" s="1" t="s">
        <v>2</v>
      </c>
      <c r="G4" s="6"/>
    </row>
    <row r="5">
      <c r="A5" s="5">
        <v>3</v>
      </c>
      <c r="B5" s="1" t="s">
        <v>3</v>
      </c>
      <c r="G5" s="6"/>
    </row>
    <row r="6">
      <c r="A6" s="5">
        <v>4</v>
      </c>
      <c r="B6" s="1" t="s">
        <v>4</v>
      </c>
      <c r="G6" s="6"/>
    </row>
    <row r="7">
      <c r="A7" s="5">
        <v>5</v>
      </c>
      <c r="B7" s="1" t="s">
        <v>5</v>
      </c>
      <c r="G7" s="6"/>
    </row>
    <row r="8">
      <c r="A8" s="5">
        <v>6</v>
      </c>
      <c r="B8" s="1" t="s">
        <v>6</v>
      </c>
      <c r="G8" s="6"/>
    </row>
    <row r="9">
      <c r="A9" s="5">
        <v>7</v>
      </c>
      <c r="B9" s="1" t="s">
        <v>7</v>
      </c>
      <c r="G9" s="6"/>
    </row>
    <row r="10">
      <c r="A10" s="5">
        <v>8</v>
      </c>
      <c r="B10" s="1" t="s">
        <v>8</v>
      </c>
      <c r="G10" s="6"/>
    </row>
    <row r="11">
      <c r="A11" s="5">
        <v>9</v>
      </c>
      <c r="B11" s="7" t="s">
        <v>9</v>
      </c>
      <c r="G11" s="6"/>
    </row>
    <row r="12">
      <c r="A12" s="5">
        <v>10</v>
      </c>
      <c r="B12" s="1" t="s">
        <v>10</v>
      </c>
      <c r="G12" s="6"/>
    </row>
    <row r="13" ht="15.75">
      <c r="A13" s="8"/>
      <c r="B13" s="9"/>
      <c r="C13" s="9"/>
      <c r="D13" s="9"/>
      <c r="E13" s="9"/>
      <c r="F13" s="9"/>
      <c r="G13" s="10"/>
    </row>
    <row r="14">
      <c r="I14" s="11" t="s">
        <v>11</v>
      </c>
      <c r="J14" s="12"/>
      <c r="K14" s="12"/>
      <c r="L14" s="13" t="s">
        <v>58</v>
      </c>
      <c r="M14" s="14"/>
      <c r="N14" s="14"/>
      <c r="O14" s="14"/>
      <c r="P14" s="14"/>
      <c r="Q14" s="15"/>
    </row>
    <row r="15">
      <c r="I15" s="16" t="s">
        <v>13</v>
      </c>
      <c r="J15" s="17"/>
      <c r="K15" s="17"/>
      <c r="L15" s="18">
        <v>152.86799999999999</v>
      </c>
      <c r="M15" s="17" t="s">
        <v>14</v>
      </c>
      <c r="N15" s="17"/>
      <c r="O15" s="17" t="s">
        <v>15</v>
      </c>
      <c r="P15" s="19"/>
      <c r="Q15" s="20" t="s">
        <v>16</v>
      </c>
    </row>
    <row r="16">
      <c r="I16" s="16" t="s">
        <v>17</v>
      </c>
      <c r="J16" s="17"/>
      <c r="K16" s="17"/>
      <c r="L16" s="18">
        <v>34.75</v>
      </c>
      <c r="M16" s="17" t="s">
        <v>14</v>
      </c>
      <c r="N16" s="17"/>
      <c r="O16" s="17" t="s">
        <v>18</v>
      </c>
      <c r="P16" s="19"/>
      <c r="Q16" s="20" t="s">
        <v>16</v>
      </c>
    </row>
    <row r="17">
      <c r="I17" s="16" t="s">
        <v>19</v>
      </c>
      <c r="J17" s="17"/>
      <c r="K17" s="17"/>
      <c r="L17" s="21">
        <f>L15-L16</f>
        <v>118.11799999999999</v>
      </c>
      <c r="M17" s="17" t="s">
        <v>14</v>
      </c>
      <c r="N17" s="22"/>
      <c r="O17" s="17" t="s">
        <v>20</v>
      </c>
      <c r="P17" s="23"/>
      <c r="Q17" s="24" t="s">
        <v>21</v>
      </c>
    </row>
    <row r="18" ht="71.25">
      <c r="I18" s="25" t="s">
        <v>22</v>
      </c>
      <c r="J18" s="26" t="s">
        <v>23</v>
      </c>
      <c r="K18" s="26" t="s">
        <v>24</v>
      </c>
      <c r="L18" s="26" t="s">
        <v>25</v>
      </c>
      <c r="M18" s="26" t="s">
        <v>26</v>
      </c>
      <c r="N18" s="26" t="s">
        <v>27</v>
      </c>
      <c r="O18" s="26" t="s">
        <v>28</v>
      </c>
      <c r="P18" s="27" t="s">
        <v>29</v>
      </c>
      <c r="Q18" s="28" t="s">
        <v>30</v>
      </c>
    </row>
    <row r="19">
      <c r="I19" s="29">
        <v>-3</v>
      </c>
      <c r="J19" s="30">
        <v>8000</v>
      </c>
      <c r="K19" s="31">
        <v>498.31</v>
      </c>
      <c r="L19" s="31">
        <v>498.56</v>
      </c>
      <c r="M19" s="32">
        <f t="shared" ref="M19:M32" si="24">MAX(0,$L19-$K19)</f>
        <v>0.25</v>
      </c>
      <c r="N19" s="33">
        <f t="shared" ref="N19:N32" si="25">$M19/$M$33*100</f>
        <v>0.21163304523021442</v>
      </c>
      <c r="O19" s="33">
        <f>N19</f>
        <v>0.21163304523021442</v>
      </c>
      <c r="P19" s="34">
        <f t="shared" ref="P19:P32" si="26">100-$O19</f>
        <v>99.788366954769785</v>
      </c>
      <c r="Q19" s="35"/>
      <c r="S19" s="36" t="s">
        <v>31</v>
      </c>
      <c r="T19" s="3" t="s">
        <v>32</v>
      </c>
      <c r="U19" s="4"/>
    </row>
    <row r="20">
      <c r="I20" s="29">
        <v>-2</v>
      </c>
      <c r="J20" s="30">
        <v>4000</v>
      </c>
      <c r="K20" s="31">
        <v>537.43499999999995</v>
      </c>
      <c r="L20" s="31">
        <v>542.60000000000002</v>
      </c>
      <c r="M20" s="32">
        <f t="shared" si="24"/>
        <v>5.1650000000000773</v>
      </c>
      <c r="N20" s="33">
        <f t="shared" si="25"/>
        <v>4.3723387144562951</v>
      </c>
      <c r="O20" s="33">
        <f>SUM(N19:N20)</f>
        <v>4.5839717596865093</v>
      </c>
      <c r="P20" s="34">
        <f t="shared" si="26"/>
        <v>95.416028240313494</v>
      </c>
      <c r="Q20" s="35"/>
      <c r="S20" s="5" t="s">
        <v>33</v>
      </c>
      <c r="T20" s="1" t="s">
        <v>34</v>
      </c>
      <c r="U20" s="6"/>
    </row>
    <row r="21">
      <c r="I21" s="29">
        <v>-1</v>
      </c>
      <c r="J21" s="30">
        <v>2000</v>
      </c>
      <c r="K21" s="31">
        <v>337.88</v>
      </c>
      <c r="L21" s="31">
        <v>371.48500000000001</v>
      </c>
      <c r="M21" s="32">
        <f t="shared" si="24"/>
        <v>33.605000000000018</v>
      </c>
      <c r="N21" s="33">
        <f t="shared" si="25"/>
        <v>28.447713939845432</v>
      </c>
      <c r="O21" s="33">
        <f>SUM(N19:N21)</f>
        <v>33.031685699531941</v>
      </c>
      <c r="P21" s="34">
        <f t="shared" si="26"/>
        <v>66.968314300468052</v>
      </c>
      <c r="Q21" s="35"/>
      <c r="S21" s="5" t="s">
        <v>35</v>
      </c>
      <c r="T21" s="1" t="s">
        <v>36</v>
      </c>
      <c r="U21" s="6"/>
    </row>
    <row r="22">
      <c r="I22" s="29">
        <v>0</v>
      </c>
      <c r="J22" s="30">
        <v>1000</v>
      </c>
      <c r="K22" s="31">
        <v>302.48500000000001</v>
      </c>
      <c r="L22" s="31">
        <v>329.50999999999999</v>
      </c>
      <c r="M22" s="32">
        <f t="shared" si="24"/>
        <v>27.024999999999977</v>
      </c>
      <c r="N22" s="33">
        <f t="shared" si="25"/>
        <v>22.877532189386159</v>
      </c>
      <c r="O22" s="33">
        <f>SUM(N19:N22)</f>
        <v>55.9092178889181</v>
      </c>
      <c r="P22" s="34">
        <f t="shared" si="26"/>
        <v>44.0907821110819</v>
      </c>
      <c r="Q22" s="35"/>
      <c r="S22" s="5" t="s">
        <v>37</v>
      </c>
      <c r="T22" s="1" t="s">
        <v>38</v>
      </c>
      <c r="U22" s="6"/>
    </row>
    <row r="23" ht="15.75">
      <c r="I23" s="29">
        <v>0.5</v>
      </c>
      <c r="J23" s="30">
        <v>710</v>
      </c>
      <c r="K23" s="31">
        <v>264.27999999999997</v>
      </c>
      <c r="L23" s="31">
        <v>273.02999999999997</v>
      </c>
      <c r="M23" s="32">
        <f t="shared" si="24"/>
        <v>8.75</v>
      </c>
      <c r="N23" s="33">
        <f t="shared" si="25"/>
        <v>7.4071565830575032</v>
      </c>
      <c r="O23" s="33">
        <f>SUM(N19:N23)</f>
        <v>63.316374471975607</v>
      </c>
      <c r="P23" s="34">
        <f t="shared" si="26"/>
        <v>36.683625528024393</v>
      </c>
      <c r="Q23" s="35"/>
      <c r="S23" s="8" t="s">
        <v>39</v>
      </c>
      <c r="T23" s="9" t="s">
        <v>40</v>
      </c>
      <c r="U23" s="10"/>
    </row>
    <row r="24">
      <c r="I24" s="29">
        <v>1</v>
      </c>
      <c r="J24" s="30">
        <v>500</v>
      </c>
      <c r="K24" s="31">
        <v>247.065</v>
      </c>
      <c r="L24" s="31">
        <v>256.37</v>
      </c>
      <c r="M24" s="32">
        <f t="shared" si="24"/>
        <v>9.3050000000000068</v>
      </c>
      <c r="N24" s="33">
        <f t="shared" si="25"/>
        <v>7.8769819434685848</v>
      </c>
      <c r="O24" s="33">
        <f>SUM(N19:N24)</f>
        <v>71.193356415444185</v>
      </c>
      <c r="P24" s="34">
        <f t="shared" si="26"/>
        <v>28.806643584555815</v>
      </c>
      <c r="Q24" s="35"/>
    </row>
    <row r="25">
      <c r="I25" s="29">
        <v>1.25</v>
      </c>
      <c r="J25" s="30">
        <v>425</v>
      </c>
      <c r="K25" s="31">
        <v>253.745</v>
      </c>
      <c r="L25" s="31">
        <v>257.83999999999997</v>
      </c>
      <c r="M25" s="32">
        <f t="shared" si="24"/>
        <v>4.0949999999999704</v>
      </c>
      <c r="N25" s="33">
        <f t="shared" si="25"/>
        <v>3.4665492808708871</v>
      </c>
      <c r="O25" s="33">
        <f>SUM(N19:N25)</f>
        <v>74.659905696315079</v>
      </c>
      <c r="P25" s="34">
        <f t="shared" si="26"/>
        <v>25.340094303684921</v>
      </c>
      <c r="Q25" s="35"/>
    </row>
    <row r="26">
      <c r="I26" s="29">
        <v>1.5</v>
      </c>
      <c r="J26" s="30">
        <v>355</v>
      </c>
      <c r="K26" s="31">
        <v>233.35400000000001</v>
      </c>
      <c r="L26" s="31">
        <v>240.22499999999999</v>
      </c>
      <c r="M26" s="32">
        <f t="shared" si="24"/>
        <v>6.8709999999999809</v>
      </c>
      <c r="N26" s="33">
        <f t="shared" si="25"/>
        <v>5.8165226151071963</v>
      </c>
      <c r="O26" s="33">
        <f>SUM(N19:N26)</f>
        <v>80.476428311422268</v>
      </c>
      <c r="P26" s="34">
        <f t="shared" si="26"/>
        <v>19.523571688577732</v>
      </c>
      <c r="Q26" s="35"/>
    </row>
    <row r="27">
      <c r="I27" s="29">
        <v>1.75</v>
      </c>
      <c r="J27" s="30">
        <v>300</v>
      </c>
      <c r="K27" s="31">
        <v>220.74199999999999</v>
      </c>
      <c r="L27" s="31">
        <v>228.21799999999999</v>
      </c>
      <c r="M27" s="32">
        <f t="shared" si="24"/>
        <v>7.4759999999999991</v>
      </c>
      <c r="N27" s="33">
        <f t="shared" si="25"/>
        <v>6.3286745845643306</v>
      </c>
      <c r="O27" s="37">
        <f>SUM(N19:N27)</f>
        <v>86.805102895986593</v>
      </c>
      <c r="P27" s="34">
        <f t="shared" si="26"/>
        <v>13.194897104013407</v>
      </c>
      <c r="Q27" s="35"/>
    </row>
    <row r="28">
      <c r="I28" s="29">
        <v>2</v>
      </c>
      <c r="J28" s="30">
        <v>250</v>
      </c>
      <c r="K28" s="31">
        <v>222.63</v>
      </c>
      <c r="L28" s="31">
        <v>231.72</v>
      </c>
      <c r="M28" s="32">
        <f t="shared" si="24"/>
        <v>9.0900000000000034</v>
      </c>
      <c r="N28" s="33">
        <f t="shared" si="25"/>
        <v>7.6949775245705982</v>
      </c>
      <c r="O28" s="37">
        <f>SUM(N19:N28)</f>
        <v>94.500080420557197</v>
      </c>
      <c r="P28" s="34">
        <f t="shared" si="26"/>
        <v>5.4999195794428033</v>
      </c>
      <c r="Q28" s="35"/>
    </row>
    <row r="29">
      <c r="I29" s="29">
        <v>2.5</v>
      </c>
      <c r="J29" s="30">
        <v>180</v>
      </c>
      <c r="K29" s="31">
        <v>203.34</v>
      </c>
      <c r="L29" s="31">
        <v>208.66</v>
      </c>
      <c r="M29" s="32">
        <f t="shared" si="24"/>
        <v>5.3199999999999932</v>
      </c>
      <c r="N29" s="33">
        <f t="shared" si="25"/>
        <v>4.5035512024989561</v>
      </c>
      <c r="O29" s="37">
        <f>SUM(N19:N29)</f>
        <v>99.003631623056151</v>
      </c>
      <c r="P29" s="34">
        <f t="shared" si="26"/>
        <v>0.99636837694384894</v>
      </c>
      <c r="Q29" s="35"/>
    </row>
    <row r="30">
      <c r="I30" s="29">
        <v>3</v>
      </c>
      <c r="J30" s="30">
        <v>125</v>
      </c>
      <c r="K30" s="31">
        <v>190.56399999999999</v>
      </c>
      <c r="L30" s="31">
        <v>191.67400000000001</v>
      </c>
      <c r="M30" s="32">
        <f t="shared" si="24"/>
        <v>1.1100000000000136</v>
      </c>
      <c r="N30" s="33">
        <f t="shared" si="25"/>
        <v>0.9396507208221635</v>
      </c>
      <c r="O30" s="37">
        <f>SUM(N19:N30)</f>
        <v>99.943282343878309</v>
      </c>
      <c r="P30" s="34">
        <f t="shared" si="26"/>
        <v>0.056717656121691107</v>
      </c>
      <c r="Q30" s="35"/>
    </row>
    <row r="31">
      <c r="I31" s="29">
        <v>4</v>
      </c>
      <c r="J31" s="30">
        <v>63</v>
      </c>
      <c r="K31" s="31">
        <v>178.72200000000001</v>
      </c>
      <c r="L31" s="31">
        <v>178.78399999999999</v>
      </c>
      <c r="M31" s="32">
        <f t="shared" si="24"/>
        <v>0.061999999999983402</v>
      </c>
      <c r="N31" s="33">
        <f t="shared" si="25"/>
        <v>0.052484995217079118</v>
      </c>
      <c r="O31" s="37">
        <f>SUM(N19:N31)</f>
        <v>99.995767339095394</v>
      </c>
      <c r="P31" s="34">
        <f t="shared" si="26"/>
        <v>0.0042326609046057229</v>
      </c>
      <c r="Q31" s="35"/>
    </row>
    <row r="32" ht="15.75">
      <c r="I32" s="38" t="s">
        <v>41</v>
      </c>
      <c r="J32" s="39">
        <v>0</v>
      </c>
      <c r="K32" s="40">
        <v>292.73000000000002</v>
      </c>
      <c r="L32" s="40">
        <v>292.73500000000001</v>
      </c>
      <c r="M32" s="32">
        <f t="shared" si="24"/>
        <v>0.0049999999999954525</v>
      </c>
      <c r="N32" s="33">
        <f t="shared" si="25"/>
        <v>0.0042326609046004389</v>
      </c>
      <c r="O32" s="37">
        <f>SUM(N19:N32)</f>
        <v>100</v>
      </c>
      <c r="P32" s="34">
        <f t="shared" si="26"/>
        <v>0</v>
      </c>
      <c r="Q32" s="35"/>
    </row>
    <row r="33" ht="15.75">
      <c r="I33" s="41" t="s">
        <v>42</v>
      </c>
      <c r="J33" s="42"/>
      <c r="K33" s="42"/>
      <c r="L33" s="43"/>
      <c r="M33" s="44">
        <f>SUM(M19:M32)</f>
        <v>118.12900000000002</v>
      </c>
      <c r="N33" s="45" t="s">
        <v>14</v>
      </c>
      <c r="O33" s="45"/>
      <c r="P33" s="46"/>
      <c r="Q33" s="47"/>
    </row>
    <row r="34">
      <c r="I34" s="48"/>
      <c r="J34" s="49"/>
      <c r="K34" s="49"/>
      <c r="L34" s="49"/>
      <c r="M34" s="49"/>
      <c r="N34" s="49"/>
      <c r="O34" s="49"/>
      <c r="P34" s="50"/>
      <c r="Q34" s="51"/>
    </row>
    <row r="35">
      <c r="I35" s="52" t="s">
        <v>43</v>
      </c>
      <c r="J35" s="53"/>
      <c r="K35" s="53"/>
      <c r="L35" s="54"/>
      <c r="M35" s="55">
        <f>100-(M33/L17*100)</f>
        <v>-0.0093127211771388829</v>
      </c>
      <c r="N35" s="17" t="s">
        <v>44</v>
      </c>
      <c r="O35" s="17"/>
      <c r="P35" s="22"/>
      <c r="Q35" s="20"/>
    </row>
    <row r="36">
      <c r="D36" s="1"/>
      <c r="I36" s="16"/>
      <c r="J36" s="17"/>
      <c r="K36" s="17"/>
      <c r="L36" s="56" t="s">
        <v>45</v>
      </c>
      <c r="M36" s="57"/>
      <c r="N36" s="17" t="s">
        <v>46</v>
      </c>
      <c r="O36" s="17"/>
      <c r="P36" s="22"/>
      <c r="Q36" s="20"/>
    </row>
    <row r="37">
      <c r="D37" s="1"/>
      <c r="I37" s="16"/>
      <c r="J37" s="17"/>
      <c r="K37" s="17"/>
      <c r="L37" s="56" t="s">
        <v>47</v>
      </c>
      <c r="M37" s="57"/>
      <c r="N37" s="17" t="s">
        <v>46</v>
      </c>
      <c r="O37" s="17"/>
      <c r="P37" s="22"/>
      <c r="Q37" s="20"/>
    </row>
    <row r="38">
      <c r="D38" s="1"/>
      <c r="I38" s="16"/>
      <c r="J38" s="17"/>
      <c r="K38" s="17"/>
      <c r="L38" s="56" t="s">
        <v>48</v>
      </c>
      <c r="M38" s="57"/>
      <c r="N38" s="17" t="s">
        <v>46</v>
      </c>
      <c r="O38" s="17"/>
      <c r="P38" s="22"/>
      <c r="Q38" s="20"/>
    </row>
    <row r="39">
      <c r="D39" s="1"/>
      <c r="I39" s="16"/>
      <c r="J39" s="17"/>
      <c r="K39" s="17"/>
      <c r="L39" s="56" t="s">
        <v>49</v>
      </c>
      <c r="M39" s="58" t="e">
        <f>M38/M36</f>
        <v>#DIV/0!</v>
      </c>
      <c r="N39" s="17"/>
      <c r="O39" s="17"/>
      <c r="P39" s="22"/>
      <c r="Q39" s="20"/>
    </row>
    <row r="40" ht="15.75">
      <c r="D40" s="1"/>
      <c r="I40" s="59"/>
      <c r="J40" s="60"/>
      <c r="K40" s="60"/>
      <c r="L40" s="61" t="s">
        <v>50</v>
      </c>
      <c r="M40" s="62" t="e">
        <f>SQRT(M37)/(M38*M36)</f>
        <v>#DIV/0!</v>
      </c>
      <c r="N40" s="60"/>
      <c r="O40" s="60"/>
      <c r="P40" s="63"/>
      <c r="Q40" s="64"/>
    </row>
    <row r="41" ht="14.25">
      <c r="D41" s="1"/>
    </row>
    <row r="42" ht="14.25">
      <c r="D42" s="1"/>
    </row>
    <row r="43" ht="14.25">
      <c r="D43" s="1"/>
    </row>
    <row r="44" ht="14.25">
      <c r="D44" s="1"/>
      <c r="E44" s="1"/>
      <c r="F44" s="1"/>
    </row>
    <row r="45" ht="14.25">
      <c r="D45" s="1"/>
      <c r="E45" s="1"/>
      <c r="F45" s="1"/>
    </row>
    <row r="46" ht="14.25">
      <c r="D46" s="1"/>
      <c r="E46" s="1"/>
      <c r="F46" s="1"/>
    </row>
    <row r="47" ht="14.25">
      <c r="D47" s="1"/>
      <c r="E47" s="65"/>
      <c r="F47" s="65"/>
    </row>
    <row r="48" ht="14.25">
      <c r="D48" s="1"/>
      <c r="E48" s="65"/>
      <c r="F48" s="65"/>
    </row>
    <row r="49" ht="14.25">
      <c r="D49" s="1"/>
      <c r="E49" s="65"/>
      <c r="F49" s="65"/>
    </row>
    <row r="50" ht="14.25">
      <c r="E50" s="65"/>
      <c r="F50" s="65"/>
    </row>
    <row r="51" ht="14.25">
      <c r="E51" s="65"/>
      <c r="F51" s="65"/>
    </row>
    <row r="52" ht="14.25">
      <c r="E52" s="65"/>
      <c r="F52" s="65"/>
    </row>
    <row r="53" ht="14.25">
      <c r="E53" s="65"/>
      <c r="F53" s="65"/>
    </row>
    <row r="54" ht="14.25">
      <c r="E54" s="65"/>
      <c r="F54" s="65"/>
    </row>
    <row r="55" ht="14.25">
      <c r="E55" s="65"/>
      <c r="F55" s="65"/>
    </row>
    <row r="56" ht="14.25">
      <c r="E56" s="65"/>
      <c r="F56" s="65"/>
    </row>
    <row r="57" ht="14.25">
      <c r="E57" s="65"/>
      <c r="F57" s="65"/>
    </row>
    <row r="58" ht="14.25">
      <c r="E58" s="65"/>
      <c r="F58" s="65"/>
    </row>
    <row r="59" ht="14.25">
      <c r="E59" s="65"/>
      <c r="F59" s="65"/>
    </row>
    <row r="60" ht="14.25">
      <c r="E60" s="65"/>
      <c r="F60" s="65"/>
    </row>
    <row r="61" ht="14.25">
      <c r="E61" s="1"/>
      <c r="F61" s="1"/>
    </row>
    <row r="62" ht="14.25">
      <c r="E62" s="1"/>
      <c r="F62" s="1"/>
    </row>
    <row r="63" ht="14.25">
      <c r="F63" s="1"/>
    </row>
    <row r="64" ht="14.25">
      <c r="F64" s="1"/>
    </row>
    <row r="65" ht="14.25">
      <c r="F65" s="1"/>
    </row>
  </sheetData>
  <mergeCells count="7">
    <mergeCell ref="I14:K14"/>
    <mergeCell ref="L14:Q14"/>
    <mergeCell ref="I15:K15"/>
    <mergeCell ref="I16:K16"/>
    <mergeCell ref="I17:K17"/>
    <mergeCell ref="I33:L33"/>
    <mergeCell ref="I35:L3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5B00C2-0015-4CDF-9B4E-003B00870093}">
            <xm:f>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ellIs" priority="1" operator="lessThan" id="{001D0054-0083-4272-851D-001F0087007F}">
            <xm:f>-5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M35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e7ef853-0fc2-4c5d-98e0-57d7b67b2433" xsi:nil="true"/>
    <lcf76f155ced4ddcb4097134ff3c332f xmlns="2c342a05-4135-406e-8ead-e90f562ff94f">
      <Terms xmlns="http://schemas.microsoft.com/office/infopath/2007/PartnerControls"/>
    </lcf76f155ced4ddcb4097134ff3c332f>
    <SharedWithUsers xmlns="8e7ef853-0fc2-4c5d-98e0-57d7b67b2433">
      <UserInfo>
        <DisplayName>BSc thesis Kris Lee &amp; Merijn Niemeijer Members</DisplayName>
        <AccountId>14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0D6A1ADBCF54BA899CD8DEFCDDC67" ma:contentTypeVersion="11" ma:contentTypeDescription="Create a new document." ma:contentTypeScope="" ma:versionID="51ed2550ca57c0665bcf38cb58dcd2b8">
  <xsd:schema xmlns:xsd="http://www.w3.org/2001/XMLSchema" xmlns:xs="http://www.w3.org/2001/XMLSchema" xmlns:p="http://schemas.microsoft.com/office/2006/metadata/properties" xmlns:ns2="2c342a05-4135-406e-8ead-e90f562ff94f" xmlns:ns3="8e7ef853-0fc2-4c5d-98e0-57d7b67b2433" targetNamespace="http://schemas.microsoft.com/office/2006/metadata/properties" ma:root="true" ma:fieldsID="18316fb735156fb762e2e1e1a8ab2659" ns2:_="" ns3:_="">
    <xsd:import namespace="2c342a05-4135-406e-8ead-e90f562ff94f"/>
    <xsd:import namespace="8e7ef853-0fc2-4c5d-98e0-57d7b67b24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2a05-4135-406e-8ead-e90f562ff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ef853-0fc2-4c5d-98e0-57d7b67b24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60f6a01-6222-4724-bdd5-bc8f1f4f2d18}" ma:internalName="TaxCatchAll" ma:showField="CatchAllData" ma:web="8e7ef853-0fc2-4c5d-98e0-57d7b67b24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8217D-EA41-4A8E-8B74-9523EC1979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848819-BA87-40B9-A12A-8E944BF2BBCB}">
  <ds:schemaRefs>
    <ds:schemaRef ds:uri="http://www.w3.org/XML/1998/namespace"/>
    <ds:schemaRef ds:uri="8e7ef853-0fc2-4c5d-98e0-57d7b67b2433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2c342a05-4135-406e-8ead-e90f562ff94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546041-319C-4A05-8A8E-3D3D21789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2a05-4135-406e-8ead-e90f562ff94f"/>
    <ds:schemaRef ds:uri="8e7ef853-0fc2-4c5d-98e0-57d7b67b2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>Utrecht University</Company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Bosma, J.W. (Jorn)</dc:creator>
  <cp:keywords/>
  <dc:description/>
  <cp:revision>2</cp:revision>
  <dcterms:created xsi:type="dcterms:W3CDTF">2021-01-15T10:17:09Z</dcterms:created>
  <dcterms:modified xsi:type="dcterms:W3CDTF">2022-11-28T09:54:13Z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0x010100A870D6A1ADBCF54BA899CD8DEFCDDC67</vt:lpwstr>
  </property>
  <property fmtid="{D5CDD505-2E9C-101B-9397-08002B2CF9AE}" pid="3" name="MediaServiceImageTags">
    <vt:lpwstr/>
  </property>
</Properties>
</file>