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60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1" l="1"/>
  <c r="AA31" i="1"/>
  <c r="AB31" i="1"/>
  <c r="Y31" i="1"/>
  <c r="Z30" i="1"/>
  <c r="AA30" i="1"/>
  <c r="AB30" i="1"/>
  <c r="Y30" i="1"/>
  <c r="Z29" i="1" l="1"/>
  <c r="AA29" i="1"/>
  <c r="AB29" i="1"/>
  <c r="Y29" i="1"/>
  <c r="Y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Z4" i="1"/>
  <c r="AA4" i="1"/>
  <c r="AB4" i="1"/>
  <c r="V13" i="1" l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U11" i="1" s="1"/>
  <c r="U5" i="1" l="1"/>
  <c r="V5" i="1" s="1"/>
  <c r="U7" i="1"/>
  <c r="V7" i="1" s="1"/>
  <c r="U8" i="1"/>
  <c r="U10" i="1"/>
  <c r="V10" i="1" s="1"/>
</calcChain>
</file>

<file path=xl/sharedStrings.xml><?xml version="1.0" encoding="utf-8"?>
<sst xmlns="http://schemas.openxmlformats.org/spreadsheetml/2006/main" count="28" uniqueCount="16">
  <si>
    <t>Back Neck Width</t>
  </si>
  <si>
    <t>Body width</t>
  </si>
  <si>
    <t>Body Sweep</t>
  </si>
  <si>
    <t>Body length</t>
  </si>
  <si>
    <t>System</t>
  </si>
  <si>
    <t xml:space="preserve">Manual </t>
  </si>
  <si>
    <t xml:space="preserve">Difference </t>
  </si>
  <si>
    <t>From</t>
  </si>
  <si>
    <t>To</t>
  </si>
  <si>
    <t>Count</t>
  </si>
  <si>
    <t>Total</t>
  </si>
  <si>
    <t>Summary</t>
  </si>
  <si>
    <t>Accuracy %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</si>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</sst>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4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Border="1"/>
    <xf numFmtId="2" fontId="0" fillId="0" borderId="6" xfId="0" applyNumberForma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2" fontId="4" fillId="0" borderId="1" xfId="4" applyNumberFormat="1" applyBorder="1"/>
    <xf numFmtId="2" fontId="4" fillId="0" borderId="10" xfId="4" applyNumberFormat="1" applyBorder="1"/>
    <xf numFmtId="2" fontId="4" fillId="0" borderId="1" xfId="4" applyNumberFormat="1" applyBorder="1" applyAlignment="1">
      <alignment horizontal="center" vertical="center"/>
    </xf>
    <xf numFmtId="2" fontId="4" fillId="0" borderId="10" xfId="4" applyNumberFormat="1" applyBorder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Total" xfId="4" builtinId="25"/>
  </cellStyles>
  <dxfs count="5">
    <dxf>
      <font>
        <color rgb="FFC00000"/>
      </font>
      <fill>
        <patternFill>
          <bgColor rgb="FFFF5B5B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FFFFFF4F"/>
      <color rgb="FFFF8601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2"/>
  <sheetViews>
    <sheetView tabSelected="1" topLeftCell="F1" zoomScale="70" zoomScaleNormal="70" workbookViewId="0">
      <selection activeCell="U19" sqref="U19"/>
    </sheetView>
  </sheetViews>
  <sheetFormatPr defaultRowHeight="15" x14ac:dyDescent="0.25"/>
  <cols>
    <col min="1" max="1" width="4.5703125" style="3" bestFit="1" customWidth="1"/>
    <col min="2" max="2" width="15.85546875" style="1" bestFit="1" customWidth="1"/>
    <col min="3" max="3" width="11" style="1" bestFit="1" customWidth="1"/>
    <col min="4" max="4" width="11.85546875" style="1" bestFit="1" customWidth="1"/>
    <col min="5" max="5" width="11.5703125" style="1" bestFit="1" customWidth="1"/>
    <col min="6" max="6" width="11.5703125" style="1" customWidth="1"/>
    <col min="7" max="7" width="4.5703125" style="3" bestFit="1" customWidth="1"/>
    <col min="8" max="8" width="15.85546875" style="1" bestFit="1" customWidth="1"/>
    <col min="9" max="9" width="11" style="1" bestFit="1" customWidth="1"/>
    <col min="10" max="10" width="11.85546875" style="1" bestFit="1" customWidth="1"/>
    <col min="11" max="11" width="11.5703125" style="1" bestFit="1" customWidth="1"/>
    <col min="12" max="12" width="11.5703125" style="1" customWidth="1"/>
    <col min="13" max="13" width="4.5703125" style="3" bestFit="1" customWidth="1"/>
    <col min="14" max="14" width="15.85546875" style="1" bestFit="1" customWidth="1"/>
    <col min="15" max="15" width="11" style="1" bestFit="1" customWidth="1"/>
    <col min="16" max="16" width="11.85546875" style="1" bestFit="1" customWidth="1"/>
    <col min="17" max="17" width="11.5703125" style="1" bestFit="1" customWidth="1"/>
    <col min="18" max="23" width="9.140625" style="1"/>
    <col min="24" max="24" width="6" style="1" bestFit="1" customWidth="1"/>
    <col min="25" max="25" width="13.85546875" style="1" customWidth="1"/>
    <col min="26" max="26" width="12.5703125" style="1" customWidth="1"/>
    <col min="27" max="27" width="12" style="1" customWidth="1"/>
    <col min="28" max="28" width="10.5703125" style="1" customWidth="1"/>
    <col min="29" max="16384" width="9.140625" style="1"/>
  </cols>
  <sheetData>
    <row r="1" spans="1:28" ht="15.75" thickBot="1" x14ac:dyDescent="0.3"/>
    <row r="2" spans="1:28" s="3" customFormat="1" x14ac:dyDescent="0.25">
      <c r="A2" s="24" t="s">
        <v>4</v>
      </c>
      <c r="B2" s="25"/>
      <c r="C2" s="25"/>
      <c r="D2" s="25"/>
      <c r="E2" s="26"/>
      <c r="G2" s="24" t="s">
        <v>5</v>
      </c>
      <c r="H2" s="25"/>
      <c r="I2" s="25"/>
      <c r="J2" s="25"/>
      <c r="K2" s="26"/>
      <c r="M2" s="24" t="s">
        <v>6</v>
      </c>
      <c r="N2" s="25"/>
      <c r="O2" s="25"/>
      <c r="P2" s="25"/>
      <c r="Q2" s="26"/>
      <c r="S2" s="24" t="s">
        <v>11</v>
      </c>
      <c r="T2" s="25"/>
      <c r="U2" s="25"/>
      <c r="V2" s="26"/>
      <c r="X2" s="24" t="s">
        <v>12</v>
      </c>
      <c r="Y2" s="25"/>
      <c r="Z2" s="25"/>
      <c r="AA2" s="25"/>
      <c r="AB2" s="26"/>
    </row>
    <row r="3" spans="1:28" s="19" customFormat="1" ht="30" x14ac:dyDescent="0.25">
      <c r="A3" s="17"/>
      <c r="B3" s="16" t="s">
        <v>0</v>
      </c>
      <c r="C3" s="16" t="s">
        <v>1</v>
      </c>
      <c r="D3" s="16" t="s">
        <v>2</v>
      </c>
      <c r="E3" s="18" t="s">
        <v>3</v>
      </c>
      <c r="G3" s="17"/>
      <c r="H3" s="16" t="s">
        <v>0</v>
      </c>
      <c r="I3" s="16" t="s">
        <v>1</v>
      </c>
      <c r="J3" s="16" t="s">
        <v>2</v>
      </c>
      <c r="K3" s="18" t="s">
        <v>3</v>
      </c>
      <c r="M3" s="17"/>
      <c r="N3" s="16" t="s">
        <v>0</v>
      </c>
      <c r="O3" s="16" t="s">
        <v>1</v>
      </c>
      <c r="P3" s="16" t="s">
        <v>2</v>
      </c>
      <c r="Q3" s="18" t="s">
        <v>3</v>
      </c>
      <c r="S3" s="17" t="s">
        <v>7</v>
      </c>
      <c r="T3" s="16" t="s">
        <v>8</v>
      </c>
      <c r="U3" s="16" t="s">
        <v>9</v>
      </c>
      <c r="V3" s="18" t="s">
        <v>10</v>
      </c>
      <c r="X3" s="17"/>
      <c r="Y3" s="16" t="s">
        <v>0</v>
      </c>
      <c r="Z3" s="16" t="s">
        <v>1</v>
      </c>
      <c r="AA3" s="16" t="s">
        <v>2</v>
      </c>
      <c r="AB3" s="18" t="s">
        <v>3</v>
      </c>
    </row>
    <row r="4" spans="1:28" x14ac:dyDescent="0.25">
      <c r="A4" s="4">
        <v>1</v>
      </c>
      <c r="B4" s="6">
        <v>19.2</v>
      </c>
      <c r="C4" s="6">
        <v>54.6</v>
      </c>
      <c r="D4" s="6">
        <v>54.4</v>
      </c>
      <c r="E4" s="7">
        <v>73.599999999999994</v>
      </c>
      <c r="G4" s="4">
        <v>1</v>
      </c>
      <c r="H4" s="6">
        <v>19.2</v>
      </c>
      <c r="I4" s="6">
        <v>55</v>
      </c>
      <c r="J4" s="6">
        <v>55.5</v>
      </c>
      <c r="K4" s="7">
        <v>74.7</v>
      </c>
      <c r="L4" s="8"/>
      <c r="M4" s="4">
        <v>1</v>
      </c>
      <c r="N4" s="6">
        <f>B4-H4</f>
        <v>0</v>
      </c>
      <c r="O4" s="6">
        <f t="shared" ref="O4:Q19" si="0">C4-I4</f>
        <v>-0.39999999999999858</v>
      </c>
      <c r="P4" s="6">
        <f t="shared" si="0"/>
        <v>-1.1000000000000014</v>
      </c>
      <c r="Q4" s="7">
        <f t="shared" si="0"/>
        <v>-1.1000000000000085</v>
      </c>
      <c r="S4" s="9"/>
      <c r="T4" s="10"/>
      <c r="U4" s="10"/>
      <c r="V4" s="11"/>
      <c r="X4" s="4">
        <v>1</v>
      </c>
      <c r="Y4" s="22">
        <f>100-((ABS(N4)/H4)*100)</f>
        <v>100</v>
      </c>
      <c r="Z4" s="22">
        <f t="shared" ref="Z4:AB4" si="1">100-((ABS(O4)/I4)*100)</f>
        <v>99.27272727272728</v>
      </c>
      <c r="AA4" s="22">
        <f t="shared" si="1"/>
        <v>98.018018018018012</v>
      </c>
      <c r="AB4" s="23">
        <f t="shared" si="1"/>
        <v>98.527443105756348</v>
      </c>
    </row>
    <row r="5" spans="1:28" x14ac:dyDescent="0.25">
      <c r="A5" s="4">
        <v>2</v>
      </c>
      <c r="B5" s="6">
        <v>18.8</v>
      </c>
      <c r="C5" s="6">
        <v>55</v>
      </c>
      <c r="D5" s="6">
        <v>54.1</v>
      </c>
      <c r="E5" s="7">
        <v>77.7</v>
      </c>
      <c r="G5" s="4">
        <v>2</v>
      </c>
      <c r="H5" s="6">
        <v>18.3</v>
      </c>
      <c r="I5" s="6">
        <v>54.7</v>
      </c>
      <c r="J5" s="6">
        <v>55</v>
      </c>
      <c r="K5" s="7">
        <v>76</v>
      </c>
      <c r="L5" s="8"/>
      <c r="M5" s="4">
        <v>2</v>
      </c>
      <c r="N5" s="6">
        <f t="shared" ref="N5:N28" si="2">B5-H5</f>
        <v>0.5</v>
      </c>
      <c r="O5" s="6">
        <f t="shared" si="0"/>
        <v>0.29999999999999716</v>
      </c>
      <c r="P5" s="6">
        <f t="shared" si="0"/>
        <v>-0.89999999999999858</v>
      </c>
      <c r="Q5" s="7">
        <f t="shared" si="0"/>
        <v>1.7000000000000028</v>
      </c>
      <c r="S5" s="9">
        <v>-0.5</v>
      </c>
      <c r="T5" s="10">
        <v>0.5</v>
      </c>
      <c r="U5" s="10">
        <f>COUNTIFS(N4:Q28,"&gt;=-0.5",N4:Q28,"&lt;=0.5")</f>
        <v>36</v>
      </c>
      <c r="V5" s="2">
        <f>SUM(U5)</f>
        <v>36</v>
      </c>
      <c r="X5" s="4">
        <v>2</v>
      </c>
      <c r="Y5" s="22">
        <f t="shared" ref="Y5:Y28" si="3">100-((ABS(N5)/H5)*100)</f>
        <v>97.267759562841533</v>
      </c>
      <c r="Z5" s="22">
        <f t="shared" ref="Z5:Z28" si="4">100-((ABS(O5)/I5)*100)</f>
        <v>99.451553930530167</v>
      </c>
      <c r="AA5" s="22">
        <f t="shared" ref="AA5:AA28" si="5">100-((ABS(P5)/J5)*100)</f>
        <v>98.36363636363636</v>
      </c>
      <c r="AB5" s="23">
        <f t="shared" ref="AB5:AB28" si="6">100-((ABS(Q5)/K5)*100)</f>
        <v>97.763157894736835</v>
      </c>
    </row>
    <row r="6" spans="1:28" x14ac:dyDescent="0.25">
      <c r="A6" s="4">
        <v>3</v>
      </c>
      <c r="B6" s="6">
        <v>18.899999999999999</v>
      </c>
      <c r="C6" s="6">
        <v>53.5</v>
      </c>
      <c r="D6" s="6">
        <v>54.2</v>
      </c>
      <c r="E6" s="7">
        <v>75.2</v>
      </c>
      <c r="G6" s="4">
        <v>3</v>
      </c>
      <c r="H6" s="6">
        <v>18.2</v>
      </c>
      <c r="I6" s="6">
        <v>54.6</v>
      </c>
      <c r="J6" s="6">
        <v>55</v>
      </c>
      <c r="K6" s="7">
        <v>75.099999999999994</v>
      </c>
      <c r="L6" s="8"/>
      <c r="M6" s="4">
        <v>3</v>
      </c>
      <c r="N6" s="6">
        <f t="shared" si="2"/>
        <v>0.69999999999999929</v>
      </c>
      <c r="O6" s="6">
        <f t="shared" si="0"/>
        <v>-1.1000000000000014</v>
      </c>
      <c r="P6" s="6">
        <f t="shared" si="0"/>
        <v>-0.79999999999999716</v>
      </c>
      <c r="Q6" s="7">
        <f t="shared" si="0"/>
        <v>0.10000000000000853</v>
      </c>
      <c r="S6" s="9"/>
      <c r="T6" s="10"/>
      <c r="U6" s="10"/>
      <c r="V6" s="11"/>
      <c r="X6" s="4">
        <v>3</v>
      </c>
      <c r="Y6" s="22">
        <f t="shared" si="3"/>
        <v>96.15384615384616</v>
      </c>
      <c r="Z6" s="22">
        <f t="shared" si="4"/>
        <v>97.985347985347985</v>
      </c>
      <c r="AA6" s="22">
        <f t="shared" si="5"/>
        <v>98.545454545454547</v>
      </c>
      <c r="AB6" s="23">
        <f t="shared" si="6"/>
        <v>99.86684420772302</v>
      </c>
    </row>
    <row r="7" spans="1:28" x14ac:dyDescent="0.25">
      <c r="A7" s="4">
        <v>4</v>
      </c>
      <c r="B7" s="6">
        <v>18.100000000000001</v>
      </c>
      <c r="C7" s="6">
        <v>53.4</v>
      </c>
      <c r="D7" s="6">
        <v>54.8</v>
      </c>
      <c r="E7" s="7">
        <v>75.2</v>
      </c>
      <c r="G7" s="4">
        <v>4</v>
      </c>
      <c r="H7" s="6">
        <v>18.2</v>
      </c>
      <c r="I7" s="6">
        <v>55.2</v>
      </c>
      <c r="J7" s="6">
        <v>56.2</v>
      </c>
      <c r="K7" s="7">
        <v>75.2</v>
      </c>
      <c r="L7" s="8"/>
      <c r="M7" s="4">
        <v>4</v>
      </c>
      <c r="N7" s="6">
        <f t="shared" si="2"/>
        <v>-9.9999999999997868E-2</v>
      </c>
      <c r="O7" s="6">
        <f t="shared" si="0"/>
        <v>-1.8000000000000043</v>
      </c>
      <c r="P7" s="6">
        <f t="shared" si="0"/>
        <v>-1.4000000000000057</v>
      </c>
      <c r="Q7" s="7">
        <f t="shared" si="0"/>
        <v>0</v>
      </c>
      <c r="S7" s="9">
        <v>-1</v>
      </c>
      <c r="T7" s="10">
        <v>-0.6</v>
      </c>
      <c r="U7" s="10">
        <f>COUNTIFS(N4:Q28,"&gt;=-1",N4:Q28,"&lt;-0.5")</f>
        <v>20</v>
      </c>
      <c r="V7" s="28">
        <f>SUM(U7:U8)</f>
        <v>23</v>
      </c>
      <c r="X7" s="4">
        <v>4</v>
      </c>
      <c r="Y7" s="22">
        <f t="shared" si="3"/>
        <v>99.45054945054946</v>
      </c>
      <c r="Z7" s="22">
        <f t="shared" si="4"/>
        <v>96.739130434782595</v>
      </c>
      <c r="AA7" s="22">
        <f t="shared" si="5"/>
        <v>97.508896797153014</v>
      </c>
      <c r="AB7" s="23">
        <f t="shared" si="6"/>
        <v>100</v>
      </c>
    </row>
    <row r="8" spans="1:28" x14ac:dyDescent="0.25">
      <c r="A8" s="4">
        <v>5</v>
      </c>
      <c r="B8" s="6">
        <v>18.5</v>
      </c>
      <c r="C8" s="6">
        <v>53.4</v>
      </c>
      <c r="D8" s="6">
        <v>54.6</v>
      </c>
      <c r="E8" s="7">
        <v>75</v>
      </c>
      <c r="G8" s="4">
        <v>5</v>
      </c>
      <c r="H8" s="6">
        <v>19.100000000000001</v>
      </c>
      <c r="I8" s="6">
        <v>56</v>
      </c>
      <c r="J8" s="6">
        <v>55.1</v>
      </c>
      <c r="K8" s="7">
        <v>75.5</v>
      </c>
      <c r="L8" s="8"/>
      <c r="M8" s="4">
        <v>5</v>
      </c>
      <c r="N8" s="6">
        <f t="shared" si="2"/>
        <v>-0.60000000000000142</v>
      </c>
      <c r="O8" s="6">
        <f t="shared" si="0"/>
        <v>-2.6000000000000014</v>
      </c>
      <c r="P8" s="6">
        <f t="shared" si="0"/>
        <v>-0.5</v>
      </c>
      <c r="Q8" s="7">
        <f t="shared" si="0"/>
        <v>-0.5</v>
      </c>
      <c r="S8" s="9">
        <v>0.6</v>
      </c>
      <c r="T8" s="10">
        <v>1</v>
      </c>
      <c r="U8" s="10">
        <f>COUNTIFS(N4:Q28,"&gt;0.5",N4:Q28,"&lt;=1")</f>
        <v>3</v>
      </c>
      <c r="V8" s="28"/>
      <c r="X8" s="4">
        <v>5</v>
      </c>
      <c r="Y8" s="22">
        <f t="shared" si="3"/>
        <v>96.858638743455487</v>
      </c>
      <c r="Z8" s="22">
        <f t="shared" si="4"/>
        <v>95.357142857142861</v>
      </c>
      <c r="AA8" s="22">
        <f t="shared" si="5"/>
        <v>99.092558983666066</v>
      </c>
      <c r="AB8" s="23">
        <f t="shared" si="6"/>
        <v>99.337748344370866</v>
      </c>
    </row>
    <row r="9" spans="1:28" x14ac:dyDescent="0.25">
      <c r="A9" s="4">
        <v>6</v>
      </c>
      <c r="B9" s="6">
        <v>19.5</v>
      </c>
      <c r="C9" s="6">
        <v>54.2</v>
      </c>
      <c r="D9" s="6">
        <v>53.7</v>
      </c>
      <c r="E9" s="7">
        <v>77.2</v>
      </c>
      <c r="G9" s="4">
        <v>6</v>
      </c>
      <c r="H9" s="6">
        <v>18</v>
      </c>
      <c r="I9" s="6">
        <v>55.5</v>
      </c>
      <c r="J9" s="6">
        <v>55.5</v>
      </c>
      <c r="K9" s="7">
        <v>75.2</v>
      </c>
      <c r="L9" s="8"/>
      <c r="M9" s="4">
        <v>6</v>
      </c>
      <c r="N9" s="6">
        <f t="shared" si="2"/>
        <v>1.5</v>
      </c>
      <c r="O9" s="6">
        <f t="shared" si="0"/>
        <v>-1.2999999999999972</v>
      </c>
      <c r="P9" s="6">
        <f t="shared" si="0"/>
        <v>-1.7999999999999972</v>
      </c>
      <c r="Q9" s="7">
        <f t="shared" si="0"/>
        <v>2</v>
      </c>
      <c r="S9" s="9"/>
      <c r="T9" s="10"/>
      <c r="U9" s="10"/>
      <c r="V9" s="11"/>
      <c r="X9" s="4">
        <v>6</v>
      </c>
      <c r="Y9" s="22">
        <f t="shared" si="3"/>
        <v>91.666666666666671</v>
      </c>
      <c r="Z9" s="22">
        <f t="shared" si="4"/>
        <v>97.657657657657666</v>
      </c>
      <c r="AA9" s="22">
        <f t="shared" si="5"/>
        <v>96.756756756756758</v>
      </c>
      <c r="AB9" s="23">
        <f t="shared" si="6"/>
        <v>97.340425531914889</v>
      </c>
    </row>
    <row r="10" spans="1:28" x14ac:dyDescent="0.25">
      <c r="A10" s="4">
        <v>7</v>
      </c>
      <c r="B10" s="6">
        <v>17.7</v>
      </c>
      <c r="C10" s="6">
        <v>54.1</v>
      </c>
      <c r="D10" s="6">
        <v>53.2</v>
      </c>
      <c r="E10" s="7">
        <v>75.400000000000006</v>
      </c>
      <c r="G10" s="4">
        <v>7</v>
      </c>
      <c r="H10" s="6">
        <v>17.7</v>
      </c>
      <c r="I10" s="6">
        <v>55</v>
      </c>
      <c r="J10" s="6">
        <v>55.5</v>
      </c>
      <c r="K10" s="7">
        <v>76</v>
      </c>
      <c r="L10" s="8"/>
      <c r="M10" s="4">
        <v>7</v>
      </c>
      <c r="N10" s="6">
        <f t="shared" si="2"/>
        <v>0</v>
      </c>
      <c r="O10" s="6">
        <f t="shared" si="0"/>
        <v>-0.89999999999999858</v>
      </c>
      <c r="P10" s="6">
        <f t="shared" si="0"/>
        <v>-2.2999999999999972</v>
      </c>
      <c r="Q10" s="7">
        <f t="shared" si="0"/>
        <v>-0.59999999999999432</v>
      </c>
      <c r="S10" s="9"/>
      <c r="T10" s="10">
        <v>-1.1000000000000001</v>
      </c>
      <c r="U10" s="10">
        <f>COUNTIF(N4:Q28,"&lt;-1")</f>
        <v>35</v>
      </c>
      <c r="V10" s="27">
        <f>SUM(U10:U11)</f>
        <v>41</v>
      </c>
      <c r="X10" s="4">
        <v>7</v>
      </c>
      <c r="Y10" s="22">
        <f t="shared" si="3"/>
        <v>100</v>
      </c>
      <c r="Z10" s="22">
        <f t="shared" si="4"/>
        <v>98.36363636363636</v>
      </c>
      <c r="AA10" s="22">
        <f t="shared" si="5"/>
        <v>95.855855855855864</v>
      </c>
      <c r="AB10" s="23">
        <f t="shared" si="6"/>
        <v>99.21052631578948</v>
      </c>
    </row>
    <row r="11" spans="1:28" x14ac:dyDescent="0.25">
      <c r="A11" s="4">
        <v>8</v>
      </c>
      <c r="B11" s="6">
        <v>17.8</v>
      </c>
      <c r="C11" s="6">
        <v>53.9</v>
      </c>
      <c r="D11" s="6">
        <v>54.2</v>
      </c>
      <c r="E11" s="7">
        <v>75.2</v>
      </c>
      <c r="G11" s="4">
        <v>8</v>
      </c>
      <c r="H11" s="6">
        <v>18.2</v>
      </c>
      <c r="I11" s="6">
        <v>55.3</v>
      </c>
      <c r="J11" s="6">
        <v>55.6</v>
      </c>
      <c r="K11" s="7">
        <v>75</v>
      </c>
      <c r="L11" s="8"/>
      <c r="M11" s="4">
        <v>8</v>
      </c>
      <c r="N11" s="6">
        <f t="shared" si="2"/>
        <v>-0.39999999999999858</v>
      </c>
      <c r="O11" s="6">
        <f t="shared" si="0"/>
        <v>-1.3999999999999986</v>
      </c>
      <c r="P11" s="6">
        <f t="shared" si="0"/>
        <v>-1.3999999999999986</v>
      </c>
      <c r="Q11" s="7">
        <f t="shared" si="0"/>
        <v>0.20000000000000284</v>
      </c>
      <c r="S11" s="9">
        <v>1.1000000000000001</v>
      </c>
      <c r="T11" s="10"/>
      <c r="U11" s="10">
        <f>COUNTIF(N4:Q28,"&gt;1")</f>
        <v>6</v>
      </c>
      <c r="V11" s="27"/>
      <c r="X11" s="4">
        <v>8</v>
      </c>
      <c r="Y11" s="22">
        <f t="shared" si="3"/>
        <v>97.80219780219781</v>
      </c>
      <c r="Z11" s="22">
        <f t="shared" si="4"/>
        <v>97.468354430379748</v>
      </c>
      <c r="AA11" s="22">
        <f t="shared" si="5"/>
        <v>97.482014388489205</v>
      </c>
      <c r="AB11" s="23">
        <f t="shared" si="6"/>
        <v>99.733333333333334</v>
      </c>
    </row>
    <row r="12" spans="1:28" x14ac:dyDescent="0.25">
      <c r="A12" s="4">
        <v>9</v>
      </c>
      <c r="B12" s="6">
        <v>18.5</v>
      </c>
      <c r="C12" s="6">
        <v>54.8</v>
      </c>
      <c r="D12" s="6">
        <v>54.1</v>
      </c>
      <c r="E12" s="7">
        <v>75.2</v>
      </c>
      <c r="G12" s="4">
        <v>9</v>
      </c>
      <c r="H12" s="6">
        <v>19.100000000000001</v>
      </c>
      <c r="I12" s="6">
        <v>55.6</v>
      </c>
      <c r="J12" s="6">
        <v>56</v>
      </c>
      <c r="K12" s="7">
        <v>75.099999999999994</v>
      </c>
      <c r="L12" s="8"/>
      <c r="M12" s="4">
        <v>9</v>
      </c>
      <c r="N12" s="6">
        <f t="shared" si="2"/>
        <v>-0.60000000000000142</v>
      </c>
      <c r="O12" s="6">
        <f t="shared" si="0"/>
        <v>-0.80000000000000426</v>
      </c>
      <c r="P12" s="6">
        <f t="shared" si="0"/>
        <v>-1.8999999999999986</v>
      </c>
      <c r="Q12" s="7">
        <f t="shared" si="0"/>
        <v>0.10000000000000853</v>
      </c>
      <c r="S12" s="9"/>
      <c r="T12" s="10"/>
      <c r="U12" s="10"/>
      <c r="V12" s="11"/>
      <c r="X12" s="4">
        <v>9</v>
      </c>
      <c r="Y12" s="22">
        <f t="shared" si="3"/>
        <v>96.858638743455487</v>
      </c>
      <c r="Z12" s="22">
        <f t="shared" si="4"/>
        <v>98.561151079136678</v>
      </c>
      <c r="AA12" s="22">
        <f t="shared" si="5"/>
        <v>96.607142857142861</v>
      </c>
      <c r="AB12" s="23">
        <f t="shared" si="6"/>
        <v>99.86684420772302</v>
      </c>
    </row>
    <row r="13" spans="1:28" ht="15.75" thickBot="1" x14ac:dyDescent="0.3">
      <c r="A13" s="4">
        <v>10</v>
      </c>
      <c r="B13" s="6">
        <v>18.100000000000001</v>
      </c>
      <c r="C13" s="6">
        <v>54.6</v>
      </c>
      <c r="D13" s="6">
        <v>53.7</v>
      </c>
      <c r="E13" s="7">
        <v>74.3</v>
      </c>
      <c r="G13" s="4">
        <v>10</v>
      </c>
      <c r="H13" s="6">
        <v>18.3</v>
      </c>
      <c r="I13" s="6">
        <v>55.1</v>
      </c>
      <c r="J13" s="6">
        <v>54.8</v>
      </c>
      <c r="K13" s="7">
        <v>74.8</v>
      </c>
      <c r="L13" s="8"/>
      <c r="M13" s="4">
        <v>10</v>
      </c>
      <c r="N13" s="6">
        <f t="shared" si="2"/>
        <v>-0.19999999999999929</v>
      </c>
      <c r="O13" s="6">
        <f t="shared" si="0"/>
        <v>-0.5</v>
      </c>
      <c r="P13" s="6">
        <f t="shared" si="0"/>
        <v>-1.0999999999999943</v>
      </c>
      <c r="Q13" s="7">
        <f t="shared" si="0"/>
        <v>-0.5</v>
      </c>
      <c r="S13" s="9"/>
      <c r="T13" s="10"/>
      <c r="U13" s="10"/>
      <c r="V13" s="20">
        <f>SUM(V5:V11)</f>
        <v>100</v>
      </c>
      <c r="X13" s="4">
        <v>10</v>
      </c>
      <c r="Y13" s="22">
        <f t="shared" si="3"/>
        <v>98.907103825136616</v>
      </c>
      <c r="Z13" s="22">
        <f t="shared" si="4"/>
        <v>99.092558983666066</v>
      </c>
      <c r="AA13" s="22">
        <f t="shared" si="5"/>
        <v>97.992700729927023</v>
      </c>
      <c r="AB13" s="23">
        <f t="shared" si="6"/>
        <v>99.331550802139034</v>
      </c>
    </row>
    <row r="14" spans="1:28" ht="16.5" thickTop="1" thickBot="1" x14ac:dyDescent="0.3">
      <c r="A14" s="4">
        <v>11</v>
      </c>
      <c r="B14" s="6">
        <v>18.5</v>
      </c>
      <c r="C14" s="6">
        <v>54.6</v>
      </c>
      <c r="D14" s="6">
        <v>54.1</v>
      </c>
      <c r="E14" s="7">
        <v>74.3</v>
      </c>
      <c r="G14" s="4">
        <v>11</v>
      </c>
      <c r="H14" s="6">
        <v>18.5</v>
      </c>
      <c r="I14" s="6">
        <v>55</v>
      </c>
      <c r="J14" s="6">
        <v>56</v>
      </c>
      <c r="K14" s="7">
        <v>75</v>
      </c>
      <c r="L14" s="8"/>
      <c r="M14" s="4">
        <v>11</v>
      </c>
      <c r="N14" s="6">
        <f t="shared" si="2"/>
        <v>0</v>
      </c>
      <c r="O14" s="6">
        <f t="shared" si="0"/>
        <v>-0.39999999999999858</v>
      </c>
      <c r="P14" s="6">
        <f t="shared" si="0"/>
        <v>-1.8999999999999986</v>
      </c>
      <c r="Q14" s="7">
        <f t="shared" si="0"/>
        <v>-0.70000000000000284</v>
      </c>
      <c r="S14" s="12"/>
      <c r="T14" s="13"/>
      <c r="U14" s="13"/>
      <c r="V14" s="21"/>
      <c r="X14" s="4">
        <v>11</v>
      </c>
      <c r="Y14" s="22">
        <f t="shared" si="3"/>
        <v>100</v>
      </c>
      <c r="Z14" s="22">
        <f t="shared" si="4"/>
        <v>99.27272727272728</v>
      </c>
      <c r="AA14" s="22">
        <f t="shared" si="5"/>
        <v>96.607142857142861</v>
      </c>
      <c r="AB14" s="23">
        <f t="shared" si="6"/>
        <v>99.066666666666663</v>
      </c>
    </row>
    <row r="15" spans="1:28" x14ac:dyDescent="0.25">
      <c r="A15" s="4">
        <v>12</v>
      </c>
      <c r="B15" s="6">
        <v>19.5</v>
      </c>
      <c r="C15" s="6">
        <v>55.1</v>
      </c>
      <c r="D15" s="6">
        <v>55.1</v>
      </c>
      <c r="E15" s="7">
        <v>77.099999999999994</v>
      </c>
      <c r="G15" s="4">
        <v>12</v>
      </c>
      <c r="H15" s="6">
        <v>18.5</v>
      </c>
      <c r="I15" s="6">
        <v>55.6</v>
      </c>
      <c r="J15" s="6">
        <v>56.3</v>
      </c>
      <c r="K15" s="7">
        <v>74.599999999999994</v>
      </c>
      <c r="L15" s="8"/>
      <c r="M15" s="4">
        <v>12</v>
      </c>
      <c r="N15" s="6">
        <f t="shared" si="2"/>
        <v>1</v>
      </c>
      <c r="O15" s="6">
        <f t="shared" si="0"/>
        <v>-0.5</v>
      </c>
      <c r="P15" s="6">
        <f t="shared" si="0"/>
        <v>-1.1999999999999957</v>
      </c>
      <c r="Q15" s="7">
        <f t="shared" si="0"/>
        <v>2.5</v>
      </c>
      <c r="X15" s="4">
        <v>12</v>
      </c>
      <c r="Y15" s="22">
        <f t="shared" si="3"/>
        <v>94.594594594594597</v>
      </c>
      <c r="Z15" s="22">
        <f t="shared" si="4"/>
        <v>99.100719424460436</v>
      </c>
      <c r="AA15" s="22">
        <f t="shared" si="5"/>
        <v>97.86856127886324</v>
      </c>
      <c r="AB15" s="23">
        <f t="shared" si="6"/>
        <v>96.648793565683647</v>
      </c>
    </row>
    <row r="16" spans="1:28" x14ac:dyDescent="0.25">
      <c r="A16" s="4">
        <v>13</v>
      </c>
      <c r="B16" s="6">
        <v>18.899999999999999</v>
      </c>
      <c r="C16" s="6">
        <v>54.2</v>
      </c>
      <c r="D16" s="6">
        <v>54.3</v>
      </c>
      <c r="E16" s="7">
        <v>74.3</v>
      </c>
      <c r="G16" s="4">
        <v>13</v>
      </c>
      <c r="H16" s="6">
        <v>18.100000000000001</v>
      </c>
      <c r="I16" s="6">
        <v>55.2</v>
      </c>
      <c r="J16" s="6">
        <v>56.5</v>
      </c>
      <c r="K16" s="7">
        <v>73.900000000000006</v>
      </c>
      <c r="L16" s="8"/>
      <c r="M16" s="4">
        <v>13</v>
      </c>
      <c r="N16" s="6">
        <f t="shared" si="2"/>
        <v>0.79999999999999716</v>
      </c>
      <c r="O16" s="6">
        <f t="shared" si="0"/>
        <v>-1</v>
      </c>
      <c r="P16" s="6">
        <f t="shared" si="0"/>
        <v>-2.2000000000000028</v>
      </c>
      <c r="Q16" s="7">
        <f t="shared" si="0"/>
        <v>0.39999999999999147</v>
      </c>
      <c r="X16" s="4">
        <v>13</v>
      </c>
      <c r="Y16" s="22">
        <f t="shared" si="3"/>
        <v>95.580110497237584</v>
      </c>
      <c r="Z16" s="22">
        <f t="shared" si="4"/>
        <v>98.188405797101453</v>
      </c>
      <c r="AA16" s="22">
        <f t="shared" si="5"/>
        <v>96.106194690265482</v>
      </c>
      <c r="AB16" s="23">
        <f t="shared" si="6"/>
        <v>99.458728010825453</v>
      </c>
    </row>
    <row r="17" spans="1:28" x14ac:dyDescent="0.25">
      <c r="A17" s="4">
        <v>14</v>
      </c>
      <c r="B17" s="6">
        <v>18.100000000000001</v>
      </c>
      <c r="C17" s="6">
        <v>53.9</v>
      </c>
      <c r="D17" s="6">
        <v>53.2</v>
      </c>
      <c r="E17" s="7">
        <v>74.599999999999994</v>
      </c>
      <c r="G17" s="4">
        <v>14</v>
      </c>
      <c r="H17" s="6">
        <v>18</v>
      </c>
      <c r="I17" s="6">
        <v>55</v>
      </c>
      <c r="J17" s="6">
        <v>55.6</v>
      </c>
      <c r="K17" s="7">
        <v>76.400000000000006</v>
      </c>
      <c r="L17" s="8"/>
      <c r="M17" s="4">
        <v>14</v>
      </c>
      <c r="N17" s="6">
        <f t="shared" si="2"/>
        <v>0.10000000000000142</v>
      </c>
      <c r="O17" s="6">
        <f t="shared" si="0"/>
        <v>-1.1000000000000014</v>
      </c>
      <c r="P17" s="6">
        <f t="shared" si="0"/>
        <v>-2.3999999999999986</v>
      </c>
      <c r="Q17" s="7">
        <f t="shared" si="0"/>
        <v>-1.8000000000000114</v>
      </c>
      <c r="X17" s="4">
        <v>14</v>
      </c>
      <c r="Y17" s="22">
        <f t="shared" si="3"/>
        <v>99.444444444444443</v>
      </c>
      <c r="Z17" s="22">
        <f t="shared" si="4"/>
        <v>98</v>
      </c>
      <c r="AA17" s="22">
        <f t="shared" si="5"/>
        <v>95.683453237410077</v>
      </c>
      <c r="AB17" s="23">
        <f t="shared" si="6"/>
        <v>97.643979057591608</v>
      </c>
    </row>
    <row r="18" spans="1:28" x14ac:dyDescent="0.25">
      <c r="A18" s="4">
        <v>15</v>
      </c>
      <c r="B18" s="6">
        <v>18.899999999999999</v>
      </c>
      <c r="C18" s="6">
        <v>53</v>
      </c>
      <c r="D18" s="6">
        <v>54.1</v>
      </c>
      <c r="E18" s="7">
        <v>73.7</v>
      </c>
      <c r="G18" s="4">
        <v>15</v>
      </c>
      <c r="H18" s="6">
        <v>19.2</v>
      </c>
      <c r="I18" s="6">
        <v>55.6</v>
      </c>
      <c r="J18" s="6">
        <v>55</v>
      </c>
      <c r="K18" s="7">
        <v>74.5</v>
      </c>
      <c r="L18" s="8"/>
      <c r="M18" s="4">
        <v>15</v>
      </c>
      <c r="N18" s="6">
        <f t="shared" si="2"/>
        <v>-0.30000000000000071</v>
      </c>
      <c r="O18" s="6">
        <f t="shared" si="0"/>
        <v>-2.6000000000000014</v>
      </c>
      <c r="P18" s="6">
        <f t="shared" si="0"/>
        <v>-0.89999999999999858</v>
      </c>
      <c r="Q18" s="7">
        <f t="shared" si="0"/>
        <v>-0.79999999999999716</v>
      </c>
      <c r="X18" s="4">
        <v>15</v>
      </c>
      <c r="Y18" s="22">
        <f t="shared" si="3"/>
        <v>98.4375</v>
      </c>
      <c r="Z18" s="22">
        <f t="shared" si="4"/>
        <v>95.323741007194243</v>
      </c>
      <c r="AA18" s="22">
        <f t="shared" si="5"/>
        <v>98.36363636363636</v>
      </c>
      <c r="AB18" s="23">
        <f t="shared" si="6"/>
        <v>98.926174496644293</v>
      </c>
    </row>
    <row r="19" spans="1:28" x14ac:dyDescent="0.25">
      <c r="A19" s="4">
        <v>16</v>
      </c>
      <c r="B19" s="6">
        <v>18.2</v>
      </c>
      <c r="C19" s="6">
        <v>54.1</v>
      </c>
      <c r="D19" s="6">
        <v>55.1</v>
      </c>
      <c r="E19" s="7">
        <v>75.7</v>
      </c>
      <c r="G19" s="4">
        <v>16</v>
      </c>
      <c r="H19" s="6">
        <v>18.100000000000001</v>
      </c>
      <c r="I19" s="6">
        <v>55.5</v>
      </c>
      <c r="J19" s="6">
        <v>54</v>
      </c>
      <c r="K19" s="7">
        <v>76.2</v>
      </c>
      <c r="L19" s="8"/>
      <c r="M19" s="4">
        <v>16</v>
      </c>
      <c r="N19" s="6">
        <f t="shared" si="2"/>
        <v>9.9999999999997868E-2</v>
      </c>
      <c r="O19" s="6">
        <f t="shared" si="0"/>
        <v>-1.3999999999999986</v>
      </c>
      <c r="P19" s="6">
        <f t="shared" si="0"/>
        <v>1.1000000000000014</v>
      </c>
      <c r="Q19" s="7">
        <f t="shared" si="0"/>
        <v>-0.5</v>
      </c>
      <c r="X19" s="4">
        <v>16</v>
      </c>
      <c r="Y19" s="22">
        <f t="shared" si="3"/>
        <v>99.44751381215471</v>
      </c>
      <c r="Z19" s="22">
        <f t="shared" si="4"/>
        <v>97.477477477477478</v>
      </c>
      <c r="AA19" s="22">
        <f t="shared" si="5"/>
        <v>97.962962962962962</v>
      </c>
      <c r="AB19" s="23">
        <f t="shared" si="6"/>
        <v>99.343832020997382</v>
      </c>
    </row>
    <row r="20" spans="1:28" x14ac:dyDescent="0.25">
      <c r="A20" s="4">
        <v>17</v>
      </c>
      <c r="B20" s="6">
        <v>18.100000000000001</v>
      </c>
      <c r="C20" s="6">
        <v>53.1</v>
      </c>
      <c r="D20" s="6">
        <v>54.2</v>
      </c>
      <c r="E20" s="7">
        <v>75.599999999999994</v>
      </c>
      <c r="G20" s="4">
        <v>17</v>
      </c>
      <c r="H20" s="6">
        <v>18</v>
      </c>
      <c r="I20" s="6">
        <v>54.9</v>
      </c>
      <c r="J20" s="6">
        <v>55.3</v>
      </c>
      <c r="K20" s="7">
        <v>75.099999999999994</v>
      </c>
      <c r="L20" s="8"/>
      <c r="M20" s="4">
        <v>17</v>
      </c>
      <c r="N20" s="6">
        <f t="shared" si="2"/>
        <v>0.10000000000000142</v>
      </c>
      <c r="O20" s="6">
        <f t="shared" ref="O20:O28" si="7">C20-I20</f>
        <v>-1.7999999999999972</v>
      </c>
      <c r="P20" s="6">
        <f t="shared" ref="P20:P28" si="8">D20-J20</f>
        <v>-1.0999999999999943</v>
      </c>
      <c r="Q20" s="7">
        <f t="shared" ref="Q20:Q28" si="9">E20-K20</f>
        <v>0.5</v>
      </c>
      <c r="X20" s="4">
        <v>17</v>
      </c>
      <c r="Y20" s="22">
        <f t="shared" si="3"/>
        <v>99.444444444444443</v>
      </c>
      <c r="Z20" s="22">
        <f t="shared" si="4"/>
        <v>96.721311475409834</v>
      </c>
      <c r="AA20" s="22">
        <f t="shared" si="5"/>
        <v>98.010849909584095</v>
      </c>
      <c r="AB20" s="23">
        <f t="shared" si="6"/>
        <v>99.334221038615183</v>
      </c>
    </row>
    <row r="21" spans="1:28" x14ac:dyDescent="0.25">
      <c r="A21" s="4">
        <v>18</v>
      </c>
      <c r="B21" s="6">
        <v>17.899999999999999</v>
      </c>
      <c r="C21" s="6">
        <v>53.2</v>
      </c>
      <c r="D21" s="6">
        <v>54.2</v>
      </c>
      <c r="E21" s="7">
        <v>77</v>
      </c>
      <c r="G21" s="4">
        <v>18</v>
      </c>
      <c r="H21" s="6">
        <v>18.3</v>
      </c>
      <c r="I21" s="6">
        <v>55.9</v>
      </c>
      <c r="J21" s="6">
        <v>55.2</v>
      </c>
      <c r="K21" s="7">
        <v>74.599999999999994</v>
      </c>
      <c r="L21" s="8"/>
      <c r="M21" s="4">
        <v>18</v>
      </c>
      <c r="N21" s="6">
        <f t="shared" si="2"/>
        <v>-0.40000000000000213</v>
      </c>
      <c r="O21" s="6">
        <f t="shared" si="7"/>
        <v>-2.6999999999999957</v>
      </c>
      <c r="P21" s="6">
        <f t="shared" si="8"/>
        <v>-1</v>
      </c>
      <c r="Q21" s="7">
        <f t="shared" si="9"/>
        <v>2.4000000000000057</v>
      </c>
      <c r="X21" s="4">
        <v>18</v>
      </c>
      <c r="Y21" s="22">
        <f t="shared" si="3"/>
        <v>97.814207650273218</v>
      </c>
      <c r="Z21" s="22">
        <f t="shared" si="4"/>
        <v>95.169946332737041</v>
      </c>
      <c r="AA21" s="22">
        <f t="shared" si="5"/>
        <v>98.188405797101453</v>
      </c>
      <c r="AB21" s="23">
        <f t="shared" si="6"/>
        <v>96.782841823056287</v>
      </c>
    </row>
    <row r="22" spans="1:28" x14ac:dyDescent="0.25">
      <c r="A22" s="4">
        <v>19</v>
      </c>
      <c r="B22" s="6">
        <v>18.2</v>
      </c>
      <c r="C22" s="6">
        <v>52.8</v>
      </c>
      <c r="D22" s="6">
        <v>54.1</v>
      </c>
      <c r="E22" s="7">
        <v>74.599999999999994</v>
      </c>
      <c r="G22" s="4">
        <v>19</v>
      </c>
      <c r="H22" s="6">
        <v>18.899999999999999</v>
      </c>
      <c r="I22" s="6">
        <v>55</v>
      </c>
      <c r="J22" s="6">
        <v>55.6</v>
      </c>
      <c r="K22" s="7">
        <v>75.7</v>
      </c>
      <c r="L22" s="8"/>
      <c r="M22" s="4">
        <v>19</v>
      </c>
      <c r="N22" s="6">
        <f t="shared" si="2"/>
        <v>-0.69999999999999929</v>
      </c>
      <c r="O22" s="6">
        <f t="shared" si="7"/>
        <v>-2.2000000000000028</v>
      </c>
      <c r="P22" s="6">
        <f t="shared" si="8"/>
        <v>-1.5</v>
      </c>
      <c r="Q22" s="7">
        <f t="shared" si="9"/>
        <v>-1.1000000000000085</v>
      </c>
      <c r="X22" s="4">
        <v>19</v>
      </c>
      <c r="Y22" s="22">
        <f t="shared" si="3"/>
        <v>96.296296296296305</v>
      </c>
      <c r="Z22" s="22">
        <f t="shared" si="4"/>
        <v>96</v>
      </c>
      <c r="AA22" s="22">
        <f t="shared" si="5"/>
        <v>97.302158273381295</v>
      </c>
      <c r="AB22" s="23">
        <f t="shared" si="6"/>
        <v>98.546895640686913</v>
      </c>
    </row>
    <row r="23" spans="1:28" x14ac:dyDescent="0.25">
      <c r="A23" s="4">
        <v>20</v>
      </c>
      <c r="B23" s="6">
        <v>18</v>
      </c>
      <c r="C23" s="6">
        <v>53.4</v>
      </c>
      <c r="D23" s="6">
        <v>54.4</v>
      </c>
      <c r="E23" s="7">
        <v>75</v>
      </c>
      <c r="G23" s="4">
        <v>20</v>
      </c>
      <c r="H23" s="6">
        <v>18.5</v>
      </c>
      <c r="I23" s="6">
        <v>55.3</v>
      </c>
      <c r="J23" s="6">
        <v>55.2</v>
      </c>
      <c r="K23" s="7">
        <v>75.3</v>
      </c>
      <c r="L23" s="8"/>
      <c r="M23" s="4">
        <v>20</v>
      </c>
      <c r="N23" s="6">
        <f t="shared" si="2"/>
        <v>-0.5</v>
      </c>
      <c r="O23" s="6">
        <f t="shared" si="7"/>
        <v>-1.8999999999999986</v>
      </c>
      <c r="P23" s="6">
        <f t="shared" si="8"/>
        <v>-0.80000000000000426</v>
      </c>
      <c r="Q23" s="7">
        <f t="shared" si="9"/>
        <v>-0.29999999999999716</v>
      </c>
      <c r="X23" s="4">
        <v>20</v>
      </c>
      <c r="Y23" s="22">
        <f t="shared" si="3"/>
        <v>97.297297297297291</v>
      </c>
      <c r="Z23" s="22">
        <f t="shared" si="4"/>
        <v>96.56419529837251</v>
      </c>
      <c r="AA23" s="22">
        <f t="shared" si="5"/>
        <v>98.550724637681157</v>
      </c>
      <c r="AB23" s="23">
        <f t="shared" si="6"/>
        <v>99.601593625498012</v>
      </c>
    </row>
    <row r="24" spans="1:28" x14ac:dyDescent="0.25">
      <c r="A24" s="4">
        <v>21</v>
      </c>
      <c r="B24" s="6">
        <v>18.5</v>
      </c>
      <c r="C24" s="6">
        <v>54.2</v>
      </c>
      <c r="D24" s="6">
        <v>54.4</v>
      </c>
      <c r="E24" s="7">
        <v>75.2</v>
      </c>
      <c r="G24" s="4">
        <v>21</v>
      </c>
      <c r="H24" s="6">
        <v>18.899999999999999</v>
      </c>
      <c r="I24" s="6">
        <v>55.1</v>
      </c>
      <c r="J24" s="6">
        <v>55.6</v>
      </c>
      <c r="K24" s="7">
        <v>76</v>
      </c>
      <c r="L24" s="8"/>
      <c r="M24" s="4">
        <v>21</v>
      </c>
      <c r="N24" s="6">
        <f t="shared" si="2"/>
        <v>-0.39999999999999858</v>
      </c>
      <c r="O24" s="6">
        <f t="shared" si="7"/>
        <v>-0.89999999999999858</v>
      </c>
      <c r="P24" s="6">
        <f t="shared" si="8"/>
        <v>-1.2000000000000028</v>
      </c>
      <c r="Q24" s="7">
        <f t="shared" si="9"/>
        <v>-0.79999999999999716</v>
      </c>
      <c r="X24" s="4">
        <v>21</v>
      </c>
      <c r="Y24" s="22">
        <f t="shared" si="3"/>
        <v>97.883597883597886</v>
      </c>
      <c r="Z24" s="22">
        <f t="shared" si="4"/>
        <v>98.366606170598914</v>
      </c>
      <c r="AA24" s="22">
        <f t="shared" si="5"/>
        <v>97.841726618705025</v>
      </c>
      <c r="AB24" s="23">
        <f t="shared" si="6"/>
        <v>98.94736842105263</v>
      </c>
    </row>
    <row r="25" spans="1:28" x14ac:dyDescent="0.25">
      <c r="A25" s="4">
        <v>22</v>
      </c>
      <c r="B25" s="6">
        <v>18.100000000000001</v>
      </c>
      <c r="C25" s="6">
        <v>54.1</v>
      </c>
      <c r="D25" s="6">
        <v>54.1</v>
      </c>
      <c r="E25" s="7">
        <v>74.5</v>
      </c>
      <c r="G25" s="4">
        <v>22</v>
      </c>
      <c r="H25" s="6">
        <v>18.5</v>
      </c>
      <c r="I25" s="6">
        <v>55.4</v>
      </c>
      <c r="J25" s="6">
        <v>55</v>
      </c>
      <c r="K25" s="7">
        <v>75</v>
      </c>
      <c r="L25" s="8"/>
      <c r="M25" s="4">
        <v>22</v>
      </c>
      <c r="N25" s="6">
        <f t="shared" si="2"/>
        <v>-0.39999999999999858</v>
      </c>
      <c r="O25" s="6">
        <f t="shared" si="7"/>
        <v>-1.2999999999999972</v>
      </c>
      <c r="P25" s="6">
        <f t="shared" si="8"/>
        <v>-0.89999999999999858</v>
      </c>
      <c r="Q25" s="7">
        <f t="shared" si="9"/>
        <v>-0.5</v>
      </c>
      <c r="X25" s="4">
        <v>22</v>
      </c>
      <c r="Y25" s="22">
        <f t="shared" si="3"/>
        <v>97.837837837837839</v>
      </c>
      <c r="Z25" s="22">
        <f t="shared" si="4"/>
        <v>97.653429602888096</v>
      </c>
      <c r="AA25" s="22">
        <f t="shared" si="5"/>
        <v>98.36363636363636</v>
      </c>
      <c r="AB25" s="23">
        <f t="shared" si="6"/>
        <v>99.333333333333329</v>
      </c>
    </row>
    <row r="26" spans="1:28" x14ac:dyDescent="0.25">
      <c r="A26" s="4">
        <v>23</v>
      </c>
      <c r="B26" s="6">
        <v>18.100000000000001</v>
      </c>
      <c r="C26" s="6">
        <v>53.9</v>
      </c>
      <c r="D26" s="6">
        <v>53.4</v>
      </c>
      <c r="E26" s="7">
        <v>75.5</v>
      </c>
      <c r="G26" s="4">
        <v>23</v>
      </c>
      <c r="H26" s="6">
        <v>18.7</v>
      </c>
      <c r="I26" s="6">
        <v>55.6</v>
      </c>
      <c r="J26" s="6">
        <v>55.2</v>
      </c>
      <c r="K26" s="7">
        <v>75.599999999999994</v>
      </c>
      <c r="L26" s="8"/>
      <c r="M26" s="4">
        <v>23</v>
      </c>
      <c r="N26" s="6">
        <f t="shared" si="2"/>
        <v>-0.59999999999999787</v>
      </c>
      <c r="O26" s="6">
        <f t="shared" si="7"/>
        <v>-1.7000000000000028</v>
      </c>
      <c r="P26" s="6">
        <f t="shared" si="8"/>
        <v>-1.8000000000000043</v>
      </c>
      <c r="Q26" s="7">
        <f t="shared" si="9"/>
        <v>-9.9999999999994316E-2</v>
      </c>
      <c r="X26" s="4">
        <v>23</v>
      </c>
      <c r="Y26" s="22">
        <f t="shared" si="3"/>
        <v>96.791443850267385</v>
      </c>
      <c r="Z26" s="22">
        <f t="shared" si="4"/>
        <v>96.942446043165461</v>
      </c>
      <c r="AA26" s="22">
        <f t="shared" si="5"/>
        <v>96.739130434782595</v>
      </c>
      <c r="AB26" s="23">
        <f t="shared" si="6"/>
        <v>99.867724867724874</v>
      </c>
    </row>
    <row r="27" spans="1:28" x14ac:dyDescent="0.25">
      <c r="A27" s="4">
        <v>24</v>
      </c>
      <c r="B27" s="6">
        <v>18.100000000000001</v>
      </c>
      <c r="C27" s="6">
        <v>54.1</v>
      </c>
      <c r="D27" s="6">
        <v>55.1</v>
      </c>
      <c r="E27" s="7">
        <v>75.5</v>
      </c>
      <c r="G27" s="4">
        <v>24</v>
      </c>
      <c r="H27" s="6">
        <v>18</v>
      </c>
      <c r="I27" s="6">
        <v>55.3</v>
      </c>
      <c r="J27" s="6">
        <v>55</v>
      </c>
      <c r="K27" s="7">
        <v>75.900000000000006</v>
      </c>
      <c r="L27" s="8"/>
      <c r="M27" s="4">
        <v>24</v>
      </c>
      <c r="N27" s="6">
        <f t="shared" si="2"/>
        <v>0.10000000000000142</v>
      </c>
      <c r="O27" s="6">
        <f t="shared" si="7"/>
        <v>-1.1999999999999957</v>
      </c>
      <c r="P27" s="6">
        <f t="shared" si="8"/>
        <v>0.10000000000000142</v>
      </c>
      <c r="Q27" s="7">
        <f t="shared" si="9"/>
        <v>-0.40000000000000568</v>
      </c>
      <c r="X27" s="4">
        <v>24</v>
      </c>
      <c r="Y27" s="22">
        <f t="shared" si="3"/>
        <v>99.444444444444443</v>
      </c>
      <c r="Z27" s="22">
        <f t="shared" si="4"/>
        <v>97.830018083182651</v>
      </c>
      <c r="AA27" s="22">
        <f t="shared" si="5"/>
        <v>99.818181818181813</v>
      </c>
      <c r="AB27" s="23">
        <f t="shared" si="6"/>
        <v>99.472990777338595</v>
      </c>
    </row>
    <row r="28" spans="1:28" ht="15.75" thickBot="1" x14ac:dyDescent="0.3">
      <c r="A28" s="5">
        <v>25</v>
      </c>
      <c r="B28" s="14">
        <v>18.5</v>
      </c>
      <c r="C28" s="14">
        <v>54.1</v>
      </c>
      <c r="D28" s="14">
        <v>53.8</v>
      </c>
      <c r="E28" s="15">
        <v>74.599999999999994</v>
      </c>
      <c r="G28" s="5">
        <v>25</v>
      </c>
      <c r="H28" s="14">
        <v>19.399999999999999</v>
      </c>
      <c r="I28" s="14">
        <v>54.9</v>
      </c>
      <c r="J28" s="14">
        <v>55.4</v>
      </c>
      <c r="K28" s="15">
        <v>75.7</v>
      </c>
      <c r="L28" s="8"/>
      <c r="M28" s="5">
        <v>25</v>
      </c>
      <c r="N28" s="14">
        <f t="shared" si="2"/>
        <v>-0.89999999999999858</v>
      </c>
      <c r="O28" s="14">
        <f t="shared" si="7"/>
        <v>-0.79999999999999716</v>
      </c>
      <c r="P28" s="14">
        <f t="shared" si="8"/>
        <v>-1.6000000000000014</v>
      </c>
      <c r="Q28" s="15">
        <f t="shared" si="9"/>
        <v>-1.1000000000000085</v>
      </c>
      <c r="X28" s="4">
        <v>25</v>
      </c>
      <c r="Y28" s="22">
        <f t="shared" si="3"/>
        <v>95.360824742268051</v>
      </c>
      <c r="Z28" s="22">
        <f t="shared" si="4"/>
        <v>98.54280510018215</v>
      </c>
      <c r="AA28" s="22">
        <f t="shared" si="5"/>
        <v>97.111913357400724</v>
      </c>
      <c r="AB28" s="23">
        <f t="shared" si="6"/>
        <v>98.546895640686913</v>
      </c>
    </row>
    <row r="29" spans="1:28" ht="15.75" thickBot="1" x14ac:dyDescent="0.3">
      <c r="X29" s="4" t="s">
        <v>13</v>
      </c>
      <c r="Y29" s="29">
        <f>AVERAGE(Y4:Y28)</f>
        <v>97.6255983497323</v>
      </c>
      <c r="Z29" s="29">
        <f t="shared" ref="Z29:AB29" si="10">AVERAGE(Z4:Z28)</f>
        <v>97.644123603220208</v>
      </c>
      <c r="AA29" s="29">
        <f t="shared" si="10"/>
        <v>97.629668555873408</v>
      </c>
      <c r="AB29" s="30">
        <f t="shared" si="10"/>
        <v>98.899996509195574</v>
      </c>
    </row>
    <row r="30" spans="1:28" ht="16.5" thickTop="1" thickBot="1" x14ac:dyDescent="0.3">
      <c r="X30" s="4" t="s">
        <v>14</v>
      </c>
      <c r="Y30" s="31">
        <f>MIN(Y4:Y28)</f>
        <v>91.666666666666671</v>
      </c>
      <c r="Z30" s="31">
        <f t="shared" ref="Z30:AB30" si="11">MIN(Z4:Z28)</f>
        <v>95.169946332737041</v>
      </c>
      <c r="AA30" s="31">
        <f t="shared" si="11"/>
        <v>95.683453237410077</v>
      </c>
      <c r="AB30" s="32">
        <f t="shared" si="11"/>
        <v>96.648793565683647</v>
      </c>
    </row>
    <row r="31" spans="1:28" ht="16.5" thickTop="1" thickBot="1" x14ac:dyDescent="0.3">
      <c r="X31" s="4" t="s">
        <v>15</v>
      </c>
      <c r="Y31" s="31">
        <f>MAX(Y4:Y28)</f>
        <v>100</v>
      </c>
      <c r="Z31" s="31">
        <f t="shared" ref="Z31:AB31" si="12">MAX(Z4:Z28)</f>
        <v>99.451553930530167</v>
      </c>
      <c r="AA31" s="31">
        <f t="shared" si="12"/>
        <v>99.818181818181813</v>
      </c>
      <c r="AB31" s="32">
        <f t="shared" si="12"/>
        <v>100</v>
      </c>
    </row>
    <row r="32" spans="1:28" ht="16.5" thickTop="1" thickBot="1" x14ac:dyDescent="0.3">
      <c r="X32" s="12"/>
      <c r="Y32" s="13"/>
      <c r="Z32" s="13"/>
      <c r="AA32" s="13"/>
      <c r="AB32" s="21"/>
    </row>
  </sheetData>
  <mergeCells count="7">
    <mergeCell ref="X2:AB2"/>
    <mergeCell ref="V10:V11"/>
    <mergeCell ref="V7:V8"/>
    <mergeCell ref="S2:V2"/>
    <mergeCell ref="A2:E2"/>
    <mergeCell ref="G2:K2"/>
    <mergeCell ref="M2:Q2"/>
  </mergeCells>
  <conditionalFormatting sqref="N4:Q28">
    <cfRule type="cellIs" dxfId="2" priority="4" operator="between">
      <formula>-0.5</formula>
      <formula>0.5</formula>
    </cfRule>
    <cfRule type="cellIs" dxfId="1" priority="5" operator="between">
      <formula>-1</formula>
      <formula>1</formula>
    </cfRule>
    <cfRule type="cellIs" dxfId="0" priority="6" operator="notBetween">
      <formula>-1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 Perera</dc:creator>
  <cp:lastModifiedBy>Daminda Balasooriya (MAS KREEDA)</cp:lastModifiedBy>
  <dcterms:created xsi:type="dcterms:W3CDTF">2018-05-08T03:03:44Z</dcterms:created>
  <dcterms:modified xsi:type="dcterms:W3CDTF">2018-05-08T11:52:27Z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a0bbcef0-f36e-4cac-a1a2-30d156ba0773</vt:lpwstr>
  </property>
</Properties>
</file>