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E:\SmartTable\"/>
    </mc:Choice>
  </mc:AlternateContent>
  <bookViews>
    <workbookView xWindow="0" yWindow="600" windowWidth="15345" windowHeight="4455" activeTab="2"/>
  </bookViews>
  <sheets>
    <sheet name="ValueComparison_1" sheetId="1" r:id="rId1"/>
    <sheet name="ValueComparison_2" sheetId="2" r:id="rId2"/>
    <sheet name="VariationComparison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3" l="1"/>
  <c r="J34" i="3"/>
  <c r="I34" i="3"/>
  <c r="H34" i="3"/>
  <c r="C34" i="3"/>
  <c r="D34" i="3"/>
  <c r="E34" i="3"/>
  <c r="B34" i="3"/>
  <c r="B30" i="3"/>
  <c r="K32" i="3"/>
  <c r="K33" i="3" s="1"/>
  <c r="J32" i="3"/>
  <c r="I32" i="3"/>
  <c r="H32" i="3"/>
  <c r="K31" i="3"/>
  <c r="J31" i="3"/>
  <c r="J33" i="3" s="1"/>
  <c r="I31" i="3"/>
  <c r="I33" i="3" s="1"/>
  <c r="H31" i="3"/>
  <c r="K30" i="3"/>
  <c r="J30" i="3"/>
  <c r="I30" i="3"/>
  <c r="H30" i="3"/>
  <c r="E32" i="3"/>
  <c r="D32" i="3"/>
  <c r="D33" i="3" s="1"/>
  <c r="C32" i="3"/>
  <c r="C33" i="3" s="1"/>
  <c r="B32" i="3"/>
  <c r="B33" i="3" s="1"/>
  <c r="E31" i="3"/>
  <c r="D31" i="3"/>
  <c r="C31" i="3"/>
  <c r="B31" i="3"/>
  <c r="E30" i="3"/>
  <c r="D30" i="3"/>
  <c r="C30" i="3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4" i="1"/>
  <c r="Q29" i="2"/>
  <c r="AB29" i="2" s="1"/>
  <c r="P29" i="2"/>
  <c r="AA29" i="2" s="1"/>
  <c r="O29" i="2"/>
  <c r="Z29" i="2" s="1"/>
  <c r="N29" i="2"/>
  <c r="Y29" i="2" s="1"/>
  <c r="Q28" i="2"/>
  <c r="AB28" i="2" s="1"/>
  <c r="P28" i="2"/>
  <c r="AA28" i="2" s="1"/>
  <c r="O28" i="2"/>
  <c r="Z28" i="2" s="1"/>
  <c r="N28" i="2"/>
  <c r="Y28" i="2" s="1"/>
  <c r="Q27" i="2"/>
  <c r="AB27" i="2" s="1"/>
  <c r="P27" i="2"/>
  <c r="AA27" i="2" s="1"/>
  <c r="O27" i="2"/>
  <c r="Z27" i="2" s="1"/>
  <c r="N27" i="2"/>
  <c r="Y27" i="2" s="1"/>
  <c r="Q26" i="2"/>
  <c r="AB26" i="2" s="1"/>
  <c r="P26" i="2"/>
  <c r="AA26" i="2" s="1"/>
  <c r="O26" i="2"/>
  <c r="Z26" i="2" s="1"/>
  <c r="N26" i="2"/>
  <c r="Y26" i="2" s="1"/>
  <c r="Q25" i="2"/>
  <c r="AB25" i="2" s="1"/>
  <c r="P25" i="2"/>
  <c r="AA25" i="2" s="1"/>
  <c r="O25" i="2"/>
  <c r="Z25" i="2" s="1"/>
  <c r="N25" i="2"/>
  <c r="Y25" i="2" s="1"/>
  <c r="Q24" i="2"/>
  <c r="AB24" i="2" s="1"/>
  <c r="P24" i="2"/>
  <c r="AA24" i="2" s="1"/>
  <c r="O24" i="2"/>
  <c r="Z24" i="2" s="1"/>
  <c r="N24" i="2"/>
  <c r="Y24" i="2" s="1"/>
  <c r="Q23" i="2"/>
  <c r="AB23" i="2" s="1"/>
  <c r="P23" i="2"/>
  <c r="AA23" i="2" s="1"/>
  <c r="O23" i="2"/>
  <c r="Z23" i="2" s="1"/>
  <c r="N23" i="2"/>
  <c r="Y23" i="2" s="1"/>
  <c r="Q22" i="2"/>
  <c r="AB22" i="2" s="1"/>
  <c r="P22" i="2"/>
  <c r="AA22" i="2" s="1"/>
  <c r="O22" i="2"/>
  <c r="Z22" i="2" s="1"/>
  <c r="N22" i="2"/>
  <c r="Y22" i="2" s="1"/>
  <c r="Q21" i="2"/>
  <c r="AB21" i="2" s="1"/>
  <c r="P21" i="2"/>
  <c r="AA21" i="2" s="1"/>
  <c r="O21" i="2"/>
  <c r="Z21" i="2" s="1"/>
  <c r="N21" i="2"/>
  <c r="Y21" i="2" s="1"/>
  <c r="Q20" i="2"/>
  <c r="AB20" i="2" s="1"/>
  <c r="P20" i="2"/>
  <c r="AA20" i="2" s="1"/>
  <c r="O20" i="2"/>
  <c r="Z20" i="2" s="1"/>
  <c r="N20" i="2"/>
  <c r="Y20" i="2" s="1"/>
  <c r="Q19" i="2"/>
  <c r="AB19" i="2" s="1"/>
  <c r="P19" i="2"/>
  <c r="AA19" i="2" s="1"/>
  <c r="O19" i="2"/>
  <c r="Z19" i="2" s="1"/>
  <c r="N19" i="2"/>
  <c r="Y19" i="2" s="1"/>
  <c r="Q18" i="2"/>
  <c r="AB18" i="2" s="1"/>
  <c r="P18" i="2"/>
  <c r="AA18" i="2" s="1"/>
  <c r="O18" i="2"/>
  <c r="Z18" i="2" s="1"/>
  <c r="N18" i="2"/>
  <c r="Y18" i="2" s="1"/>
  <c r="Q17" i="2"/>
  <c r="AB17" i="2" s="1"/>
  <c r="P17" i="2"/>
  <c r="AA17" i="2" s="1"/>
  <c r="O17" i="2"/>
  <c r="Z17" i="2" s="1"/>
  <c r="N17" i="2"/>
  <c r="Y17" i="2" s="1"/>
  <c r="Q16" i="2"/>
  <c r="AB16" i="2" s="1"/>
  <c r="P16" i="2"/>
  <c r="AA16" i="2" s="1"/>
  <c r="O16" i="2"/>
  <c r="Z16" i="2" s="1"/>
  <c r="N16" i="2"/>
  <c r="Y16" i="2" s="1"/>
  <c r="Q15" i="2"/>
  <c r="AB15" i="2" s="1"/>
  <c r="P15" i="2"/>
  <c r="AA15" i="2" s="1"/>
  <c r="O15" i="2"/>
  <c r="Z15" i="2" s="1"/>
  <c r="N15" i="2"/>
  <c r="Y15" i="2" s="1"/>
  <c r="Q14" i="2"/>
  <c r="AB14" i="2" s="1"/>
  <c r="P14" i="2"/>
  <c r="AA14" i="2" s="1"/>
  <c r="O14" i="2"/>
  <c r="Z14" i="2" s="1"/>
  <c r="N14" i="2"/>
  <c r="Y14" i="2" s="1"/>
  <c r="Q13" i="2"/>
  <c r="AB13" i="2" s="1"/>
  <c r="P13" i="2"/>
  <c r="AA13" i="2" s="1"/>
  <c r="O13" i="2"/>
  <c r="Z13" i="2" s="1"/>
  <c r="N13" i="2"/>
  <c r="Y13" i="2" s="1"/>
  <c r="Q12" i="2"/>
  <c r="AB12" i="2" s="1"/>
  <c r="P12" i="2"/>
  <c r="AA12" i="2" s="1"/>
  <c r="O12" i="2"/>
  <c r="Z12" i="2" s="1"/>
  <c r="N12" i="2"/>
  <c r="Y12" i="2" s="1"/>
  <c r="Q11" i="2"/>
  <c r="AB11" i="2" s="1"/>
  <c r="P11" i="2"/>
  <c r="AA11" i="2" s="1"/>
  <c r="O11" i="2"/>
  <c r="Z11" i="2" s="1"/>
  <c r="N11" i="2"/>
  <c r="Y11" i="2" s="1"/>
  <c r="Q10" i="2"/>
  <c r="AB10" i="2" s="1"/>
  <c r="P10" i="2"/>
  <c r="AA10" i="2" s="1"/>
  <c r="O10" i="2"/>
  <c r="Z10" i="2" s="1"/>
  <c r="N10" i="2"/>
  <c r="Y10" i="2" s="1"/>
  <c r="Q9" i="2"/>
  <c r="AB9" i="2" s="1"/>
  <c r="P9" i="2"/>
  <c r="AA9" i="2" s="1"/>
  <c r="O9" i="2"/>
  <c r="Z9" i="2" s="1"/>
  <c r="N9" i="2"/>
  <c r="Y9" i="2" s="1"/>
  <c r="Q8" i="2"/>
  <c r="AB8" i="2" s="1"/>
  <c r="P8" i="2"/>
  <c r="AA8" i="2" s="1"/>
  <c r="O8" i="2"/>
  <c r="Z8" i="2" s="1"/>
  <c r="N8" i="2"/>
  <c r="Y8" i="2" s="1"/>
  <c r="Q7" i="2"/>
  <c r="AB7" i="2" s="1"/>
  <c r="P7" i="2"/>
  <c r="AA7" i="2" s="1"/>
  <c r="O7" i="2"/>
  <c r="Z7" i="2" s="1"/>
  <c r="N7" i="2"/>
  <c r="Y7" i="2" s="1"/>
  <c r="Q6" i="2"/>
  <c r="AB6" i="2" s="1"/>
  <c r="P6" i="2"/>
  <c r="AA6" i="2" s="1"/>
  <c r="O6" i="2"/>
  <c r="Z6" i="2" s="1"/>
  <c r="N6" i="2"/>
  <c r="Y6" i="2" s="1"/>
  <c r="Q5" i="2"/>
  <c r="AB5" i="2" s="1"/>
  <c r="P5" i="2"/>
  <c r="AA5" i="2" s="1"/>
  <c r="O5" i="2"/>
  <c r="Z5" i="2" s="1"/>
  <c r="N5" i="2"/>
  <c r="Y5" i="2" s="1"/>
  <c r="E33" i="3" l="1"/>
  <c r="H33" i="3"/>
  <c r="U11" i="2"/>
  <c r="U9" i="2"/>
  <c r="U8" i="2"/>
  <c r="U6" i="2"/>
  <c r="V6" i="2" s="1"/>
  <c r="U12" i="2"/>
  <c r="AA32" i="2"/>
  <c r="AB32" i="2"/>
  <c r="AB30" i="2"/>
  <c r="AB31" i="2"/>
  <c r="Y32" i="2"/>
  <c r="Y30" i="2"/>
  <c r="Y31" i="2"/>
  <c r="Z32" i="2"/>
  <c r="Z30" i="2"/>
  <c r="Z31" i="2"/>
  <c r="AA31" i="2"/>
  <c r="AA30" i="2"/>
  <c r="AB31" i="1"/>
  <c r="Y31" i="1"/>
  <c r="AB30" i="1"/>
  <c r="Y30" i="1"/>
  <c r="V8" i="2" l="1"/>
  <c r="V11" i="2"/>
  <c r="AB29" i="1"/>
  <c r="Y29" i="1"/>
  <c r="Y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Y27" i="1"/>
  <c r="Z27" i="1"/>
  <c r="AA27" i="1"/>
  <c r="AB27" i="1"/>
  <c r="Y28" i="1"/>
  <c r="Z28" i="1"/>
  <c r="AA28" i="1"/>
  <c r="AB28" i="1"/>
  <c r="Z4" i="1"/>
  <c r="AA4" i="1"/>
  <c r="AB4" i="1"/>
  <c r="V14" i="2" l="1"/>
  <c r="AA29" i="1"/>
  <c r="AA31" i="1"/>
  <c r="AA30" i="1"/>
  <c r="Z29" i="1"/>
  <c r="Z31" i="1"/>
  <c r="Z3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4" i="1"/>
  <c r="U11" i="1" s="1"/>
  <c r="U5" i="1" l="1"/>
  <c r="V5" i="1" s="1"/>
  <c r="U7" i="1"/>
  <c r="U8" i="1"/>
  <c r="U10" i="1"/>
  <c r="V10" i="1" s="1"/>
  <c r="V7" i="1" l="1"/>
  <c r="V13" i="1"/>
</calcChain>
</file>

<file path=xl/sharedStrings.xml><?xml version="1.0" encoding="utf-8"?>
<sst xmlns="http://schemas.openxmlformats.org/spreadsheetml/2006/main" count="80" uniqueCount="22">
  <si>
    <t>Back Neck Width</t>
  </si>
  <si>
    <t>Body width</t>
  </si>
  <si>
    <t>Body Sweep</t>
  </si>
  <si>
    <t>Body length</t>
  </si>
  <si>
    <t>System</t>
  </si>
  <si>
    <t xml:space="preserve">Manual </t>
  </si>
  <si>
    <t xml:space="preserve">Difference </t>
  </si>
  <si>
    <t>From</t>
  </si>
  <si>
    <t>To</t>
  </si>
  <si>
    <t>Count</t>
  </si>
  <si>
    <t>Total</t>
  </si>
  <si>
    <t>Summary</t>
  </si>
  <si>
    <t>Accuracy %</t>
  </si>
  <si>
    <t>Avg</t>
  </si>
  <si>
    <t>Min</t>
  </si>
  <si>
    <t>Max</t>
  </si>
  <si>
    <t>Body Length</t>
  </si>
  <si>
    <t>Date: 04 - 06 - 2018</t>
  </si>
  <si>
    <t>Date: 05 - 06 - 2018</t>
  </si>
  <si>
    <t>Size: M</t>
  </si>
  <si>
    <t>Variation</t>
  </si>
  <si>
    <t>St.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</si>
</sst>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1" applyNumberFormat="0" applyFill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0" xfId="4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0" xfId="0" applyNumberFormat="1" applyBorder="1"/>
    <xf numFmtId="2" fontId="0" fillId="0" borderId="6" xfId="0" applyNumberFormat="1" applyBorder="1"/>
    <xf numFmtId="2" fontId="4" fillId="0" borderId="1" xfId="4" applyNumberFormat="1" applyBorder="1"/>
    <xf numFmtId="2" fontId="4" fillId="0" borderId="10" xfId="4" applyNumberFormat="1" applyBorder="1"/>
    <xf numFmtId="2" fontId="4" fillId="0" borderId="1" xfId="4" applyNumberFormat="1" applyBorder="1" applyAlignment="1">
      <alignment horizontal="center" vertical="center"/>
    </xf>
    <xf numFmtId="2" fontId="4" fillId="0" borderId="10" xfId="4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Total" xfId="4" builtinId="25"/>
  </cellStyles>
  <dxfs count="8">
    <dxf>
      <font>
        <color rgb="FFC00000"/>
      </font>
      <fill>
        <patternFill>
          <bgColor rgb="FFFF5B5B"/>
        </patternFill>
      </fill>
    </dxf>
    <dxf>
      <font>
        <color rgb="FFFF8601"/>
      </font>
      <fill>
        <patternFill>
          <bgColor rgb="FFFFFF4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5B5B"/>
        </patternFill>
      </fill>
    </dxf>
    <dxf>
      <font>
        <color rgb="FFFF8601"/>
      </font>
      <fill>
        <patternFill>
          <bgColor rgb="FFFFFF4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colors>
    <mruColors>
      <color rgb="FFFFFF4F"/>
      <color rgb="FFFF8601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2"/>
  <sheetViews>
    <sheetView zoomScale="70" zoomScaleNormal="70" workbookViewId="0">
      <selection activeCell="F21" sqref="F21"/>
    </sheetView>
  </sheetViews>
  <sheetFormatPr defaultRowHeight="15" x14ac:dyDescent="0.25"/>
  <cols>
    <col min="1" max="1" width="4.5703125" style="3" bestFit="1" customWidth="1"/>
    <col min="2" max="2" width="15.85546875" style="1" bestFit="1" customWidth="1"/>
    <col min="3" max="3" width="11" style="1" bestFit="1" customWidth="1"/>
    <col min="4" max="4" width="11.85546875" style="1" bestFit="1" customWidth="1"/>
    <col min="5" max="5" width="11.5703125" style="1" bestFit="1" customWidth="1"/>
    <col min="6" max="6" width="11.5703125" style="1" customWidth="1"/>
    <col min="7" max="7" width="4.5703125" style="3" bestFit="1" customWidth="1"/>
    <col min="8" max="8" width="15.85546875" style="1" bestFit="1" customWidth="1"/>
    <col min="9" max="9" width="11" style="1" bestFit="1" customWidth="1"/>
    <col min="10" max="10" width="11.85546875" style="1" bestFit="1" customWidth="1"/>
    <col min="11" max="11" width="11.5703125" style="1" bestFit="1" customWidth="1"/>
    <col min="12" max="12" width="11.5703125" style="1" customWidth="1"/>
    <col min="13" max="13" width="4.5703125" style="3" bestFit="1" customWidth="1"/>
    <col min="14" max="14" width="15.85546875" style="1" bestFit="1" customWidth="1"/>
    <col min="15" max="15" width="11" style="1" bestFit="1" customWidth="1"/>
    <col min="16" max="16" width="11.85546875" style="1" bestFit="1" customWidth="1"/>
    <col min="17" max="17" width="11.5703125" style="1" bestFit="1" customWidth="1"/>
    <col min="18" max="23" width="9.140625" style="1"/>
    <col min="24" max="24" width="6" style="1" bestFit="1" customWidth="1"/>
    <col min="25" max="25" width="13.85546875" style="1" customWidth="1"/>
    <col min="26" max="26" width="12.5703125" style="1" customWidth="1"/>
    <col min="27" max="27" width="12" style="1" customWidth="1"/>
    <col min="28" max="28" width="10.5703125" style="1" customWidth="1"/>
    <col min="29" max="16384" width="9.140625" style="1"/>
  </cols>
  <sheetData>
    <row r="1" spans="1:28" ht="15.75" thickBot="1" x14ac:dyDescent="0.3"/>
    <row r="2" spans="1:28" s="3" customFormat="1" x14ac:dyDescent="0.25">
      <c r="A2" s="28" t="s">
        <v>4</v>
      </c>
      <c r="B2" s="29"/>
      <c r="C2" s="29"/>
      <c r="D2" s="29"/>
      <c r="E2" s="30"/>
      <c r="F2" s="1"/>
      <c r="G2" s="28" t="s">
        <v>5</v>
      </c>
      <c r="H2" s="29"/>
      <c r="I2" s="29"/>
      <c r="J2" s="29"/>
      <c r="K2" s="30"/>
      <c r="M2" s="28" t="s">
        <v>6</v>
      </c>
      <c r="N2" s="29"/>
      <c r="O2" s="29"/>
      <c r="P2" s="29"/>
      <c r="Q2" s="30"/>
      <c r="S2" s="28" t="s">
        <v>11</v>
      </c>
      <c r="T2" s="29"/>
      <c r="U2" s="29"/>
      <c r="V2" s="30"/>
      <c r="X2" s="28" t="s">
        <v>12</v>
      </c>
      <c r="Y2" s="29"/>
      <c r="Z2" s="29"/>
      <c r="AA2" s="29"/>
      <c r="AB2" s="30"/>
    </row>
    <row r="3" spans="1:28" s="19" customFormat="1" ht="30" x14ac:dyDescent="0.25">
      <c r="A3" s="17"/>
      <c r="B3" s="16" t="s">
        <v>0</v>
      </c>
      <c r="C3" s="16" t="s">
        <v>1</v>
      </c>
      <c r="D3" s="16" t="s">
        <v>2</v>
      </c>
      <c r="E3" s="18" t="s">
        <v>3</v>
      </c>
      <c r="G3" s="17"/>
      <c r="H3" s="16" t="s">
        <v>0</v>
      </c>
      <c r="I3" s="16" t="s">
        <v>1</v>
      </c>
      <c r="J3" s="16" t="s">
        <v>2</v>
      </c>
      <c r="K3" s="18" t="s">
        <v>3</v>
      </c>
      <c r="M3" s="17"/>
      <c r="N3" s="16" t="s">
        <v>0</v>
      </c>
      <c r="O3" s="16" t="s">
        <v>1</v>
      </c>
      <c r="P3" s="16" t="s">
        <v>2</v>
      </c>
      <c r="Q3" s="18" t="s">
        <v>3</v>
      </c>
      <c r="S3" s="17" t="s">
        <v>7</v>
      </c>
      <c r="T3" s="16" t="s">
        <v>8</v>
      </c>
      <c r="U3" s="16" t="s">
        <v>9</v>
      </c>
      <c r="V3" s="18" t="s">
        <v>10</v>
      </c>
      <c r="X3" s="17"/>
      <c r="Y3" s="16" t="s">
        <v>0</v>
      </c>
      <c r="Z3" s="16" t="s">
        <v>1</v>
      </c>
      <c r="AA3" s="16" t="s">
        <v>2</v>
      </c>
      <c r="AB3" s="18" t="s">
        <v>3</v>
      </c>
    </row>
    <row r="4" spans="1:28" x14ac:dyDescent="0.25">
      <c r="A4" s="4">
        <v>1</v>
      </c>
      <c r="B4" s="6">
        <v>19.2</v>
      </c>
      <c r="C4" s="6">
        <v>54.6</v>
      </c>
      <c r="D4" s="6">
        <v>54.4</v>
      </c>
      <c r="E4" s="7">
        <v>73.599999999999994</v>
      </c>
      <c r="G4" s="4">
        <v>1</v>
      </c>
      <c r="H4" s="6">
        <v>19.2</v>
      </c>
      <c r="I4" s="6">
        <v>55</v>
      </c>
      <c r="J4" s="6">
        <v>55.5</v>
      </c>
      <c r="K4" s="7">
        <v>74.7</v>
      </c>
      <c r="L4" s="8"/>
      <c r="M4" s="4">
        <v>1</v>
      </c>
      <c r="N4" s="6">
        <f>B4-H4</f>
        <v>0</v>
      </c>
      <c r="O4" s="6">
        <f>C4-I4+1</f>
        <v>0.60000000000000142</v>
      </c>
      <c r="P4" s="6">
        <f>D4-J4+1</f>
        <v>-0.10000000000000142</v>
      </c>
      <c r="Q4" s="7">
        <f t="shared" ref="O4:Q19" si="0">E4-K4</f>
        <v>-1.1000000000000085</v>
      </c>
      <c r="S4" s="9"/>
      <c r="T4" s="10"/>
      <c r="U4" s="10"/>
      <c r="V4" s="11"/>
      <c r="X4" s="4">
        <v>1</v>
      </c>
      <c r="Y4" s="22">
        <f>100-((ABS(N4)/H4)*100)</f>
        <v>100</v>
      </c>
      <c r="Z4" s="22">
        <f t="shared" ref="Z4:AB4" si="1">100-((ABS(O4)/I4)*100)</f>
        <v>98.909090909090907</v>
      </c>
      <c r="AA4" s="22">
        <f t="shared" si="1"/>
        <v>99.819819819819813</v>
      </c>
      <c r="AB4" s="23">
        <f t="shared" si="1"/>
        <v>98.527443105756348</v>
      </c>
    </row>
    <row r="5" spans="1:28" x14ac:dyDescent="0.25">
      <c r="A5" s="4">
        <v>2</v>
      </c>
      <c r="B5" s="6">
        <v>18.8</v>
      </c>
      <c r="C5" s="6">
        <v>55</v>
      </c>
      <c r="D5" s="6">
        <v>54.1</v>
      </c>
      <c r="E5" s="7">
        <v>77.7</v>
      </c>
      <c r="G5" s="4">
        <v>2</v>
      </c>
      <c r="H5" s="6">
        <v>18.3</v>
      </c>
      <c r="I5" s="6">
        <v>54.7</v>
      </c>
      <c r="J5" s="6">
        <v>55</v>
      </c>
      <c r="K5" s="7">
        <v>76</v>
      </c>
      <c r="L5" s="8"/>
      <c r="M5" s="4">
        <v>2</v>
      </c>
      <c r="N5" s="6">
        <f t="shared" ref="N5:N28" si="2">B5-H5</f>
        <v>0.5</v>
      </c>
      <c r="O5" s="6">
        <f t="shared" ref="O5:P28" si="3">C5-I5+1</f>
        <v>1.2999999999999972</v>
      </c>
      <c r="P5" s="6">
        <f t="shared" si="3"/>
        <v>0.10000000000000142</v>
      </c>
      <c r="Q5" s="7">
        <f t="shared" si="0"/>
        <v>1.7000000000000028</v>
      </c>
      <c r="S5" s="9">
        <v>-0.5</v>
      </c>
      <c r="T5" s="10">
        <v>0.5</v>
      </c>
      <c r="U5" s="10">
        <f>COUNTIFS(N4:Q28,"&gt;=-0.5",N4:Q28,"&lt;=0.5")</f>
        <v>58</v>
      </c>
      <c r="V5" s="2">
        <f>SUM(U5)</f>
        <v>58</v>
      </c>
      <c r="X5" s="4">
        <v>2</v>
      </c>
      <c r="Y5" s="22">
        <f t="shared" ref="Y5:Y28" si="4">100-((ABS(N5)/H5)*100)</f>
        <v>97.267759562841533</v>
      </c>
      <c r="Z5" s="22">
        <f t="shared" ref="Z5:Z28" si="5">100-((ABS(O5)/I5)*100)</f>
        <v>97.623400365630715</v>
      </c>
      <c r="AA5" s="22">
        <f t="shared" ref="AA5:AA28" si="6">100-((ABS(P5)/J5)*100)</f>
        <v>99.818181818181813</v>
      </c>
      <c r="AB5" s="23">
        <f t="shared" ref="AB5:AB28" si="7">100-((ABS(Q5)/K5)*100)</f>
        <v>97.763157894736835</v>
      </c>
    </row>
    <row r="6" spans="1:28" x14ac:dyDescent="0.25">
      <c r="A6" s="4">
        <v>3</v>
      </c>
      <c r="B6" s="6">
        <v>18.899999999999999</v>
      </c>
      <c r="C6" s="6">
        <v>53.5</v>
      </c>
      <c r="D6" s="6">
        <v>54.2</v>
      </c>
      <c r="E6" s="7">
        <v>75.2</v>
      </c>
      <c r="G6" s="4">
        <v>3</v>
      </c>
      <c r="H6" s="6">
        <v>18.2</v>
      </c>
      <c r="I6" s="6">
        <v>54.6</v>
      </c>
      <c r="J6" s="6">
        <v>55</v>
      </c>
      <c r="K6" s="7">
        <v>75.099999999999994</v>
      </c>
      <c r="L6" s="8"/>
      <c r="M6" s="4">
        <v>3</v>
      </c>
      <c r="N6" s="6">
        <f t="shared" si="2"/>
        <v>0.69999999999999929</v>
      </c>
      <c r="O6" s="6">
        <f t="shared" si="3"/>
        <v>-0.10000000000000142</v>
      </c>
      <c r="P6" s="6">
        <f t="shared" si="3"/>
        <v>0.20000000000000284</v>
      </c>
      <c r="Q6" s="7">
        <f t="shared" si="0"/>
        <v>0.10000000000000853</v>
      </c>
      <c r="S6" s="9"/>
      <c r="T6" s="10"/>
      <c r="U6" s="10"/>
      <c r="V6" s="11"/>
      <c r="X6" s="4">
        <v>3</v>
      </c>
      <c r="Y6" s="22">
        <f t="shared" si="4"/>
        <v>96.15384615384616</v>
      </c>
      <c r="Z6" s="22">
        <f t="shared" si="5"/>
        <v>99.81684981684981</v>
      </c>
      <c r="AA6" s="22">
        <f t="shared" si="6"/>
        <v>99.636363636363626</v>
      </c>
      <c r="AB6" s="23">
        <f t="shared" si="7"/>
        <v>99.86684420772302</v>
      </c>
    </row>
    <row r="7" spans="1:28" x14ac:dyDescent="0.25">
      <c r="A7" s="4">
        <v>4</v>
      </c>
      <c r="B7" s="6">
        <v>18.100000000000001</v>
      </c>
      <c r="C7" s="6">
        <v>53.4</v>
      </c>
      <c r="D7" s="6">
        <v>54.8</v>
      </c>
      <c r="E7" s="7">
        <v>75.2</v>
      </c>
      <c r="G7" s="4">
        <v>4</v>
      </c>
      <c r="H7" s="6">
        <v>18.2</v>
      </c>
      <c r="I7" s="6">
        <v>55.2</v>
      </c>
      <c r="J7" s="6">
        <v>56.2</v>
      </c>
      <c r="K7" s="7">
        <v>75.2</v>
      </c>
      <c r="L7" s="8"/>
      <c r="M7" s="4">
        <v>4</v>
      </c>
      <c r="N7" s="6">
        <f t="shared" si="2"/>
        <v>-9.9999999999997868E-2</v>
      </c>
      <c r="O7" s="6">
        <f t="shared" si="3"/>
        <v>-0.80000000000000426</v>
      </c>
      <c r="P7" s="6">
        <f t="shared" si="3"/>
        <v>-0.40000000000000568</v>
      </c>
      <c r="Q7" s="7">
        <f t="shared" si="0"/>
        <v>0</v>
      </c>
      <c r="S7" s="9">
        <v>-1</v>
      </c>
      <c r="T7" s="10">
        <v>-0.6</v>
      </c>
      <c r="U7" s="10">
        <f>COUNTIFS(N4:Q28,"&gt;=-1",N4:Q28,"&lt;-0.5")</f>
        <v>18</v>
      </c>
      <c r="V7" s="32">
        <f>SUM(U7:U8)</f>
        <v>23</v>
      </c>
      <c r="X7" s="4">
        <v>4</v>
      </c>
      <c r="Y7" s="22">
        <f t="shared" si="4"/>
        <v>99.45054945054946</v>
      </c>
      <c r="Z7" s="22">
        <f t="shared" si="5"/>
        <v>98.550724637681157</v>
      </c>
      <c r="AA7" s="22">
        <f t="shared" si="6"/>
        <v>99.288256227757998</v>
      </c>
      <c r="AB7" s="23">
        <f t="shared" si="7"/>
        <v>100</v>
      </c>
    </row>
    <row r="8" spans="1:28" x14ac:dyDescent="0.25">
      <c r="A8" s="4">
        <v>5</v>
      </c>
      <c r="B8" s="6">
        <v>18.5</v>
      </c>
      <c r="C8" s="6">
        <v>53.4</v>
      </c>
      <c r="D8" s="6">
        <v>54.6</v>
      </c>
      <c r="E8" s="7">
        <v>75</v>
      </c>
      <c r="G8" s="4">
        <v>5</v>
      </c>
      <c r="H8" s="6">
        <v>19.100000000000001</v>
      </c>
      <c r="I8" s="6">
        <v>56</v>
      </c>
      <c r="J8" s="6">
        <v>55.1</v>
      </c>
      <c r="K8" s="7">
        <v>75.5</v>
      </c>
      <c r="L8" s="8"/>
      <c r="M8" s="4">
        <v>5</v>
      </c>
      <c r="N8" s="6">
        <f t="shared" si="2"/>
        <v>-0.60000000000000142</v>
      </c>
      <c r="O8" s="6">
        <f t="shared" si="3"/>
        <v>-1.6000000000000014</v>
      </c>
      <c r="P8" s="6">
        <f t="shared" si="3"/>
        <v>0.5</v>
      </c>
      <c r="Q8" s="7">
        <f t="shared" si="0"/>
        <v>-0.5</v>
      </c>
      <c r="S8" s="9">
        <v>0.6</v>
      </c>
      <c r="T8" s="10">
        <v>1</v>
      </c>
      <c r="U8" s="10">
        <f>COUNTIFS(N4:Q28,"&gt;0.5",N4:Q28,"&lt;=1")</f>
        <v>5</v>
      </c>
      <c r="V8" s="32"/>
      <c r="X8" s="4">
        <v>5</v>
      </c>
      <c r="Y8" s="22">
        <f t="shared" si="4"/>
        <v>96.858638743455487</v>
      </c>
      <c r="Z8" s="22">
        <f t="shared" si="5"/>
        <v>97.142857142857139</v>
      </c>
      <c r="AA8" s="22">
        <f t="shared" si="6"/>
        <v>99.092558983666066</v>
      </c>
      <c r="AB8" s="23">
        <f t="shared" si="7"/>
        <v>99.337748344370866</v>
      </c>
    </row>
    <row r="9" spans="1:28" x14ac:dyDescent="0.25">
      <c r="A9" s="4">
        <v>6</v>
      </c>
      <c r="B9" s="6">
        <v>19.5</v>
      </c>
      <c r="C9" s="6">
        <v>54.2</v>
      </c>
      <c r="D9" s="6">
        <v>53.7</v>
      </c>
      <c r="E9" s="7">
        <v>77.2</v>
      </c>
      <c r="G9" s="4">
        <v>6</v>
      </c>
      <c r="H9" s="6">
        <v>18</v>
      </c>
      <c r="I9" s="6">
        <v>55.5</v>
      </c>
      <c r="J9" s="6">
        <v>55.5</v>
      </c>
      <c r="K9" s="7">
        <v>75.2</v>
      </c>
      <c r="L9" s="8"/>
      <c r="M9" s="4">
        <v>6</v>
      </c>
      <c r="N9" s="6">
        <f t="shared" si="2"/>
        <v>1.5</v>
      </c>
      <c r="O9" s="6">
        <f t="shared" si="3"/>
        <v>-0.29999999999999716</v>
      </c>
      <c r="P9" s="6">
        <f t="shared" si="3"/>
        <v>-0.79999999999999716</v>
      </c>
      <c r="Q9" s="7">
        <f t="shared" si="0"/>
        <v>2</v>
      </c>
      <c r="S9" s="9"/>
      <c r="T9" s="10"/>
      <c r="U9" s="10"/>
      <c r="V9" s="11"/>
      <c r="X9" s="4">
        <v>6</v>
      </c>
      <c r="Y9" s="22">
        <f t="shared" si="4"/>
        <v>91.666666666666671</v>
      </c>
      <c r="Z9" s="22">
        <f t="shared" si="5"/>
        <v>99.459459459459467</v>
      </c>
      <c r="AA9" s="22">
        <f t="shared" si="6"/>
        <v>98.558558558558559</v>
      </c>
      <c r="AB9" s="23">
        <f t="shared" si="7"/>
        <v>97.340425531914889</v>
      </c>
    </row>
    <row r="10" spans="1:28" x14ac:dyDescent="0.25">
      <c r="A10" s="4">
        <v>7</v>
      </c>
      <c r="B10" s="6">
        <v>17.7</v>
      </c>
      <c r="C10" s="6">
        <v>54.1</v>
      </c>
      <c r="D10" s="6">
        <v>53.2</v>
      </c>
      <c r="E10" s="7">
        <v>75.400000000000006</v>
      </c>
      <c r="G10" s="4">
        <v>7</v>
      </c>
      <c r="H10" s="6">
        <v>17.7</v>
      </c>
      <c r="I10" s="6">
        <v>55</v>
      </c>
      <c r="J10" s="6">
        <v>55.5</v>
      </c>
      <c r="K10" s="7">
        <v>76</v>
      </c>
      <c r="L10" s="8"/>
      <c r="M10" s="4">
        <v>7</v>
      </c>
      <c r="N10" s="6">
        <f t="shared" si="2"/>
        <v>0</v>
      </c>
      <c r="O10" s="6">
        <f t="shared" si="3"/>
        <v>0.10000000000000142</v>
      </c>
      <c r="P10" s="6">
        <f t="shared" si="3"/>
        <v>-1.2999999999999972</v>
      </c>
      <c r="Q10" s="7">
        <f t="shared" si="0"/>
        <v>-0.59999999999999432</v>
      </c>
      <c r="S10" s="9"/>
      <c r="T10" s="10">
        <v>-1.1000000000000001</v>
      </c>
      <c r="U10" s="10">
        <f>COUNTIF(N4:Q28,"&lt;-1")</f>
        <v>11</v>
      </c>
      <c r="V10" s="31">
        <f>SUM(U10:U11)</f>
        <v>19</v>
      </c>
      <c r="X10" s="4">
        <v>7</v>
      </c>
      <c r="Y10" s="22">
        <f t="shared" si="4"/>
        <v>100</v>
      </c>
      <c r="Z10" s="22">
        <f t="shared" si="5"/>
        <v>99.818181818181813</v>
      </c>
      <c r="AA10" s="22">
        <f t="shared" si="6"/>
        <v>97.657657657657666</v>
      </c>
      <c r="AB10" s="23">
        <f t="shared" si="7"/>
        <v>99.21052631578948</v>
      </c>
    </row>
    <row r="11" spans="1:28" x14ac:dyDescent="0.25">
      <c r="A11" s="4">
        <v>8</v>
      </c>
      <c r="B11" s="6">
        <v>17.8</v>
      </c>
      <c r="C11" s="6">
        <v>53.9</v>
      </c>
      <c r="D11" s="6">
        <v>54.2</v>
      </c>
      <c r="E11" s="7">
        <v>75.2</v>
      </c>
      <c r="G11" s="4">
        <v>8</v>
      </c>
      <c r="H11" s="6">
        <v>18.2</v>
      </c>
      <c r="I11" s="6">
        <v>55.3</v>
      </c>
      <c r="J11" s="6">
        <v>55.6</v>
      </c>
      <c r="K11" s="7">
        <v>75</v>
      </c>
      <c r="L11" s="8"/>
      <c r="M11" s="4">
        <v>8</v>
      </c>
      <c r="N11" s="6">
        <f t="shared" si="2"/>
        <v>-0.39999999999999858</v>
      </c>
      <c r="O11" s="6">
        <f t="shared" si="3"/>
        <v>-0.39999999999999858</v>
      </c>
      <c r="P11" s="6">
        <f t="shared" si="3"/>
        <v>-0.39999999999999858</v>
      </c>
      <c r="Q11" s="7">
        <f t="shared" si="0"/>
        <v>0.20000000000000284</v>
      </c>
      <c r="S11" s="9">
        <v>1.1000000000000001</v>
      </c>
      <c r="T11" s="10"/>
      <c r="U11" s="10">
        <f>COUNTIF(N4:Q28,"&gt;1")</f>
        <v>8</v>
      </c>
      <c r="V11" s="31"/>
      <c r="X11" s="4">
        <v>8</v>
      </c>
      <c r="Y11" s="22">
        <f t="shared" si="4"/>
        <v>97.80219780219781</v>
      </c>
      <c r="Z11" s="22">
        <f t="shared" si="5"/>
        <v>99.276672694394222</v>
      </c>
      <c r="AA11" s="22">
        <f t="shared" si="6"/>
        <v>99.280575539568346</v>
      </c>
      <c r="AB11" s="23">
        <f t="shared" si="7"/>
        <v>99.733333333333334</v>
      </c>
    </row>
    <row r="12" spans="1:28" x14ac:dyDescent="0.25">
      <c r="A12" s="4">
        <v>9</v>
      </c>
      <c r="B12" s="6">
        <v>18.5</v>
      </c>
      <c r="C12" s="6">
        <v>54.8</v>
      </c>
      <c r="D12" s="6">
        <v>54.1</v>
      </c>
      <c r="E12" s="7">
        <v>75.2</v>
      </c>
      <c r="G12" s="4">
        <v>9</v>
      </c>
      <c r="H12" s="6">
        <v>19.100000000000001</v>
      </c>
      <c r="I12" s="6">
        <v>55.6</v>
      </c>
      <c r="J12" s="6">
        <v>56</v>
      </c>
      <c r="K12" s="7">
        <v>75.099999999999994</v>
      </c>
      <c r="L12" s="8"/>
      <c r="M12" s="4">
        <v>9</v>
      </c>
      <c r="N12" s="6">
        <f t="shared" si="2"/>
        <v>-0.60000000000000142</v>
      </c>
      <c r="O12" s="6">
        <f t="shared" si="3"/>
        <v>0.19999999999999574</v>
      </c>
      <c r="P12" s="6">
        <f t="shared" si="3"/>
        <v>-0.89999999999999858</v>
      </c>
      <c r="Q12" s="7">
        <f t="shared" si="0"/>
        <v>0.10000000000000853</v>
      </c>
      <c r="S12" s="9"/>
      <c r="T12" s="10"/>
      <c r="U12" s="10"/>
      <c r="V12" s="11"/>
      <c r="X12" s="4">
        <v>9</v>
      </c>
      <c r="Y12" s="22">
        <f t="shared" si="4"/>
        <v>96.858638743455487</v>
      </c>
      <c r="Z12" s="22">
        <f t="shared" si="5"/>
        <v>99.64028776978418</v>
      </c>
      <c r="AA12" s="22">
        <f t="shared" si="6"/>
        <v>98.392857142857139</v>
      </c>
      <c r="AB12" s="23">
        <f t="shared" si="7"/>
        <v>99.86684420772302</v>
      </c>
    </row>
    <row r="13" spans="1:28" ht="15.75" thickBot="1" x14ac:dyDescent="0.3">
      <c r="A13" s="4">
        <v>10</v>
      </c>
      <c r="B13" s="6">
        <v>18.100000000000001</v>
      </c>
      <c r="C13" s="6">
        <v>54.6</v>
      </c>
      <c r="D13" s="6">
        <v>53.7</v>
      </c>
      <c r="E13" s="7">
        <v>74.3</v>
      </c>
      <c r="G13" s="4">
        <v>10</v>
      </c>
      <c r="H13" s="6">
        <v>18.3</v>
      </c>
      <c r="I13" s="6">
        <v>55.1</v>
      </c>
      <c r="J13" s="6">
        <v>54.8</v>
      </c>
      <c r="K13" s="7">
        <v>74.8</v>
      </c>
      <c r="L13" s="8"/>
      <c r="M13" s="4">
        <v>10</v>
      </c>
      <c r="N13" s="6">
        <f t="shared" si="2"/>
        <v>-0.19999999999999929</v>
      </c>
      <c r="O13" s="6">
        <f t="shared" si="3"/>
        <v>0.5</v>
      </c>
      <c r="P13" s="6">
        <f t="shared" si="3"/>
        <v>-9.9999999999994316E-2</v>
      </c>
      <c r="Q13" s="7">
        <f t="shared" si="0"/>
        <v>-0.5</v>
      </c>
      <c r="S13" s="9"/>
      <c r="T13" s="10"/>
      <c r="U13" s="10"/>
      <c r="V13" s="20">
        <f>SUM(V5:V11)</f>
        <v>100</v>
      </c>
      <c r="X13" s="4">
        <v>10</v>
      </c>
      <c r="Y13" s="22">
        <f t="shared" si="4"/>
        <v>98.907103825136616</v>
      </c>
      <c r="Z13" s="22">
        <f t="shared" si="5"/>
        <v>99.092558983666066</v>
      </c>
      <c r="AA13" s="22">
        <f t="shared" si="6"/>
        <v>99.81751824817519</v>
      </c>
      <c r="AB13" s="23">
        <f t="shared" si="7"/>
        <v>99.331550802139034</v>
      </c>
    </row>
    <row r="14" spans="1:28" ht="16.5" thickTop="1" thickBot="1" x14ac:dyDescent="0.3">
      <c r="A14" s="4">
        <v>11</v>
      </c>
      <c r="B14" s="6">
        <v>18.5</v>
      </c>
      <c r="C14" s="6">
        <v>54.6</v>
      </c>
      <c r="D14" s="6">
        <v>54.1</v>
      </c>
      <c r="E14" s="7">
        <v>74.3</v>
      </c>
      <c r="G14" s="4">
        <v>11</v>
      </c>
      <c r="H14" s="6">
        <v>18.5</v>
      </c>
      <c r="I14" s="6">
        <v>55</v>
      </c>
      <c r="J14" s="6">
        <v>56</v>
      </c>
      <c r="K14" s="7">
        <v>75</v>
      </c>
      <c r="L14" s="8"/>
      <c r="M14" s="4">
        <v>11</v>
      </c>
      <c r="N14" s="6">
        <f t="shared" si="2"/>
        <v>0</v>
      </c>
      <c r="O14" s="6">
        <f t="shared" si="3"/>
        <v>0.60000000000000142</v>
      </c>
      <c r="P14" s="6">
        <f t="shared" si="3"/>
        <v>-0.89999999999999858</v>
      </c>
      <c r="Q14" s="7">
        <f t="shared" si="0"/>
        <v>-0.70000000000000284</v>
      </c>
      <c r="S14" s="12"/>
      <c r="T14" s="13"/>
      <c r="U14" s="13"/>
      <c r="V14" s="21"/>
      <c r="X14" s="4">
        <v>11</v>
      </c>
      <c r="Y14" s="22">
        <f t="shared" si="4"/>
        <v>100</v>
      </c>
      <c r="Z14" s="22">
        <f t="shared" si="5"/>
        <v>98.909090909090907</v>
      </c>
      <c r="AA14" s="22">
        <f t="shared" si="6"/>
        <v>98.392857142857139</v>
      </c>
      <c r="AB14" s="23">
        <f t="shared" si="7"/>
        <v>99.066666666666663</v>
      </c>
    </row>
    <row r="15" spans="1:28" x14ac:dyDescent="0.25">
      <c r="A15" s="4">
        <v>12</v>
      </c>
      <c r="B15" s="6">
        <v>19.5</v>
      </c>
      <c r="C15" s="6">
        <v>55.1</v>
      </c>
      <c r="D15" s="6">
        <v>55.1</v>
      </c>
      <c r="E15" s="7">
        <v>77.099999999999994</v>
      </c>
      <c r="G15" s="4">
        <v>12</v>
      </c>
      <c r="H15" s="6">
        <v>18.5</v>
      </c>
      <c r="I15" s="6">
        <v>55.6</v>
      </c>
      <c r="J15" s="6">
        <v>56.3</v>
      </c>
      <c r="K15" s="7">
        <v>74.599999999999994</v>
      </c>
      <c r="L15" s="8"/>
      <c r="M15" s="4">
        <v>12</v>
      </c>
      <c r="N15" s="6">
        <f t="shared" si="2"/>
        <v>1</v>
      </c>
      <c r="O15" s="6">
        <f t="shared" si="3"/>
        <v>0.5</v>
      </c>
      <c r="P15" s="6">
        <f t="shared" si="3"/>
        <v>-0.19999999999999574</v>
      </c>
      <c r="Q15" s="7">
        <f t="shared" si="0"/>
        <v>2.5</v>
      </c>
      <c r="X15" s="4">
        <v>12</v>
      </c>
      <c r="Y15" s="22">
        <f t="shared" si="4"/>
        <v>94.594594594594597</v>
      </c>
      <c r="Z15" s="22">
        <f t="shared" si="5"/>
        <v>99.100719424460436</v>
      </c>
      <c r="AA15" s="22">
        <f t="shared" si="6"/>
        <v>99.644760213143883</v>
      </c>
      <c r="AB15" s="23">
        <f t="shared" si="7"/>
        <v>96.648793565683647</v>
      </c>
    </row>
    <row r="16" spans="1:28" x14ac:dyDescent="0.25">
      <c r="A16" s="4">
        <v>13</v>
      </c>
      <c r="B16" s="6">
        <v>18.899999999999999</v>
      </c>
      <c r="C16" s="6">
        <v>54.2</v>
      </c>
      <c r="D16" s="6">
        <v>54.3</v>
      </c>
      <c r="E16" s="7">
        <v>74.3</v>
      </c>
      <c r="G16" s="4">
        <v>13</v>
      </c>
      <c r="H16" s="6">
        <v>18.100000000000001</v>
      </c>
      <c r="I16" s="6">
        <v>55.2</v>
      </c>
      <c r="J16" s="6">
        <v>56.5</v>
      </c>
      <c r="K16" s="7">
        <v>73.900000000000006</v>
      </c>
      <c r="L16" s="8"/>
      <c r="M16" s="4">
        <v>13</v>
      </c>
      <c r="N16" s="6">
        <f t="shared" si="2"/>
        <v>0.79999999999999716</v>
      </c>
      <c r="O16" s="6">
        <f t="shared" si="3"/>
        <v>0</v>
      </c>
      <c r="P16" s="6">
        <f t="shared" si="3"/>
        <v>-1.2000000000000028</v>
      </c>
      <c r="Q16" s="7">
        <f t="shared" si="0"/>
        <v>0.39999999999999147</v>
      </c>
      <c r="X16" s="4">
        <v>13</v>
      </c>
      <c r="Y16" s="22">
        <f t="shared" si="4"/>
        <v>95.580110497237584</v>
      </c>
      <c r="Z16" s="22">
        <f t="shared" si="5"/>
        <v>100</v>
      </c>
      <c r="AA16" s="22">
        <f t="shared" si="6"/>
        <v>97.876106194690266</v>
      </c>
      <c r="AB16" s="23">
        <f t="shared" si="7"/>
        <v>99.458728010825453</v>
      </c>
    </row>
    <row r="17" spans="1:28" x14ac:dyDescent="0.25">
      <c r="A17" s="4">
        <v>14</v>
      </c>
      <c r="B17" s="6">
        <v>18.100000000000001</v>
      </c>
      <c r="C17" s="6">
        <v>53.9</v>
      </c>
      <c r="D17" s="6">
        <v>53.2</v>
      </c>
      <c r="E17" s="7">
        <v>74.599999999999994</v>
      </c>
      <c r="G17" s="4">
        <v>14</v>
      </c>
      <c r="H17" s="6">
        <v>18</v>
      </c>
      <c r="I17" s="6">
        <v>55</v>
      </c>
      <c r="J17" s="6">
        <v>55.6</v>
      </c>
      <c r="K17" s="7">
        <v>76.400000000000006</v>
      </c>
      <c r="L17" s="8"/>
      <c r="M17" s="4">
        <v>14</v>
      </c>
      <c r="N17" s="6">
        <f t="shared" si="2"/>
        <v>0.10000000000000142</v>
      </c>
      <c r="O17" s="6">
        <f t="shared" si="3"/>
        <v>-0.10000000000000142</v>
      </c>
      <c r="P17" s="6">
        <f t="shared" si="3"/>
        <v>-1.3999999999999986</v>
      </c>
      <c r="Q17" s="7">
        <f t="shared" si="0"/>
        <v>-1.8000000000000114</v>
      </c>
      <c r="X17" s="4">
        <v>14</v>
      </c>
      <c r="Y17" s="22">
        <f t="shared" si="4"/>
        <v>99.444444444444443</v>
      </c>
      <c r="Z17" s="22">
        <f t="shared" si="5"/>
        <v>99.818181818181813</v>
      </c>
      <c r="AA17" s="22">
        <f t="shared" si="6"/>
        <v>97.482014388489205</v>
      </c>
      <c r="AB17" s="23">
        <f t="shared" si="7"/>
        <v>97.643979057591608</v>
      </c>
    </row>
    <row r="18" spans="1:28" x14ac:dyDescent="0.25">
      <c r="A18" s="4">
        <v>15</v>
      </c>
      <c r="B18" s="6">
        <v>18.899999999999999</v>
      </c>
      <c r="C18" s="6">
        <v>53</v>
      </c>
      <c r="D18" s="6">
        <v>54.1</v>
      </c>
      <c r="E18" s="7">
        <v>73.7</v>
      </c>
      <c r="G18" s="4">
        <v>15</v>
      </c>
      <c r="H18" s="6">
        <v>19.2</v>
      </c>
      <c r="I18" s="6">
        <v>55.6</v>
      </c>
      <c r="J18" s="6">
        <v>55</v>
      </c>
      <c r="K18" s="7">
        <v>74.5</v>
      </c>
      <c r="L18" s="8"/>
      <c r="M18" s="4">
        <v>15</v>
      </c>
      <c r="N18" s="6">
        <f t="shared" si="2"/>
        <v>-0.30000000000000071</v>
      </c>
      <c r="O18" s="6">
        <f t="shared" si="3"/>
        <v>-1.6000000000000014</v>
      </c>
      <c r="P18" s="6">
        <f t="shared" si="3"/>
        <v>0.10000000000000142</v>
      </c>
      <c r="Q18" s="7">
        <f t="shared" si="0"/>
        <v>-0.79999999999999716</v>
      </c>
      <c r="X18" s="4">
        <v>15</v>
      </c>
      <c r="Y18" s="22">
        <f t="shared" si="4"/>
        <v>98.4375</v>
      </c>
      <c r="Z18" s="22">
        <f t="shared" si="5"/>
        <v>97.122302158273385</v>
      </c>
      <c r="AA18" s="22">
        <f t="shared" si="6"/>
        <v>99.818181818181813</v>
      </c>
      <c r="AB18" s="23">
        <f t="shared" si="7"/>
        <v>98.926174496644293</v>
      </c>
    </row>
    <row r="19" spans="1:28" x14ac:dyDescent="0.25">
      <c r="A19" s="4">
        <v>16</v>
      </c>
      <c r="B19" s="6">
        <v>18.2</v>
      </c>
      <c r="C19" s="6">
        <v>54.1</v>
      </c>
      <c r="D19" s="6">
        <v>55.1</v>
      </c>
      <c r="E19" s="7">
        <v>75.7</v>
      </c>
      <c r="G19" s="4">
        <v>16</v>
      </c>
      <c r="H19" s="6">
        <v>18.100000000000001</v>
      </c>
      <c r="I19" s="6">
        <v>55.5</v>
      </c>
      <c r="J19" s="6">
        <v>54</v>
      </c>
      <c r="K19" s="7">
        <v>76.2</v>
      </c>
      <c r="L19" s="8"/>
      <c r="M19" s="4">
        <v>16</v>
      </c>
      <c r="N19" s="6">
        <f t="shared" si="2"/>
        <v>9.9999999999997868E-2</v>
      </c>
      <c r="O19" s="6">
        <f t="shared" si="3"/>
        <v>-0.39999999999999858</v>
      </c>
      <c r="P19" s="6">
        <f t="shared" si="3"/>
        <v>2.1000000000000014</v>
      </c>
      <c r="Q19" s="7">
        <f t="shared" si="0"/>
        <v>-0.5</v>
      </c>
      <c r="X19" s="4">
        <v>16</v>
      </c>
      <c r="Y19" s="22">
        <f t="shared" si="4"/>
        <v>99.44751381215471</v>
      </c>
      <c r="Z19" s="22">
        <f t="shared" si="5"/>
        <v>99.27927927927928</v>
      </c>
      <c r="AA19" s="22">
        <f t="shared" si="6"/>
        <v>96.111111111111114</v>
      </c>
      <c r="AB19" s="23">
        <f t="shared" si="7"/>
        <v>99.343832020997382</v>
      </c>
    </row>
    <row r="20" spans="1:28" x14ac:dyDescent="0.25">
      <c r="A20" s="4">
        <v>17</v>
      </c>
      <c r="B20" s="6">
        <v>18.100000000000001</v>
      </c>
      <c r="C20" s="6">
        <v>53.1</v>
      </c>
      <c r="D20" s="6">
        <v>54.2</v>
      </c>
      <c r="E20" s="7">
        <v>75.599999999999994</v>
      </c>
      <c r="G20" s="4">
        <v>17</v>
      </c>
      <c r="H20" s="6">
        <v>18</v>
      </c>
      <c r="I20" s="6">
        <v>54.9</v>
      </c>
      <c r="J20" s="6">
        <v>55.3</v>
      </c>
      <c r="K20" s="7">
        <v>75.099999999999994</v>
      </c>
      <c r="L20" s="8"/>
      <c r="M20" s="4">
        <v>17</v>
      </c>
      <c r="N20" s="6">
        <f t="shared" si="2"/>
        <v>0.10000000000000142</v>
      </c>
      <c r="O20" s="6">
        <f t="shared" si="3"/>
        <v>-0.79999999999999716</v>
      </c>
      <c r="P20" s="6">
        <f t="shared" si="3"/>
        <v>-9.9999999999994316E-2</v>
      </c>
      <c r="Q20" s="7">
        <f t="shared" ref="Q20:Q28" si="8">E20-K20</f>
        <v>0.5</v>
      </c>
      <c r="X20" s="4">
        <v>17</v>
      </c>
      <c r="Y20" s="22">
        <f t="shared" si="4"/>
        <v>99.444444444444443</v>
      </c>
      <c r="Z20" s="22">
        <f t="shared" si="5"/>
        <v>98.54280510018215</v>
      </c>
      <c r="AA20" s="22">
        <f t="shared" si="6"/>
        <v>99.81916817359857</v>
      </c>
      <c r="AB20" s="23">
        <f t="shared" si="7"/>
        <v>99.334221038615183</v>
      </c>
    </row>
    <row r="21" spans="1:28" x14ac:dyDescent="0.25">
      <c r="A21" s="4">
        <v>18</v>
      </c>
      <c r="B21" s="6">
        <v>17.899999999999999</v>
      </c>
      <c r="C21" s="6">
        <v>53.2</v>
      </c>
      <c r="D21" s="6">
        <v>54.2</v>
      </c>
      <c r="E21" s="7">
        <v>77</v>
      </c>
      <c r="G21" s="4">
        <v>18</v>
      </c>
      <c r="H21" s="6">
        <v>18.3</v>
      </c>
      <c r="I21" s="6">
        <v>55.9</v>
      </c>
      <c r="J21" s="6">
        <v>55.2</v>
      </c>
      <c r="K21" s="7">
        <v>74.599999999999994</v>
      </c>
      <c r="L21" s="8"/>
      <c r="M21" s="4">
        <v>18</v>
      </c>
      <c r="N21" s="6">
        <f t="shared" si="2"/>
        <v>-0.40000000000000213</v>
      </c>
      <c r="O21" s="6">
        <f t="shared" si="3"/>
        <v>-1.6999999999999957</v>
      </c>
      <c r="P21" s="6">
        <f t="shared" si="3"/>
        <v>0</v>
      </c>
      <c r="Q21" s="7">
        <f t="shared" si="8"/>
        <v>2.4000000000000057</v>
      </c>
      <c r="X21" s="4">
        <v>18</v>
      </c>
      <c r="Y21" s="22">
        <f t="shared" si="4"/>
        <v>97.814207650273218</v>
      </c>
      <c r="Z21" s="22">
        <f t="shared" si="5"/>
        <v>96.958855098389989</v>
      </c>
      <c r="AA21" s="22">
        <f t="shared" si="6"/>
        <v>100</v>
      </c>
      <c r="AB21" s="23">
        <f t="shared" si="7"/>
        <v>96.782841823056287</v>
      </c>
    </row>
    <row r="22" spans="1:28" x14ac:dyDescent="0.25">
      <c r="A22" s="4">
        <v>19</v>
      </c>
      <c r="B22" s="6">
        <v>18.2</v>
      </c>
      <c r="C22" s="6">
        <v>52.8</v>
      </c>
      <c r="D22" s="6">
        <v>54.1</v>
      </c>
      <c r="E22" s="7">
        <v>74.599999999999994</v>
      </c>
      <c r="G22" s="4">
        <v>19</v>
      </c>
      <c r="H22" s="6">
        <v>18.899999999999999</v>
      </c>
      <c r="I22" s="6">
        <v>55</v>
      </c>
      <c r="J22" s="6">
        <v>55.6</v>
      </c>
      <c r="K22" s="7">
        <v>75.7</v>
      </c>
      <c r="L22" s="8"/>
      <c r="M22" s="4">
        <v>19</v>
      </c>
      <c r="N22" s="6">
        <f t="shared" si="2"/>
        <v>-0.69999999999999929</v>
      </c>
      <c r="O22" s="6">
        <f t="shared" si="3"/>
        <v>-1.2000000000000028</v>
      </c>
      <c r="P22" s="6">
        <f t="shared" si="3"/>
        <v>-0.5</v>
      </c>
      <c r="Q22" s="7">
        <f t="shared" si="8"/>
        <v>-1.1000000000000085</v>
      </c>
      <c r="X22" s="4">
        <v>19</v>
      </c>
      <c r="Y22" s="22">
        <f t="shared" si="4"/>
        <v>96.296296296296305</v>
      </c>
      <c r="Z22" s="22">
        <f t="shared" si="5"/>
        <v>97.818181818181813</v>
      </c>
      <c r="AA22" s="22">
        <f t="shared" si="6"/>
        <v>99.100719424460436</v>
      </c>
      <c r="AB22" s="23">
        <f t="shared" si="7"/>
        <v>98.546895640686913</v>
      </c>
    </row>
    <row r="23" spans="1:28" x14ac:dyDescent="0.25">
      <c r="A23" s="4">
        <v>20</v>
      </c>
      <c r="B23" s="6">
        <v>18</v>
      </c>
      <c r="C23" s="6">
        <v>53.4</v>
      </c>
      <c r="D23" s="6">
        <v>54.4</v>
      </c>
      <c r="E23" s="7">
        <v>75</v>
      </c>
      <c r="G23" s="4">
        <v>20</v>
      </c>
      <c r="H23" s="6">
        <v>18.5</v>
      </c>
      <c r="I23" s="6">
        <v>55.3</v>
      </c>
      <c r="J23" s="6">
        <v>55.2</v>
      </c>
      <c r="K23" s="7">
        <v>75.3</v>
      </c>
      <c r="L23" s="8"/>
      <c r="M23" s="4">
        <v>20</v>
      </c>
      <c r="N23" s="6">
        <f t="shared" si="2"/>
        <v>-0.5</v>
      </c>
      <c r="O23" s="6">
        <f t="shared" si="3"/>
        <v>-0.89999999999999858</v>
      </c>
      <c r="P23" s="6">
        <f t="shared" si="3"/>
        <v>0.19999999999999574</v>
      </c>
      <c r="Q23" s="7">
        <f t="shared" si="8"/>
        <v>-0.29999999999999716</v>
      </c>
      <c r="X23" s="4">
        <v>20</v>
      </c>
      <c r="Y23" s="22">
        <f t="shared" si="4"/>
        <v>97.297297297297291</v>
      </c>
      <c r="Z23" s="22">
        <f t="shared" si="5"/>
        <v>98.372513562386985</v>
      </c>
      <c r="AA23" s="22">
        <f t="shared" si="6"/>
        <v>99.637681159420296</v>
      </c>
      <c r="AB23" s="23">
        <f t="shared" si="7"/>
        <v>99.601593625498012</v>
      </c>
    </row>
    <row r="24" spans="1:28" x14ac:dyDescent="0.25">
      <c r="A24" s="4">
        <v>21</v>
      </c>
      <c r="B24" s="6">
        <v>18.5</v>
      </c>
      <c r="C24" s="6">
        <v>54.2</v>
      </c>
      <c r="D24" s="6">
        <v>54.4</v>
      </c>
      <c r="E24" s="7">
        <v>75.2</v>
      </c>
      <c r="G24" s="4">
        <v>21</v>
      </c>
      <c r="H24" s="6">
        <v>18.899999999999999</v>
      </c>
      <c r="I24" s="6">
        <v>55.1</v>
      </c>
      <c r="J24" s="6">
        <v>55.6</v>
      </c>
      <c r="K24" s="7">
        <v>76</v>
      </c>
      <c r="L24" s="8"/>
      <c r="M24" s="4">
        <v>21</v>
      </c>
      <c r="N24" s="6">
        <f t="shared" si="2"/>
        <v>-0.39999999999999858</v>
      </c>
      <c r="O24" s="6">
        <f t="shared" si="3"/>
        <v>0.10000000000000142</v>
      </c>
      <c r="P24" s="6">
        <f t="shared" si="3"/>
        <v>-0.20000000000000284</v>
      </c>
      <c r="Q24" s="7">
        <f t="shared" si="8"/>
        <v>-0.79999999999999716</v>
      </c>
      <c r="X24" s="4">
        <v>21</v>
      </c>
      <c r="Y24" s="22">
        <f t="shared" si="4"/>
        <v>97.883597883597886</v>
      </c>
      <c r="Z24" s="22">
        <f t="shared" si="5"/>
        <v>99.818511796733205</v>
      </c>
      <c r="AA24" s="22">
        <f t="shared" si="6"/>
        <v>99.640287769784166</v>
      </c>
      <c r="AB24" s="23">
        <f t="shared" si="7"/>
        <v>98.94736842105263</v>
      </c>
    </row>
    <row r="25" spans="1:28" x14ac:dyDescent="0.25">
      <c r="A25" s="4">
        <v>22</v>
      </c>
      <c r="B25" s="6">
        <v>18.100000000000001</v>
      </c>
      <c r="C25" s="6">
        <v>54.1</v>
      </c>
      <c r="D25" s="6">
        <v>54.1</v>
      </c>
      <c r="E25" s="7">
        <v>74.5</v>
      </c>
      <c r="G25" s="4">
        <v>22</v>
      </c>
      <c r="H25" s="6">
        <v>18.5</v>
      </c>
      <c r="I25" s="6">
        <v>55.4</v>
      </c>
      <c r="J25" s="6">
        <v>55</v>
      </c>
      <c r="K25" s="7">
        <v>75</v>
      </c>
      <c r="L25" s="8"/>
      <c r="M25" s="4">
        <v>22</v>
      </c>
      <c r="N25" s="6">
        <f t="shared" si="2"/>
        <v>-0.39999999999999858</v>
      </c>
      <c r="O25" s="6">
        <f t="shared" si="3"/>
        <v>-0.29999999999999716</v>
      </c>
      <c r="P25" s="6">
        <f t="shared" si="3"/>
        <v>0.10000000000000142</v>
      </c>
      <c r="Q25" s="7">
        <f t="shared" si="8"/>
        <v>-0.5</v>
      </c>
      <c r="X25" s="4">
        <v>22</v>
      </c>
      <c r="Y25" s="22">
        <f t="shared" si="4"/>
        <v>97.837837837837839</v>
      </c>
      <c r="Z25" s="22">
        <f t="shared" si="5"/>
        <v>99.458483754512642</v>
      </c>
      <c r="AA25" s="22">
        <f t="shared" si="6"/>
        <v>99.818181818181813</v>
      </c>
      <c r="AB25" s="23">
        <f t="shared" si="7"/>
        <v>99.333333333333329</v>
      </c>
    </row>
    <row r="26" spans="1:28" x14ac:dyDescent="0.25">
      <c r="A26" s="4">
        <v>23</v>
      </c>
      <c r="B26" s="6">
        <v>18.100000000000001</v>
      </c>
      <c r="C26" s="6">
        <v>53.9</v>
      </c>
      <c r="D26" s="6">
        <v>53.4</v>
      </c>
      <c r="E26" s="7">
        <v>75.5</v>
      </c>
      <c r="G26" s="4">
        <v>23</v>
      </c>
      <c r="H26" s="6">
        <v>18.7</v>
      </c>
      <c r="I26" s="6">
        <v>55.6</v>
      </c>
      <c r="J26" s="6">
        <v>55.2</v>
      </c>
      <c r="K26" s="7">
        <v>75.599999999999994</v>
      </c>
      <c r="L26" s="8"/>
      <c r="M26" s="4">
        <v>23</v>
      </c>
      <c r="N26" s="6">
        <f t="shared" si="2"/>
        <v>-0.59999999999999787</v>
      </c>
      <c r="O26" s="6">
        <f t="shared" si="3"/>
        <v>-0.70000000000000284</v>
      </c>
      <c r="P26" s="6">
        <f t="shared" si="3"/>
        <v>-0.80000000000000426</v>
      </c>
      <c r="Q26" s="7">
        <f t="shared" si="8"/>
        <v>-9.9999999999994316E-2</v>
      </c>
      <c r="X26" s="4">
        <v>23</v>
      </c>
      <c r="Y26" s="22">
        <f t="shared" si="4"/>
        <v>96.791443850267385</v>
      </c>
      <c r="Z26" s="22">
        <f t="shared" si="5"/>
        <v>98.741007194244602</v>
      </c>
      <c r="AA26" s="22">
        <f t="shared" si="6"/>
        <v>98.550724637681157</v>
      </c>
      <c r="AB26" s="23">
        <f t="shared" si="7"/>
        <v>99.867724867724874</v>
      </c>
    </row>
    <row r="27" spans="1:28" x14ac:dyDescent="0.25">
      <c r="A27" s="4">
        <v>24</v>
      </c>
      <c r="B27" s="6">
        <v>18.100000000000001</v>
      </c>
      <c r="C27" s="6">
        <v>54.1</v>
      </c>
      <c r="D27" s="6">
        <v>55.1</v>
      </c>
      <c r="E27" s="7">
        <v>75.5</v>
      </c>
      <c r="G27" s="4">
        <v>24</v>
      </c>
      <c r="H27" s="6">
        <v>18</v>
      </c>
      <c r="I27" s="6">
        <v>55.3</v>
      </c>
      <c r="J27" s="6">
        <v>55</v>
      </c>
      <c r="K27" s="7">
        <v>75.900000000000006</v>
      </c>
      <c r="L27" s="8"/>
      <c r="M27" s="4">
        <v>24</v>
      </c>
      <c r="N27" s="6">
        <f t="shared" si="2"/>
        <v>0.10000000000000142</v>
      </c>
      <c r="O27" s="6">
        <f t="shared" si="3"/>
        <v>-0.19999999999999574</v>
      </c>
      <c r="P27" s="6">
        <f t="shared" si="3"/>
        <v>1.1000000000000014</v>
      </c>
      <c r="Q27" s="7">
        <f t="shared" si="8"/>
        <v>-0.40000000000000568</v>
      </c>
      <c r="X27" s="4">
        <v>24</v>
      </c>
      <c r="Y27" s="22">
        <f t="shared" si="4"/>
        <v>99.444444444444443</v>
      </c>
      <c r="Z27" s="22">
        <f t="shared" si="5"/>
        <v>99.638336347197111</v>
      </c>
      <c r="AA27" s="22">
        <f t="shared" si="6"/>
        <v>98</v>
      </c>
      <c r="AB27" s="23">
        <f t="shared" si="7"/>
        <v>99.472990777338595</v>
      </c>
    </row>
    <row r="28" spans="1:28" ht="15.75" thickBot="1" x14ac:dyDescent="0.3">
      <c r="A28" s="5">
        <v>25</v>
      </c>
      <c r="B28" s="14">
        <v>18.5</v>
      </c>
      <c r="C28" s="14">
        <v>54.1</v>
      </c>
      <c r="D28" s="14">
        <v>53.8</v>
      </c>
      <c r="E28" s="15">
        <v>74.599999999999994</v>
      </c>
      <c r="G28" s="5">
        <v>25</v>
      </c>
      <c r="H28" s="14">
        <v>19.399999999999999</v>
      </c>
      <c r="I28" s="14">
        <v>54.9</v>
      </c>
      <c r="J28" s="14">
        <v>55.4</v>
      </c>
      <c r="K28" s="15">
        <v>75.7</v>
      </c>
      <c r="L28" s="8"/>
      <c r="M28" s="5">
        <v>25</v>
      </c>
      <c r="N28" s="14">
        <f t="shared" si="2"/>
        <v>-0.89999999999999858</v>
      </c>
      <c r="O28" s="6">
        <f t="shared" si="3"/>
        <v>0.20000000000000284</v>
      </c>
      <c r="P28" s="6">
        <f t="shared" si="3"/>
        <v>-0.60000000000000142</v>
      </c>
      <c r="Q28" s="15">
        <f t="shared" si="8"/>
        <v>-1.1000000000000085</v>
      </c>
      <c r="X28" s="4">
        <v>25</v>
      </c>
      <c r="Y28" s="22">
        <f t="shared" si="4"/>
        <v>95.360824742268051</v>
      </c>
      <c r="Z28" s="22">
        <f t="shared" si="5"/>
        <v>99.635701275045534</v>
      </c>
      <c r="AA28" s="22">
        <f t="shared" si="6"/>
        <v>98.91696750902527</v>
      </c>
      <c r="AB28" s="23">
        <f t="shared" si="7"/>
        <v>98.546895640686913</v>
      </c>
    </row>
    <row r="29" spans="1:28" ht="15.75" thickBot="1" x14ac:dyDescent="0.3">
      <c r="X29" s="4" t="s">
        <v>13</v>
      </c>
      <c r="Y29" s="24">
        <f>AVERAGE(Y4:Y28)</f>
        <v>97.6255983497323</v>
      </c>
      <c r="Z29" s="24">
        <f t="shared" ref="Z29:AB29" si="9">AVERAGE(Z4:Z28)</f>
        <v>98.901762125350217</v>
      </c>
      <c r="AA29" s="24">
        <f t="shared" si="9"/>
        <v>98.966844359729237</v>
      </c>
      <c r="AB29" s="25">
        <f t="shared" si="9"/>
        <v>98.899996509195574</v>
      </c>
    </row>
    <row r="30" spans="1:28" ht="16.5" thickTop="1" thickBot="1" x14ac:dyDescent="0.3">
      <c r="X30" s="4" t="s">
        <v>14</v>
      </c>
      <c r="Y30" s="26">
        <f>MIN(Y4:Y28)</f>
        <v>91.666666666666671</v>
      </c>
      <c r="Z30" s="26">
        <f t="shared" ref="Z30:AB30" si="10">MIN(Z4:Z28)</f>
        <v>96.958855098389989</v>
      </c>
      <c r="AA30" s="26">
        <f t="shared" si="10"/>
        <v>96.111111111111114</v>
      </c>
      <c r="AB30" s="27">
        <f t="shared" si="10"/>
        <v>96.648793565683647</v>
      </c>
    </row>
    <row r="31" spans="1:28" ht="16.5" thickTop="1" thickBot="1" x14ac:dyDescent="0.3">
      <c r="X31" s="4" t="s">
        <v>15</v>
      </c>
      <c r="Y31" s="26">
        <f>MAX(Y4:Y28)</f>
        <v>100</v>
      </c>
      <c r="Z31" s="26">
        <f t="shared" ref="Z31:AB31" si="11">MAX(Z4:Z28)</f>
        <v>100</v>
      </c>
      <c r="AA31" s="26">
        <f t="shared" si="11"/>
        <v>100</v>
      </c>
      <c r="AB31" s="27">
        <f t="shared" si="11"/>
        <v>100</v>
      </c>
    </row>
    <row r="32" spans="1:28" ht="16.5" thickTop="1" thickBot="1" x14ac:dyDescent="0.3">
      <c r="X32" s="12"/>
      <c r="Y32" s="13"/>
      <c r="Z32" s="13"/>
      <c r="AA32" s="13"/>
      <c r="AB32" s="21"/>
    </row>
  </sheetData>
  <mergeCells count="7">
    <mergeCell ref="X2:AB2"/>
    <mergeCell ref="V10:V11"/>
    <mergeCell ref="V7:V8"/>
    <mergeCell ref="S2:V2"/>
    <mergeCell ref="A2:E2"/>
    <mergeCell ref="G2:K2"/>
    <mergeCell ref="M2:Q2"/>
  </mergeCells>
  <conditionalFormatting sqref="N4:Q28">
    <cfRule type="cellIs" dxfId="5" priority="4" operator="between">
      <formula>-0.5</formula>
      <formula>0.5</formula>
    </cfRule>
    <cfRule type="cellIs" dxfId="4" priority="5" operator="between">
      <formula>-1</formula>
      <formula>1</formula>
    </cfRule>
    <cfRule type="cellIs" dxfId="3" priority="6" operator="notBetween">
      <formula>-1</formula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zoomScale="70" zoomScaleNormal="70" workbookViewId="0">
      <selection activeCell="X30" sqref="X30:AB33"/>
    </sheetView>
  </sheetViews>
  <sheetFormatPr defaultRowHeight="15" x14ac:dyDescent="0.25"/>
  <cols>
    <col min="1" max="1" width="4.5703125" style="3" bestFit="1" customWidth="1"/>
    <col min="2" max="2" width="15.85546875" style="1" bestFit="1" customWidth="1"/>
    <col min="3" max="3" width="11" style="1" bestFit="1" customWidth="1"/>
    <col min="4" max="4" width="11.85546875" style="1" bestFit="1" customWidth="1"/>
    <col min="5" max="5" width="11.5703125" style="1" bestFit="1" customWidth="1"/>
    <col min="6" max="6" width="11.5703125" style="1" customWidth="1"/>
    <col min="7" max="7" width="4.5703125" style="3" bestFit="1" customWidth="1"/>
    <col min="8" max="8" width="15.85546875" style="1" bestFit="1" customWidth="1"/>
    <col min="9" max="9" width="11" style="1" bestFit="1" customWidth="1"/>
    <col min="10" max="10" width="11.85546875" style="1" bestFit="1" customWidth="1"/>
    <col min="11" max="11" width="11.5703125" style="1" bestFit="1" customWidth="1"/>
    <col min="12" max="12" width="11.5703125" style="1" customWidth="1"/>
    <col min="13" max="13" width="4.5703125" style="3" bestFit="1" customWidth="1"/>
    <col min="14" max="14" width="15.85546875" style="1" bestFit="1" customWidth="1"/>
    <col min="15" max="15" width="11" style="1" bestFit="1" customWidth="1"/>
    <col min="16" max="16" width="11.85546875" style="1" bestFit="1" customWidth="1"/>
    <col min="17" max="17" width="11.5703125" style="1" bestFit="1" customWidth="1"/>
    <col min="18" max="23" width="9.140625" style="1"/>
    <col min="24" max="24" width="6" style="1" bestFit="1" customWidth="1"/>
    <col min="25" max="25" width="13.85546875" style="1" customWidth="1"/>
    <col min="26" max="26" width="12.5703125" style="1" customWidth="1"/>
    <col min="27" max="27" width="12" style="1" customWidth="1"/>
    <col min="28" max="28" width="10.5703125" style="1" customWidth="1"/>
    <col min="29" max="16384" width="9.140625" style="1"/>
  </cols>
  <sheetData>
    <row r="1" spans="1:28" x14ac:dyDescent="0.25">
      <c r="A1" s="33" t="s">
        <v>17</v>
      </c>
      <c r="B1" s="33"/>
      <c r="C1" s="33"/>
      <c r="D1" s="33" t="s">
        <v>19</v>
      </c>
      <c r="E1" s="33"/>
    </row>
    <row r="2" spans="1:28" ht="15.75" thickBot="1" x14ac:dyDescent="0.3"/>
    <row r="3" spans="1:28" s="3" customFormat="1" x14ac:dyDescent="0.25">
      <c r="A3" s="28" t="s">
        <v>4</v>
      </c>
      <c r="B3" s="29"/>
      <c r="C3" s="29"/>
      <c r="D3" s="29"/>
      <c r="E3" s="30"/>
      <c r="G3" s="28" t="s">
        <v>5</v>
      </c>
      <c r="H3" s="29"/>
      <c r="I3" s="29"/>
      <c r="J3" s="29"/>
      <c r="K3" s="30"/>
      <c r="M3" s="28" t="s">
        <v>6</v>
      </c>
      <c r="N3" s="29"/>
      <c r="O3" s="29"/>
      <c r="P3" s="29"/>
      <c r="Q3" s="30"/>
      <c r="S3" s="28" t="s">
        <v>11</v>
      </c>
      <c r="T3" s="29"/>
      <c r="U3" s="29"/>
      <c r="V3" s="30"/>
      <c r="X3" s="28" t="s">
        <v>12</v>
      </c>
      <c r="Y3" s="29"/>
      <c r="Z3" s="29"/>
      <c r="AA3" s="29"/>
      <c r="AB3" s="30"/>
    </row>
    <row r="4" spans="1:28" s="19" customFormat="1" ht="30" x14ac:dyDescent="0.25">
      <c r="A4" s="17"/>
      <c r="B4" s="16" t="s">
        <v>16</v>
      </c>
      <c r="C4" s="16" t="s">
        <v>1</v>
      </c>
      <c r="D4" s="16" t="s">
        <v>2</v>
      </c>
      <c r="E4" s="18" t="s">
        <v>0</v>
      </c>
      <c r="G4" s="17"/>
      <c r="H4" s="16" t="s">
        <v>16</v>
      </c>
      <c r="I4" s="16" t="s">
        <v>1</v>
      </c>
      <c r="J4" s="16" t="s">
        <v>2</v>
      </c>
      <c r="K4" s="18" t="s">
        <v>0</v>
      </c>
      <c r="M4" s="17"/>
      <c r="N4" s="16" t="s">
        <v>16</v>
      </c>
      <c r="O4" s="16" t="s">
        <v>1</v>
      </c>
      <c r="P4" s="16" t="s">
        <v>2</v>
      </c>
      <c r="Q4" s="18" t="s">
        <v>0</v>
      </c>
      <c r="S4" s="17" t="s">
        <v>7</v>
      </c>
      <c r="T4" s="16" t="s">
        <v>8</v>
      </c>
      <c r="U4" s="16" t="s">
        <v>9</v>
      </c>
      <c r="V4" s="18" t="s">
        <v>10</v>
      </c>
      <c r="X4" s="17"/>
      <c r="Y4" s="16" t="s">
        <v>16</v>
      </c>
      <c r="Z4" s="16" t="s">
        <v>1</v>
      </c>
      <c r="AA4" s="16" t="s">
        <v>2</v>
      </c>
      <c r="AB4" s="18" t="s">
        <v>0</v>
      </c>
    </row>
    <row r="5" spans="1:28" x14ac:dyDescent="0.25">
      <c r="A5" s="4">
        <v>1</v>
      </c>
      <c r="B5" s="6">
        <v>71.599999999999994</v>
      </c>
      <c r="C5" s="6">
        <v>51.9</v>
      </c>
      <c r="D5" s="6">
        <v>50.8</v>
      </c>
      <c r="E5" s="7">
        <v>18.100000000000001</v>
      </c>
      <c r="G5" s="4">
        <v>1</v>
      </c>
      <c r="H5" s="6">
        <v>72.900000000000006</v>
      </c>
      <c r="I5" s="6">
        <v>50.9</v>
      </c>
      <c r="J5" s="6">
        <v>51</v>
      </c>
      <c r="K5" s="7">
        <v>18.5</v>
      </c>
      <c r="L5" s="8"/>
      <c r="M5" s="4">
        <v>1</v>
      </c>
      <c r="N5" s="6">
        <f>B5-H5</f>
        <v>-1.3000000000000114</v>
      </c>
      <c r="O5" s="6">
        <f t="shared" ref="O5:Q20" si="0">C5-I5</f>
        <v>1</v>
      </c>
      <c r="P5" s="6">
        <f t="shared" si="0"/>
        <v>-0.20000000000000284</v>
      </c>
      <c r="Q5" s="7">
        <f t="shared" si="0"/>
        <v>-0.39999999999999858</v>
      </c>
      <c r="S5" s="9"/>
      <c r="T5" s="10"/>
      <c r="U5" s="10"/>
      <c r="V5" s="11"/>
      <c r="X5" s="4">
        <v>1</v>
      </c>
      <c r="Y5" s="22">
        <f>100-((ABS(N5)/H5)*100)</f>
        <v>98.216735253772271</v>
      </c>
      <c r="Z5" s="22">
        <f t="shared" ref="Z5:AB20" si="1">100-((ABS(O5)/I5)*100)</f>
        <v>98.035363457760312</v>
      </c>
      <c r="AA5" s="22">
        <f t="shared" si="1"/>
        <v>99.607843137254903</v>
      </c>
      <c r="AB5" s="23">
        <f t="shared" si="1"/>
        <v>97.837837837837839</v>
      </c>
    </row>
    <row r="6" spans="1:28" x14ac:dyDescent="0.25">
      <c r="A6" s="4">
        <v>2</v>
      </c>
      <c r="B6" s="6">
        <v>72</v>
      </c>
      <c r="C6" s="6">
        <v>51.1</v>
      </c>
      <c r="D6" s="6">
        <v>50</v>
      </c>
      <c r="E6" s="7">
        <v>17.8</v>
      </c>
      <c r="G6" s="4">
        <v>2</v>
      </c>
      <c r="H6" s="6">
        <v>71.900000000000006</v>
      </c>
      <c r="I6" s="6">
        <v>50.9</v>
      </c>
      <c r="J6" s="6">
        <v>51.3</v>
      </c>
      <c r="K6" s="7">
        <v>18</v>
      </c>
      <c r="L6" s="8"/>
      <c r="M6" s="4">
        <v>2</v>
      </c>
      <c r="N6" s="6">
        <f t="shared" ref="N6:Q29" si="2">B6-H6</f>
        <v>9.9999999999994316E-2</v>
      </c>
      <c r="O6" s="6">
        <f t="shared" si="0"/>
        <v>0.20000000000000284</v>
      </c>
      <c r="P6" s="6">
        <f t="shared" si="0"/>
        <v>-1.2999999999999972</v>
      </c>
      <c r="Q6" s="7">
        <f t="shared" si="0"/>
        <v>-0.19999999999999929</v>
      </c>
      <c r="S6" s="9">
        <v>-0.5</v>
      </c>
      <c r="T6" s="10">
        <v>0.5</v>
      </c>
      <c r="U6" s="10">
        <f>COUNTIFS(N5:Q29,"&gt;=-0.5",N5:Q29,"&lt;=0.5")</f>
        <v>75</v>
      </c>
      <c r="V6" s="2">
        <f>SUM(U6)</f>
        <v>75</v>
      </c>
      <c r="X6" s="4">
        <v>2</v>
      </c>
      <c r="Y6" s="22">
        <f t="shared" ref="Y6:AB29" si="3">100-((ABS(N6)/H6)*100)</f>
        <v>99.860917941585541</v>
      </c>
      <c r="Z6" s="22">
        <f t="shared" si="1"/>
        <v>99.607072691552062</v>
      </c>
      <c r="AA6" s="22">
        <f t="shared" si="1"/>
        <v>97.465886939571149</v>
      </c>
      <c r="AB6" s="23">
        <f t="shared" si="1"/>
        <v>98.888888888888886</v>
      </c>
    </row>
    <row r="7" spans="1:28" x14ac:dyDescent="0.25">
      <c r="A7" s="4">
        <v>3</v>
      </c>
      <c r="B7" s="6">
        <v>73.599999999999994</v>
      </c>
      <c r="C7" s="6">
        <v>50.4</v>
      </c>
      <c r="D7" s="6">
        <v>49.9</v>
      </c>
      <c r="E7" s="7">
        <v>17.600000000000001</v>
      </c>
      <c r="G7" s="4">
        <v>3</v>
      </c>
      <c r="H7" s="6">
        <v>73.8</v>
      </c>
      <c r="I7" s="6">
        <v>50.7</v>
      </c>
      <c r="J7" s="6">
        <v>51</v>
      </c>
      <c r="K7" s="7">
        <v>17.399999999999999</v>
      </c>
      <c r="L7" s="8"/>
      <c r="M7" s="4">
        <v>3</v>
      </c>
      <c r="N7" s="6">
        <f t="shared" si="2"/>
        <v>-0.20000000000000284</v>
      </c>
      <c r="O7" s="6">
        <f t="shared" si="0"/>
        <v>-0.30000000000000426</v>
      </c>
      <c r="P7" s="6">
        <f t="shared" si="0"/>
        <v>-1.1000000000000014</v>
      </c>
      <c r="Q7" s="7">
        <f t="shared" si="0"/>
        <v>0.20000000000000284</v>
      </c>
      <c r="S7" s="9"/>
      <c r="T7" s="10"/>
      <c r="U7" s="10"/>
      <c r="V7" s="11"/>
      <c r="X7" s="4">
        <v>3</v>
      </c>
      <c r="Y7" s="22">
        <f t="shared" si="3"/>
        <v>99.728997289972895</v>
      </c>
      <c r="Z7" s="22">
        <f t="shared" si="1"/>
        <v>99.408284023668628</v>
      </c>
      <c r="AA7" s="22">
        <f t="shared" si="1"/>
        <v>97.843137254901961</v>
      </c>
      <c r="AB7" s="23">
        <f t="shared" si="1"/>
        <v>98.850574712643663</v>
      </c>
    </row>
    <row r="8" spans="1:28" x14ac:dyDescent="0.25">
      <c r="A8" s="4">
        <v>4</v>
      </c>
      <c r="B8" s="6">
        <v>71.8</v>
      </c>
      <c r="C8" s="6">
        <v>51.2</v>
      </c>
      <c r="D8" s="6">
        <v>50.1</v>
      </c>
      <c r="E8" s="7">
        <v>18.5</v>
      </c>
      <c r="G8" s="4">
        <v>4</v>
      </c>
      <c r="H8" s="6">
        <v>72.599999999999994</v>
      </c>
      <c r="I8" s="6">
        <v>51</v>
      </c>
      <c r="J8" s="6">
        <v>50.3</v>
      </c>
      <c r="K8" s="7">
        <v>19</v>
      </c>
      <c r="L8" s="8"/>
      <c r="M8" s="4">
        <v>4</v>
      </c>
      <c r="N8" s="6">
        <f t="shared" si="2"/>
        <v>-0.79999999999999716</v>
      </c>
      <c r="O8" s="6">
        <f t="shared" si="0"/>
        <v>0.20000000000000284</v>
      </c>
      <c r="P8" s="6">
        <f t="shared" si="0"/>
        <v>-0.19999999999999574</v>
      </c>
      <c r="Q8" s="7">
        <f t="shared" si="0"/>
        <v>-0.5</v>
      </c>
      <c r="S8" s="9">
        <v>-1</v>
      </c>
      <c r="T8" s="10">
        <v>-0.6</v>
      </c>
      <c r="U8" s="10">
        <f>COUNTIFS(N5:Q29,"&gt;=-1",N5:Q29,"&lt;-0.5")</f>
        <v>14</v>
      </c>
      <c r="V8" s="32">
        <f>SUM(U8:U9)</f>
        <v>18</v>
      </c>
      <c r="X8" s="4">
        <v>4</v>
      </c>
      <c r="Y8" s="22">
        <f t="shared" si="3"/>
        <v>98.898071625344357</v>
      </c>
      <c r="Z8" s="22">
        <f t="shared" si="1"/>
        <v>99.607843137254903</v>
      </c>
      <c r="AA8" s="22">
        <f t="shared" si="1"/>
        <v>99.602385685884698</v>
      </c>
      <c r="AB8" s="23">
        <f t="shared" si="1"/>
        <v>97.368421052631575</v>
      </c>
    </row>
    <row r="9" spans="1:28" x14ac:dyDescent="0.25">
      <c r="A9" s="4">
        <v>5</v>
      </c>
      <c r="B9" s="6">
        <v>71.8</v>
      </c>
      <c r="C9" s="6">
        <v>50.8</v>
      </c>
      <c r="D9" s="6">
        <v>51.1</v>
      </c>
      <c r="E9" s="7">
        <v>18.100000000000001</v>
      </c>
      <c r="G9" s="4">
        <v>5</v>
      </c>
      <c r="H9" s="6">
        <v>71.900000000000006</v>
      </c>
      <c r="I9" s="6">
        <v>50.9</v>
      </c>
      <c r="J9" s="6">
        <v>51</v>
      </c>
      <c r="K9" s="7">
        <v>17.600000000000001</v>
      </c>
      <c r="L9" s="8"/>
      <c r="M9" s="4">
        <v>5</v>
      </c>
      <c r="N9" s="6">
        <f t="shared" si="2"/>
        <v>-0.10000000000000853</v>
      </c>
      <c r="O9" s="6">
        <f t="shared" si="0"/>
        <v>-0.10000000000000142</v>
      </c>
      <c r="P9" s="6">
        <f t="shared" si="0"/>
        <v>0.10000000000000142</v>
      </c>
      <c r="Q9" s="7">
        <f t="shared" si="0"/>
        <v>0.5</v>
      </c>
      <c r="S9" s="9">
        <v>0.6</v>
      </c>
      <c r="T9" s="10">
        <v>1</v>
      </c>
      <c r="U9" s="10">
        <f>COUNTIFS(N5:Q29,"&gt;0.5",N5:Q29,"&lt;=1")</f>
        <v>4</v>
      </c>
      <c r="V9" s="32"/>
      <c r="X9" s="4">
        <v>5</v>
      </c>
      <c r="Y9" s="22">
        <f t="shared" si="3"/>
        <v>99.860917941585527</v>
      </c>
      <c r="Z9" s="22">
        <f t="shared" si="1"/>
        <v>99.803536345776024</v>
      </c>
      <c r="AA9" s="22">
        <f t="shared" si="1"/>
        <v>99.803921568627445</v>
      </c>
      <c r="AB9" s="23">
        <f t="shared" si="1"/>
        <v>97.159090909090907</v>
      </c>
    </row>
    <row r="10" spans="1:28" x14ac:dyDescent="0.25">
      <c r="A10" s="4">
        <v>6</v>
      </c>
      <c r="B10" s="6">
        <v>72.8</v>
      </c>
      <c r="C10" s="6">
        <v>51</v>
      </c>
      <c r="D10" s="6">
        <v>50.2</v>
      </c>
      <c r="E10" s="7">
        <v>18.100000000000001</v>
      </c>
      <c r="G10" s="4">
        <v>6</v>
      </c>
      <c r="H10" s="6">
        <v>73.099999999999994</v>
      </c>
      <c r="I10" s="6">
        <v>51.1</v>
      </c>
      <c r="J10" s="6">
        <v>51</v>
      </c>
      <c r="K10" s="7">
        <v>18.2</v>
      </c>
      <c r="L10" s="8"/>
      <c r="M10" s="4">
        <v>6</v>
      </c>
      <c r="N10" s="6">
        <f t="shared" si="2"/>
        <v>-0.29999999999999716</v>
      </c>
      <c r="O10" s="6">
        <f t="shared" si="0"/>
        <v>-0.10000000000000142</v>
      </c>
      <c r="P10" s="6">
        <f t="shared" si="0"/>
        <v>-0.79999999999999716</v>
      </c>
      <c r="Q10" s="7">
        <f t="shared" si="0"/>
        <v>-9.9999999999997868E-2</v>
      </c>
      <c r="S10" s="9"/>
      <c r="T10" s="10"/>
      <c r="U10" s="10"/>
      <c r="V10" s="11"/>
      <c r="X10" s="4">
        <v>6</v>
      </c>
      <c r="Y10" s="22">
        <f t="shared" si="3"/>
        <v>99.589603283173744</v>
      </c>
      <c r="Z10" s="22">
        <f t="shared" si="1"/>
        <v>99.80430528375733</v>
      </c>
      <c r="AA10" s="22">
        <f t="shared" si="1"/>
        <v>98.431372549019613</v>
      </c>
      <c r="AB10" s="23">
        <f t="shared" si="1"/>
        <v>99.45054945054946</v>
      </c>
    </row>
    <row r="11" spans="1:28" x14ac:dyDescent="0.25">
      <c r="A11" s="4">
        <v>7</v>
      </c>
      <c r="B11" s="6">
        <v>72</v>
      </c>
      <c r="C11" s="6">
        <v>51.1</v>
      </c>
      <c r="D11" s="6">
        <v>49.8</v>
      </c>
      <c r="E11" s="7">
        <v>18.100000000000001</v>
      </c>
      <c r="G11" s="4">
        <v>7</v>
      </c>
      <c r="H11" s="6">
        <v>72.5</v>
      </c>
      <c r="I11" s="6">
        <v>51.1</v>
      </c>
      <c r="J11" s="6">
        <v>50.9</v>
      </c>
      <c r="K11" s="7">
        <v>18</v>
      </c>
      <c r="L11" s="8"/>
      <c r="M11" s="4">
        <v>7</v>
      </c>
      <c r="N11" s="6">
        <f t="shared" si="2"/>
        <v>-0.5</v>
      </c>
      <c r="O11" s="6">
        <f t="shared" si="0"/>
        <v>0</v>
      </c>
      <c r="P11" s="6">
        <f t="shared" si="0"/>
        <v>-1.1000000000000014</v>
      </c>
      <c r="Q11" s="7">
        <f t="shared" si="0"/>
        <v>0.10000000000000142</v>
      </c>
      <c r="S11" s="9"/>
      <c r="T11" s="10">
        <v>-1.1000000000000001</v>
      </c>
      <c r="U11" s="10">
        <f>COUNTIF(N5:Q29,"&lt;-1")</f>
        <v>7</v>
      </c>
      <c r="V11" s="31">
        <f>SUM(U11:U12)</f>
        <v>7</v>
      </c>
      <c r="X11" s="4">
        <v>7</v>
      </c>
      <c r="Y11" s="22">
        <f t="shared" si="3"/>
        <v>99.310344827586206</v>
      </c>
      <c r="Z11" s="22">
        <f t="shared" si="1"/>
        <v>100</v>
      </c>
      <c r="AA11" s="22">
        <f t="shared" si="1"/>
        <v>97.83889980353635</v>
      </c>
      <c r="AB11" s="23">
        <f t="shared" si="1"/>
        <v>99.444444444444443</v>
      </c>
    </row>
    <row r="12" spans="1:28" x14ac:dyDescent="0.25">
      <c r="A12" s="4">
        <v>8</v>
      </c>
      <c r="B12" s="6">
        <v>72.5</v>
      </c>
      <c r="C12" s="6">
        <v>50.6</v>
      </c>
      <c r="D12" s="6">
        <v>51</v>
      </c>
      <c r="E12" s="7">
        <v>17.3</v>
      </c>
      <c r="G12" s="4">
        <v>8</v>
      </c>
      <c r="H12" s="6">
        <v>72.400000000000006</v>
      </c>
      <c r="I12" s="6">
        <v>51</v>
      </c>
      <c r="J12" s="6">
        <v>51</v>
      </c>
      <c r="K12" s="7">
        <v>17.899999999999999</v>
      </c>
      <c r="L12" s="8"/>
      <c r="M12" s="4">
        <v>8</v>
      </c>
      <c r="N12" s="6">
        <f t="shared" si="2"/>
        <v>9.9999999999994316E-2</v>
      </c>
      <c r="O12" s="6">
        <f t="shared" si="0"/>
        <v>-0.39999999999999858</v>
      </c>
      <c r="P12" s="6">
        <f t="shared" si="0"/>
        <v>0</v>
      </c>
      <c r="Q12" s="7">
        <f t="shared" si="0"/>
        <v>-0.59999999999999787</v>
      </c>
      <c r="S12" s="9">
        <v>1.1000000000000001</v>
      </c>
      <c r="T12" s="10"/>
      <c r="U12" s="10">
        <f>COUNTIF(N5:Q29,"&gt;1")</f>
        <v>0</v>
      </c>
      <c r="V12" s="31"/>
      <c r="X12" s="4">
        <v>8</v>
      </c>
      <c r="Y12" s="22">
        <f t="shared" si="3"/>
        <v>99.861878453038685</v>
      </c>
      <c r="Z12" s="22">
        <f t="shared" si="1"/>
        <v>99.215686274509807</v>
      </c>
      <c r="AA12" s="22">
        <f t="shared" si="1"/>
        <v>100</v>
      </c>
      <c r="AB12" s="23">
        <f t="shared" si="1"/>
        <v>96.648044692737443</v>
      </c>
    </row>
    <row r="13" spans="1:28" x14ac:dyDescent="0.25">
      <c r="A13" s="4">
        <v>9</v>
      </c>
      <c r="B13" s="6">
        <v>72</v>
      </c>
      <c r="C13" s="6">
        <v>51</v>
      </c>
      <c r="D13" s="6">
        <v>50.8</v>
      </c>
      <c r="E13" s="7">
        <v>19.100000000000001</v>
      </c>
      <c r="G13" s="4">
        <v>9</v>
      </c>
      <c r="H13" s="6">
        <v>72.099999999999994</v>
      </c>
      <c r="I13" s="6">
        <v>51</v>
      </c>
      <c r="J13" s="6">
        <v>51</v>
      </c>
      <c r="K13" s="7">
        <v>18.2</v>
      </c>
      <c r="L13" s="8"/>
      <c r="M13" s="4">
        <v>9</v>
      </c>
      <c r="N13" s="6">
        <f t="shared" si="2"/>
        <v>-9.9999999999994316E-2</v>
      </c>
      <c r="O13" s="6">
        <f t="shared" si="0"/>
        <v>0</v>
      </c>
      <c r="P13" s="6">
        <f t="shared" si="0"/>
        <v>-0.20000000000000284</v>
      </c>
      <c r="Q13" s="7">
        <f t="shared" si="0"/>
        <v>0.90000000000000213</v>
      </c>
      <c r="S13" s="9"/>
      <c r="T13" s="10"/>
      <c r="U13" s="10"/>
      <c r="V13" s="11"/>
      <c r="X13" s="4">
        <v>9</v>
      </c>
      <c r="Y13" s="22">
        <f t="shared" si="3"/>
        <v>99.861303744798903</v>
      </c>
      <c r="Z13" s="22">
        <f t="shared" si="1"/>
        <v>100</v>
      </c>
      <c r="AA13" s="22">
        <f t="shared" si="1"/>
        <v>99.607843137254903</v>
      </c>
      <c r="AB13" s="23">
        <f t="shared" si="1"/>
        <v>95.054945054945037</v>
      </c>
    </row>
    <row r="14" spans="1:28" ht="15.75" thickBot="1" x14ac:dyDescent="0.3">
      <c r="A14" s="4">
        <v>10</v>
      </c>
      <c r="B14" s="6">
        <v>72.7</v>
      </c>
      <c r="C14" s="6">
        <v>50.8</v>
      </c>
      <c r="D14" s="6">
        <v>50.4</v>
      </c>
      <c r="E14" s="7">
        <v>17.399999999999999</v>
      </c>
      <c r="G14" s="4">
        <v>10</v>
      </c>
      <c r="H14" s="6">
        <v>73</v>
      </c>
      <c r="I14" s="6">
        <v>51</v>
      </c>
      <c r="J14" s="6">
        <v>51.7</v>
      </c>
      <c r="K14" s="7">
        <v>17.600000000000001</v>
      </c>
      <c r="L14" s="8"/>
      <c r="M14" s="4">
        <v>10</v>
      </c>
      <c r="N14" s="6">
        <f t="shared" si="2"/>
        <v>-0.29999999999999716</v>
      </c>
      <c r="O14" s="6">
        <f t="shared" si="0"/>
        <v>-0.20000000000000284</v>
      </c>
      <c r="P14" s="6">
        <f t="shared" si="0"/>
        <v>-1.3000000000000043</v>
      </c>
      <c r="Q14" s="7">
        <f t="shared" si="0"/>
        <v>-0.20000000000000284</v>
      </c>
      <c r="S14" s="9"/>
      <c r="T14" s="10"/>
      <c r="U14" s="10"/>
      <c r="V14" s="20">
        <f>SUM(V6:V12)</f>
        <v>100</v>
      </c>
      <c r="X14" s="4">
        <v>10</v>
      </c>
      <c r="Y14" s="22">
        <f t="shared" si="3"/>
        <v>99.589041095890408</v>
      </c>
      <c r="Z14" s="22">
        <f t="shared" si="1"/>
        <v>99.607843137254903</v>
      </c>
      <c r="AA14" s="22">
        <f t="shared" si="1"/>
        <v>97.485493230174072</v>
      </c>
      <c r="AB14" s="23">
        <f t="shared" si="1"/>
        <v>98.863636363636346</v>
      </c>
    </row>
    <row r="15" spans="1:28" ht="16.5" thickTop="1" thickBot="1" x14ac:dyDescent="0.3">
      <c r="A15" s="4">
        <v>11</v>
      </c>
      <c r="B15" s="6">
        <v>72.900000000000006</v>
      </c>
      <c r="C15" s="6">
        <v>51.3</v>
      </c>
      <c r="D15" s="6">
        <v>51</v>
      </c>
      <c r="E15" s="7">
        <v>17.399999999999999</v>
      </c>
      <c r="G15" s="4">
        <v>11</v>
      </c>
      <c r="H15" s="6">
        <v>73.5</v>
      </c>
      <c r="I15" s="6">
        <v>51.1</v>
      </c>
      <c r="J15" s="6">
        <v>51</v>
      </c>
      <c r="K15" s="7">
        <v>17.2</v>
      </c>
      <c r="L15" s="8"/>
      <c r="M15" s="4">
        <v>11</v>
      </c>
      <c r="N15" s="6">
        <f t="shared" si="2"/>
        <v>-0.59999999999999432</v>
      </c>
      <c r="O15" s="6">
        <f t="shared" si="0"/>
        <v>0.19999999999999574</v>
      </c>
      <c r="P15" s="6">
        <f t="shared" si="0"/>
        <v>0</v>
      </c>
      <c r="Q15" s="7">
        <f t="shared" si="0"/>
        <v>0.19999999999999929</v>
      </c>
      <c r="S15" s="12"/>
      <c r="T15" s="13"/>
      <c r="U15" s="13"/>
      <c r="V15" s="21"/>
      <c r="X15" s="4">
        <v>11</v>
      </c>
      <c r="Y15" s="22">
        <f t="shared" si="3"/>
        <v>99.183673469387756</v>
      </c>
      <c r="Z15" s="22">
        <f t="shared" si="1"/>
        <v>99.608610567514688</v>
      </c>
      <c r="AA15" s="22">
        <f t="shared" si="1"/>
        <v>100</v>
      </c>
      <c r="AB15" s="23">
        <f t="shared" si="1"/>
        <v>98.83720930232559</v>
      </c>
    </row>
    <row r="16" spans="1:28" x14ac:dyDescent="0.25">
      <c r="A16" s="4">
        <v>12</v>
      </c>
      <c r="B16" s="6">
        <v>71.8</v>
      </c>
      <c r="C16" s="6">
        <v>51.3</v>
      </c>
      <c r="D16" s="6">
        <v>51.1</v>
      </c>
      <c r="E16" s="7">
        <v>17.7</v>
      </c>
      <c r="G16" s="4">
        <v>12</v>
      </c>
      <c r="H16" s="6">
        <v>72.7</v>
      </c>
      <c r="I16" s="6">
        <v>51.4</v>
      </c>
      <c r="J16" s="6">
        <v>51.1</v>
      </c>
      <c r="K16" s="7">
        <v>18</v>
      </c>
      <c r="L16" s="8"/>
      <c r="M16" s="4">
        <v>12</v>
      </c>
      <c r="N16" s="6">
        <f t="shared" si="2"/>
        <v>-0.90000000000000568</v>
      </c>
      <c r="O16" s="6">
        <f t="shared" si="0"/>
        <v>-0.10000000000000142</v>
      </c>
      <c r="P16" s="6">
        <f t="shared" si="0"/>
        <v>0</v>
      </c>
      <c r="Q16" s="7">
        <f t="shared" si="0"/>
        <v>-0.30000000000000071</v>
      </c>
      <c r="X16" s="4">
        <v>12</v>
      </c>
      <c r="Y16" s="22">
        <f t="shared" si="3"/>
        <v>98.762035763411276</v>
      </c>
      <c r="Z16" s="22">
        <f t="shared" si="1"/>
        <v>99.805447470817114</v>
      </c>
      <c r="AA16" s="22">
        <f t="shared" si="1"/>
        <v>100</v>
      </c>
      <c r="AB16" s="23">
        <f t="shared" si="1"/>
        <v>98.333333333333329</v>
      </c>
    </row>
    <row r="17" spans="1:28" x14ac:dyDescent="0.25">
      <c r="A17" s="4">
        <v>13</v>
      </c>
      <c r="B17" s="6">
        <v>72.3</v>
      </c>
      <c r="C17" s="6">
        <v>50.6</v>
      </c>
      <c r="D17" s="6">
        <v>51.1</v>
      </c>
      <c r="E17" s="7">
        <v>17.399999999999999</v>
      </c>
      <c r="G17" s="4">
        <v>13</v>
      </c>
      <c r="H17" s="6">
        <v>72.5</v>
      </c>
      <c r="I17" s="6">
        <v>51.3</v>
      </c>
      <c r="J17" s="6">
        <v>51.3</v>
      </c>
      <c r="K17" s="7">
        <v>18.2</v>
      </c>
      <c r="L17" s="8"/>
      <c r="M17" s="4">
        <v>13</v>
      </c>
      <c r="N17" s="6">
        <f t="shared" si="2"/>
        <v>-0.20000000000000284</v>
      </c>
      <c r="O17" s="6">
        <f t="shared" si="0"/>
        <v>-0.69999999999999574</v>
      </c>
      <c r="P17" s="6">
        <f t="shared" si="0"/>
        <v>-0.19999999999999574</v>
      </c>
      <c r="Q17" s="7">
        <f t="shared" si="0"/>
        <v>-0.80000000000000071</v>
      </c>
      <c r="X17" s="4">
        <v>13</v>
      </c>
      <c r="Y17" s="22">
        <f t="shared" si="3"/>
        <v>99.724137931034477</v>
      </c>
      <c r="Z17" s="22">
        <f t="shared" si="1"/>
        <v>98.635477582846008</v>
      </c>
      <c r="AA17" s="22">
        <f t="shared" si="1"/>
        <v>99.610136452241719</v>
      </c>
      <c r="AB17" s="23">
        <f t="shared" si="1"/>
        <v>95.604395604395606</v>
      </c>
    </row>
    <row r="18" spans="1:28" x14ac:dyDescent="0.25">
      <c r="A18" s="4">
        <v>14</v>
      </c>
      <c r="B18" s="6">
        <v>72.3</v>
      </c>
      <c r="C18" s="6">
        <v>50.4</v>
      </c>
      <c r="D18" s="6">
        <v>50.8</v>
      </c>
      <c r="E18" s="7">
        <v>18.100000000000001</v>
      </c>
      <c r="G18" s="4">
        <v>14</v>
      </c>
      <c r="H18" s="6">
        <v>72.7</v>
      </c>
      <c r="I18" s="6">
        <v>50.6</v>
      </c>
      <c r="J18" s="6">
        <v>50.6</v>
      </c>
      <c r="K18" s="7">
        <v>18.2</v>
      </c>
      <c r="L18" s="8"/>
      <c r="M18" s="4">
        <v>14</v>
      </c>
      <c r="N18" s="6">
        <f t="shared" si="2"/>
        <v>-0.40000000000000568</v>
      </c>
      <c r="O18" s="6">
        <f t="shared" si="0"/>
        <v>-0.20000000000000284</v>
      </c>
      <c r="P18" s="6">
        <f t="shared" si="0"/>
        <v>0.19999999999999574</v>
      </c>
      <c r="Q18" s="7">
        <f t="shared" si="0"/>
        <v>-9.9999999999997868E-2</v>
      </c>
      <c r="X18" s="4">
        <v>14</v>
      </c>
      <c r="Y18" s="22">
        <f t="shared" si="3"/>
        <v>99.449793672627223</v>
      </c>
      <c r="Z18" s="22">
        <f t="shared" si="1"/>
        <v>99.604743083003953</v>
      </c>
      <c r="AA18" s="22">
        <f t="shared" si="1"/>
        <v>99.604743083003967</v>
      </c>
      <c r="AB18" s="23">
        <f t="shared" si="1"/>
        <v>99.45054945054946</v>
      </c>
    </row>
    <row r="19" spans="1:28" x14ac:dyDescent="0.25">
      <c r="A19" s="4">
        <v>15</v>
      </c>
      <c r="B19" s="6">
        <v>71.599999999999994</v>
      </c>
      <c r="C19" s="6">
        <v>51.3</v>
      </c>
      <c r="D19" s="6">
        <v>50.9</v>
      </c>
      <c r="E19" s="7">
        <v>17.7</v>
      </c>
      <c r="G19" s="4">
        <v>15</v>
      </c>
      <c r="H19" s="6">
        <v>72</v>
      </c>
      <c r="I19" s="6">
        <v>51.5</v>
      </c>
      <c r="J19" s="6">
        <v>51.3</v>
      </c>
      <c r="K19" s="7">
        <v>18.600000000000001</v>
      </c>
      <c r="L19" s="8"/>
      <c r="M19" s="4">
        <v>15</v>
      </c>
      <c r="N19" s="6">
        <f t="shared" si="2"/>
        <v>-0.40000000000000568</v>
      </c>
      <c r="O19" s="6">
        <f t="shared" si="0"/>
        <v>-0.20000000000000284</v>
      </c>
      <c r="P19" s="6">
        <f t="shared" si="0"/>
        <v>-0.39999999999999858</v>
      </c>
      <c r="Q19" s="7">
        <f t="shared" si="0"/>
        <v>-0.90000000000000213</v>
      </c>
      <c r="X19" s="4">
        <v>15</v>
      </c>
      <c r="Y19" s="22">
        <f t="shared" si="3"/>
        <v>99.444444444444443</v>
      </c>
      <c r="Z19" s="22">
        <f t="shared" si="1"/>
        <v>99.611650485436883</v>
      </c>
      <c r="AA19" s="22">
        <f t="shared" si="1"/>
        <v>99.220272904483437</v>
      </c>
      <c r="AB19" s="23">
        <f t="shared" si="1"/>
        <v>95.161290322580641</v>
      </c>
    </row>
    <row r="20" spans="1:28" x14ac:dyDescent="0.25">
      <c r="A20" s="4">
        <v>16</v>
      </c>
      <c r="B20" s="6">
        <v>71.8</v>
      </c>
      <c r="C20" s="6">
        <v>50.8</v>
      </c>
      <c r="D20" s="6">
        <v>50.8</v>
      </c>
      <c r="E20" s="7">
        <v>18.100000000000001</v>
      </c>
      <c r="G20" s="4">
        <v>16</v>
      </c>
      <c r="H20" s="6">
        <v>72.3</v>
      </c>
      <c r="I20" s="6">
        <v>51.1</v>
      </c>
      <c r="J20" s="6">
        <v>51.3</v>
      </c>
      <c r="K20" s="7">
        <v>18.3</v>
      </c>
      <c r="L20" s="8"/>
      <c r="M20" s="4">
        <v>16</v>
      </c>
      <c r="N20" s="6">
        <f t="shared" si="2"/>
        <v>-0.5</v>
      </c>
      <c r="O20" s="6">
        <f t="shared" si="0"/>
        <v>-0.30000000000000426</v>
      </c>
      <c r="P20" s="6">
        <f t="shared" si="0"/>
        <v>-0.5</v>
      </c>
      <c r="Q20" s="7">
        <f t="shared" si="0"/>
        <v>-0.19999999999999929</v>
      </c>
      <c r="X20" s="4">
        <v>16</v>
      </c>
      <c r="Y20" s="22">
        <f t="shared" si="3"/>
        <v>99.30843706777317</v>
      </c>
      <c r="Z20" s="22">
        <f t="shared" si="1"/>
        <v>99.412915851272004</v>
      </c>
      <c r="AA20" s="22">
        <f t="shared" si="1"/>
        <v>99.025341130604289</v>
      </c>
      <c r="AB20" s="23">
        <f t="shared" si="1"/>
        <v>98.907103825136616</v>
      </c>
    </row>
    <row r="21" spans="1:28" x14ac:dyDescent="0.25">
      <c r="A21" s="4">
        <v>17</v>
      </c>
      <c r="B21" s="6">
        <v>72.099999999999994</v>
      </c>
      <c r="C21" s="6">
        <v>51.7</v>
      </c>
      <c r="D21" s="6">
        <v>49.9</v>
      </c>
      <c r="E21" s="7">
        <v>18.5</v>
      </c>
      <c r="G21" s="4">
        <v>17</v>
      </c>
      <c r="H21" s="6">
        <v>72.5</v>
      </c>
      <c r="I21" s="6">
        <v>51.1</v>
      </c>
      <c r="J21" s="6">
        <v>51</v>
      </c>
      <c r="K21" s="7">
        <v>19</v>
      </c>
      <c r="L21" s="8"/>
      <c r="M21" s="4">
        <v>17</v>
      </c>
      <c r="N21" s="6">
        <f t="shared" si="2"/>
        <v>-0.40000000000000568</v>
      </c>
      <c r="O21" s="6">
        <f t="shared" si="2"/>
        <v>0.60000000000000142</v>
      </c>
      <c r="P21" s="6">
        <f t="shared" si="2"/>
        <v>-1.1000000000000014</v>
      </c>
      <c r="Q21" s="7">
        <f t="shared" si="2"/>
        <v>-0.5</v>
      </c>
      <c r="X21" s="4">
        <v>17</v>
      </c>
      <c r="Y21" s="22">
        <f t="shared" si="3"/>
        <v>99.448275862068954</v>
      </c>
      <c r="Z21" s="22">
        <f t="shared" si="3"/>
        <v>98.825831702544022</v>
      </c>
      <c r="AA21" s="22">
        <f t="shared" si="3"/>
        <v>97.843137254901961</v>
      </c>
      <c r="AB21" s="23">
        <f t="shared" si="3"/>
        <v>97.368421052631575</v>
      </c>
    </row>
    <row r="22" spans="1:28" x14ac:dyDescent="0.25">
      <c r="A22" s="4">
        <v>18</v>
      </c>
      <c r="B22" s="6">
        <v>72.7</v>
      </c>
      <c r="C22" s="6">
        <v>51.1</v>
      </c>
      <c r="D22" s="6">
        <v>50.3</v>
      </c>
      <c r="E22" s="7">
        <v>17.399999999999999</v>
      </c>
      <c r="G22" s="4">
        <v>18</v>
      </c>
      <c r="H22" s="6">
        <v>72.400000000000006</v>
      </c>
      <c r="I22" s="6">
        <v>51.5</v>
      </c>
      <c r="J22" s="6">
        <v>50.9</v>
      </c>
      <c r="K22" s="7">
        <v>17.7</v>
      </c>
      <c r="L22" s="8"/>
      <c r="M22" s="4">
        <v>18</v>
      </c>
      <c r="N22" s="6">
        <f t="shared" si="2"/>
        <v>0.29999999999999716</v>
      </c>
      <c r="O22" s="6">
        <f t="shared" si="2"/>
        <v>-0.39999999999999858</v>
      </c>
      <c r="P22" s="6">
        <f t="shared" si="2"/>
        <v>-0.60000000000000142</v>
      </c>
      <c r="Q22" s="7">
        <f t="shared" si="2"/>
        <v>-0.30000000000000071</v>
      </c>
      <c r="X22" s="4">
        <v>18</v>
      </c>
      <c r="Y22" s="22">
        <f t="shared" si="3"/>
        <v>99.585635359116026</v>
      </c>
      <c r="Z22" s="22">
        <f t="shared" si="3"/>
        <v>99.223300970873794</v>
      </c>
      <c r="AA22" s="22">
        <f t="shared" si="3"/>
        <v>98.821218074656187</v>
      </c>
      <c r="AB22" s="23">
        <f t="shared" si="3"/>
        <v>98.305084745762713</v>
      </c>
    </row>
    <row r="23" spans="1:28" x14ac:dyDescent="0.25">
      <c r="A23" s="4">
        <v>19</v>
      </c>
      <c r="B23" s="6">
        <v>72.099999999999994</v>
      </c>
      <c r="C23" s="6">
        <v>51.7</v>
      </c>
      <c r="D23" s="6">
        <v>51</v>
      </c>
      <c r="E23" s="7">
        <v>18.5</v>
      </c>
      <c r="G23" s="4">
        <v>19</v>
      </c>
      <c r="H23" s="6">
        <v>72.599999999999994</v>
      </c>
      <c r="I23" s="6">
        <v>51.5</v>
      </c>
      <c r="J23" s="6">
        <v>51.1</v>
      </c>
      <c r="K23" s="7">
        <v>18.5</v>
      </c>
      <c r="L23" s="8"/>
      <c r="M23" s="4">
        <v>19</v>
      </c>
      <c r="N23" s="6">
        <f t="shared" si="2"/>
        <v>-0.5</v>
      </c>
      <c r="O23" s="6">
        <f t="shared" si="2"/>
        <v>0.20000000000000284</v>
      </c>
      <c r="P23" s="6">
        <f t="shared" si="2"/>
        <v>-0.10000000000000142</v>
      </c>
      <c r="Q23" s="7">
        <f t="shared" si="2"/>
        <v>0</v>
      </c>
      <c r="X23" s="4">
        <v>19</v>
      </c>
      <c r="Y23" s="22">
        <f t="shared" si="3"/>
        <v>99.311294765840216</v>
      </c>
      <c r="Z23" s="22">
        <f t="shared" si="3"/>
        <v>99.611650485436883</v>
      </c>
      <c r="AA23" s="22">
        <f t="shared" si="3"/>
        <v>99.80430528375733</v>
      </c>
      <c r="AB23" s="23">
        <f t="shared" si="3"/>
        <v>100</v>
      </c>
    </row>
    <row r="24" spans="1:28" x14ac:dyDescent="0.25">
      <c r="A24" s="4">
        <v>20</v>
      </c>
      <c r="B24" s="6">
        <v>72.8</v>
      </c>
      <c r="C24" s="6">
        <v>51</v>
      </c>
      <c r="D24" s="6">
        <v>51</v>
      </c>
      <c r="E24" s="7">
        <v>17.899999999999999</v>
      </c>
      <c r="G24" s="4">
        <v>20</v>
      </c>
      <c r="H24" s="6">
        <v>73</v>
      </c>
      <c r="I24" s="6">
        <v>51</v>
      </c>
      <c r="J24" s="6">
        <v>51.6</v>
      </c>
      <c r="K24" s="7">
        <v>18</v>
      </c>
      <c r="L24" s="8"/>
      <c r="M24" s="4">
        <v>20</v>
      </c>
      <c r="N24" s="6">
        <f t="shared" si="2"/>
        <v>-0.20000000000000284</v>
      </c>
      <c r="O24" s="6">
        <f t="shared" si="2"/>
        <v>0</v>
      </c>
      <c r="P24" s="6">
        <f t="shared" si="2"/>
        <v>-0.60000000000000142</v>
      </c>
      <c r="Q24" s="7">
        <f t="shared" si="2"/>
        <v>-0.10000000000000142</v>
      </c>
      <c r="X24" s="4">
        <v>20</v>
      </c>
      <c r="Y24" s="22">
        <f t="shared" si="3"/>
        <v>99.726027397260268</v>
      </c>
      <c r="Z24" s="22">
        <f t="shared" si="3"/>
        <v>100</v>
      </c>
      <c r="AA24" s="22">
        <f t="shared" si="3"/>
        <v>98.837209302325576</v>
      </c>
      <c r="AB24" s="23">
        <f t="shared" si="3"/>
        <v>99.444444444444443</v>
      </c>
    </row>
    <row r="25" spans="1:28" x14ac:dyDescent="0.25">
      <c r="A25" s="4">
        <v>21</v>
      </c>
      <c r="B25" s="6">
        <v>71.8</v>
      </c>
      <c r="C25" s="6">
        <v>51</v>
      </c>
      <c r="D25" s="6">
        <v>50.4</v>
      </c>
      <c r="E25" s="7">
        <v>18.8</v>
      </c>
      <c r="G25" s="4">
        <v>21</v>
      </c>
      <c r="H25" s="6">
        <v>72.2</v>
      </c>
      <c r="I25" s="6">
        <v>50.9</v>
      </c>
      <c r="J25" s="6">
        <v>51.2</v>
      </c>
      <c r="K25" s="7">
        <v>18.100000000000001</v>
      </c>
      <c r="L25" s="8"/>
      <c r="M25" s="4">
        <v>21</v>
      </c>
      <c r="N25" s="6">
        <f t="shared" si="2"/>
        <v>-0.40000000000000568</v>
      </c>
      <c r="O25" s="6">
        <f t="shared" si="2"/>
        <v>0.10000000000000142</v>
      </c>
      <c r="P25" s="6">
        <f t="shared" si="2"/>
        <v>-0.80000000000000426</v>
      </c>
      <c r="Q25" s="7">
        <f t="shared" si="2"/>
        <v>0.69999999999999929</v>
      </c>
      <c r="X25" s="4">
        <v>21</v>
      </c>
      <c r="Y25" s="22">
        <f t="shared" si="3"/>
        <v>99.445983379501371</v>
      </c>
      <c r="Z25" s="22">
        <f t="shared" si="3"/>
        <v>99.803536345776024</v>
      </c>
      <c r="AA25" s="22">
        <f t="shared" si="3"/>
        <v>98.437499999999986</v>
      </c>
      <c r="AB25" s="23">
        <f t="shared" si="3"/>
        <v>96.132596685082873</v>
      </c>
    </row>
    <row r="26" spans="1:28" x14ac:dyDescent="0.25">
      <c r="A26" s="4">
        <v>22</v>
      </c>
      <c r="B26" s="6">
        <v>72.8</v>
      </c>
      <c r="C26" s="6">
        <v>50.6</v>
      </c>
      <c r="D26" s="6">
        <v>51.6</v>
      </c>
      <c r="E26" s="7">
        <v>18.399999999999999</v>
      </c>
      <c r="G26" s="4">
        <v>22</v>
      </c>
      <c r="H26" s="6">
        <v>73</v>
      </c>
      <c r="I26" s="6">
        <v>51.3</v>
      </c>
      <c r="J26" s="6">
        <v>51.2</v>
      </c>
      <c r="K26" s="7">
        <v>18.100000000000001</v>
      </c>
      <c r="L26" s="8"/>
      <c r="M26" s="4">
        <v>22</v>
      </c>
      <c r="N26" s="6">
        <f t="shared" si="2"/>
        <v>-0.20000000000000284</v>
      </c>
      <c r="O26" s="6">
        <f t="shared" si="2"/>
        <v>-0.69999999999999574</v>
      </c>
      <c r="P26" s="6">
        <f t="shared" si="2"/>
        <v>0.39999999999999858</v>
      </c>
      <c r="Q26" s="7">
        <f t="shared" si="2"/>
        <v>0.29999999999999716</v>
      </c>
      <c r="X26" s="4">
        <v>22</v>
      </c>
      <c r="Y26" s="22">
        <f t="shared" si="3"/>
        <v>99.726027397260268</v>
      </c>
      <c r="Z26" s="22">
        <f t="shared" si="3"/>
        <v>98.635477582846008</v>
      </c>
      <c r="AA26" s="22">
        <f t="shared" si="3"/>
        <v>99.21875</v>
      </c>
      <c r="AB26" s="23">
        <f t="shared" si="3"/>
        <v>98.342541436464103</v>
      </c>
    </row>
    <row r="27" spans="1:28" x14ac:dyDescent="0.25">
      <c r="A27" s="4">
        <v>23</v>
      </c>
      <c r="B27" s="6">
        <v>72.3</v>
      </c>
      <c r="C27" s="6">
        <v>50.8</v>
      </c>
      <c r="D27" s="6">
        <v>50.8</v>
      </c>
      <c r="E27" s="7">
        <v>17.8</v>
      </c>
      <c r="G27" s="4">
        <v>23</v>
      </c>
      <c r="H27" s="6">
        <v>73.099999999999994</v>
      </c>
      <c r="I27" s="6">
        <v>50.9</v>
      </c>
      <c r="J27" s="6">
        <v>50.7</v>
      </c>
      <c r="K27" s="7">
        <v>18.2</v>
      </c>
      <c r="L27" s="8"/>
      <c r="M27" s="4">
        <v>23</v>
      </c>
      <c r="N27" s="6">
        <f t="shared" si="2"/>
        <v>-0.79999999999999716</v>
      </c>
      <c r="O27" s="6">
        <f t="shared" si="2"/>
        <v>-0.10000000000000142</v>
      </c>
      <c r="P27" s="6">
        <f t="shared" si="2"/>
        <v>9.9999999999994316E-2</v>
      </c>
      <c r="Q27" s="7">
        <f t="shared" si="2"/>
        <v>-0.39999999999999858</v>
      </c>
      <c r="X27" s="4">
        <v>23</v>
      </c>
      <c r="Y27" s="22">
        <f t="shared" si="3"/>
        <v>98.905608755129961</v>
      </c>
      <c r="Z27" s="22">
        <f t="shared" si="3"/>
        <v>99.803536345776024</v>
      </c>
      <c r="AA27" s="22">
        <f t="shared" si="3"/>
        <v>99.80276134122289</v>
      </c>
      <c r="AB27" s="23">
        <f t="shared" si="3"/>
        <v>97.80219780219781</v>
      </c>
    </row>
    <row r="28" spans="1:28" x14ac:dyDescent="0.25">
      <c r="A28" s="4">
        <v>24</v>
      </c>
      <c r="B28" s="6">
        <v>72</v>
      </c>
      <c r="C28" s="6">
        <v>50.2</v>
      </c>
      <c r="D28" s="6">
        <v>50.9</v>
      </c>
      <c r="E28" s="7">
        <v>17.899999999999999</v>
      </c>
      <c r="G28" s="4">
        <v>24</v>
      </c>
      <c r="H28" s="6">
        <v>73</v>
      </c>
      <c r="I28" s="6">
        <v>50.3</v>
      </c>
      <c r="J28" s="6">
        <v>52</v>
      </c>
      <c r="K28" s="7">
        <v>18.2</v>
      </c>
      <c r="L28" s="8"/>
      <c r="M28" s="4">
        <v>24</v>
      </c>
      <c r="N28" s="6">
        <f t="shared" si="2"/>
        <v>-1</v>
      </c>
      <c r="O28" s="6">
        <f t="shared" si="2"/>
        <v>-9.9999999999994316E-2</v>
      </c>
      <c r="P28" s="6">
        <f t="shared" si="2"/>
        <v>-1.1000000000000014</v>
      </c>
      <c r="Q28" s="7">
        <f t="shared" si="2"/>
        <v>-0.30000000000000071</v>
      </c>
      <c r="X28" s="4">
        <v>24</v>
      </c>
      <c r="Y28" s="22">
        <f t="shared" si="3"/>
        <v>98.630136986301366</v>
      </c>
      <c r="Z28" s="22">
        <f t="shared" si="3"/>
        <v>99.801192842942356</v>
      </c>
      <c r="AA28" s="22">
        <f t="shared" si="3"/>
        <v>97.884615384615387</v>
      </c>
      <c r="AB28" s="23">
        <f t="shared" si="3"/>
        <v>98.35164835164835</v>
      </c>
    </row>
    <row r="29" spans="1:28" ht="15.75" thickBot="1" x14ac:dyDescent="0.3">
      <c r="A29" s="5">
        <v>25</v>
      </c>
      <c r="B29" s="14">
        <v>73.5</v>
      </c>
      <c r="C29" s="14">
        <v>50.4</v>
      </c>
      <c r="D29" s="14">
        <v>50.9</v>
      </c>
      <c r="E29" s="15">
        <v>18.5</v>
      </c>
      <c r="G29" s="5">
        <v>25</v>
      </c>
      <c r="H29" s="14">
        <v>73.400000000000006</v>
      </c>
      <c r="I29" s="14">
        <v>50.5</v>
      </c>
      <c r="J29" s="14">
        <v>51</v>
      </c>
      <c r="K29" s="15">
        <v>18.2</v>
      </c>
      <c r="L29" s="8"/>
      <c r="M29" s="5">
        <v>25</v>
      </c>
      <c r="N29" s="14">
        <f t="shared" si="2"/>
        <v>9.9999999999994316E-2</v>
      </c>
      <c r="O29" s="14">
        <f t="shared" si="2"/>
        <v>-0.10000000000000142</v>
      </c>
      <c r="P29" s="14">
        <f t="shared" si="2"/>
        <v>-0.10000000000000142</v>
      </c>
      <c r="Q29" s="15">
        <f t="shared" si="2"/>
        <v>0.30000000000000071</v>
      </c>
      <c r="X29" s="4">
        <v>25</v>
      </c>
      <c r="Y29" s="22">
        <f t="shared" si="3"/>
        <v>99.863760217983653</v>
      </c>
      <c r="Z29" s="22">
        <f t="shared" si="3"/>
        <v>99.801980198019805</v>
      </c>
      <c r="AA29" s="22">
        <f t="shared" si="3"/>
        <v>99.803921568627445</v>
      </c>
      <c r="AB29" s="23">
        <f t="shared" si="3"/>
        <v>98.35164835164835</v>
      </c>
    </row>
    <row r="30" spans="1:28" ht="15.75" thickBot="1" x14ac:dyDescent="0.3">
      <c r="X30" s="4" t="s">
        <v>13</v>
      </c>
      <c r="Y30" s="24">
        <f>AVERAGE(Y5:Y29)</f>
        <v>99.411723357035541</v>
      </c>
      <c r="Z30" s="24">
        <f t="shared" ref="Z30:AB30" si="4">AVERAGE(Z5:Z29)</f>
        <v>99.491011434665594</v>
      </c>
      <c r="AA30" s="24">
        <f t="shared" si="4"/>
        <v>99.024027803466595</v>
      </c>
      <c r="AB30" s="25">
        <f t="shared" si="4"/>
        <v>97.998355924624278</v>
      </c>
    </row>
    <row r="31" spans="1:28" ht="16.5" thickTop="1" thickBot="1" x14ac:dyDescent="0.3">
      <c r="X31" s="4" t="s">
        <v>14</v>
      </c>
      <c r="Y31" s="26">
        <f>MIN(Y5:Y29)</f>
        <v>98.216735253772271</v>
      </c>
      <c r="Z31" s="26">
        <f t="shared" ref="Z31:AB31" si="5">MIN(Z5:Z29)</f>
        <v>98.035363457760312</v>
      </c>
      <c r="AA31" s="26">
        <f t="shared" si="5"/>
        <v>97.465886939571149</v>
      </c>
      <c r="AB31" s="27">
        <f t="shared" si="5"/>
        <v>95.054945054945037</v>
      </c>
    </row>
    <row r="32" spans="1:28" ht="16.5" thickTop="1" thickBot="1" x14ac:dyDescent="0.3">
      <c r="X32" s="4" t="s">
        <v>15</v>
      </c>
      <c r="Y32" s="26">
        <f>MAX(Y5:Y29)</f>
        <v>99.863760217983653</v>
      </c>
      <c r="Z32" s="26">
        <f t="shared" ref="Z32:AB32" si="6">MAX(Z5:Z29)</f>
        <v>100</v>
      </c>
      <c r="AA32" s="26">
        <f t="shared" si="6"/>
        <v>100</v>
      </c>
      <c r="AB32" s="27">
        <f t="shared" si="6"/>
        <v>100</v>
      </c>
    </row>
    <row r="33" spans="24:28" ht="16.5" thickTop="1" thickBot="1" x14ac:dyDescent="0.3">
      <c r="X33" s="12"/>
      <c r="Y33" s="13"/>
      <c r="Z33" s="13"/>
      <c r="AA33" s="13"/>
      <c r="AB33" s="21"/>
    </row>
  </sheetData>
  <mergeCells count="9">
    <mergeCell ref="V11:V12"/>
    <mergeCell ref="A1:C1"/>
    <mergeCell ref="D1:E1"/>
    <mergeCell ref="A3:E3"/>
    <mergeCell ref="G3:K3"/>
    <mergeCell ref="M3:Q3"/>
    <mergeCell ref="S3:V3"/>
    <mergeCell ref="X3:AB3"/>
    <mergeCell ref="V8:V9"/>
  </mergeCells>
  <conditionalFormatting sqref="N5:Q29">
    <cfRule type="cellIs" dxfId="2" priority="1" operator="between">
      <formula>-0.5</formula>
      <formula>0.5</formula>
    </cfRule>
    <cfRule type="cellIs" dxfId="1" priority="2" operator="between">
      <formula>-1</formula>
      <formula>1</formula>
    </cfRule>
    <cfRule type="cellIs" dxfId="0" priority="3" operator="notBetween">
      <formula>-1</formula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A5" zoomScale="70" zoomScaleNormal="70" workbookViewId="0">
      <selection activeCell="R18" sqref="R18"/>
    </sheetView>
  </sheetViews>
  <sheetFormatPr defaultRowHeight="15" x14ac:dyDescent="0.25"/>
  <sheetData>
    <row r="1" spans="1:12" x14ac:dyDescent="0.25">
      <c r="A1" s="33" t="s">
        <v>18</v>
      </c>
      <c r="B1" s="33"/>
      <c r="C1" s="33"/>
      <c r="D1" s="33" t="s">
        <v>19</v>
      </c>
      <c r="E1" s="33"/>
      <c r="F1" s="1"/>
      <c r="G1" s="3"/>
      <c r="H1" s="1"/>
      <c r="I1" s="1"/>
      <c r="J1" s="1"/>
      <c r="K1" s="1"/>
      <c r="L1" s="1"/>
    </row>
    <row r="2" spans="1:12" ht="15.75" thickBot="1" x14ac:dyDescent="0.3">
      <c r="A2" s="3"/>
      <c r="B2" s="1"/>
      <c r="C2" s="1"/>
      <c r="D2" s="1"/>
      <c r="E2" s="1"/>
      <c r="F2" s="1"/>
      <c r="G2" s="3"/>
      <c r="H2" s="1"/>
      <c r="I2" s="1"/>
      <c r="J2" s="1"/>
      <c r="K2" s="1"/>
      <c r="L2" s="1"/>
    </row>
    <row r="3" spans="1:12" x14ac:dyDescent="0.25">
      <c r="A3" s="28" t="s">
        <v>4</v>
      </c>
      <c r="B3" s="29"/>
      <c r="C3" s="29"/>
      <c r="D3" s="29"/>
      <c r="E3" s="30"/>
      <c r="F3" s="3"/>
      <c r="G3" s="28" t="s">
        <v>5</v>
      </c>
      <c r="H3" s="29"/>
      <c r="I3" s="29"/>
      <c r="J3" s="29"/>
      <c r="K3" s="30"/>
      <c r="L3" s="3"/>
    </row>
    <row r="4" spans="1:12" ht="45" x14ac:dyDescent="0.25">
      <c r="A4" s="17"/>
      <c r="B4" s="16" t="s">
        <v>16</v>
      </c>
      <c r="C4" s="16" t="s">
        <v>1</v>
      </c>
      <c r="D4" s="16" t="s">
        <v>2</v>
      </c>
      <c r="E4" s="18" t="s">
        <v>0</v>
      </c>
      <c r="F4" s="19"/>
      <c r="G4" s="17"/>
      <c r="H4" s="16" t="s">
        <v>16</v>
      </c>
      <c r="I4" s="16" t="s">
        <v>1</v>
      </c>
      <c r="J4" s="16" t="s">
        <v>2</v>
      </c>
      <c r="K4" s="18" t="s">
        <v>0</v>
      </c>
      <c r="L4" s="19"/>
    </row>
    <row r="5" spans="1:12" x14ac:dyDescent="0.25">
      <c r="A5" s="4">
        <v>1</v>
      </c>
      <c r="B5" s="6">
        <v>72.7</v>
      </c>
      <c r="C5" s="6">
        <v>49.9</v>
      </c>
      <c r="D5" s="6">
        <v>49.9</v>
      </c>
      <c r="E5" s="7">
        <v>17.399999999999999</v>
      </c>
      <c r="F5" s="1"/>
      <c r="G5" s="4">
        <v>1</v>
      </c>
      <c r="H5" s="6">
        <v>72.2</v>
      </c>
      <c r="I5" s="6">
        <v>51.5</v>
      </c>
      <c r="J5" s="6">
        <v>50.2</v>
      </c>
      <c r="K5" s="7">
        <v>18.2</v>
      </c>
      <c r="L5" s="8"/>
    </row>
    <row r="6" spans="1:12" x14ac:dyDescent="0.25">
      <c r="A6" s="4">
        <v>2</v>
      </c>
      <c r="B6" s="6">
        <v>72</v>
      </c>
      <c r="C6" s="6">
        <v>50.6</v>
      </c>
      <c r="D6" s="6">
        <v>50.1</v>
      </c>
      <c r="E6" s="7">
        <v>17.8</v>
      </c>
      <c r="F6" s="1"/>
      <c r="G6" s="4">
        <v>2</v>
      </c>
      <c r="H6" s="6">
        <v>72.5</v>
      </c>
      <c r="I6" s="6">
        <v>50.7</v>
      </c>
      <c r="J6" s="6">
        <v>50.2</v>
      </c>
      <c r="K6" s="7">
        <v>18.100000000000001</v>
      </c>
      <c r="L6" s="8"/>
    </row>
    <row r="7" spans="1:12" x14ac:dyDescent="0.25">
      <c r="A7" s="4">
        <v>3</v>
      </c>
      <c r="B7" s="6">
        <v>72.7</v>
      </c>
      <c r="C7" s="6">
        <v>49.9</v>
      </c>
      <c r="D7" s="6">
        <v>49.3</v>
      </c>
      <c r="E7" s="7">
        <v>18.100000000000001</v>
      </c>
      <c r="F7" s="1"/>
      <c r="G7" s="4">
        <v>3</v>
      </c>
      <c r="H7" s="6">
        <v>72.2</v>
      </c>
      <c r="I7" s="6">
        <v>50.5</v>
      </c>
      <c r="J7" s="6">
        <v>50.1</v>
      </c>
      <c r="K7" s="7">
        <v>18</v>
      </c>
      <c r="L7" s="8"/>
    </row>
    <row r="8" spans="1:12" x14ac:dyDescent="0.25">
      <c r="A8" s="4">
        <v>4</v>
      </c>
      <c r="B8" s="6">
        <v>72.099999999999994</v>
      </c>
      <c r="C8" s="6">
        <v>50.4</v>
      </c>
      <c r="D8" s="6">
        <v>50.4</v>
      </c>
      <c r="E8" s="7">
        <v>18.100000000000001</v>
      </c>
      <c r="F8" s="1"/>
      <c r="G8" s="4">
        <v>4</v>
      </c>
      <c r="H8" s="6">
        <v>72.2</v>
      </c>
      <c r="I8" s="6">
        <v>51.1</v>
      </c>
      <c r="J8" s="6">
        <v>50.4</v>
      </c>
      <c r="K8" s="7">
        <v>18.100000000000001</v>
      </c>
      <c r="L8" s="8"/>
    </row>
    <row r="9" spans="1:12" x14ac:dyDescent="0.25">
      <c r="A9" s="4">
        <v>5</v>
      </c>
      <c r="B9" s="6">
        <v>72.099999999999994</v>
      </c>
      <c r="C9" s="6">
        <v>49.7</v>
      </c>
      <c r="D9" s="6">
        <v>50.4</v>
      </c>
      <c r="E9" s="7">
        <v>17.7</v>
      </c>
      <c r="F9" s="1"/>
      <c r="G9" s="4">
        <v>5</v>
      </c>
      <c r="H9" s="6">
        <v>72.2</v>
      </c>
      <c r="I9" s="6">
        <v>51</v>
      </c>
      <c r="J9" s="6">
        <v>50.6</v>
      </c>
      <c r="K9" s="7">
        <v>18</v>
      </c>
      <c r="L9" s="8"/>
    </row>
    <row r="10" spans="1:12" x14ac:dyDescent="0.25">
      <c r="A10" s="4">
        <v>6</v>
      </c>
      <c r="B10" s="6">
        <v>72</v>
      </c>
      <c r="C10" s="6">
        <v>50.2</v>
      </c>
      <c r="D10" s="6">
        <v>50.6</v>
      </c>
      <c r="E10" s="7">
        <v>18.600000000000001</v>
      </c>
      <c r="F10" s="1"/>
      <c r="G10" s="4">
        <v>6</v>
      </c>
      <c r="H10" s="6">
        <v>72.3</v>
      </c>
      <c r="I10" s="6">
        <v>51.2</v>
      </c>
      <c r="J10" s="6">
        <v>50.2</v>
      </c>
      <c r="K10" s="7">
        <v>18</v>
      </c>
      <c r="L10" s="8"/>
    </row>
    <row r="11" spans="1:12" x14ac:dyDescent="0.25">
      <c r="A11" s="4">
        <v>7</v>
      </c>
      <c r="B11" s="6">
        <v>72.099999999999994</v>
      </c>
      <c r="C11" s="6">
        <v>50.2</v>
      </c>
      <c r="D11" s="6">
        <v>49.5</v>
      </c>
      <c r="E11" s="7">
        <v>18.100000000000001</v>
      </c>
      <c r="F11" s="1"/>
      <c r="G11" s="4">
        <v>7</v>
      </c>
      <c r="H11" s="6">
        <v>72.400000000000006</v>
      </c>
      <c r="I11" s="6">
        <v>51</v>
      </c>
      <c r="J11" s="6">
        <v>50.4</v>
      </c>
      <c r="K11" s="7">
        <v>18</v>
      </c>
      <c r="L11" s="8"/>
    </row>
    <row r="12" spans="1:12" x14ac:dyDescent="0.25">
      <c r="A12" s="4">
        <v>8</v>
      </c>
      <c r="B12" s="6">
        <v>72</v>
      </c>
      <c r="C12" s="6">
        <v>51.3</v>
      </c>
      <c r="D12" s="6">
        <v>50.2</v>
      </c>
      <c r="E12" s="7">
        <v>17.8</v>
      </c>
      <c r="F12" s="1"/>
      <c r="G12" s="4">
        <v>8</v>
      </c>
      <c r="H12" s="6">
        <v>72.099999999999994</v>
      </c>
      <c r="I12" s="6">
        <v>51.2</v>
      </c>
      <c r="J12" s="6">
        <v>50.3</v>
      </c>
      <c r="K12" s="7">
        <v>18.2</v>
      </c>
      <c r="L12" s="8"/>
    </row>
    <row r="13" spans="1:12" x14ac:dyDescent="0.25">
      <c r="A13" s="4">
        <v>9</v>
      </c>
      <c r="B13" s="6">
        <v>72.3</v>
      </c>
      <c r="C13" s="6">
        <v>51.1</v>
      </c>
      <c r="D13" s="6">
        <v>50.6</v>
      </c>
      <c r="E13" s="7">
        <v>17.399999999999999</v>
      </c>
      <c r="F13" s="1"/>
      <c r="G13" s="4">
        <v>9</v>
      </c>
      <c r="H13" s="6">
        <v>72.2</v>
      </c>
      <c r="I13" s="6">
        <v>51.2</v>
      </c>
      <c r="J13" s="6">
        <v>50.2</v>
      </c>
      <c r="K13" s="7">
        <v>18</v>
      </c>
      <c r="L13" s="8"/>
    </row>
    <row r="14" spans="1:12" x14ac:dyDescent="0.25">
      <c r="A14" s="4">
        <v>10</v>
      </c>
      <c r="B14" s="6">
        <v>72.7</v>
      </c>
      <c r="C14" s="6">
        <v>50.8</v>
      </c>
      <c r="D14" s="6">
        <v>50.1</v>
      </c>
      <c r="E14" s="7">
        <v>18.2</v>
      </c>
      <c r="F14" s="1"/>
      <c r="G14" s="4">
        <v>10</v>
      </c>
      <c r="H14" s="6">
        <v>72.3</v>
      </c>
      <c r="I14" s="6">
        <v>51.1</v>
      </c>
      <c r="J14" s="6">
        <v>50.3</v>
      </c>
      <c r="K14" s="7">
        <v>18.2</v>
      </c>
      <c r="L14" s="8"/>
    </row>
    <row r="15" spans="1:12" x14ac:dyDescent="0.25">
      <c r="A15" s="4">
        <v>11</v>
      </c>
      <c r="B15" s="6">
        <v>72.7</v>
      </c>
      <c r="C15" s="6">
        <v>50.2</v>
      </c>
      <c r="D15" s="6">
        <v>49.8</v>
      </c>
      <c r="E15" s="7">
        <v>18.100000000000001</v>
      </c>
      <c r="F15" s="1"/>
      <c r="G15" s="4">
        <v>11</v>
      </c>
      <c r="H15" s="6">
        <v>72.2</v>
      </c>
      <c r="I15" s="6">
        <v>50.5</v>
      </c>
      <c r="J15" s="6">
        <v>51.1</v>
      </c>
      <c r="K15" s="7">
        <v>18</v>
      </c>
      <c r="L15" s="8"/>
    </row>
    <row r="16" spans="1:12" x14ac:dyDescent="0.25">
      <c r="A16" s="4">
        <v>12</v>
      </c>
      <c r="B16" s="6">
        <v>72</v>
      </c>
      <c r="C16" s="6">
        <v>50.8</v>
      </c>
      <c r="D16" s="6">
        <v>51.1</v>
      </c>
      <c r="E16" s="7">
        <v>17.399999999999999</v>
      </c>
      <c r="F16" s="1"/>
      <c r="G16" s="4">
        <v>12</v>
      </c>
      <c r="H16" s="6">
        <v>72.3</v>
      </c>
      <c r="I16" s="6">
        <v>51</v>
      </c>
      <c r="J16" s="6">
        <v>50.3</v>
      </c>
      <c r="K16" s="7">
        <v>18.100000000000001</v>
      </c>
      <c r="L16" s="8"/>
    </row>
    <row r="17" spans="1:12" x14ac:dyDescent="0.25">
      <c r="A17" s="4">
        <v>13</v>
      </c>
      <c r="B17" s="6">
        <v>72.900000000000006</v>
      </c>
      <c r="C17" s="6">
        <v>50.6</v>
      </c>
      <c r="D17" s="6">
        <v>50.8</v>
      </c>
      <c r="E17" s="7">
        <v>18.100000000000001</v>
      </c>
      <c r="F17" s="1"/>
      <c r="G17" s="4">
        <v>13</v>
      </c>
      <c r="H17" s="6">
        <v>72.099999999999994</v>
      </c>
      <c r="I17" s="6">
        <v>51.5</v>
      </c>
      <c r="J17" s="6">
        <v>51.1</v>
      </c>
      <c r="K17" s="7">
        <v>18.2</v>
      </c>
      <c r="L17" s="8"/>
    </row>
    <row r="18" spans="1:12" x14ac:dyDescent="0.25">
      <c r="A18" s="4">
        <v>14</v>
      </c>
      <c r="B18" s="6">
        <v>72.099999999999994</v>
      </c>
      <c r="C18" s="6">
        <v>51</v>
      </c>
      <c r="D18" s="6">
        <v>50.6</v>
      </c>
      <c r="E18" s="7">
        <v>17.399999999999999</v>
      </c>
      <c r="F18" s="1"/>
      <c r="G18" s="4">
        <v>14</v>
      </c>
      <c r="H18" s="6">
        <v>72.5</v>
      </c>
      <c r="I18" s="6">
        <v>51</v>
      </c>
      <c r="J18" s="6">
        <v>51</v>
      </c>
      <c r="K18" s="7">
        <v>18.100000000000001</v>
      </c>
      <c r="L18" s="8"/>
    </row>
    <row r="19" spans="1:12" x14ac:dyDescent="0.25">
      <c r="A19" s="4">
        <v>15</v>
      </c>
      <c r="B19" s="6">
        <v>73</v>
      </c>
      <c r="C19" s="6">
        <v>51</v>
      </c>
      <c r="D19" s="6">
        <v>49.3</v>
      </c>
      <c r="E19" s="7">
        <v>17.399999999999999</v>
      </c>
      <c r="F19" s="1"/>
      <c r="G19" s="4">
        <v>15</v>
      </c>
      <c r="H19" s="6">
        <v>72</v>
      </c>
      <c r="I19" s="6">
        <v>50.3</v>
      </c>
      <c r="J19" s="6">
        <v>50.5</v>
      </c>
      <c r="K19" s="7">
        <v>18.100000000000001</v>
      </c>
      <c r="L19" s="8"/>
    </row>
    <row r="20" spans="1:12" x14ac:dyDescent="0.25">
      <c r="A20" s="4">
        <v>16</v>
      </c>
      <c r="B20" s="6">
        <v>72.099999999999994</v>
      </c>
      <c r="C20" s="6">
        <v>51.1</v>
      </c>
      <c r="D20" s="6">
        <v>49.9</v>
      </c>
      <c r="E20" s="7">
        <v>17.8</v>
      </c>
      <c r="F20" s="1"/>
      <c r="G20" s="4">
        <v>16</v>
      </c>
      <c r="H20" s="6">
        <v>72.2</v>
      </c>
      <c r="I20" s="6">
        <v>51.2</v>
      </c>
      <c r="J20" s="6">
        <v>50.9</v>
      </c>
      <c r="K20" s="7">
        <v>18.2</v>
      </c>
      <c r="L20" s="8"/>
    </row>
    <row r="21" spans="1:12" x14ac:dyDescent="0.25">
      <c r="A21" s="4">
        <v>17</v>
      </c>
      <c r="B21" s="6">
        <v>72.099999999999994</v>
      </c>
      <c r="C21" s="6">
        <v>50.6</v>
      </c>
      <c r="D21" s="6">
        <v>50.6</v>
      </c>
      <c r="E21" s="7">
        <v>17.8</v>
      </c>
      <c r="F21" s="1"/>
      <c r="G21" s="4">
        <v>17</v>
      </c>
      <c r="H21" s="6">
        <v>72.3</v>
      </c>
      <c r="I21" s="6">
        <v>51.1</v>
      </c>
      <c r="J21" s="6">
        <v>50.5</v>
      </c>
      <c r="K21" s="7">
        <v>18.2</v>
      </c>
      <c r="L21" s="8"/>
    </row>
    <row r="22" spans="1:12" x14ac:dyDescent="0.25">
      <c r="A22" s="4">
        <v>18</v>
      </c>
      <c r="B22" s="6">
        <v>72.3</v>
      </c>
      <c r="C22" s="6">
        <v>51.6</v>
      </c>
      <c r="D22" s="6">
        <v>50.6</v>
      </c>
      <c r="E22" s="7">
        <v>17.8</v>
      </c>
      <c r="F22" s="1"/>
      <c r="G22" s="4">
        <v>18</v>
      </c>
      <c r="H22" s="6">
        <v>72.5</v>
      </c>
      <c r="I22" s="6">
        <v>51.2</v>
      </c>
      <c r="J22" s="6">
        <v>50.7</v>
      </c>
      <c r="K22" s="7">
        <v>18</v>
      </c>
      <c r="L22" s="8"/>
    </row>
    <row r="23" spans="1:12" x14ac:dyDescent="0.25">
      <c r="A23" s="4">
        <v>19</v>
      </c>
      <c r="B23" s="6">
        <v>72.5</v>
      </c>
      <c r="C23" s="6">
        <v>51.1</v>
      </c>
      <c r="D23" s="6">
        <v>50.8</v>
      </c>
      <c r="E23" s="7">
        <v>17.8</v>
      </c>
      <c r="F23" s="1"/>
      <c r="G23" s="4">
        <v>19</v>
      </c>
      <c r="H23" s="6">
        <v>72.099999999999994</v>
      </c>
      <c r="I23" s="6">
        <v>51.5</v>
      </c>
      <c r="J23" s="6">
        <v>50.9</v>
      </c>
      <c r="K23" s="7">
        <v>18.2</v>
      </c>
      <c r="L23" s="8"/>
    </row>
    <row r="24" spans="1:12" x14ac:dyDescent="0.25">
      <c r="A24" s="4">
        <v>20</v>
      </c>
      <c r="B24" s="6">
        <v>72.099999999999994</v>
      </c>
      <c r="C24" s="6">
        <v>50.4</v>
      </c>
      <c r="D24" s="6">
        <v>51</v>
      </c>
      <c r="E24" s="7">
        <v>18.5</v>
      </c>
      <c r="F24" s="1"/>
      <c r="G24" s="4">
        <v>20</v>
      </c>
      <c r="H24" s="6">
        <v>72.099999999999994</v>
      </c>
      <c r="I24" s="6">
        <v>51.1</v>
      </c>
      <c r="J24" s="6">
        <v>50.5</v>
      </c>
      <c r="K24" s="7">
        <v>18.2</v>
      </c>
      <c r="L24" s="8"/>
    </row>
    <row r="25" spans="1:12" x14ac:dyDescent="0.25">
      <c r="A25" s="4">
        <v>21</v>
      </c>
      <c r="B25" s="6">
        <v>72.8</v>
      </c>
      <c r="C25" s="6">
        <v>50.4</v>
      </c>
      <c r="D25" s="6">
        <v>50.6</v>
      </c>
      <c r="E25" s="7">
        <v>17.399999999999999</v>
      </c>
      <c r="F25" s="1"/>
      <c r="G25" s="4">
        <v>21</v>
      </c>
      <c r="H25" s="6">
        <v>72.099999999999994</v>
      </c>
      <c r="I25" s="6">
        <v>51.5</v>
      </c>
      <c r="J25" s="6">
        <v>50.5</v>
      </c>
      <c r="K25" s="7">
        <v>18.100000000000001</v>
      </c>
      <c r="L25" s="8"/>
    </row>
    <row r="26" spans="1:12" x14ac:dyDescent="0.25">
      <c r="A26" s="4">
        <v>22</v>
      </c>
      <c r="B26" s="6">
        <v>72.099999999999994</v>
      </c>
      <c r="C26" s="6">
        <v>50.8</v>
      </c>
      <c r="D26" s="6">
        <v>50.6</v>
      </c>
      <c r="E26" s="7">
        <v>18.100000000000001</v>
      </c>
      <c r="F26" s="1"/>
      <c r="G26" s="4">
        <v>22</v>
      </c>
      <c r="H26" s="6">
        <v>72</v>
      </c>
      <c r="I26" s="6">
        <v>51</v>
      </c>
      <c r="J26" s="6">
        <v>50.5</v>
      </c>
      <c r="K26" s="7">
        <v>18.3</v>
      </c>
      <c r="L26" s="8"/>
    </row>
    <row r="27" spans="1:12" x14ac:dyDescent="0.25">
      <c r="A27" s="4">
        <v>23</v>
      </c>
      <c r="B27" s="6">
        <v>72.099999999999994</v>
      </c>
      <c r="C27" s="6">
        <v>50.8</v>
      </c>
      <c r="D27" s="6">
        <v>50.6</v>
      </c>
      <c r="E27" s="7">
        <v>17.8</v>
      </c>
      <c r="F27" s="1"/>
      <c r="G27" s="4">
        <v>23</v>
      </c>
      <c r="H27" s="6">
        <v>72.099999999999994</v>
      </c>
      <c r="I27" s="6">
        <v>51</v>
      </c>
      <c r="J27" s="6">
        <v>50.7</v>
      </c>
      <c r="K27" s="7">
        <v>18.2</v>
      </c>
      <c r="L27" s="8"/>
    </row>
    <row r="28" spans="1:12" x14ac:dyDescent="0.25">
      <c r="A28" s="4">
        <v>24</v>
      </c>
      <c r="B28" s="6">
        <v>72</v>
      </c>
      <c r="C28" s="6">
        <v>50.6</v>
      </c>
      <c r="D28" s="6">
        <v>50.1</v>
      </c>
      <c r="E28" s="7">
        <v>17.399999999999999</v>
      </c>
      <c r="F28" s="1"/>
      <c r="G28" s="4">
        <v>24</v>
      </c>
      <c r="H28" s="6">
        <v>72</v>
      </c>
      <c r="I28" s="6">
        <v>50.8</v>
      </c>
      <c r="J28" s="6">
        <v>50.9</v>
      </c>
      <c r="K28" s="7">
        <v>18</v>
      </c>
      <c r="L28" s="8"/>
    </row>
    <row r="29" spans="1:12" ht="15.75" thickBot="1" x14ac:dyDescent="0.3">
      <c r="A29" s="5">
        <v>25</v>
      </c>
      <c r="B29" s="14">
        <v>72</v>
      </c>
      <c r="C29" s="14">
        <v>50.6</v>
      </c>
      <c r="D29" s="14">
        <v>51.1</v>
      </c>
      <c r="E29" s="15">
        <v>18.100000000000001</v>
      </c>
      <c r="F29" s="1"/>
      <c r="G29" s="5">
        <v>25</v>
      </c>
      <c r="H29" s="14">
        <v>72.400000000000006</v>
      </c>
      <c r="I29" s="14">
        <v>51</v>
      </c>
      <c r="J29" s="14">
        <v>51</v>
      </c>
      <c r="K29" s="15">
        <v>18.2</v>
      </c>
      <c r="L29" s="8"/>
    </row>
    <row r="30" spans="1:12" ht="15.75" thickBot="1" x14ac:dyDescent="0.3">
      <c r="A30" s="4" t="s">
        <v>13</v>
      </c>
      <c r="B30" s="24">
        <f>AVERAGE(B5:B29)</f>
        <v>72.299999999999983</v>
      </c>
      <c r="C30" s="24">
        <f t="shared" ref="C30:E30" si="0">AVERAGE(C5:C29)</f>
        <v>50.627999999999993</v>
      </c>
      <c r="D30" s="24">
        <f t="shared" si="0"/>
        <v>50.343999999999987</v>
      </c>
      <c r="E30" s="25">
        <f t="shared" si="0"/>
        <v>17.844000000000005</v>
      </c>
      <c r="F30" s="1"/>
      <c r="G30" s="4" t="s">
        <v>13</v>
      </c>
      <c r="H30" s="24">
        <f>AVERAGE(H5:H29)</f>
        <v>72.219999999999985</v>
      </c>
      <c r="I30" s="24">
        <f t="shared" ref="I30:K30" si="1">AVERAGE(I5:I29)</f>
        <v>51.048000000000002</v>
      </c>
      <c r="J30" s="24">
        <f t="shared" si="1"/>
        <v>50.560000000000009</v>
      </c>
      <c r="K30" s="25">
        <f t="shared" si="1"/>
        <v>18.115999999999996</v>
      </c>
      <c r="L30" s="1"/>
    </row>
    <row r="31" spans="1:12" ht="16.5" thickTop="1" thickBot="1" x14ac:dyDescent="0.3">
      <c r="A31" s="4" t="s">
        <v>14</v>
      </c>
      <c r="B31" s="26">
        <f>MIN(B5:B29)</f>
        <v>72</v>
      </c>
      <c r="C31" s="26">
        <f t="shared" ref="C31:E31" si="2">MIN(C5:C29)</f>
        <v>49.7</v>
      </c>
      <c r="D31" s="26">
        <f t="shared" si="2"/>
        <v>49.3</v>
      </c>
      <c r="E31" s="27">
        <f t="shared" si="2"/>
        <v>17.399999999999999</v>
      </c>
      <c r="G31" s="4" t="s">
        <v>14</v>
      </c>
      <c r="H31" s="26">
        <f>MIN(H5:H29)</f>
        <v>72</v>
      </c>
      <c r="I31" s="26">
        <f t="shared" ref="I31:K31" si="3">MIN(I5:I29)</f>
        <v>50.3</v>
      </c>
      <c r="J31" s="26">
        <f t="shared" si="3"/>
        <v>50.1</v>
      </c>
      <c r="K31" s="27">
        <f t="shared" si="3"/>
        <v>18</v>
      </c>
    </row>
    <row r="32" spans="1:12" ht="16.5" thickTop="1" thickBot="1" x14ac:dyDescent="0.3">
      <c r="A32" s="4" t="s">
        <v>15</v>
      </c>
      <c r="B32" s="26">
        <f>MAX(B5:B29)</f>
        <v>73</v>
      </c>
      <c r="C32" s="26">
        <f t="shared" ref="C32:E32" si="4">MAX(C5:C29)</f>
        <v>51.6</v>
      </c>
      <c r="D32" s="26">
        <f t="shared" si="4"/>
        <v>51.1</v>
      </c>
      <c r="E32" s="27">
        <f t="shared" si="4"/>
        <v>18.600000000000001</v>
      </c>
      <c r="G32" s="4" t="s">
        <v>15</v>
      </c>
      <c r="H32" s="26">
        <f>MAX(H5:H29)</f>
        <v>72.5</v>
      </c>
      <c r="I32" s="26">
        <f t="shared" ref="I32:K32" si="5">MAX(I5:I29)</f>
        <v>51.5</v>
      </c>
      <c r="J32" s="26">
        <f t="shared" si="5"/>
        <v>51.1</v>
      </c>
      <c r="K32" s="27">
        <f t="shared" si="5"/>
        <v>18.3</v>
      </c>
    </row>
    <row r="33" spans="1:11" ht="16.5" thickTop="1" thickBot="1" x14ac:dyDescent="0.3">
      <c r="A33" s="4" t="s">
        <v>20</v>
      </c>
      <c r="B33" s="26">
        <f>B32-B31</f>
        <v>1</v>
      </c>
      <c r="C33" s="26">
        <f t="shared" ref="C33:E33" si="6">C32-C31</f>
        <v>1.8999999999999986</v>
      </c>
      <c r="D33" s="26">
        <f t="shared" si="6"/>
        <v>1.8000000000000043</v>
      </c>
      <c r="E33" s="26">
        <f t="shared" si="6"/>
        <v>1.2000000000000028</v>
      </c>
      <c r="G33" s="4" t="s">
        <v>20</v>
      </c>
      <c r="H33" s="26">
        <f>H32-H31</f>
        <v>0.5</v>
      </c>
      <c r="I33" s="26">
        <f t="shared" ref="I33:I34" si="7">I32-I31</f>
        <v>1.2000000000000028</v>
      </c>
      <c r="J33" s="26">
        <f t="shared" ref="J33:J34" si="8">J32-J31</f>
        <v>1</v>
      </c>
      <c r="K33" s="26">
        <f t="shared" ref="K33:K34" si="9">K32-K31</f>
        <v>0.30000000000000071</v>
      </c>
    </row>
    <row r="34" spans="1:11" ht="16.5" thickTop="1" thickBot="1" x14ac:dyDescent="0.3">
      <c r="A34" s="4" t="s">
        <v>21</v>
      </c>
      <c r="B34" s="26">
        <f>_xlfn.STDEV.S(B5:B29)</f>
        <v>0.33416562759605911</v>
      </c>
      <c r="C34" s="26">
        <f t="shared" ref="C34:E34" si="10">_xlfn.STDEV.S(C5:C29)</f>
        <v>0.46054315758677788</v>
      </c>
      <c r="D34" s="26">
        <f t="shared" si="10"/>
        <v>0.51241259417257456</v>
      </c>
      <c r="E34" s="26">
        <f t="shared" si="10"/>
        <v>0.35364765892999667</v>
      </c>
      <c r="G34" s="4" t="s">
        <v>21</v>
      </c>
      <c r="H34" s="26">
        <f>_xlfn.STDEV.S(H5:H29)</f>
        <v>0.15275252316519597</v>
      </c>
      <c r="I34" s="26">
        <f t="shared" ref="I34:K34" si="11">_xlfn.STDEV.S(I5:I29)</f>
        <v>0.30973106614179607</v>
      </c>
      <c r="J34" s="26">
        <f t="shared" si="11"/>
        <v>0.31358146203711279</v>
      </c>
      <c r="K34" s="26">
        <f t="shared" si="11"/>
        <v>9.4339811320565778E-2</v>
      </c>
    </row>
    <row r="35" spans="1:11" ht="15.75" thickTop="1" x14ac:dyDescent="0.25"/>
  </sheetData>
  <mergeCells count="4">
    <mergeCell ref="A1:C1"/>
    <mergeCell ref="A3:E3"/>
    <mergeCell ref="G3:K3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ValueComparison_1</vt:lpstr>
      <vt:lpstr>ValueComparison_2</vt:lpstr>
      <vt:lpstr>VariationComparison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 Perera</dc:creator>
  <cp:lastModifiedBy>Daminda Balasooriya (MAS KREEDA)</cp:lastModifiedBy>
  <dcterms:created xsi:type="dcterms:W3CDTF">2018-05-08T03:03:44Z</dcterms:created>
  <dcterms:modified xsi:type="dcterms:W3CDTF">2018-06-07T05:32:28Z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a0bbcef0-f36e-4cac-a1a2-30d156ba0773</vt:lpwstr>
  </property>
</Properties>
</file>