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aya\Dropbox\School\_Coursework\SSCI_594ab_MastersThesis\Data\_MaxEntOutputs\"/>
    </mc:Choice>
  </mc:AlternateContent>
  <xr:revisionPtr revIDLastSave="0" documentId="13_ncr:1_{39023A57-B5AB-4333-8D4A-4244673B165D}" xr6:coauthVersionLast="40" xr6:coauthVersionMax="40" xr10:uidLastSave="{00000000-0000-0000-0000-000000000000}"/>
  <bookViews>
    <workbookView xWindow="-96" yWindow="-96" windowWidth="23232" windowHeight="12696" xr2:uid="{00000000-000D-0000-FFFF-FFFF00000000}"/>
  </bookViews>
  <sheets>
    <sheet name="800m 30m Comparison" sheetId="17" r:id="rId1"/>
    <sheet name="800m Samples" sheetId="2" r:id="rId2"/>
    <sheet name="30m Samples" sheetId="6" r:id="rId3"/>
    <sheet name="Points 800m CA" sheetId="10" r:id="rId4"/>
    <sheet name="Points 800m UT" sheetId="11" r:id="rId5"/>
    <sheet name="Points 30m CA" sheetId="14" r:id="rId6"/>
    <sheet name="Points 30m UT" sheetId="15" r:id="rId7"/>
    <sheet name="800m 20190111_1635_Desktop" sheetId="1" state="hidden" r:id="rId8"/>
    <sheet name="30m 20190111_1709_Desktop" sheetId="4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17" l="1"/>
  <c r="Y8" i="17"/>
  <c r="W8" i="17"/>
  <c r="V8" i="17"/>
  <c r="T8" i="17"/>
  <c r="S8" i="17"/>
  <c r="R8" i="17"/>
  <c r="Q8" i="17"/>
  <c r="L8" i="17"/>
  <c r="K8" i="17"/>
  <c r="G8" i="17"/>
  <c r="F8" i="17"/>
  <c r="D8" i="17"/>
  <c r="C8" i="17"/>
  <c r="Z7" i="17"/>
  <c r="Y7" i="17"/>
  <c r="W7" i="17"/>
  <c r="V7" i="17"/>
  <c r="T7" i="17"/>
  <c r="S7" i="17"/>
  <c r="R7" i="17"/>
  <c r="Q7" i="17"/>
  <c r="L7" i="17"/>
  <c r="K7" i="17"/>
  <c r="G7" i="17"/>
  <c r="F7" i="17"/>
  <c r="D7" i="17"/>
  <c r="C7" i="17"/>
  <c r="E7" i="17" s="1"/>
  <c r="Z6" i="17"/>
  <c r="Y6" i="17"/>
  <c r="W6" i="17"/>
  <c r="V6" i="17"/>
  <c r="AA6" i="17" s="1"/>
  <c r="T6" i="17"/>
  <c r="S6" i="17"/>
  <c r="R6" i="17"/>
  <c r="Q6" i="17"/>
  <c r="L6" i="17"/>
  <c r="K6" i="17"/>
  <c r="G6" i="17"/>
  <c r="F6" i="17"/>
  <c r="D6" i="17"/>
  <c r="C6" i="17"/>
  <c r="E6" i="17" s="1"/>
  <c r="Z4" i="17"/>
  <c r="Y4" i="17"/>
  <c r="W4" i="17"/>
  <c r="V4" i="17"/>
  <c r="T4" i="17"/>
  <c r="S4" i="17"/>
  <c r="R4" i="17"/>
  <c r="Q4" i="17"/>
  <c r="L4" i="17"/>
  <c r="K4" i="17"/>
  <c r="G4" i="17"/>
  <c r="F4" i="17"/>
  <c r="D4" i="17"/>
  <c r="C4" i="17"/>
  <c r="Z3" i="17"/>
  <c r="Y3" i="17"/>
  <c r="W3" i="17"/>
  <c r="V3" i="17"/>
  <c r="T3" i="17"/>
  <c r="S3" i="17"/>
  <c r="R3" i="17"/>
  <c r="Q3" i="17"/>
  <c r="L3" i="17"/>
  <c r="K3" i="17"/>
  <c r="G3" i="17"/>
  <c r="F3" i="17"/>
  <c r="D3" i="17"/>
  <c r="C3" i="17"/>
  <c r="Z2" i="17"/>
  <c r="Y2" i="17"/>
  <c r="W2" i="17"/>
  <c r="V2" i="17"/>
  <c r="T2" i="17"/>
  <c r="S2" i="17"/>
  <c r="R2" i="17"/>
  <c r="Q2" i="17"/>
  <c r="L2" i="17"/>
  <c r="K2" i="17"/>
  <c r="G2" i="17"/>
  <c r="F2" i="17"/>
  <c r="D2" i="17"/>
  <c r="C2" i="17"/>
  <c r="AB6" i="17" l="1"/>
  <c r="AB3" i="17"/>
  <c r="E3" i="17"/>
  <c r="E2" i="17"/>
  <c r="M6" i="17"/>
  <c r="AA2" i="17"/>
  <c r="AB7" i="17"/>
  <c r="AA3" i="17"/>
  <c r="X6" i="17"/>
  <c r="X2" i="17"/>
  <c r="AA7" i="17"/>
  <c r="M3" i="17"/>
  <c r="M2" i="17"/>
  <c r="M7" i="17"/>
  <c r="AB2" i="17"/>
  <c r="X3" i="17"/>
  <c r="X7" i="17"/>
  <c r="E26" i="15"/>
  <c r="E27" i="15" s="1"/>
  <c r="D26" i="15"/>
  <c r="D27" i="15" s="1"/>
  <c r="E25" i="15"/>
  <c r="D25" i="15"/>
  <c r="E24" i="15"/>
  <c r="D24" i="15"/>
  <c r="E23" i="15"/>
  <c r="D23" i="15"/>
  <c r="W27" i="14"/>
  <c r="V27" i="14"/>
  <c r="W26" i="14"/>
  <c r="V26" i="14"/>
  <c r="W25" i="14"/>
  <c r="V25" i="14"/>
  <c r="W24" i="14"/>
  <c r="V24" i="14"/>
  <c r="W28" i="14" l="1"/>
  <c r="V28" i="14"/>
  <c r="W28" i="10"/>
  <c r="V28" i="10"/>
  <c r="W27" i="10"/>
  <c r="V27" i="10"/>
  <c r="W26" i="10"/>
  <c r="V26" i="10"/>
  <c r="W25" i="10"/>
  <c r="V25" i="10"/>
  <c r="W24" i="10"/>
  <c r="V24" i="10"/>
  <c r="E27" i="11" l="1"/>
  <c r="D27" i="11"/>
  <c r="E26" i="11"/>
  <c r="D26" i="11"/>
  <c r="E25" i="11"/>
  <c r="D25" i="11"/>
  <c r="E24" i="11"/>
  <c r="D24" i="11"/>
  <c r="E23" i="11"/>
  <c r="D23" i="11"/>
  <c r="B28" i="6" l="1"/>
  <c r="C28" i="6"/>
  <c r="D28" i="6"/>
  <c r="E28" i="6"/>
  <c r="G28" i="6"/>
  <c r="H28" i="6"/>
  <c r="J28" i="6"/>
  <c r="K28" i="6"/>
  <c r="L28" i="6"/>
  <c r="M28" i="6"/>
  <c r="N28" i="6"/>
  <c r="P28" i="6"/>
  <c r="Q28" i="6"/>
  <c r="S28" i="6"/>
  <c r="T28" i="6"/>
  <c r="B29" i="6"/>
  <c r="C29" i="6"/>
  <c r="D29" i="6"/>
  <c r="E29" i="6"/>
  <c r="G29" i="6"/>
  <c r="H29" i="6"/>
  <c r="J29" i="6"/>
  <c r="K29" i="6"/>
  <c r="L29" i="6"/>
  <c r="M29" i="6"/>
  <c r="N29" i="6"/>
  <c r="P29" i="6"/>
  <c r="Q29" i="6"/>
  <c r="S29" i="6"/>
  <c r="T29" i="6"/>
  <c r="B30" i="6"/>
  <c r="C30" i="6"/>
  <c r="D30" i="6"/>
  <c r="E30" i="6"/>
  <c r="G30" i="6"/>
  <c r="H30" i="6"/>
  <c r="J30" i="6"/>
  <c r="K30" i="6"/>
  <c r="L30" i="6"/>
  <c r="M30" i="6"/>
  <c r="N30" i="6"/>
  <c r="P30" i="6"/>
  <c r="Q30" i="6"/>
  <c r="S30" i="6"/>
  <c r="T30" i="6"/>
  <c r="AA30" i="4"/>
  <c r="Z30" i="4"/>
  <c r="W30" i="4"/>
  <c r="V30" i="4"/>
  <c r="U30" i="4"/>
  <c r="Q30" i="4"/>
  <c r="P30" i="4"/>
  <c r="O30" i="4"/>
  <c r="N30" i="4"/>
  <c r="M30" i="4"/>
  <c r="J30" i="4"/>
  <c r="I30" i="4"/>
  <c r="H30" i="4"/>
  <c r="G30" i="4"/>
  <c r="F30" i="4"/>
  <c r="C30" i="4"/>
  <c r="B30" i="4"/>
  <c r="AA29" i="4"/>
  <c r="Z29" i="4"/>
  <c r="W29" i="4"/>
  <c r="V29" i="4"/>
  <c r="U29" i="4"/>
  <c r="Q29" i="4"/>
  <c r="P29" i="4"/>
  <c r="O29" i="4"/>
  <c r="N29" i="4"/>
  <c r="M29" i="4"/>
  <c r="J29" i="4"/>
  <c r="I29" i="4"/>
  <c r="H29" i="4"/>
  <c r="G29" i="4"/>
  <c r="F29" i="4"/>
  <c r="C29" i="4"/>
  <c r="B29" i="4"/>
  <c r="AA28" i="4"/>
  <c r="Z28" i="4"/>
  <c r="W28" i="4"/>
  <c r="V28" i="4"/>
  <c r="U28" i="4"/>
  <c r="Q28" i="4"/>
  <c r="P28" i="4"/>
  <c r="O28" i="4"/>
  <c r="N28" i="4"/>
  <c r="M28" i="4"/>
  <c r="J28" i="4"/>
  <c r="I28" i="4"/>
  <c r="H28" i="4"/>
  <c r="G28" i="4"/>
  <c r="F28" i="4"/>
  <c r="C28" i="4"/>
  <c r="B28" i="4"/>
  <c r="T30" i="2"/>
  <c r="S30" i="2"/>
  <c r="Q30" i="2"/>
  <c r="P30" i="2"/>
  <c r="N30" i="2"/>
  <c r="M30" i="2"/>
  <c r="K30" i="2"/>
  <c r="E30" i="2"/>
  <c r="C30" i="2"/>
  <c r="H30" i="2"/>
  <c r="L30" i="2"/>
  <c r="J30" i="2"/>
  <c r="D30" i="2"/>
  <c r="B30" i="2"/>
  <c r="G30" i="2"/>
  <c r="T29" i="2"/>
  <c r="S29" i="2"/>
  <c r="Q29" i="2"/>
  <c r="P29" i="2"/>
  <c r="N29" i="2"/>
  <c r="M29" i="2"/>
  <c r="K29" i="2"/>
  <c r="E29" i="2"/>
  <c r="C29" i="2"/>
  <c r="H29" i="2"/>
  <c r="L29" i="2"/>
  <c r="J29" i="2"/>
  <c r="D29" i="2"/>
  <c r="B29" i="2"/>
  <c r="G29" i="2"/>
  <c r="T28" i="2"/>
  <c r="S28" i="2"/>
  <c r="Q28" i="2"/>
  <c r="P28" i="2"/>
  <c r="N28" i="2"/>
  <c r="M28" i="2"/>
  <c r="K28" i="2"/>
  <c r="E28" i="2"/>
  <c r="C28" i="2"/>
  <c r="H28" i="2"/>
  <c r="L28" i="2"/>
  <c r="J28" i="2"/>
  <c r="D28" i="2"/>
  <c r="B28" i="2"/>
  <c r="G28" i="2"/>
  <c r="AA30" i="1"/>
  <c r="AA29" i="1"/>
  <c r="AA28" i="1"/>
  <c r="Z30" i="1"/>
  <c r="Z29" i="1"/>
  <c r="Z28" i="1"/>
  <c r="V30" i="1"/>
  <c r="V29" i="1"/>
  <c r="V28" i="1"/>
  <c r="U30" i="1"/>
  <c r="U29" i="1"/>
  <c r="U28" i="1"/>
  <c r="Q30" i="1"/>
  <c r="Q29" i="1"/>
  <c r="Q28" i="1"/>
  <c r="P30" i="1"/>
  <c r="P29" i="1"/>
  <c r="P28" i="1"/>
  <c r="O30" i="1"/>
  <c r="O29" i="1"/>
  <c r="O28" i="1"/>
  <c r="N30" i="1"/>
  <c r="N29" i="1"/>
  <c r="N28" i="1"/>
  <c r="M30" i="1"/>
  <c r="M29" i="1"/>
  <c r="M28" i="1"/>
  <c r="I30" i="1"/>
  <c r="I29" i="1"/>
  <c r="I28" i="1"/>
  <c r="H30" i="1"/>
  <c r="H29" i="1"/>
  <c r="H28" i="1"/>
  <c r="G30" i="1"/>
  <c r="G29" i="1"/>
  <c r="G28" i="1"/>
  <c r="W30" i="1"/>
  <c r="W29" i="1"/>
  <c r="W28" i="1"/>
  <c r="J30" i="1"/>
  <c r="J29" i="1"/>
  <c r="J28" i="1"/>
  <c r="F30" i="1"/>
  <c r="F29" i="1"/>
  <c r="F28" i="1"/>
  <c r="C30" i="1"/>
  <c r="C29" i="1"/>
  <c r="C28" i="1"/>
  <c r="B30" i="1"/>
  <c r="B29" i="1"/>
  <c r="B28" i="1"/>
</calcChain>
</file>

<file path=xl/sharedStrings.xml><?xml version="1.0" encoding="utf-8"?>
<sst xmlns="http://schemas.openxmlformats.org/spreadsheetml/2006/main" count="470" uniqueCount="56">
  <si>
    <t>AUC Default</t>
  </si>
  <si>
    <t>AICc</t>
  </si>
  <si>
    <t>delta.AICc</t>
  </si>
  <si>
    <t>w.AIC</t>
  </si>
  <si>
    <t>parameters</t>
  </si>
  <si>
    <t>orMTP Default</t>
  </si>
  <si>
    <t>or10 Default</t>
  </si>
  <si>
    <t>AUC Tuned</t>
  </si>
  <si>
    <t>orMTP Tuned</t>
  </si>
  <si>
    <t>or10 Tuned</t>
  </si>
  <si>
    <t>Niche Overlap</t>
  </si>
  <si>
    <t>Utah AUC Default</t>
  </si>
  <si>
    <t>Utah AUC Tuned</t>
  </si>
  <si>
    <t>Utah Niche Overlap</t>
  </si>
  <si>
    <t>NA</t>
  </si>
  <si>
    <t>Mean</t>
  </si>
  <si>
    <t>Median</t>
  </si>
  <si>
    <t>Range</t>
  </si>
  <si>
    <t>AICc Default</t>
  </si>
  <si>
    <t>AICc Tuned</t>
  </si>
  <si>
    <t>Sample</t>
  </si>
  <si>
    <t>orMTP
Default</t>
  </si>
  <si>
    <t>or10 
Default</t>
  </si>
  <si>
    <t>orMTP 
Tuned</t>
  </si>
  <si>
    <t>or10 
Tuned</t>
  </si>
  <si>
    <t>AUC 
Default</t>
  </si>
  <si>
    <t>AUC 
Tuned</t>
  </si>
  <si>
    <t>AICc 
Default</t>
  </si>
  <si>
    <t>AICc 
Tuned</t>
  </si>
  <si>
    <t>Niche Overlap
CA</t>
  </si>
  <si>
    <t>UT AUC 
Default</t>
  </si>
  <si>
    <t>UT AICc
Default</t>
  </si>
  <si>
    <t>parameters
Default</t>
  </si>
  <si>
    <t>parameters
Tuned</t>
  </si>
  <si>
    <t>UT AUC 
Tuned</t>
  </si>
  <si>
    <t>UT AICc
Tuned</t>
  </si>
  <si>
    <t>Niche Overlap
UT</t>
  </si>
  <si>
    <t>Resolution</t>
  </si>
  <si>
    <t>800m</t>
  </si>
  <si>
    <t>30m</t>
  </si>
  <si>
    <t>AUC
Delta</t>
  </si>
  <si>
    <t>AICc
Delta</t>
  </si>
  <si>
    <t>Default</t>
  </si>
  <si>
    <t>Tuned</t>
  </si>
  <si>
    <t>POINT_Y</t>
  </si>
  <si>
    <t>POINT_X</t>
  </si>
  <si>
    <t xml:space="preserve"> Logistics Value
Default</t>
  </si>
  <si>
    <t>Logistics Value
Tuned</t>
  </si>
  <si>
    <t>Point</t>
  </si>
  <si>
    <t>Utah Predictions</t>
  </si>
  <si>
    <t>California Predictions</t>
  </si>
  <si>
    <t>Min</t>
  </si>
  <si>
    <t>Max</t>
  </si>
  <si>
    <t>Logistics Value
Default</t>
  </si>
  <si>
    <t>AUC Δ
Default</t>
  </si>
  <si>
    <t>AUC Δ
Tuned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</si>
</sst>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1" fontId="0" fillId="0" borderId="10" xfId="0" applyNumberFormat="1" applyBorder="1"/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 vertical="center" wrapText="1"/>
    </xf>
    <xf numFmtId="164" fontId="0" fillId="34" borderId="10" xfId="0" applyNumberFormat="1" applyFill="1" applyBorder="1" applyAlignment="1">
      <alignment horizontal="center" vertical="center" wrapText="1"/>
    </xf>
    <xf numFmtId="165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5" fontId="0" fillId="34" borderId="10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164" fontId="0" fillId="35" borderId="10" xfId="0" applyNumberForma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 vertical="center" wrapText="1"/>
    </xf>
    <xf numFmtId="164" fontId="0" fillId="37" borderId="10" xfId="0" applyNumberFormat="1" applyFill="1" applyBorder="1" applyAlignment="1">
      <alignment horizontal="center" vertical="center" wrapText="1"/>
    </xf>
    <xf numFmtId="165" fontId="0" fillId="37" borderId="10" xfId="0" applyNumberFormat="1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horizontal="center"/>
    </xf>
    <xf numFmtId="165" fontId="0" fillId="33" borderId="10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5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4" fontId="0" fillId="36" borderId="10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165" fontId="0" fillId="37" borderId="10" xfId="0" applyNumberFormat="1" applyFill="1" applyBorder="1" applyAlignment="1">
      <alignment horizontal="center"/>
    </xf>
    <xf numFmtId="166" fontId="0" fillId="38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/>
    </xf>
    <xf numFmtId="164" fontId="0" fillId="0" borderId="0" xfId="0" applyNumberFormat="1" applyFill="1"/>
    <xf numFmtId="0" fontId="18" fillId="34" borderId="10" xfId="0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 applyAlignment="1">
      <alignment horizontal="center"/>
    </xf>
    <xf numFmtId="0" fontId="18" fillId="0" borderId="13" xfId="0" applyFont="1" applyFill="1" applyBorder="1"/>
    <xf numFmtId="0" fontId="0" fillId="0" borderId="0" xfId="0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18" fillId="35" borderId="10" xfId="0" applyFont="1" applyFill="1" applyBorder="1"/>
    <xf numFmtId="0" fontId="18" fillId="35" borderId="12" xfId="0" applyFont="1" applyFill="1" applyBorder="1"/>
    <xf numFmtId="0" fontId="18" fillId="36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36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vertical="center"/>
    </xf>
    <xf numFmtId="0" fontId="18" fillId="36" borderId="1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8" fillId="39" borderId="14" xfId="0" applyFont="1" applyFill="1" applyBorder="1" applyAlignment="1">
      <alignment horizontal="center"/>
    </xf>
    <xf numFmtId="0" fontId="18" fillId="39" borderId="15" xfId="0" applyFont="1" applyFill="1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19" fillId="0" borderId="0" xfId="0" applyFont="1"/>
    <xf numFmtId="0" fontId="19" fillId="0" borderId="10" xfId="0" applyFont="1" applyBorder="1"/>
    <xf numFmtId="165" fontId="19" fillId="33" borderId="10" xfId="0" applyNumberFormat="1" applyFont="1" applyFill="1" applyBorder="1" applyAlignment="1">
      <alignment horizontal="center"/>
    </xf>
    <xf numFmtId="165" fontId="19" fillId="34" borderId="10" xfId="0" applyNumberFormat="1" applyFont="1" applyFill="1" applyBorder="1" applyAlignment="1">
      <alignment horizontal="center"/>
    </xf>
    <xf numFmtId="167" fontId="19" fillId="0" borderId="10" xfId="42" applyNumberFormat="1" applyFont="1" applyFill="1" applyBorder="1" applyAlignment="1">
      <alignment horizontal="center"/>
    </xf>
    <xf numFmtId="164" fontId="19" fillId="0" borderId="10" xfId="0" applyNumberFormat="1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164" fontId="19" fillId="34" borderId="10" xfId="0" applyNumberFormat="1" applyFont="1" applyFill="1" applyBorder="1" applyAlignment="1">
      <alignment horizontal="center"/>
    </xf>
    <xf numFmtId="166" fontId="19" fillId="33" borderId="10" xfId="0" applyNumberFormat="1" applyFont="1" applyFill="1" applyBorder="1" applyAlignment="1">
      <alignment horizontal="center"/>
    </xf>
    <xf numFmtId="166" fontId="19" fillId="34" borderId="10" xfId="0" applyNumberFormat="1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164" fontId="19" fillId="36" borderId="10" xfId="0" applyNumberFormat="1" applyFont="1" applyFill="1" applyBorder="1" applyAlignment="1">
      <alignment horizontal="center"/>
    </xf>
    <xf numFmtId="164" fontId="19" fillId="37" borderId="10" xfId="0" applyNumberFormat="1" applyFont="1" applyFill="1" applyBorder="1" applyAlignment="1">
      <alignment horizontal="center"/>
    </xf>
    <xf numFmtId="165" fontId="19" fillId="37" borderId="10" xfId="0" applyNumberFormat="1" applyFont="1" applyFill="1" applyBorder="1" applyAlignment="1">
      <alignment horizontal="center"/>
    </xf>
    <xf numFmtId="1" fontId="19" fillId="33" borderId="10" xfId="0" applyNumberFormat="1" applyFont="1" applyFill="1" applyBorder="1" applyAlignment="1">
      <alignment horizontal="center"/>
    </xf>
    <xf numFmtId="1" fontId="19" fillId="34" borderId="10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5" fontId="19" fillId="0" borderId="0" xfId="0" applyNumberFormat="1" applyFont="1"/>
    <xf numFmtId="164" fontId="19" fillId="0" borderId="0" xfId="0" applyNumberFormat="1" applyFont="1" applyFill="1"/>
    <xf numFmtId="164" fontId="19" fillId="0" borderId="0" xfId="0" applyNumberFormat="1" applyFont="1"/>
    <xf numFmtId="167" fontId="19" fillId="0" borderId="0" xfId="42" applyNumberFormat="1" applyFont="1" applyFill="1"/>
    <xf numFmtId="0" fontId="19" fillId="35" borderId="10" xfId="0" applyFont="1" applyFill="1" applyBorder="1" applyAlignment="1">
      <alignment horizontal="center" vertical="center"/>
    </xf>
    <xf numFmtId="165" fontId="19" fillId="33" borderId="10" xfId="0" applyNumberFormat="1" applyFont="1" applyFill="1" applyBorder="1" applyAlignment="1">
      <alignment horizontal="center" vertical="center" wrapText="1"/>
    </xf>
    <xf numFmtId="165" fontId="19" fillId="34" borderId="10" xfId="0" applyNumberFormat="1" applyFont="1" applyFill="1" applyBorder="1" applyAlignment="1">
      <alignment horizontal="center" vertical="center" wrapText="1"/>
    </xf>
    <xf numFmtId="164" fontId="19" fillId="35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164" fontId="19" fillId="0" borderId="10" xfId="0" applyNumberFormat="1" applyFont="1" applyFill="1" applyBorder="1" applyAlignment="1">
      <alignment horizontal="center" vertical="center" wrapText="1"/>
    </xf>
    <xf numFmtId="164" fontId="19" fillId="33" borderId="10" xfId="0" applyNumberFormat="1" applyFont="1" applyFill="1" applyBorder="1" applyAlignment="1">
      <alignment horizontal="center" vertical="center" wrapText="1"/>
    </xf>
    <xf numFmtId="164" fontId="19" fillId="34" borderId="10" xfId="0" applyNumberFormat="1" applyFont="1" applyFill="1" applyBorder="1" applyAlignment="1">
      <alignment horizontal="center" vertical="center" wrapText="1"/>
    </xf>
    <xf numFmtId="164" fontId="19" fillId="36" borderId="10" xfId="0" applyNumberFormat="1" applyFont="1" applyFill="1" applyBorder="1" applyAlignment="1">
      <alignment horizontal="center" vertical="center" wrapText="1"/>
    </xf>
    <xf numFmtId="164" fontId="19" fillId="37" borderId="10" xfId="0" applyNumberFormat="1" applyFont="1" applyFill="1" applyBorder="1" applyAlignment="1">
      <alignment horizontal="center" vertical="center" wrapText="1"/>
    </xf>
    <xf numFmtId="165" fontId="19" fillId="37" borderId="10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Fill="1" applyBorder="1"/>
    <xf numFmtId="165" fontId="19" fillId="0" borderId="10" xfId="0" applyNumberFormat="1" applyFont="1" applyFill="1" applyBorder="1" applyAlignment="1">
      <alignment horizontal="center"/>
    </xf>
    <xf numFmtId="1" fontId="19" fillId="0" borderId="10" xfId="0" applyNumberFormat="1" applyFont="1" applyFill="1" applyBorder="1" applyAlignment="1">
      <alignment horizontal="center"/>
    </xf>
    <xf numFmtId="166" fontId="19" fillId="0" borderId="10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5714</xdr:rowOff>
    </xdr:from>
    <xdr:to>
      <xdr:col>21</xdr:col>
      <xdr:colOff>323849</xdr:colOff>
      <xdr:row>24</xdr:row>
      <xdr:rowOff>64769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474F50-4269-474F-B311-8DB4A5CD524A}"/>
            </a:ext>
          </a:extLst>
        </xdr:cNvPr>
        <xdr:cNvSpPr txBox="1"/>
      </xdr:nvSpPr>
      <xdr:spPr>
        <a:xfrm>
          <a:off x="1066800" y="1655444"/>
          <a:ext cx="8077199" cy="2459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Overall Notes:</a:t>
          </a:r>
        </a:p>
        <a:p>
          <a:r>
            <a:rPr lang="en-US" sz="1100"/>
            <a:t>* AICc and parameters highly variable on</a:t>
          </a:r>
          <a:r>
            <a:rPr lang="en-US" sz="1100" baseline="0"/>
            <a:t> the default models. AICc better on the tuned model versus the default model in both resolutions. Together, indicates better overall all fit and less complexity with the tuned models. </a:t>
          </a:r>
        </a:p>
        <a:p>
          <a:endParaRPr lang="en-US" sz="1100" baseline="0"/>
        </a:p>
        <a:p>
          <a:r>
            <a:rPr lang="en-US" sz="1100" baseline="0"/>
            <a:t>* Interestingly, AUC comparable across all four models. Variation between values minor (~1%). </a:t>
          </a:r>
        </a:p>
        <a:p>
          <a:endParaRPr lang="en-US" sz="1100" baseline="0"/>
        </a:p>
        <a:p>
          <a:r>
            <a:rPr lang="en-US" sz="1100" baseline="0"/>
            <a:t>* Omission rates between the four models close, with the 800m tuned model slightly lower. The 800m model showed more variability across the samples for or10 than the 30m model.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Utah predictions:</a:t>
          </a:r>
        </a:p>
        <a:p>
          <a:r>
            <a:rPr lang="en-US" sz="1100" baseline="0"/>
            <a:t>* Overall, poor predication rates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the CA to UT </a:t>
          </a:r>
          <a:r>
            <a:rPr lang="en-US" sz="1100" baseline="0"/>
            <a:t>across the models. AUC scores dropped 27-33% compared to the CA area. </a:t>
          </a:r>
        </a:p>
        <a:p>
          <a:endParaRPr lang="en-US" sz="1100" baseline="0"/>
        </a:p>
        <a:p>
          <a:r>
            <a:rPr lang="en-US" sz="1100" baseline="0"/>
            <a:t>* Performance of the tuned model was significantly less than the default model.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17144</xdr:rowOff>
    </xdr:from>
    <xdr:to>
      <xdr:col>15</xdr:col>
      <xdr:colOff>266699</xdr:colOff>
      <xdr:row>47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00C4CB-FE9A-4C31-AA90-ACE1198D333B}"/>
            </a:ext>
          </a:extLst>
        </xdr:cNvPr>
        <xdr:cNvSpPr txBox="1"/>
      </xdr:nvSpPr>
      <xdr:spPr>
        <a:xfrm>
          <a:off x="514350" y="5989319"/>
          <a:ext cx="7458074" cy="2935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 on summary stats:</a:t>
          </a:r>
        </a:p>
        <a:p>
          <a:r>
            <a:rPr lang="en-US" sz="1100"/>
            <a:t>* </a:t>
          </a:r>
          <a:r>
            <a:rPr lang="en-US" sz="1100" baseline="0"/>
            <a:t>Each sample run used a different set of random background points. That same set was used within the sample run for both the default and tuned models. </a:t>
          </a:r>
        </a:p>
        <a:p>
          <a:endParaRPr lang="en-US" sz="1100"/>
        </a:p>
        <a:p>
          <a:r>
            <a:rPr lang="en-US" sz="1100"/>
            <a:t>* AICc</a:t>
          </a:r>
          <a:r>
            <a:rPr lang="en-US" sz="1100" baseline="0"/>
            <a:t> better on tuned model. AUC slightly better on default, but tuned vs default close. </a:t>
          </a:r>
        </a:p>
        <a:p>
          <a:r>
            <a:rPr lang="en-US" sz="1100" baseline="0"/>
            <a:t>* Much more variation in AICc and parameter settings (related) in the default model. Very big range of parameters in those samples. </a:t>
          </a:r>
        </a:p>
        <a:p>
          <a:r>
            <a:rPr lang="en-US" sz="1100" baseline="0"/>
            <a:t>* or10 stats slightly looser on tuned model versus default as would be expected with the higher RM on the tuned model.</a:t>
          </a:r>
        </a:p>
        <a:p>
          <a:r>
            <a:rPr lang="en-US" sz="1100" baseline="0"/>
            <a:t>* Niche overlap roughly 80%. Indicates models do diverge signficantly across the extents.   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Utah predictions</a:t>
          </a:r>
        </a:p>
        <a:p>
          <a:r>
            <a:rPr lang="en-US" sz="1100" baseline="0"/>
            <a:t>* AUC scores for both tuned and default models significantly lower than CA study area. Fit is low for the area. Indicates models are not transportable to this new area. </a:t>
          </a:r>
        </a:p>
        <a:p>
          <a:r>
            <a:rPr lang="en-US" sz="1100" baseline="0"/>
            <a:t>* AUC for the default is significantly better for the default model than the tuned model in the Utah predictions. </a:t>
          </a:r>
        </a:p>
        <a:p>
          <a:r>
            <a:rPr lang="en-US" sz="1100" baseline="0"/>
            <a:t>* AICc reference only. No pertainent comparisons.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15</xdr:col>
      <xdr:colOff>266699</xdr:colOff>
      <xdr:row>47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F2EA71-AECF-4E35-A5D1-08E75522214E}"/>
            </a:ext>
          </a:extLst>
        </xdr:cNvPr>
        <xdr:cNvSpPr txBox="1"/>
      </xdr:nvSpPr>
      <xdr:spPr>
        <a:xfrm>
          <a:off x="514350" y="5972175"/>
          <a:ext cx="7458074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 on summary stats:</a:t>
          </a:r>
        </a:p>
        <a:p>
          <a:r>
            <a:rPr lang="en-US" sz="1100"/>
            <a:t>* </a:t>
          </a:r>
          <a:r>
            <a:rPr lang="en-US" sz="1100" baseline="0"/>
            <a:t>Each sample run used a different set of random background points. That same set was used within the sample run for both the default and tuned models. </a:t>
          </a:r>
        </a:p>
        <a:p>
          <a:endParaRPr lang="en-US" sz="1100"/>
        </a:p>
        <a:p>
          <a:r>
            <a:rPr lang="en-US" sz="1100"/>
            <a:t>* AICc</a:t>
          </a:r>
          <a:r>
            <a:rPr lang="en-US" sz="1100" baseline="0"/>
            <a:t> significantly better on tuned model. </a:t>
          </a:r>
        </a:p>
        <a:p>
          <a:r>
            <a:rPr lang="en-US" sz="1100" baseline="0"/>
            <a:t>* AUC better on default. Not as close as with the 800m data.  Interesting that both ranges were the same.</a:t>
          </a:r>
        </a:p>
        <a:p>
          <a:r>
            <a:rPr lang="en-US" sz="1100" baseline="0"/>
            <a:t>* Much more variation in AICc and parameter settings (related) in the default model. Very big range of parameters in those samples. </a:t>
          </a:r>
        </a:p>
        <a:p>
          <a:r>
            <a:rPr lang="en-US" sz="1100" baseline="0"/>
            <a:t>* or10 stats comparible on both the default and tuned models. No variation across samples within the models. </a:t>
          </a:r>
        </a:p>
        <a:p>
          <a:r>
            <a:rPr lang="en-US" sz="1100" baseline="0"/>
            <a:t>* Niche overlap roughly 84% .  Indicates the models do diverge signficantly across the extents.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Utah predictions</a:t>
          </a:r>
        </a:p>
        <a:p>
          <a:r>
            <a:rPr lang="en-US" sz="1100" baseline="0"/>
            <a:t>* AUC scores for both tuned and default models significantly lower than CA study area. Fit is low for the area. Indicates models are not transportable to this new area. </a:t>
          </a:r>
        </a:p>
        <a:p>
          <a:r>
            <a:rPr lang="en-US" sz="1100" baseline="0"/>
            <a:t>* AUC for the default is significantly better for the default model than the tuned model in the Utah predictions. </a:t>
          </a:r>
        </a:p>
        <a:p>
          <a:r>
            <a:rPr lang="en-US" sz="1100" baseline="0"/>
            <a:t>* AICc reference only. No pertainent comparisons.</a:t>
          </a:r>
        </a:p>
        <a:p>
          <a:r>
            <a:rPr lang="en-US" sz="1100" baseline="0"/>
            <a:t>* Niche overalp slightly lower in UT than in the CA sample. Not significant.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9DEB-765B-4542-9CB1-52A9C25A0563}">
  <dimension ref="A1:AB30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2.6" x14ac:dyDescent="0.45"/>
  <cols>
    <col min="1" max="1" width="8.05078125" style="64" bestFit="1" customWidth="1"/>
    <col min="2" max="2" width="5.89453125" style="64" bestFit="1" customWidth="1"/>
    <col min="3" max="3" width="5.83984375" style="82" bestFit="1" customWidth="1"/>
    <col min="4" max="4" width="5.578125" style="82" bestFit="1" customWidth="1"/>
    <col min="5" max="5" width="4.41796875" style="83" bestFit="1" customWidth="1"/>
    <col min="6" max="7" width="8.15625" style="64" bestFit="1" customWidth="1"/>
    <col min="8" max="8" width="1.9453125" style="83" customWidth="1"/>
    <col min="9" max="9" width="8.05078125" style="64" bestFit="1" customWidth="1"/>
    <col min="10" max="10" width="5.89453125" style="64" bestFit="1" customWidth="1"/>
    <col min="11" max="11" width="5.83984375" style="84" bestFit="1" customWidth="1"/>
    <col min="12" max="12" width="5.578125" style="84" bestFit="1" customWidth="1"/>
    <col min="13" max="13" width="4.83984375" style="83" bestFit="1" customWidth="1"/>
    <col min="14" max="14" width="1.9453125" style="83" customWidth="1"/>
    <col min="15" max="15" width="8.05078125" style="64" bestFit="1" customWidth="1"/>
    <col min="16" max="16" width="5.89453125" style="64" bestFit="1" customWidth="1"/>
    <col min="17" max="17" width="5.83984375" style="64" bestFit="1" customWidth="1"/>
    <col min="18" max="18" width="5.68359375" style="64" bestFit="1" customWidth="1"/>
    <col min="19" max="19" width="5.83984375" style="64" bestFit="1" customWidth="1"/>
    <col min="20" max="20" width="5.1015625" style="64" bestFit="1" customWidth="1"/>
    <col min="21" max="21" width="5.20703125" style="84" customWidth="1"/>
    <col min="22" max="22" width="5.83984375" style="84" bestFit="1" customWidth="1"/>
    <col min="23" max="23" width="5.578125" style="84" bestFit="1" customWidth="1"/>
    <col min="24" max="24" width="5.734375" style="83" bestFit="1" customWidth="1"/>
    <col min="25" max="25" width="5.83984375" style="84" bestFit="1" customWidth="1"/>
    <col min="26" max="26" width="5.1015625" style="82" bestFit="1" customWidth="1"/>
    <col min="27" max="27" width="5.83984375" style="83" bestFit="1" customWidth="1"/>
    <col min="28" max="28" width="5.7890625" style="83" bestFit="1" customWidth="1"/>
    <col min="29" max="16384" width="8.83984375" style="64"/>
  </cols>
  <sheetData>
    <row r="1" spans="1:28" ht="37.799999999999997" x14ac:dyDescent="0.45">
      <c r="A1" s="86" t="s">
        <v>37</v>
      </c>
      <c r="B1" s="86"/>
      <c r="C1" s="87" t="s">
        <v>27</v>
      </c>
      <c r="D1" s="88" t="s">
        <v>28</v>
      </c>
      <c r="E1" s="89" t="s">
        <v>41</v>
      </c>
      <c r="F1" s="90" t="s">
        <v>32</v>
      </c>
      <c r="G1" s="91" t="s">
        <v>33</v>
      </c>
      <c r="H1" s="92"/>
      <c r="I1" s="86" t="s">
        <v>37</v>
      </c>
      <c r="J1" s="86"/>
      <c r="K1" s="93" t="s">
        <v>25</v>
      </c>
      <c r="L1" s="94" t="s">
        <v>26</v>
      </c>
      <c r="M1" s="89" t="s">
        <v>40</v>
      </c>
      <c r="N1" s="92"/>
      <c r="O1" s="86" t="s">
        <v>37</v>
      </c>
      <c r="P1" s="86"/>
      <c r="Q1" s="90" t="s">
        <v>21</v>
      </c>
      <c r="R1" s="91" t="s">
        <v>23</v>
      </c>
      <c r="S1" s="90" t="s">
        <v>22</v>
      </c>
      <c r="T1" s="91" t="s">
        <v>24</v>
      </c>
      <c r="U1" s="89"/>
      <c r="V1" s="95" t="s">
        <v>30</v>
      </c>
      <c r="W1" s="96" t="s">
        <v>34</v>
      </c>
      <c r="X1" s="89" t="s">
        <v>40</v>
      </c>
      <c r="Y1" s="95" t="s">
        <v>31</v>
      </c>
      <c r="Z1" s="97" t="s">
        <v>35</v>
      </c>
      <c r="AA1" s="89" t="s">
        <v>54</v>
      </c>
      <c r="AB1" s="89" t="s">
        <v>55</v>
      </c>
    </row>
    <row r="2" spans="1:28" x14ac:dyDescent="0.45">
      <c r="A2" s="98" t="s">
        <v>38</v>
      </c>
      <c r="B2" s="65" t="s">
        <v>15</v>
      </c>
      <c r="C2" s="66">
        <f>'800m Samples'!B28</f>
        <v>1235.2849563526706</v>
      </c>
      <c r="D2" s="67">
        <f>'800m Samples'!C28</f>
        <v>1133.0838439738677</v>
      </c>
      <c r="E2" s="68">
        <f>(C2-D2)/D2</f>
        <v>9.0197307924160974E-2</v>
      </c>
      <c r="F2" s="66">
        <f>'800m Samples'!D28</f>
        <v>36.799999999999997</v>
      </c>
      <c r="G2" s="67">
        <f>'800m Samples'!E28</f>
        <v>7.92</v>
      </c>
      <c r="H2" s="69"/>
      <c r="I2" s="98" t="s">
        <v>38</v>
      </c>
      <c r="J2" s="65" t="s">
        <v>15</v>
      </c>
      <c r="K2" s="70">
        <f>'800m Samples'!G28</f>
        <v>0.95767377056145053</v>
      </c>
      <c r="L2" s="71">
        <f>'800m Samples'!H28</f>
        <v>0.94980348373783985</v>
      </c>
      <c r="M2" s="68">
        <f>(L2-K2)/L2</f>
        <v>-8.2862265282899316E-3</v>
      </c>
      <c r="N2" s="69"/>
      <c r="O2" s="98" t="s">
        <v>38</v>
      </c>
      <c r="P2" s="65" t="s">
        <v>15</v>
      </c>
      <c r="Q2" s="66">
        <f>'800m Samples'!J28</f>
        <v>0</v>
      </c>
      <c r="R2" s="67">
        <f>'800m Samples'!K28</f>
        <v>0</v>
      </c>
      <c r="S2" s="72">
        <f>'800m Samples'!L28</f>
        <v>9.0899999999999995E-2</v>
      </c>
      <c r="T2" s="73">
        <f>'800m Samples'!M28</f>
        <v>8.4707999999999992E-2</v>
      </c>
      <c r="U2" s="74"/>
      <c r="V2" s="75">
        <f>'800m Samples'!P28</f>
        <v>0.69763321450271643</v>
      </c>
      <c r="W2" s="76">
        <f>'800m Samples'!Q28</f>
        <v>0.605567697131702</v>
      </c>
      <c r="X2" s="68">
        <f>(W2-V2)/V2</f>
        <v>-0.13196836884642904</v>
      </c>
      <c r="Y2" s="75" t="str">
        <f>'800m Samples'!R28</f>
        <v>NA</v>
      </c>
      <c r="Z2" s="77">
        <f>'800m Samples'!S28</f>
        <v>375.97675141439458</v>
      </c>
      <c r="AA2" s="68">
        <f>(V2-K2)/K2</f>
        <v>-0.27153354728122236</v>
      </c>
      <c r="AB2" s="68">
        <f>(W2-L2)/L2</f>
        <v>-0.36242843124920793</v>
      </c>
    </row>
    <row r="3" spans="1:28" x14ac:dyDescent="0.45">
      <c r="A3" s="80"/>
      <c r="B3" s="65" t="s">
        <v>16</v>
      </c>
      <c r="C3" s="66">
        <f>'800m Samples'!B29</f>
        <v>1229.8518651506799</v>
      </c>
      <c r="D3" s="67">
        <f>'800m Samples'!C29</f>
        <v>1133.22299488515</v>
      </c>
      <c r="E3" s="68">
        <f>(C3-D3)/D3</f>
        <v>8.5269069460881433E-2</v>
      </c>
      <c r="F3" s="78">
        <f>'800m Samples'!D29</f>
        <v>37</v>
      </c>
      <c r="G3" s="79">
        <f>'800m Samples'!E29</f>
        <v>8</v>
      </c>
      <c r="H3" s="69"/>
      <c r="I3" s="80"/>
      <c r="J3" s="65" t="s">
        <v>16</v>
      </c>
      <c r="K3" s="70">
        <f>'800m Samples'!G29</f>
        <v>0.95765768860794298</v>
      </c>
      <c r="L3" s="71">
        <f>'800m Samples'!H29</f>
        <v>0.94986104009632399</v>
      </c>
      <c r="M3" s="68">
        <f>(L3-K3)/L3</f>
        <v>-8.2081990759704602E-3</v>
      </c>
      <c r="N3" s="69"/>
      <c r="O3" s="80"/>
      <c r="P3" s="65" t="s">
        <v>16</v>
      </c>
      <c r="Q3" s="78">
        <f>'800m Samples'!J29</f>
        <v>0</v>
      </c>
      <c r="R3" s="79">
        <f>'800m Samples'!K29</f>
        <v>0</v>
      </c>
      <c r="S3" s="72">
        <f>'800m Samples'!L29</f>
        <v>9.0899999999999995E-2</v>
      </c>
      <c r="T3" s="73">
        <f>'800m Samples'!M29</f>
        <v>7.8899999999999998E-2</v>
      </c>
      <c r="U3" s="74"/>
      <c r="V3" s="75">
        <f>'800m Samples'!P29</f>
        <v>0.69785988740952598</v>
      </c>
      <c r="W3" s="76">
        <f>'800m Samples'!Q29</f>
        <v>0.60637847001483403</v>
      </c>
      <c r="X3" s="68">
        <f>(W3-V3)/V3</f>
        <v>-0.13108851654201439</v>
      </c>
      <c r="Y3" s="75" t="str">
        <f>'800m Samples'!R29</f>
        <v>NA</v>
      </c>
      <c r="Z3" s="77">
        <f>'800m Samples'!S29</f>
        <v>376.468182361071</v>
      </c>
      <c r="AA3" s="68">
        <f>(V3-K3)/K3</f>
        <v>-0.27128461901252071</v>
      </c>
      <c r="AB3" s="68">
        <f>(W3-L3)/L3</f>
        <v>-0.36161349458722714</v>
      </c>
    </row>
    <row r="4" spans="1:28" x14ac:dyDescent="0.45">
      <c r="A4" s="81"/>
      <c r="B4" s="65" t="s">
        <v>17</v>
      </c>
      <c r="C4" s="66">
        <f>'800m Samples'!B30</f>
        <v>197.89794244198015</v>
      </c>
      <c r="D4" s="67">
        <f>'800m Samples'!C30</f>
        <v>2.9338787974800198</v>
      </c>
      <c r="E4" s="69"/>
      <c r="F4" s="78">
        <f>'800m Samples'!D30</f>
        <v>24</v>
      </c>
      <c r="G4" s="79">
        <f>'800m Samples'!E30</f>
        <v>1</v>
      </c>
      <c r="H4" s="69"/>
      <c r="I4" s="81"/>
      <c r="J4" s="65" t="s">
        <v>17</v>
      </c>
      <c r="K4" s="70">
        <f>'800m Samples'!G30</f>
        <v>3.2677033001299316E-3</v>
      </c>
      <c r="L4" s="71">
        <f>'800m Samples'!H30</f>
        <v>2.2695656345280701E-3</v>
      </c>
      <c r="M4" s="69"/>
      <c r="N4" s="69"/>
      <c r="O4" s="81"/>
      <c r="P4" s="65" t="s">
        <v>17</v>
      </c>
      <c r="Q4" s="66">
        <f>'800m Samples'!J30</f>
        <v>0</v>
      </c>
      <c r="R4" s="67">
        <f>'800m Samples'!K30</f>
        <v>0</v>
      </c>
      <c r="S4" s="72">
        <f>'800m Samples'!L30</f>
        <v>0</v>
      </c>
      <c r="T4" s="73">
        <f>'800m Samples'!M30</f>
        <v>1.3200000000000003E-2</v>
      </c>
      <c r="U4" s="74"/>
      <c r="V4" s="75">
        <f>'800m Samples'!P30</f>
        <v>2.6410083055762978E-2</v>
      </c>
      <c r="W4" s="76">
        <f>'800m Samples'!Q30</f>
        <v>1.4539818281027017E-2</v>
      </c>
      <c r="X4" s="69"/>
      <c r="Y4" s="75" t="str">
        <f>'800m Samples'!R30</f>
        <v>NA</v>
      </c>
      <c r="Z4" s="77">
        <f>'800m Samples'!S30</f>
        <v>7.2717100643370145</v>
      </c>
      <c r="AA4" s="69"/>
      <c r="AB4" s="69"/>
    </row>
    <row r="5" spans="1:28" ht="3.9" customHeight="1" x14ac:dyDescent="0.45">
      <c r="A5" s="99"/>
      <c r="B5" s="100"/>
      <c r="C5" s="101"/>
      <c r="D5" s="101"/>
      <c r="E5" s="69"/>
      <c r="F5" s="102"/>
      <c r="G5" s="102"/>
      <c r="H5" s="69"/>
      <c r="I5" s="99"/>
      <c r="J5" s="100"/>
      <c r="K5" s="69"/>
      <c r="L5" s="69"/>
      <c r="M5" s="69"/>
      <c r="N5" s="69"/>
      <c r="O5" s="99"/>
      <c r="P5" s="100"/>
      <c r="Q5" s="101"/>
      <c r="R5" s="101"/>
      <c r="S5" s="103"/>
      <c r="T5" s="103"/>
      <c r="U5" s="103"/>
      <c r="V5" s="69"/>
      <c r="W5" s="69"/>
      <c r="X5" s="69"/>
      <c r="Y5" s="69"/>
      <c r="Z5" s="101"/>
      <c r="AA5" s="69"/>
      <c r="AB5" s="69"/>
    </row>
    <row r="6" spans="1:28" x14ac:dyDescent="0.45">
      <c r="A6" s="98" t="s">
        <v>39</v>
      </c>
      <c r="B6" s="65" t="s">
        <v>15</v>
      </c>
      <c r="C6" s="66">
        <f>'30m Samples'!B28</f>
        <v>2338.9981776793288</v>
      </c>
      <c r="D6" s="67">
        <f>'30m Samples'!C28</f>
        <v>2184.21934752788</v>
      </c>
      <c r="E6" s="68">
        <f>(C6-D6)/D6</f>
        <v>7.0862310750350668E-2</v>
      </c>
      <c r="F6" s="66">
        <f>'30m Samples'!D28</f>
        <v>42.72</v>
      </c>
      <c r="G6" s="67">
        <f>'30m Samples'!E28</f>
        <v>8.4</v>
      </c>
      <c r="H6" s="69"/>
      <c r="I6" s="98" t="s">
        <v>39</v>
      </c>
      <c r="J6" s="65" t="s">
        <v>15</v>
      </c>
      <c r="K6" s="70">
        <f>'30m Samples'!G28</f>
        <v>0.95690734210526318</v>
      </c>
      <c r="L6" s="71">
        <f>'30m Samples'!H28</f>
        <v>0.94747444736842068</v>
      </c>
      <c r="M6" s="68">
        <f>(L6-K6)/L6</f>
        <v>-9.9558302211126201E-3</v>
      </c>
      <c r="N6" s="69"/>
      <c r="O6" s="98" t="s">
        <v>39</v>
      </c>
      <c r="P6" s="65" t="s">
        <v>15</v>
      </c>
      <c r="Q6" s="66">
        <f>'30m Samples'!J28</f>
        <v>0</v>
      </c>
      <c r="R6" s="67">
        <f>'30m Samples'!K28</f>
        <v>0</v>
      </c>
      <c r="S6" s="72">
        <f>'30m Samples'!L28</f>
        <v>9.3799999999999939E-2</v>
      </c>
      <c r="T6" s="73">
        <f>'30m Samples'!M28</f>
        <v>9.2100000000000015E-2</v>
      </c>
      <c r="U6" s="74"/>
      <c r="V6" s="75">
        <f>'30m Samples'!P28</f>
        <v>0.64344210526315782</v>
      </c>
      <c r="W6" s="76">
        <f>'30m Samples'!Q28</f>
        <v>0.60400084210526328</v>
      </c>
      <c r="X6" s="68">
        <f>(W6-V6)/V6</f>
        <v>-6.1297299065878927E-2</v>
      </c>
      <c r="Y6" s="75" t="str">
        <f>'30m Samples'!R28</f>
        <v>NA</v>
      </c>
      <c r="Z6" s="77">
        <f>'30m Samples'!S28</f>
        <v>637.21872207807496</v>
      </c>
      <c r="AA6" s="68">
        <f>(V6-K6)/K6</f>
        <v>-0.32758159860332964</v>
      </c>
      <c r="AB6" s="68">
        <f>(W6-L6)/L6</f>
        <v>-0.36251490076291149</v>
      </c>
    </row>
    <row r="7" spans="1:28" x14ac:dyDescent="0.45">
      <c r="A7" s="80"/>
      <c r="B7" s="65" t="s">
        <v>16</v>
      </c>
      <c r="C7" s="66">
        <f>'30m Samples'!B29</f>
        <v>2312.16448986155</v>
      </c>
      <c r="D7" s="67">
        <f>'30m Samples'!C29</f>
        <v>2184.4984205954402</v>
      </c>
      <c r="E7" s="68">
        <f>(C7-D7)/D7</f>
        <v>5.8441822645635619E-2</v>
      </c>
      <c r="F7" s="78">
        <f>'30m Samples'!D29</f>
        <v>41</v>
      </c>
      <c r="G7" s="79">
        <f>'30m Samples'!E29</f>
        <v>8</v>
      </c>
      <c r="H7" s="69"/>
      <c r="I7" s="80"/>
      <c r="J7" s="65" t="s">
        <v>16</v>
      </c>
      <c r="K7" s="70">
        <f>'30m Samples'!G29</f>
        <v>0.956569736842105</v>
      </c>
      <c r="L7" s="71">
        <f>'30m Samples'!H29</f>
        <v>0.94718289473684203</v>
      </c>
      <c r="M7" s="68">
        <f>(L7-K7)/L7</f>
        <v>-9.9102740953434746E-3</v>
      </c>
      <c r="N7" s="69"/>
      <c r="O7" s="80"/>
      <c r="P7" s="65" t="s">
        <v>16</v>
      </c>
      <c r="Q7" s="78">
        <f>'30m Samples'!J29</f>
        <v>0</v>
      </c>
      <c r="R7" s="79">
        <f>'30m Samples'!K29</f>
        <v>0</v>
      </c>
      <c r="S7" s="72">
        <f>'30m Samples'!L29</f>
        <v>9.3799999999999994E-2</v>
      </c>
      <c r="T7" s="73">
        <f>'30m Samples'!M29</f>
        <v>9.2100000000000001E-2</v>
      </c>
      <c r="U7" s="74"/>
      <c r="V7" s="75">
        <f>'30m Samples'!P29</f>
        <v>0.64419999999999999</v>
      </c>
      <c r="W7" s="76">
        <f>'30m Samples'!Q29</f>
        <v>0.60182105263157903</v>
      </c>
      <c r="X7" s="68">
        <f>(W7-V7)/V7</f>
        <v>-6.5785388650141205E-2</v>
      </c>
      <c r="Y7" s="75" t="str">
        <f>'30m Samples'!R29</f>
        <v>NA</v>
      </c>
      <c r="Z7" s="77">
        <f>'30m Samples'!S29</f>
        <v>637.76815198232805</v>
      </c>
      <c r="AA7" s="68">
        <f>(V7-K7)/K7</f>
        <v>-0.32655197505340472</v>
      </c>
      <c r="AB7" s="68">
        <f>(W7-L7)/L7</f>
        <v>-0.36462001586421772</v>
      </c>
    </row>
    <row r="8" spans="1:28" x14ac:dyDescent="0.45">
      <c r="A8" s="81"/>
      <c r="B8" s="65" t="s">
        <v>17</v>
      </c>
      <c r="C8" s="66">
        <f>'30m Samples'!B30</f>
        <v>277.90058544191015</v>
      </c>
      <c r="D8" s="67">
        <f>'30m Samples'!C30</f>
        <v>6.9034160081500886</v>
      </c>
      <c r="E8" s="69"/>
      <c r="F8" s="78">
        <f>'30m Samples'!D30</f>
        <v>22</v>
      </c>
      <c r="G8" s="79">
        <f>'30m Samples'!E30</f>
        <v>3</v>
      </c>
      <c r="H8" s="69"/>
      <c r="I8" s="81"/>
      <c r="J8" s="65" t="s">
        <v>17</v>
      </c>
      <c r="K8" s="70">
        <f>'30m Samples'!G30</f>
        <v>5.9184210526310732E-3</v>
      </c>
      <c r="L8" s="71">
        <f>'30m Samples'!H30</f>
        <v>5.8973684210520405E-3</v>
      </c>
      <c r="M8" s="69"/>
      <c r="N8" s="69"/>
      <c r="O8" s="81"/>
      <c r="P8" s="65" t="s">
        <v>17</v>
      </c>
      <c r="Q8" s="66">
        <f>'30m Samples'!J30</f>
        <v>0</v>
      </c>
      <c r="R8" s="67">
        <f>'30m Samples'!K30</f>
        <v>0</v>
      </c>
      <c r="S8" s="72">
        <f>'30m Samples'!L30</f>
        <v>0</v>
      </c>
      <c r="T8" s="73">
        <f>'30m Samples'!M30</f>
        <v>0</v>
      </c>
      <c r="U8" s="74"/>
      <c r="V8" s="75">
        <f>'30m Samples'!P30</f>
        <v>5.1578947368420947E-2</v>
      </c>
      <c r="W8" s="76">
        <f>'30m Samples'!Q30</f>
        <v>5.7568421052632046E-2</v>
      </c>
      <c r="X8" s="69"/>
      <c r="Y8" s="75" t="str">
        <f>'30m Samples'!R30</f>
        <v>NA</v>
      </c>
      <c r="Z8" s="77">
        <f>'30m Samples'!S30</f>
        <v>31.157626442378046</v>
      </c>
      <c r="AA8" s="69"/>
      <c r="AB8" s="69"/>
    </row>
    <row r="9" spans="1:28" s="84" customFormat="1" x14ac:dyDescent="0.45">
      <c r="A9" s="64"/>
      <c r="B9" s="64"/>
      <c r="C9" s="82"/>
      <c r="D9" s="82"/>
      <c r="E9" s="83"/>
      <c r="H9" s="83"/>
      <c r="I9" s="64"/>
      <c r="J9" s="64"/>
      <c r="M9" s="83"/>
      <c r="N9" s="83"/>
      <c r="O9" s="64"/>
      <c r="P9" s="64"/>
      <c r="Q9" s="64"/>
      <c r="R9" s="64"/>
      <c r="S9" s="64"/>
      <c r="T9" s="64"/>
      <c r="X9" s="83"/>
      <c r="Z9" s="82"/>
      <c r="AA9" s="83"/>
      <c r="AB9" s="83"/>
    </row>
    <row r="10" spans="1:28" s="84" customFormat="1" x14ac:dyDescent="0.45">
      <c r="A10" s="64"/>
      <c r="B10" s="64"/>
      <c r="C10" s="82"/>
      <c r="D10" s="82"/>
      <c r="E10" s="83"/>
      <c r="H10" s="83"/>
      <c r="I10" s="64"/>
      <c r="J10" s="64"/>
      <c r="M10" s="83"/>
      <c r="N10" s="83"/>
      <c r="O10" s="64"/>
      <c r="P10" s="64"/>
      <c r="Q10" s="64"/>
      <c r="R10" s="64"/>
      <c r="S10" s="64"/>
      <c r="T10" s="64"/>
      <c r="X10" s="83"/>
      <c r="Z10" s="82"/>
      <c r="AA10" s="83"/>
      <c r="AB10" s="83"/>
    </row>
    <row r="11" spans="1:28" s="84" customFormat="1" x14ac:dyDescent="0.45">
      <c r="A11" s="64"/>
      <c r="B11" s="64"/>
      <c r="C11" s="82"/>
      <c r="D11" s="82"/>
      <c r="E11" s="83"/>
      <c r="H11" s="83"/>
      <c r="I11" s="64"/>
      <c r="J11" s="64"/>
      <c r="M11" s="83"/>
      <c r="N11" s="83"/>
      <c r="O11" s="64"/>
      <c r="P11" s="64"/>
      <c r="Q11" s="64"/>
      <c r="R11" s="64"/>
      <c r="S11" s="64"/>
      <c r="T11" s="64"/>
      <c r="X11" s="83"/>
      <c r="Z11" s="82"/>
      <c r="AA11" s="83"/>
      <c r="AB11" s="83"/>
    </row>
    <row r="12" spans="1:28" s="84" customFormat="1" x14ac:dyDescent="0.45">
      <c r="A12" s="64"/>
      <c r="B12" s="64"/>
      <c r="C12" s="82"/>
      <c r="D12" s="82"/>
      <c r="E12" s="83"/>
      <c r="H12" s="83"/>
      <c r="I12" s="64"/>
      <c r="J12" s="64"/>
      <c r="M12" s="83"/>
      <c r="N12" s="83"/>
      <c r="O12" s="64"/>
      <c r="P12" s="64"/>
      <c r="Q12" s="64"/>
      <c r="R12" s="64"/>
      <c r="S12" s="64"/>
      <c r="T12" s="64"/>
      <c r="X12" s="83"/>
      <c r="Z12" s="82"/>
      <c r="AA12" s="83"/>
      <c r="AB12" s="83"/>
    </row>
    <row r="13" spans="1:28" s="84" customFormat="1" x14ac:dyDescent="0.45">
      <c r="A13" s="64"/>
      <c r="B13" s="64"/>
      <c r="C13" s="82"/>
      <c r="D13" s="82"/>
      <c r="E13" s="83"/>
      <c r="H13" s="83"/>
      <c r="I13" s="64"/>
      <c r="J13" s="64"/>
      <c r="M13" s="83"/>
      <c r="N13" s="83"/>
      <c r="O13" s="64"/>
      <c r="P13" s="64"/>
      <c r="Q13" s="64"/>
      <c r="R13" s="64"/>
      <c r="S13" s="64"/>
      <c r="T13" s="64"/>
      <c r="X13" s="83"/>
      <c r="Z13" s="82"/>
      <c r="AA13" s="83"/>
      <c r="AB13" s="83"/>
    </row>
    <row r="14" spans="1:28" s="84" customFormat="1" x14ac:dyDescent="0.45">
      <c r="A14" s="64"/>
      <c r="B14" s="64"/>
      <c r="C14" s="82"/>
      <c r="D14" s="82"/>
      <c r="E14" s="83"/>
      <c r="H14" s="83"/>
      <c r="I14" s="64"/>
      <c r="J14" s="64"/>
      <c r="M14" s="83"/>
      <c r="N14" s="83"/>
      <c r="O14" s="64"/>
      <c r="P14" s="64"/>
      <c r="Q14" s="64"/>
      <c r="R14" s="64"/>
      <c r="S14" s="64"/>
      <c r="T14" s="64"/>
      <c r="X14" s="83"/>
      <c r="Z14" s="82"/>
      <c r="AA14" s="83"/>
      <c r="AB14" s="83"/>
    </row>
    <row r="15" spans="1:28" s="84" customFormat="1" x14ac:dyDescent="0.45">
      <c r="A15" s="64"/>
      <c r="B15" s="64"/>
      <c r="C15" s="82"/>
      <c r="D15" s="82"/>
      <c r="E15" s="83"/>
      <c r="H15" s="83"/>
      <c r="I15" s="64"/>
      <c r="J15" s="64"/>
      <c r="M15" s="83"/>
      <c r="N15" s="83"/>
      <c r="O15" s="64"/>
      <c r="P15" s="64"/>
      <c r="Q15" s="64"/>
      <c r="R15" s="64"/>
      <c r="S15" s="64"/>
      <c r="T15" s="64"/>
      <c r="X15" s="83"/>
      <c r="Z15" s="82"/>
      <c r="AA15" s="83"/>
      <c r="AB15" s="83"/>
    </row>
    <row r="16" spans="1:28" s="84" customFormat="1" x14ac:dyDescent="0.45">
      <c r="A16" s="64"/>
      <c r="B16" s="64"/>
      <c r="C16" s="82"/>
      <c r="D16" s="82"/>
      <c r="E16" s="83"/>
      <c r="H16" s="83"/>
      <c r="I16" s="64"/>
      <c r="J16" s="64"/>
      <c r="M16" s="83"/>
      <c r="N16" s="83"/>
      <c r="O16" s="64"/>
      <c r="P16" s="64"/>
      <c r="Q16" s="64"/>
      <c r="R16" s="64"/>
      <c r="S16" s="64"/>
      <c r="T16" s="64"/>
      <c r="X16" s="83"/>
      <c r="Z16" s="82"/>
      <c r="AA16" s="83"/>
      <c r="AB16" s="83"/>
    </row>
    <row r="17" spans="1:28" s="84" customFormat="1" x14ac:dyDescent="0.45">
      <c r="A17" s="64"/>
      <c r="B17" s="64"/>
      <c r="C17" s="82"/>
      <c r="D17" s="82"/>
      <c r="E17" s="83"/>
      <c r="H17" s="83"/>
      <c r="I17" s="64"/>
      <c r="J17" s="64"/>
      <c r="M17" s="83"/>
      <c r="N17" s="83"/>
      <c r="O17" s="64"/>
      <c r="P17" s="64"/>
      <c r="Q17" s="64"/>
      <c r="R17" s="64"/>
      <c r="S17" s="64"/>
      <c r="T17" s="64"/>
      <c r="X17" s="83"/>
      <c r="Z17" s="82"/>
      <c r="AA17" s="83"/>
      <c r="AB17" s="83"/>
    </row>
    <row r="18" spans="1:28" s="84" customFormat="1" x14ac:dyDescent="0.45">
      <c r="A18" s="64"/>
      <c r="B18" s="64"/>
      <c r="C18" s="82"/>
      <c r="D18" s="82"/>
      <c r="E18" s="83"/>
      <c r="H18" s="83"/>
      <c r="I18" s="64"/>
      <c r="J18" s="64"/>
      <c r="M18" s="83"/>
      <c r="N18" s="83"/>
      <c r="O18" s="64"/>
      <c r="P18" s="64"/>
      <c r="Q18" s="64"/>
      <c r="R18" s="64"/>
      <c r="S18" s="64"/>
      <c r="T18" s="64"/>
      <c r="X18" s="83"/>
      <c r="Z18" s="82"/>
      <c r="AA18" s="83"/>
      <c r="AB18" s="83"/>
    </row>
    <row r="19" spans="1:28" s="84" customFormat="1" x14ac:dyDescent="0.45">
      <c r="A19" s="64"/>
      <c r="B19" s="64"/>
      <c r="C19" s="82"/>
      <c r="D19" s="82"/>
      <c r="E19" s="83"/>
      <c r="H19" s="83"/>
      <c r="I19" s="64"/>
      <c r="J19" s="64"/>
      <c r="M19" s="83"/>
      <c r="N19" s="83"/>
      <c r="O19" s="64"/>
      <c r="P19" s="64"/>
      <c r="Q19" s="64"/>
      <c r="R19" s="64"/>
      <c r="S19" s="64"/>
      <c r="T19" s="64"/>
      <c r="X19" s="83"/>
      <c r="Z19" s="82"/>
      <c r="AA19" s="83"/>
      <c r="AB19" s="83"/>
    </row>
    <row r="20" spans="1:28" s="84" customFormat="1" x14ac:dyDescent="0.45">
      <c r="A20" s="64"/>
      <c r="B20" s="64"/>
      <c r="C20" s="82"/>
      <c r="D20" s="82"/>
      <c r="E20" s="83"/>
      <c r="H20" s="83"/>
      <c r="I20" s="64"/>
      <c r="J20" s="64"/>
      <c r="M20" s="83"/>
      <c r="N20" s="83"/>
      <c r="O20" s="64"/>
      <c r="P20" s="64"/>
      <c r="Q20" s="64"/>
      <c r="R20" s="64"/>
      <c r="S20" s="64"/>
      <c r="T20" s="64"/>
      <c r="X20" s="83"/>
      <c r="Z20" s="82"/>
      <c r="AA20" s="83"/>
      <c r="AB20" s="83"/>
    </row>
    <row r="21" spans="1:28" s="84" customFormat="1" x14ac:dyDescent="0.45">
      <c r="A21" s="64"/>
      <c r="B21" s="64"/>
      <c r="C21" s="82"/>
      <c r="D21" s="82"/>
      <c r="E21" s="83"/>
      <c r="H21" s="83"/>
      <c r="I21" s="64"/>
      <c r="J21" s="64"/>
      <c r="M21" s="83"/>
      <c r="N21" s="83"/>
      <c r="O21" s="64"/>
      <c r="P21" s="64"/>
      <c r="Q21" s="64"/>
      <c r="R21" s="64"/>
      <c r="S21" s="64"/>
      <c r="T21" s="64"/>
      <c r="X21" s="83"/>
      <c r="Z21" s="82"/>
      <c r="AA21" s="83"/>
      <c r="AB21" s="83"/>
    </row>
    <row r="22" spans="1:28" s="84" customFormat="1" x14ac:dyDescent="0.45">
      <c r="A22" s="64"/>
      <c r="B22" s="64"/>
      <c r="C22" s="82"/>
      <c r="D22" s="82"/>
      <c r="E22" s="83"/>
      <c r="H22" s="83"/>
      <c r="I22" s="64"/>
      <c r="J22" s="64"/>
      <c r="M22" s="83"/>
      <c r="N22" s="83"/>
      <c r="O22" s="64"/>
      <c r="P22" s="64"/>
      <c r="Q22" s="64"/>
      <c r="R22" s="64"/>
      <c r="S22" s="64"/>
      <c r="T22" s="64"/>
      <c r="X22" s="83"/>
      <c r="Z22" s="82"/>
      <c r="AA22" s="83"/>
      <c r="AB22" s="83"/>
    </row>
    <row r="23" spans="1:28" s="84" customFormat="1" x14ac:dyDescent="0.45">
      <c r="A23" s="64"/>
      <c r="B23" s="64"/>
      <c r="C23" s="82"/>
      <c r="D23" s="82"/>
      <c r="E23" s="83"/>
      <c r="H23" s="83"/>
      <c r="I23" s="64"/>
      <c r="J23" s="64"/>
      <c r="M23" s="83"/>
      <c r="N23" s="83"/>
      <c r="O23" s="64"/>
      <c r="P23" s="64"/>
      <c r="Q23" s="64"/>
      <c r="R23" s="64"/>
      <c r="S23" s="64"/>
      <c r="T23" s="64"/>
      <c r="X23" s="83"/>
      <c r="Z23" s="82"/>
      <c r="AA23" s="83"/>
      <c r="AB23" s="83"/>
    </row>
    <row r="24" spans="1:28" s="84" customFormat="1" x14ac:dyDescent="0.45">
      <c r="A24" s="64"/>
      <c r="B24" s="64"/>
      <c r="C24" s="82"/>
      <c r="D24" s="82"/>
      <c r="E24" s="85"/>
      <c r="H24" s="83"/>
      <c r="I24" s="64"/>
      <c r="J24" s="64"/>
      <c r="M24" s="83"/>
      <c r="N24" s="83"/>
      <c r="O24" s="64"/>
      <c r="P24" s="64"/>
      <c r="Q24" s="64"/>
      <c r="R24" s="64"/>
      <c r="S24" s="64"/>
      <c r="T24" s="64"/>
      <c r="X24" s="83"/>
      <c r="Z24" s="82"/>
      <c r="AA24" s="83"/>
      <c r="AB24" s="83"/>
    </row>
    <row r="25" spans="1:28" s="84" customFormat="1" x14ac:dyDescent="0.45">
      <c r="A25" s="64"/>
      <c r="B25" s="64"/>
      <c r="C25" s="82"/>
      <c r="D25" s="82"/>
      <c r="E25" s="83"/>
      <c r="H25" s="83"/>
      <c r="I25" s="64"/>
      <c r="J25" s="64"/>
      <c r="M25" s="83"/>
      <c r="N25" s="83"/>
      <c r="O25" s="64"/>
      <c r="P25" s="64"/>
      <c r="Q25" s="64"/>
      <c r="R25" s="64"/>
      <c r="S25" s="64"/>
      <c r="T25" s="64"/>
      <c r="X25" s="83"/>
      <c r="Z25" s="82"/>
      <c r="AA25" s="83"/>
      <c r="AB25" s="83"/>
    </row>
    <row r="26" spans="1:28" s="84" customFormat="1" x14ac:dyDescent="0.45">
      <c r="A26" s="64"/>
      <c r="B26" s="64"/>
      <c r="C26" s="82"/>
      <c r="D26" s="82"/>
      <c r="E26" s="83"/>
      <c r="H26" s="83"/>
      <c r="I26" s="64"/>
      <c r="J26" s="64"/>
      <c r="M26" s="83"/>
      <c r="N26" s="83"/>
      <c r="O26" s="64"/>
      <c r="P26" s="64"/>
      <c r="Q26" s="64"/>
      <c r="R26" s="64"/>
      <c r="S26" s="64"/>
      <c r="T26" s="64"/>
      <c r="X26" s="83"/>
      <c r="Z26" s="82"/>
      <c r="AA26" s="83"/>
      <c r="AB26" s="83"/>
    </row>
    <row r="27" spans="1:28" s="84" customFormat="1" x14ac:dyDescent="0.45">
      <c r="A27" s="64"/>
      <c r="B27" s="64"/>
      <c r="C27" s="82"/>
      <c r="D27" s="82"/>
      <c r="E27" s="83"/>
      <c r="H27" s="83"/>
      <c r="I27" s="64"/>
      <c r="J27" s="64"/>
      <c r="M27" s="83"/>
      <c r="N27" s="83"/>
      <c r="O27" s="64"/>
      <c r="P27" s="64"/>
      <c r="Q27" s="64"/>
      <c r="R27" s="64"/>
      <c r="S27" s="64"/>
      <c r="T27" s="64"/>
      <c r="X27" s="83"/>
      <c r="Z27" s="82"/>
      <c r="AA27" s="83"/>
      <c r="AB27" s="83"/>
    </row>
    <row r="28" spans="1:28" s="84" customFormat="1" x14ac:dyDescent="0.45">
      <c r="A28" s="64"/>
      <c r="B28" s="64"/>
      <c r="C28" s="82"/>
      <c r="D28" s="82"/>
      <c r="E28" s="83"/>
      <c r="H28" s="83"/>
      <c r="I28" s="64"/>
      <c r="J28" s="64"/>
      <c r="M28" s="83"/>
      <c r="N28" s="83"/>
      <c r="O28" s="64"/>
      <c r="P28" s="64"/>
      <c r="Q28" s="64"/>
      <c r="R28" s="64"/>
      <c r="S28" s="64"/>
      <c r="T28" s="64"/>
      <c r="X28" s="83"/>
      <c r="Z28" s="82"/>
      <c r="AA28" s="83"/>
      <c r="AB28" s="83"/>
    </row>
    <row r="29" spans="1:28" s="84" customFormat="1" x14ac:dyDescent="0.45">
      <c r="A29" s="64"/>
      <c r="B29" s="64"/>
      <c r="C29" s="82"/>
      <c r="D29" s="82"/>
      <c r="E29" s="83"/>
      <c r="H29" s="83"/>
      <c r="I29" s="64"/>
      <c r="J29" s="64"/>
      <c r="M29" s="83"/>
      <c r="N29" s="83"/>
      <c r="O29" s="64"/>
      <c r="P29" s="64"/>
      <c r="Q29" s="64"/>
      <c r="R29" s="64"/>
      <c r="S29" s="64"/>
      <c r="T29" s="64"/>
      <c r="X29" s="83"/>
      <c r="Z29" s="82"/>
      <c r="AA29" s="83"/>
      <c r="AB29" s="83"/>
    </row>
    <row r="30" spans="1:28" s="84" customFormat="1" x14ac:dyDescent="0.45">
      <c r="A30" s="64"/>
      <c r="B30" s="64"/>
      <c r="C30" s="82"/>
      <c r="D30" s="82"/>
      <c r="E30" s="83"/>
      <c r="H30" s="83"/>
      <c r="I30" s="64"/>
      <c r="J30" s="64"/>
      <c r="M30" s="83"/>
      <c r="N30" s="83"/>
      <c r="O30" s="64"/>
      <c r="P30" s="64"/>
      <c r="Q30" s="64"/>
      <c r="R30" s="64"/>
      <c r="S30" s="64"/>
      <c r="T30" s="64"/>
      <c r="X30" s="83"/>
      <c r="Z30" s="82"/>
      <c r="AA30" s="83"/>
      <c r="AB30" s="83"/>
    </row>
  </sheetData>
  <mergeCells count="6">
    <mergeCell ref="A2:A4"/>
    <mergeCell ref="A6:A8"/>
    <mergeCell ref="I2:I4"/>
    <mergeCell ref="I6:I8"/>
    <mergeCell ref="O2:O4"/>
    <mergeCell ref="O6: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8BA6-2216-43C1-870B-EDF377070380}">
  <dimension ref="A1:T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55000000000000004"/>
  <cols>
    <col min="1" max="1" width="7.05078125" bestFit="1" customWidth="1"/>
    <col min="2" max="2" width="6.89453125" style="2" bestFit="1" customWidth="1"/>
    <col min="3" max="3" width="6.15625" style="2" bestFit="1" customWidth="1"/>
    <col min="4" max="5" width="10.20703125" bestFit="1" customWidth="1"/>
    <col min="6" max="6" width="1.9453125" style="38" customWidth="1"/>
    <col min="7" max="7" width="6.89453125" style="1" bestFit="1" customWidth="1"/>
    <col min="8" max="8" width="6.15625" style="1" bestFit="1" customWidth="1"/>
    <col min="9" max="9" width="1.9453125" style="38" customWidth="1"/>
    <col min="10" max="10" width="6.89453125" bestFit="1" customWidth="1"/>
    <col min="11" max="11" width="6.1015625" bestFit="1" customWidth="1"/>
    <col min="12" max="12" width="6.89453125" bestFit="1" customWidth="1"/>
    <col min="13" max="13" width="6.68359375" bestFit="1" customWidth="1"/>
    <col min="14" max="14" width="12.578125" style="1" bestFit="1" customWidth="1"/>
    <col min="15" max="15" width="9.68359375" style="1" customWidth="1"/>
    <col min="16" max="16" width="6.89453125" style="1" bestFit="1" customWidth="1"/>
    <col min="17" max="17" width="6.7890625" style="1" bestFit="1" customWidth="1"/>
    <col min="18" max="18" width="6.89453125" style="1" bestFit="1" customWidth="1"/>
    <col min="19" max="19" width="6.89453125" style="2" bestFit="1" customWidth="1"/>
    <col min="20" max="20" width="12.578125" style="1" bestFit="1" customWidth="1"/>
  </cols>
  <sheetData>
    <row r="1" spans="1:20" ht="28.8" x14ac:dyDescent="0.55000000000000004">
      <c r="A1" s="20" t="s">
        <v>20</v>
      </c>
      <c r="B1" s="15" t="s">
        <v>27</v>
      </c>
      <c r="C1" s="17" t="s">
        <v>28</v>
      </c>
      <c r="D1" s="16" t="s">
        <v>32</v>
      </c>
      <c r="E1" s="18" t="s">
        <v>33</v>
      </c>
      <c r="F1" s="36"/>
      <c r="G1" s="13" t="s">
        <v>25</v>
      </c>
      <c r="H1" s="14" t="s">
        <v>26</v>
      </c>
      <c r="I1" s="36"/>
      <c r="J1" s="16" t="s">
        <v>21</v>
      </c>
      <c r="K1" s="18" t="s">
        <v>23</v>
      </c>
      <c r="L1" s="16" t="s">
        <v>22</v>
      </c>
      <c r="M1" s="18" t="s">
        <v>24</v>
      </c>
      <c r="N1" s="19" t="s">
        <v>29</v>
      </c>
      <c r="O1" s="19"/>
      <c r="P1" s="21" t="s">
        <v>30</v>
      </c>
      <c r="Q1" s="22" t="s">
        <v>34</v>
      </c>
      <c r="R1" s="21" t="s">
        <v>31</v>
      </c>
      <c r="S1" s="23" t="s">
        <v>35</v>
      </c>
      <c r="T1" s="19" t="s">
        <v>36</v>
      </c>
    </row>
    <row r="2" spans="1:20" x14ac:dyDescent="0.55000000000000004">
      <c r="A2" s="8">
        <v>1</v>
      </c>
      <c r="B2" s="10">
        <v>1195.55667932705</v>
      </c>
      <c r="C2" s="10">
        <v>1133.2687151351299</v>
      </c>
      <c r="D2" s="11">
        <v>32</v>
      </c>
      <c r="E2" s="11">
        <v>8</v>
      </c>
      <c r="F2" s="37"/>
      <c r="G2" s="9">
        <v>0.95776451919850802</v>
      </c>
      <c r="H2" s="9">
        <v>0.95020584563090205</v>
      </c>
      <c r="I2" s="37"/>
      <c r="J2" s="11">
        <v>0</v>
      </c>
      <c r="K2" s="11">
        <v>0</v>
      </c>
      <c r="L2" s="11">
        <v>9.0899999999999995E-2</v>
      </c>
      <c r="M2" s="11">
        <v>7.8899999999999998E-2</v>
      </c>
      <c r="N2" s="12">
        <v>0.81678537312232902</v>
      </c>
      <c r="O2" s="12"/>
      <c r="P2" s="9">
        <v>0.69935493951162897</v>
      </c>
      <c r="Q2" s="9">
        <v>0.61127851435203795</v>
      </c>
      <c r="R2" s="9" t="s">
        <v>14</v>
      </c>
      <c r="S2" s="10">
        <v>375.86417246060103</v>
      </c>
      <c r="T2" s="12">
        <v>0.80339979299972797</v>
      </c>
    </row>
    <row r="3" spans="1:20" x14ac:dyDescent="0.55000000000000004">
      <c r="A3" s="8">
        <v>2</v>
      </c>
      <c r="B3" s="10">
        <v>1170.23486585618</v>
      </c>
      <c r="C3" s="10">
        <v>1133.5600086762299</v>
      </c>
      <c r="D3" s="11">
        <v>27</v>
      </c>
      <c r="E3" s="11">
        <v>8</v>
      </c>
      <c r="F3" s="37"/>
      <c r="G3" s="9">
        <v>0.95749829368443096</v>
      </c>
      <c r="H3" s="9">
        <v>0.94986665969462503</v>
      </c>
      <c r="I3" s="37"/>
      <c r="J3" s="11">
        <v>0</v>
      </c>
      <c r="K3" s="11">
        <v>0</v>
      </c>
      <c r="L3" s="11">
        <v>9.0899999999999995E-2</v>
      </c>
      <c r="M3" s="11">
        <v>9.2100000000000001E-2</v>
      </c>
      <c r="N3" s="12">
        <v>0.815599016451104</v>
      </c>
      <c r="O3" s="12"/>
      <c r="P3" s="9">
        <v>0.70277489655480097</v>
      </c>
      <c r="Q3" s="9">
        <v>0.60637847001483403</v>
      </c>
      <c r="R3" s="9" t="s">
        <v>14</v>
      </c>
      <c r="S3" s="10">
        <v>375.70228235253899</v>
      </c>
      <c r="T3" s="12">
        <v>0.80991712801566096</v>
      </c>
    </row>
    <row r="4" spans="1:20" x14ac:dyDescent="0.55000000000000004">
      <c r="A4" s="8">
        <v>3</v>
      </c>
      <c r="B4" s="10">
        <v>1203.3065878959401</v>
      </c>
      <c r="C4" s="10">
        <v>1130.8234132991599</v>
      </c>
      <c r="D4" s="11">
        <v>33</v>
      </c>
      <c r="E4" s="11">
        <v>7</v>
      </c>
      <c r="F4" s="37"/>
      <c r="G4" s="9">
        <v>0.95765768860794298</v>
      </c>
      <c r="H4" s="9">
        <v>0.95027002885804601</v>
      </c>
      <c r="I4" s="37"/>
      <c r="J4" s="11">
        <v>0</v>
      </c>
      <c r="K4" s="11">
        <v>0</v>
      </c>
      <c r="L4" s="11">
        <v>9.0899999999999995E-2</v>
      </c>
      <c r="M4" s="11">
        <v>9.2100000000000001E-2</v>
      </c>
      <c r="N4" s="12">
        <v>0.81324587943502802</v>
      </c>
      <c r="O4" s="12"/>
      <c r="P4" s="9">
        <v>0.70421968740573604</v>
      </c>
      <c r="Q4" s="9">
        <v>0.60140321085030601</v>
      </c>
      <c r="R4" s="9" t="s">
        <v>14</v>
      </c>
      <c r="S4" s="10">
        <v>370.50866393097698</v>
      </c>
      <c r="T4" s="12">
        <v>0.80353183450426402</v>
      </c>
    </row>
    <row r="5" spans="1:20" x14ac:dyDescent="0.55000000000000004">
      <c r="A5" s="8">
        <v>4</v>
      </c>
      <c r="B5" s="10">
        <v>1276.6713909421001</v>
      </c>
      <c r="C5" s="10">
        <v>1133.10943779631</v>
      </c>
      <c r="D5" s="11">
        <v>42</v>
      </c>
      <c r="E5" s="11">
        <v>8</v>
      </c>
      <c r="F5" s="37"/>
      <c r="G5" s="9">
        <v>0.95771941723047205</v>
      </c>
      <c r="H5" s="9">
        <v>0.94995290945435396</v>
      </c>
      <c r="I5" s="37"/>
      <c r="J5" s="11">
        <v>0</v>
      </c>
      <c r="K5" s="11">
        <v>0</v>
      </c>
      <c r="L5" s="12">
        <v>9.0899999999999995E-2</v>
      </c>
      <c r="M5" s="12">
        <v>7.8899999999999998E-2</v>
      </c>
      <c r="N5" s="12">
        <v>0.81709778953033396</v>
      </c>
      <c r="O5" s="12"/>
      <c r="P5" s="9">
        <v>0.69775648542106405</v>
      </c>
      <c r="Q5" s="9">
        <v>0.60672049314884902</v>
      </c>
      <c r="R5" s="9" t="s">
        <v>14</v>
      </c>
      <c r="S5" s="10">
        <v>377.06121038187803</v>
      </c>
      <c r="T5" s="12">
        <v>0.80914480850505899</v>
      </c>
    </row>
    <row r="6" spans="1:20" x14ac:dyDescent="0.55000000000000004">
      <c r="A6" s="8">
        <v>5</v>
      </c>
      <c r="B6" s="10">
        <v>1222.3078059494601</v>
      </c>
      <c r="C6" s="10">
        <v>1132.9871596282101</v>
      </c>
      <c r="D6" s="11">
        <v>36</v>
      </c>
      <c r="E6" s="11">
        <v>8</v>
      </c>
      <c r="F6" s="37"/>
      <c r="G6" s="9">
        <v>0.95825421217276796</v>
      </c>
      <c r="H6" s="9">
        <v>0.95016876131935701</v>
      </c>
      <c r="I6" s="37"/>
      <c r="J6" s="11">
        <v>0</v>
      </c>
      <c r="K6" s="11">
        <v>0</v>
      </c>
      <c r="L6" s="12">
        <v>9.0899999999999995E-2</v>
      </c>
      <c r="M6" s="12">
        <v>9.2100000000000001E-2</v>
      </c>
      <c r="N6" s="12">
        <v>0.80502661146768595</v>
      </c>
      <c r="O6" s="12"/>
      <c r="P6" s="9">
        <v>0.70482792659397897</v>
      </c>
      <c r="Q6" s="9">
        <v>0.60414142773814306</v>
      </c>
      <c r="R6" s="9" t="s">
        <v>14</v>
      </c>
      <c r="S6" s="10">
        <v>377.09776838245602</v>
      </c>
      <c r="T6" s="12">
        <v>0.79338481595711996</v>
      </c>
    </row>
    <row r="7" spans="1:20" x14ac:dyDescent="0.55000000000000004">
      <c r="A7" s="8">
        <v>6</v>
      </c>
      <c r="B7" s="10">
        <v>1352.7345441591201</v>
      </c>
      <c r="C7" s="10">
        <v>1133.0864483046901</v>
      </c>
      <c r="D7" s="11">
        <v>48</v>
      </c>
      <c r="E7" s="11">
        <v>8</v>
      </c>
      <c r="F7" s="37"/>
      <c r="G7" s="9">
        <v>0.95870383931373604</v>
      </c>
      <c r="H7" s="9">
        <v>0.95095556130623704</v>
      </c>
      <c r="I7" s="37"/>
      <c r="J7" s="11">
        <v>0</v>
      </c>
      <c r="K7" s="11">
        <v>0</v>
      </c>
      <c r="L7" s="12">
        <v>9.0899999999999995E-2</v>
      </c>
      <c r="M7" s="12">
        <v>7.8899999999999998E-2</v>
      </c>
      <c r="N7" s="12">
        <v>0.81157505727040602</v>
      </c>
      <c r="O7" s="12"/>
      <c r="P7" s="9">
        <v>0.69638374078082599</v>
      </c>
      <c r="Q7" s="9">
        <v>0.60741104404003399</v>
      </c>
      <c r="R7" s="9" t="s">
        <v>14</v>
      </c>
      <c r="S7" s="10">
        <v>376.03050107417602</v>
      </c>
      <c r="T7" s="12">
        <v>0.80268179716731403</v>
      </c>
    </row>
    <row r="8" spans="1:20" x14ac:dyDescent="0.55000000000000004">
      <c r="A8" s="8">
        <v>7</v>
      </c>
      <c r="B8" s="10">
        <v>1198.90791912654</v>
      </c>
      <c r="C8" s="10">
        <v>1133.22299488515</v>
      </c>
      <c r="D8" s="11">
        <v>33</v>
      </c>
      <c r="E8" s="11">
        <v>8</v>
      </c>
      <c r="F8" s="37"/>
      <c r="G8" s="9">
        <v>0.95892125876047796</v>
      </c>
      <c r="H8" s="9">
        <v>0.95047409646832504</v>
      </c>
      <c r="I8" s="37"/>
      <c r="J8" s="11">
        <v>0</v>
      </c>
      <c r="K8" s="11">
        <v>0</v>
      </c>
      <c r="L8" s="12">
        <v>9.0899999999999995E-2</v>
      </c>
      <c r="M8" s="12">
        <v>9.2100000000000001E-2</v>
      </c>
      <c r="N8" s="12">
        <v>0.80650758446203796</v>
      </c>
      <c r="O8" s="12"/>
      <c r="P8" s="9">
        <v>0.68781757066121696</v>
      </c>
      <c r="Q8" s="9">
        <v>0.60850726434163105</v>
      </c>
      <c r="R8" s="9" t="s">
        <v>14</v>
      </c>
      <c r="S8" s="10">
        <v>376.25363527448798</v>
      </c>
      <c r="T8" s="12">
        <v>0.79099514846017904</v>
      </c>
    </row>
    <row r="9" spans="1:20" x14ac:dyDescent="0.55000000000000004">
      <c r="A9" s="8">
        <v>8</v>
      </c>
      <c r="B9" s="10">
        <v>1203.98786126458</v>
      </c>
      <c r="C9" s="10">
        <v>1133.4090940139799</v>
      </c>
      <c r="D9" s="11">
        <v>33</v>
      </c>
      <c r="E9" s="11">
        <v>8</v>
      </c>
      <c r="F9" s="37"/>
      <c r="G9" s="9">
        <v>0.95654046997388997</v>
      </c>
      <c r="H9" s="9">
        <v>0.94886010718702796</v>
      </c>
      <c r="I9" s="37"/>
      <c r="J9" s="11">
        <v>0</v>
      </c>
      <c r="K9" s="11">
        <v>0</v>
      </c>
      <c r="L9" s="12">
        <v>9.0899999999999995E-2</v>
      </c>
      <c r="M9" s="12">
        <v>7.8899999999999998E-2</v>
      </c>
      <c r="N9" s="12">
        <v>0.81302986706360103</v>
      </c>
      <c r="O9" s="12"/>
      <c r="P9" s="9">
        <v>0.70149178679182</v>
      </c>
      <c r="Q9" s="9">
        <v>0.60620739747457797</v>
      </c>
      <c r="R9" s="9" t="s">
        <v>14</v>
      </c>
      <c r="S9" s="10">
        <v>375.63109701609301</v>
      </c>
      <c r="T9" s="12">
        <v>0.80614074775657596</v>
      </c>
    </row>
    <row r="10" spans="1:20" x14ac:dyDescent="0.55000000000000004">
      <c r="A10" s="8">
        <v>9</v>
      </c>
      <c r="B10" s="10">
        <v>1310.9235043855399</v>
      </c>
      <c r="C10" s="10">
        <v>1133.1132524206</v>
      </c>
      <c r="D10" s="11">
        <v>45</v>
      </c>
      <c r="E10" s="11">
        <v>8</v>
      </c>
      <c r="F10" s="37"/>
      <c r="G10" s="9">
        <v>0.95755889567522201</v>
      </c>
      <c r="H10" s="9">
        <v>0.94941118043780104</v>
      </c>
      <c r="I10" s="37"/>
      <c r="J10" s="11">
        <v>0</v>
      </c>
      <c r="K10" s="11">
        <v>0</v>
      </c>
      <c r="L10" s="12">
        <v>9.0899999999999995E-2</v>
      </c>
      <c r="M10" s="12">
        <v>9.2100000000000001E-2</v>
      </c>
      <c r="N10" s="12">
        <v>0.81280445465988405</v>
      </c>
      <c r="O10" s="12"/>
      <c r="P10" s="9">
        <v>0.690577249575552</v>
      </c>
      <c r="Q10" s="9">
        <v>0.598270931998928</v>
      </c>
      <c r="R10" s="9" t="s">
        <v>14</v>
      </c>
      <c r="S10" s="10">
        <v>377.08741056960702</v>
      </c>
      <c r="T10" s="12">
        <v>0.80700300420024096</v>
      </c>
    </row>
    <row r="11" spans="1:20" x14ac:dyDescent="0.55000000000000004">
      <c r="A11" s="8">
        <v>10</v>
      </c>
      <c r="B11" s="10">
        <v>1214.9305182350399</v>
      </c>
      <c r="C11" s="10">
        <v>1133.11546998063</v>
      </c>
      <c r="D11" s="11">
        <v>35</v>
      </c>
      <c r="E11" s="11">
        <v>8</v>
      </c>
      <c r="F11" s="37"/>
      <c r="G11" s="9">
        <v>0.95784951645802097</v>
      </c>
      <c r="H11" s="9">
        <v>0.94986104009632399</v>
      </c>
      <c r="I11" s="37"/>
      <c r="J11" s="11">
        <v>0</v>
      </c>
      <c r="K11" s="11">
        <v>0</v>
      </c>
      <c r="L11" s="12">
        <v>9.0899999999999995E-2</v>
      </c>
      <c r="M11" s="12">
        <v>9.2100000000000001E-2</v>
      </c>
      <c r="N11" s="12">
        <v>0.80781683708612295</v>
      </c>
      <c r="O11" s="12"/>
      <c r="P11" s="9">
        <v>0.69785988740952598</v>
      </c>
      <c r="Q11" s="9">
        <v>0.60642480564739498</v>
      </c>
      <c r="R11" s="9" t="s">
        <v>14</v>
      </c>
      <c r="S11" s="10">
        <v>376.78959124582701</v>
      </c>
      <c r="T11" s="12">
        <v>0.80016562536164004</v>
      </c>
    </row>
    <row r="12" spans="1:20" x14ac:dyDescent="0.55000000000000004">
      <c r="A12" s="8">
        <v>11</v>
      </c>
      <c r="B12" s="10">
        <v>1249.09761395737</v>
      </c>
      <c r="C12" s="10">
        <v>1133.6174382346301</v>
      </c>
      <c r="D12" s="11">
        <v>39</v>
      </c>
      <c r="E12" s="11">
        <v>8</v>
      </c>
      <c r="F12" s="37"/>
      <c r="G12" s="9">
        <v>0.95758089770354904</v>
      </c>
      <c r="H12" s="9">
        <v>0.94973285902648097</v>
      </c>
      <c r="I12" s="37"/>
      <c r="J12" s="11">
        <v>0</v>
      </c>
      <c r="K12" s="11">
        <v>0</v>
      </c>
      <c r="L12" s="12">
        <v>9.0899999999999995E-2</v>
      </c>
      <c r="M12" s="12">
        <v>9.2100000000000001E-2</v>
      </c>
      <c r="N12" s="12">
        <v>0.81364999644369995</v>
      </c>
      <c r="O12" s="12"/>
      <c r="P12" s="9">
        <v>0.70424412094064903</v>
      </c>
      <c r="Q12" s="9">
        <v>0.61281075027995502</v>
      </c>
      <c r="R12" s="9" t="s">
        <v>14</v>
      </c>
      <c r="S12" s="10">
        <v>375.61198631843399</v>
      </c>
      <c r="T12" s="12">
        <v>0.80377122070020102</v>
      </c>
    </row>
    <row r="13" spans="1:20" x14ac:dyDescent="0.55000000000000004">
      <c r="A13" s="8">
        <v>12</v>
      </c>
      <c r="B13" s="10">
        <v>1229.8518651506799</v>
      </c>
      <c r="C13" s="10">
        <v>1131.0909774034301</v>
      </c>
      <c r="D13" s="11">
        <v>37</v>
      </c>
      <c r="E13" s="11">
        <v>7</v>
      </c>
      <c r="F13" s="37"/>
      <c r="G13" s="9">
        <v>0.95711888188846395</v>
      </c>
      <c r="H13" s="9">
        <v>0.94913748039728196</v>
      </c>
      <c r="I13" s="37"/>
      <c r="J13" s="11">
        <v>0</v>
      </c>
      <c r="K13" s="11">
        <v>0</v>
      </c>
      <c r="L13" s="12">
        <v>9.0899999999999995E-2</v>
      </c>
      <c r="M13" s="12">
        <v>7.8899999999999998E-2</v>
      </c>
      <c r="N13" s="12">
        <v>0.80780240633506495</v>
      </c>
      <c r="O13" s="12"/>
      <c r="P13" s="9">
        <v>0.69558685550889099</v>
      </c>
      <c r="Q13" s="9">
        <v>0.60130350281476197</v>
      </c>
      <c r="R13" s="9" t="s">
        <v>14</v>
      </c>
      <c r="S13" s="10">
        <v>369.96880326105997</v>
      </c>
      <c r="T13" s="12">
        <v>0.79749277541382901</v>
      </c>
    </row>
    <row r="14" spans="1:20" x14ac:dyDescent="0.55000000000000004">
      <c r="A14" s="8">
        <v>13</v>
      </c>
      <c r="B14" s="10">
        <v>1256.3158648814899</v>
      </c>
      <c r="C14" s="10">
        <v>1133.1789709534</v>
      </c>
      <c r="D14" s="11">
        <v>40</v>
      </c>
      <c r="E14" s="11">
        <v>8</v>
      </c>
      <c r="F14" s="37"/>
      <c r="G14" s="9">
        <v>0.95754381386660803</v>
      </c>
      <c r="H14" s="9">
        <v>0.94976994286342198</v>
      </c>
      <c r="I14" s="37"/>
      <c r="J14" s="11">
        <v>0</v>
      </c>
      <c r="K14" s="11">
        <v>0</v>
      </c>
      <c r="L14" s="12">
        <v>9.0899999999999995E-2</v>
      </c>
      <c r="M14" s="12">
        <v>7.8899999999999998E-2</v>
      </c>
      <c r="N14" s="12">
        <v>0.81192612062404201</v>
      </c>
      <c r="O14" s="12"/>
      <c r="P14" s="9">
        <v>0.70220695049726201</v>
      </c>
      <c r="Q14" s="9">
        <v>0.60741423622751101</v>
      </c>
      <c r="R14" s="9" t="s">
        <v>14</v>
      </c>
      <c r="S14" s="10">
        <v>376.61319062222799</v>
      </c>
      <c r="T14" s="12">
        <v>0.80759455147578596</v>
      </c>
    </row>
    <row r="15" spans="1:20" x14ac:dyDescent="0.55000000000000004">
      <c r="A15" s="8">
        <v>14</v>
      </c>
      <c r="B15" s="10">
        <v>1257.89533305025</v>
      </c>
      <c r="C15" s="10">
        <v>1133.3716507296299</v>
      </c>
      <c r="D15" s="11">
        <v>40</v>
      </c>
      <c r="E15" s="11">
        <v>8</v>
      </c>
      <c r="F15" s="37"/>
      <c r="G15" s="9">
        <v>0.95743369520406796</v>
      </c>
      <c r="H15" s="9">
        <v>0.94952246805002105</v>
      </c>
      <c r="I15" s="37"/>
      <c r="J15" s="11">
        <v>0</v>
      </c>
      <c r="K15" s="11">
        <v>0</v>
      </c>
      <c r="L15" s="12">
        <v>9.0899999999999995E-2</v>
      </c>
      <c r="M15" s="12">
        <v>9.2100000000000001E-2</v>
      </c>
      <c r="N15" s="12">
        <v>0.81533353157691502</v>
      </c>
      <c r="O15" s="12"/>
      <c r="P15" s="9">
        <v>0.68058770252591305</v>
      </c>
      <c r="Q15" s="9">
        <v>0.60371451254011399</v>
      </c>
      <c r="R15" s="9" t="s">
        <v>14</v>
      </c>
      <c r="S15" s="10">
        <v>376.86513407708702</v>
      </c>
      <c r="T15" s="12">
        <v>0.82128718941074297</v>
      </c>
    </row>
    <row r="16" spans="1:20" x14ac:dyDescent="0.55000000000000004">
      <c r="A16" s="8">
        <v>15</v>
      </c>
      <c r="B16" s="10">
        <v>1230.6174660644101</v>
      </c>
      <c r="C16" s="10">
        <v>1133.2408757522101</v>
      </c>
      <c r="D16" s="11">
        <v>37</v>
      </c>
      <c r="E16" s="11">
        <v>8</v>
      </c>
      <c r="F16" s="37"/>
      <c r="G16" s="9">
        <v>0.95770077748696902</v>
      </c>
      <c r="H16" s="9">
        <v>0.94996714650185898</v>
      </c>
      <c r="I16" s="37"/>
      <c r="J16" s="11">
        <v>0</v>
      </c>
      <c r="K16" s="11">
        <v>0</v>
      </c>
      <c r="L16" s="12">
        <v>9.0899999999999995E-2</v>
      </c>
      <c r="M16" s="12">
        <v>7.8899999999999998E-2</v>
      </c>
      <c r="N16" s="12">
        <v>0.81037264227599304</v>
      </c>
      <c r="O16" s="12"/>
      <c r="P16" s="9">
        <v>0.70510885243702004</v>
      </c>
      <c r="Q16" s="9">
        <v>0.60731497322017602</v>
      </c>
      <c r="R16" s="9" t="s">
        <v>14</v>
      </c>
      <c r="S16" s="10">
        <v>376.468182361071</v>
      </c>
      <c r="T16" s="12">
        <v>0.80166308312596002</v>
      </c>
    </row>
    <row r="17" spans="1:20" x14ac:dyDescent="0.55000000000000004">
      <c r="A17" s="8">
        <v>16</v>
      </c>
      <c r="B17" s="10">
        <v>1226.2759921454599</v>
      </c>
      <c r="C17" s="10">
        <v>1133.75729209664</v>
      </c>
      <c r="D17" s="11">
        <v>36</v>
      </c>
      <c r="E17" s="11">
        <v>8</v>
      </c>
      <c r="F17" s="37"/>
      <c r="G17" s="9">
        <v>0.95565355546034803</v>
      </c>
      <c r="H17" s="9">
        <v>0.94868599567170897</v>
      </c>
      <c r="I17" s="37"/>
      <c r="J17" s="11">
        <v>0</v>
      </c>
      <c r="K17" s="11">
        <v>0</v>
      </c>
      <c r="L17" s="12">
        <v>9.0899999999999995E-2</v>
      </c>
      <c r="M17" s="12">
        <v>7.8899999999999998E-2</v>
      </c>
      <c r="N17" s="12">
        <v>0.82035629223996998</v>
      </c>
      <c r="O17" s="12"/>
      <c r="P17" s="9">
        <v>0.70085312195613503</v>
      </c>
      <c r="Q17" s="9">
        <v>0.601669297685823</v>
      </c>
      <c r="R17" s="9" t="s">
        <v>14</v>
      </c>
      <c r="S17" s="10">
        <v>376.54317274863399</v>
      </c>
      <c r="T17" s="12">
        <v>0.81212378833811405</v>
      </c>
    </row>
    <row r="18" spans="1:20" x14ac:dyDescent="0.55000000000000004">
      <c r="A18" s="8">
        <v>17</v>
      </c>
      <c r="B18" s="10">
        <v>1247.87862684171</v>
      </c>
      <c r="C18" s="10">
        <v>1133.4885468539801</v>
      </c>
      <c r="D18" s="11">
        <v>39</v>
      </c>
      <c r="E18" s="11">
        <v>8</v>
      </c>
      <c r="F18" s="37"/>
      <c r="G18" s="9">
        <v>0.95761135719591695</v>
      </c>
      <c r="H18" s="9">
        <v>0.94973175227666695</v>
      </c>
      <c r="I18" s="37"/>
      <c r="J18" s="11">
        <v>0</v>
      </c>
      <c r="K18" s="11">
        <v>0</v>
      </c>
      <c r="L18" s="12">
        <v>9.0899999999999995E-2</v>
      </c>
      <c r="M18" s="12">
        <v>7.8899999999999998E-2</v>
      </c>
      <c r="N18" s="12">
        <v>0.81082749243128005</v>
      </c>
      <c r="O18" s="12"/>
      <c r="P18" s="9">
        <v>0.69757727652464496</v>
      </c>
      <c r="Q18" s="9">
        <v>0.60339738234475104</v>
      </c>
      <c r="R18" s="9" t="s">
        <v>14</v>
      </c>
      <c r="S18" s="10">
        <v>375.578847476671</v>
      </c>
      <c r="T18" s="12">
        <v>0.80300806808119196</v>
      </c>
    </row>
    <row r="19" spans="1:20" x14ac:dyDescent="0.55000000000000004">
      <c r="A19" s="8">
        <v>18</v>
      </c>
      <c r="B19" s="10">
        <v>1231.70243430403</v>
      </c>
      <c r="C19" s="10">
        <v>1133.1537162105501</v>
      </c>
      <c r="D19" s="11">
        <v>37</v>
      </c>
      <c r="E19" s="11">
        <v>8</v>
      </c>
      <c r="F19" s="37"/>
      <c r="G19" s="9">
        <v>0.95838509999670196</v>
      </c>
      <c r="H19" s="9">
        <v>0.95022016865853798</v>
      </c>
      <c r="I19" s="37"/>
      <c r="J19" s="11">
        <v>0</v>
      </c>
      <c r="K19" s="11">
        <v>0</v>
      </c>
      <c r="L19" s="12">
        <v>9.0899999999999995E-2</v>
      </c>
      <c r="M19" s="12">
        <v>9.2100000000000001E-2</v>
      </c>
      <c r="N19" s="12">
        <v>0.81313551822089003</v>
      </c>
      <c r="O19" s="12"/>
      <c r="P19" s="9">
        <v>0.69660527993022703</v>
      </c>
      <c r="Q19" s="9">
        <v>0.60776782619391101</v>
      </c>
      <c r="R19" s="9" t="s">
        <v>14</v>
      </c>
      <c r="S19" s="10">
        <v>377.00431501687598</v>
      </c>
      <c r="T19" s="12">
        <v>0.79799750098415601</v>
      </c>
    </row>
    <row r="20" spans="1:20" x14ac:dyDescent="0.55000000000000004">
      <c r="A20" s="8">
        <v>19</v>
      </c>
      <c r="B20" s="10">
        <v>1154.83660171714</v>
      </c>
      <c r="C20" s="10">
        <v>1133.0229843909001</v>
      </c>
      <c r="D20" s="11">
        <v>24</v>
      </c>
      <c r="E20" s="11">
        <v>8</v>
      </c>
      <c r="F20" s="37"/>
      <c r="G20" s="9">
        <v>0.95831705505268705</v>
      </c>
      <c r="H20" s="9">
        <v>0.95048628497537602</v>
      </c>
      <c r="I20" s="37"/>
      <c r="J20" s="11">
        <v>0</v>
      </c>
      <c r="K20" s="11">
        <v>0</v>
      </c>
      <c r="L20" s="12">
        <v>9.0899999999999995E-2</v>
      </c>
      <c r="M20" s="12">
        <v>7.8899999999999998E-2</v>
      </c>
      <c r="N20" s="12">
        <v>0.80774224109155202</v>
      </c>
      <c r="O20" s="12"/>
      <c r="P20" s="9">
        <v>0.70073257618903995</v>
      </c>
      <c r="Q20" s="9">
        <v>0.60641339185009002</v>
      </c>
      <c r="R20" s="9" t="s">
        <v>14</v>
      </c>
      <c r="S20" s="10">
        <v>377.23046370387402</v>
      </c>
      <c r="T20" s="12">
        <v>0.79528201286737199</v>
      </c>
    </row>
    <row r="21" spans="1:20" x14ac:dyDescent="0.55000000000000004">
      <c r="A21" s="8">
        <v>20</v>
      </c>
      <c r="B21" s="10">
        <v>1215.0905263572299</v>
      </c>
      <c r="C21" s="10">
        <v>1133.22526064104</v>
      </c>
      <c r="D21" s="11">
        <v>35</v>
      </c>
      <c r="E21" s="11">
        <v>8</v>
      </c>
      <c r="F21" s="37"/>
      <c r="G21" s="9">
        <v>0.95824925220489598</v>
      </c>
      <c r="H21" s="9">
        <v>0.95016509226471901</v>
      </c>
      <c r="I21" s="37"/>
      <c r="J21" s="11">
        <v>0</v>
      </c>
      <c r="K21" s="11">
        <v>0</v>
      </c>
      <c r="L21" s="12">
        <v>9.0899999999999995E-2</v>
      </c>
      <c r="M21" s="12">
        <v>7.8899999999999998E-2</v>
      </c>
      <c r="N21" s="12">
        <v>0.81145288629144097</v>
      </c>
      <c r="O21" s="12"/>
      <c r="P21" s="9">
        <v>0.68934613319011795</v>
      </c>
      <c r="Q21" s="9">
        <v>0.60621419620479799</v>
      </c>
      <c r="R21" s="9" t="s">
        <v>14</v>
      </c>
      <c r="S21" s="10">
        <v>376.44535988776698</v>
      </c>
      <c r="T21" s="12">
        <v>0.80072561643936802</v>
      </c>
    </row>
    <row r="22" spans="1:20" x14ac:dyDescent="0.55000000000000004">
      <c r="A22" s="8">
        <v>21</v>
      </c>
      <c r="B22" s="10">
        <v>1255.45325508527</v>
      </c>
      <c r="C22" s="10">
        <v>1133.27914910862</v>
      </c>
      <c r="D22" s="11">
        <v>40</v>
      </c>
      <c r="E22" s="11">
        <v>8</v>
      </c>
      <c r="F22" s="37"/>
      <c r="G22" s="9">
        <v>0.95752400473216503</v>
      </c>
      <c r="H22" s="9">
        <v>0.94904600104547798</v>
      </c>
      <c r="I22" s="37"/>
      <c r="J22" s="11">
        <v>0</v>
      </c>
      <c r="K22" s="11">
        <v>0</v>
      </c>
      <c r="L22" s="12">
        <v>9.0899999999999995E-2</v>
      </c>
      <c r="M22" s="12">
        <v>7.8899999999999998E-2</v>
      </c>
      <c r="N22" s="12">
        <v>0.80961966140700803</v>
      </c>
      <c r="O22" s="12"/>
      <c r="P22" s="9">
        <v>0.697864680879698</v>
      </c>
      <c r="Q22" s="9">
        <v>0.603569706281472</v>
      </c>
      <c r="R22" s="9" t="s">
        <v>14</v>
      </c>
      <c r="S22" s="10">
        <v>376.218920348491</v>
      </c>
      <c r="T22" s="12">
        <v>0.80064094453022605</v>
      </c>
    </row>
    <row r="23" spans="1:20" x14ac:dyDescent="0.55000000000000004">
      <c r="A23" s="8">
        <v>22</v>
      </c>
      <c r="B23" s="10">
        <v>1237.1141958115199</v>
      </c>
      <c r="C23" s="10">
        <v>1133.36839729144</v>
      </c>
      <c r="D23" s="11">
        <v>38</v>
      </c>
      <c r="E23" s="11">
        <v>8</v>
      </c>
      <c r="F23" s="37"/>
      <c r="G23" s="9">
        <v>0.95774962107899098</v>
      </c>
      <c r="H23" s="9">
        <v>0.94962478582725596</v>
      </c>
      <c r="I23" s="37"/>
      <c r="J23" s="11">
        <v>0</v>
      </c>
      <c r="K23" s="11">
        <v>0</v>
      </c>
      <c r="L23" s="12">
        <v>9.0899999999999995E-2</v>
      </c>
      <c r="M23" s="12">
        <v>9.2100000000000001E-2</v>
      </c>
      <c r="N23" s="12">
        <v>0.80619375304017105</v>
      </c>
      <c r="O23" s="12"/>
      <c r="P23" s="9">
        <v>0.70699778558167603</v>
      </c>
      <c r="Q23" s="9">
        <v>0.60907128637573504</v>
      </c>
      <c r="R23" s="9" t="s">
        <v>14</v>
      </c>
      <c r="S23" s="10">
        <v>376.47364444921101</v>
      </c>
      <c r="T23" s="12">
        <v>0.79667605751275805</v>
      </c>
    </row>
    <row r="24" spans="1:20" x14ac:dyDescent="0.55000000000000004">
      <c r="A24" s="8">
        <v>23</v>
      </c>
      <c r="B24" s="10">
        <v>1206.61499468337</v>
      </c>
      <c r="C24" s="10">
        <v>1133.1104777011101</v>
      </c>
      <c r="D24" s="11">
        <v>34</v>
      </c>
      <c r="E24" s="11">
        <v>8</v>
      </c>
      <c r="F24" s="37"/>
      <c r="G24" s="9">
        <v>0.95847245409015003</v>
      </c>
      <c r="H24" s="9">
        <v>0.95039155170898904</v>
      </c>
      <c r="I24" s="37"/>
      <c r="J24" s="11">
        <v>0</v>
      </c>
      <c r="K24" s="11">
        <v>0</v>
      </c>
      <c r="L24" s="12">
        <v>9.0899999999999995E-2</v>
      </c>
      <c r="M24" s="12">
        <v>7.8899999999999998E-2</v>
      </c>
      <c r="N24" s="12">
        <v>0.80852616894659102</v>
      </c>
      <c r="O24" s="12"/>
      <c r="P24" s="9">
        <v>0.69060970579382197</v>
      </c>
      <c r="Q24" s="9">
        <v>0.60886966409881904</v>
      </c>
      <c r="R24" s="9" t="s">
        <v>14</v>
      </c>
      <c r="S24" s="10">
        <v>376.33580655582</v>
      </c>
      <c r="T24" s="12">
        <v>0.79951416612653303</v>
      </c>
    </row>
    <row r="25" spans="1:20" x14ac:dyDescent="0.55000000000000004">
      <c r="A25" s="8">
        <v>24</v>
      </c>
      <c r="B25" s="10">
        <v>1210.05421366988</v>
      </c>
      <c r="C25" s="10">
        <v>1133.3327710225501</v>
      </c>
      <c r="D25" s="11">
        <v>34</v>
      </c>
      <c r="E25" s="11">
        <v>8</v>
      </c>
      <c r="F25" s="37"/>
      <c r="G25" s="9">
        <v>0.957038416328862</v>
      </c>
      <c r="H25" s="9">
        <v>0.94959573322787205</v>
      </c>
      <c r="I25" s="37"/>
      <c r="J25" s="11">
        <v>0</v>
      </c>
      <c r="K25" s="11">
        <v>0</v>
      </c>
      <c r="L25" s="12">
        <v>9.0899999999999995E-2</v>
      </c>
      <c r="M25" s="12">
        <v>7.8899999999999998E-2</v>
      </c>
      <c r="N25" s="12">
        <v>0.81772944782370804</v>
      </c>
      <c r="O25" s="12"/>
      <c r="P25" s="9">
        <v>0.69737958126869304</v>
      </c>
      <c r="Q25" s="9">
        <v>0.60188161242801697</v>
      </c>
      <c r="R25" s="9" t="s">
        <v>14</v>
      </c>
      <c r="S25" s="10">
        <v>376.7941125186</v>
      </c>
      <c r="T25" s="12">
        <v>0.803879003834576</v>
      </c>
    </row>
    <row r="26" spans="1:20" x14ac:dyDescent="0.55000000000000004">
      <c r="A26" s="8">
        <v>25</v>
      </c>
      <c r="B26" s="10">
        <v>1323.76324795541</v>
      </c>
      <c r="C26" s="10">
        <v>1133.1615968164699</v>
      </c>
      <c r="D26" s="11">
        <v>46</v>
      </c>
      <c r="E26" s="11">
        <v>8</v>
      </c>
      <c r="F26" s="37"/>
      <c r="G26" s="9">
        <v>0.95699727067041596</v>
      </c>
      <c r="H26" s="9">
        <v>0.94898364049731998</v>
      </c>
      <c r="I26" s="37"/>
      <c r="J26" s="11">
        <v>0</v>
      </c>
      <c r="K26" s="11">
        <v>0</v>
      </c>
      <c r="L26" s="12">
        <v>9.0899999999999995E-2</v>
      </c>
      <c r="M26" s="12">
        <v>9.2100000000000001E-2</v>
      </c>
      <c r="N26" s="12">
        <v>0.80872400170278402</v>
      </c>
      <c r="O26" s="12"/>
      <c r="P26" s="9">
        <v>0.69206556863797497</v>
      </c>
      <c r="Q26" s="9">
        <v>0.60103653013988101</v>
      </c>
      <c r="R26" s="9" t="s">
        <v>14</v>
      </c>
      <c r="S26" s="10">
        <v>377.24051332539699</v>
      </c>
      <c r="T26" s="12">
        <v>0.80243339768633704</v>
      </c>
    </row>
    <row r="27" spans="1:20" ht="28.8" x14ac:dyDescent="0.55000000000000004">
      <c r="A27" s="20"/>
      <c r="B27" s="15" t="s">
        <v>27</v>
      </c>
      <c r="C27" s="17" t="s">
        <v>28</v>
      </c>
      <c r="D27" s="16" t="s">
        <v>32</v>
      </c>
      <c r="E27" s="18" t="s">
        <v>33</v>
      </c>
      <c r="F27" s="36"/>
      <c r="G27" s="13" t="s">
        <v>25</v>
      </c>
      <c r="H27" s="14" t="s">
        <v>26</v>
      </c>
      <c r="I27" s="36"/>
      <c r="J27" s="16" t="s">
        <v>21</v>
      </c>
      <c r="K27" s="18" t="s">
        <v>23</v>
      </c>
      <c r="L27" s="16" t="s">
        <v>22</v>
      </c>
      <c r="M27" s="18" t="s">
        <v>24</v>
      </c>
      <c r="N27" s="19" t="s">
        <v>29</v>
      </c>
      <c r="O27" s="19"/>
      <c r="P27" s="21" t="s">
        <v>30</v>
      </c>
      <c r="Q27" s="22" t="s">
        <v>34</v>
      </c>
      <c r="R27" s="21" t="s">
        <v>31</v>
      </c>
      <c r="S27" s="23" t="s">
        <v>35</v>
      </c>
      <c r="T27" s="19" t="s">
        <v>36</v>
      </c>
    </row>
    <row r="28" spans="1:20" x14ac:dyDescent="0.55000000000000004">
      <c r="A28" s="3" t="s">
        <v>15</v>
      </c>
      <c r="B28" s="25">
        <f>AVERAGE(B$2:B$26)</f>
        <v>1235.2849563526706</v>
      </c>
      <c r="C28" s="29">
        <f>AVERAGE(C$2:C$26)</f>
        <v>1133.0838439738677</v>
      </c>
      <c r="D28" s="25">
        <f>AVERAGE(D$2:D$26)</f>
        <v>36.799999999999997</v>
      </c>
      <c r="E28" s="29">
        <f>AVERAGE(E$2:E$26)</f>
        <v>7.92</v>
      </c>
      <c r="F28" s="37"/>
      <c r="G28" s="24">
        <f>AVERAGE(G$2:G$26)</f>
        <v>0.95767377056145053</v>
      </c>
      <c r="H28" s="28">
        <f>AVERAGE(H$2:H$26)</f>
        <v>0.94980348373783985</v>
      </c>
      <c r="I28" s="37"/>
      <c r="J28" s="25">
        <f>AVERAGE(J$2:J$26)</f>
        <v>0</v>
      </c>
      <c r="K28" s="29">
        <f>AVERAGE(K$2:K$26)</f>
        <v>0</v>
      </c>
      <c r="L28" s="27">
        <f>AVERAGE(L$2:L$26)</f>
        <v>9.0899999999999995E-2</v>
      </c>
      <c r="M28" s="31">
        <f>AVERAGE(M$2:M$26)</f>
        <v>8.4707999999999992E-2</v>
      </c>
      <c r="N28" s="35">
        <f>AVERAGE(N$2:N$26)</f>
        <v>0.81171522523998585</v>
      </c>
      <c r="O28" s="12"/>
      <c r="P28" s="32">
        <f>AVERAGE(P$2:P$26)</f>
        <v>0.69763321450271643</v>
      </c>
      <c r="Q28" s="33">
        <f>AVERAGE(Q$2:Q$26)</f>
        <v>0.605567697131702</v>
      </c>
      <c r="R28" s="32" t="s">
        <v>14</v>
      </c>
      <c r="S28" s="34">
        <f>AVERAGE(S$2:S$26)</f>
        <v>375.97675141439458</v>
      </c>
      <c r="T28" s="35">
        <f>AVERAGE(T$2:T$26)</f>
        <v>0.80281816317819732</v>
      </c>
    </row>
    <row r="29" spans="1:20" x14ac:dyDescent="0.55000000000000004">
      <c r="A29" s="3" t="s">
        <v>16</v>
      </c>
      <c r="B29" s="25">
        <f>MEDIAN(B$2:B$26)</f>
        <v>1229.8518651506799</v>
      </c>
      <c r="C29" s="29">
        <f>MEDIAN(C$2:C$26)</f>
        <v>1133.22299488515</v>
      </c>
      <c r="D29" s="26">
        <f>MEDIAN(D$2:D$26)</f>
        <v>37</v>
      </c>
      <c r="E29" s="30">
        <f>MEDIAN(E$2:E$26)</f>
        <v>8</v>
      </c>
      <c r="F29" s="37"/>
      <c r="G29" s="24">
        <f>MEDIAN(G$2:G$26)</f>
        <v>0.95765768860794298</v>
      </c>
      <c r="H29" s="28">
        <f>MEDIAN(H$2:H$26)</f>
        <v>0.94986104009632399</v>
      </c>
      <c r="I29" s="37"/>
      <c r="J29" s="26">
        <f>MEDIAN(J$2:J$26)</f>
        <v>0</v>
      </c>
      <c r="K29" s="30">
        <f>MEDIAN(K$2:K$26)</f>
        <v>0</v>
      </c>
      <c r="L29" s="27">
        <f>MEDIAN(L$2:L$26)</f>
        <v>9.0899999999999995E-2</v>
      </c>
      <c r="M29" s="31">
        <f>MEDIAN(M$2:M$26)</f>
        <v>7.8899999999999998E-2</v>
      </c>
      <c r="N29" s="35">
        <f>MEDIAN(N$2:N$26)</f>
        <v>0.81157505727040602</v>
      </c>
      <c r="O29" s="12"/>
      <c r="P29" s="32">
        <f>MEDIAN(P$2:P$26)</f>
        <v>0.69785988740952598</v>
      </c>
      <c r="Q29" s="33">
        <f>MEDIAN(Q$2:Q$26)</f>
        <v>0.60637847001483403</v>
      </c>
      <c r="R29" s="32" t="s">
        <v>14</v>
      </c>
      <c r="S29" s="34">
        <f>MEDIAN(S$2:S$26)</f>
        <v>376.468182361071</v>
      </c>
      <c r="T29" s="35">
        <f>MEDIAN(T$2:T$26)</f>
        <v>0.80268179716731403</v>
      </c>
    </row>
    <row r="30" spans="1:20" x14ac:dyDescent="0.55000000000000004">
      <c r="A30" s="3" t="s">
        <v>17</v>
      </c>
      <c r="B30" s="25">
        <f>MAX(B2:B26)-MIN(B2:B26)</f>
        <v>197.89794244198015</v>
      </c>
      <c r="C30" s="29">
        <f>MAX(C2:C26)-MIN(C2:C26)</f>
        <v>2.9338787974800198</v>
      </c>
      <c r="D30" s="26">
        <f>MAX(D2:D26)-MIN(D2:D26)</f>
        <v>24</v>
      </c>
      <c r="E30" s="30">
        <f>MAX(E2:E26)-MIN(E2:E26)</f>
        <v>1</v>
      </c>
      <c r="F30" s="37"/>
      <c r="G30" s="24">
        <f>MAX(G2:G26)-MIN(G2:G26)</f>
        <v>3.2677033001299316E-3</v>
      </c>
      <c r="H30" s="28">
        <f>MAX(H2:H26)-MIN(H2:H26)</f>
        <v>2.2695656345280701E-3</v>
      </c>
      <c r="I30" s="37"/>
      <c r="J30" s="25">
        <f>MAX(J2:J26)-MIN(J2:J26)</f>
        <v>0</v>
      </c>
      <c r="K30" s="29">
        <f>MAX(K2:K26)-MIN(K2:K26)</f>
        <v>0</v>
      </c>
      <c r="L30" s="27">
        <f>MAX(L2:L26)-MIN(L2:L26)</f>
        <v>0</v>
      </c>
      <c r="M30" s="31">
        <f>MAX(M2:M26)-MIN(M2:M26)</f>
        <v>1.3200000000000003E-2</v>
      </c>
      <c r="N30" s="35">
        <f>MAX(N2:N26)-MIN(N2:N26)</f>
        <v>1.5329680772284027E-2</v>
      </c>
      <c r="O30" s="12"/>
      <c r="P30" s="32">
        <f>MAX(P2:P26)-MIN(P2:P26)</f>
        <v>2.6410083055762978E-2</v>
      </c>
      <c r="Q30" s="33">
        <f>MAX(Q2:Q26)-MIN(Q2:Q26)</f>
        <v>1.4539818281027017E-2</v>
      </c>
      <c r="R30" s="32" t="s">
        <v>14</v>
      </c>
      <c r="S30" s="34">
        <f>MAX(S2:S26)-MIN(S2:S26)</f>
        <v>7.2717100643370145</v>
      </c>
      <c r="T30" s="35">
        <f>MAX(T2:T26)-MIN(T2:T26)</f>
        <v>3.0292040950563925E-2</v>
      </c>
    </row>
    <row r="31" spans="1:20" x14ac:dyDescent="0.55000000000000004">
      <c r="D31" s="1"/>
      <c r="E31" s="1"/>
    </row>
    <row r="32" spans="1:20" x14ac:dyDescent="0.55000000000000004">
      <c r="D32" s="1"/>
      <c r="E32" s="1"/>
    </row>
    <row r="33" spans="1:19" s="1" customFormat="1" x14ac:dyDescent="0.55000000000000004">
      <c r="A33"/>
      <c r="B33" s="2"/>
      <c r="C33" s="2"/>
      <c r="F33" s="38"/>
      <c r="I33" s="38"/>
      <c r="J33"/>
      <c r="K33"/>
      <c r="L33"/>
      <c r="M33"/>
      <c r="S33" s="2"/>
    </row>
    <row r="34" spans="1:19" s="1" customFormat="1" x14ac:dyDescent="0.55000000000000004">
      <c r="A34"/>
      <c r="B34" s="2"/>
      <c r="C34" s="2"/>
      <c r="F34" s="38"/>
      <c r="I34" s="38"/>
      <c r="J34"/>
      <c r="K34"/>
      <c r="L34"/>
      <c r="M34"/>
      <c r="S34" s="2"/>
    </row>
    <row r="35" spans="1:19" s="1" customFormat="1" x14ac:dyDescent="0.55000000000000004">
      <c r="A35"/>
      <c r="B35" s="2"/>
      <c r="C35" s="2"/>
      <c r="F35" s="38"/>
      <c r="I35" s="38"/>
      <c r="J35"/>
      <c r="K35"/>
      <c r="L35"/>
      <c r="M35"/>
      <c r="S35" s="2"/>
    </row>
    <row r="36" spans="1:19" s="1" customFormat="1" x14ac:dyDescent="0.55000000000000004">
      <c r="A36"/>
      <c r="B36" s="2"/>
      <c r="C36" s="2"/>
      <c r="F36" s="38"/>
      <c r="I36" s="38"/>
      <c r="J36"/>
      <c r="K36"/>
      <c r="L36"/>
      <c r="M36"/>
      <c r="S36" s="2"/>
    </row>
    <row r="37" spans="1:19" s="1" customFormat="1" x14ac:dyDescent="0.55000000000000004">
      <c r="A37"/>
      <c r="B37" s="2"/>
      <c r="C37" s="2"/>
      <c r="F37" s="38"/>
      <c r="I37" s="38"/>
      <c r="J37"/>
      <c r="K37"/>
      <c r="L37"/>
      <c r="M37"/>
      <c r="S37" s="2"/>
    </row>
    <row r="38" spans="1:19" s="1" customFormat="1" x14ac:dyDescent="0.55000000000000004">
      <c r="A38"/>
      <c r="B38" s="2"/>
      <c r="C38" s="2"/>
      <c r="F38" s="38"/>
      <c r="I38" s="38"/>
      <c r="J38"/>
      <c r="K38"/>
      <c r="L38"/>
      <c r="M38"/>
      <c r="S38" s="2"/>
    </row>
    <row r="39" spans="1:19" s="1" customFormat="1" x14ac:dyDescent="0.55000000000000004">
      <c r="A39"/>
      <c r="B39" s="2"/>
      <c r="C39" s="2"/>
      <c r="F39" s="38"/>
      <c r="I39" s="38"/>
      <c r="J39"/>
      <c r="K39"/>
      <c r="L39"/>
      <c r="M39"/>
      <c r="S39" s="2"/>
    </row>
    <row r="40" spans="1:19" s="1" customFormat="1" x14ac:dyDescent="0.55000000000000004">
      <c r="A40"/>
      <c r="B40" s="2"/>
      <c r="C40" s="2"/>
      <c r="F40" s="38"/>
      <c r="I40" s="38"/>
      <c r="J40"/>
      <c r="K40"/>
      <c r="L40"/>
      <c r="M40"/>
      <c r="S40" s="2"/>
    </row>
    <row r="41" spans="1:19" s="1" customFormat="1" x14ac:dyDescent="0.55000000000000004">
      <c r="A41"/>
      <c r="B41" s="2"/>
      <c r="C41" s="2"/>
      <c r="F41" s="38"/>
      <c r="I41" s="38"/>
      <c r="J41"/>
      <c r="K41"/>
      <c r="L41"/>
      <c r="M41"/>
      <c r="S41" s="2"/>
    </row>
    <row r="42" spans="1:19" s="1" customFormat="1" x14ac:dyDescent="0.55000000000000004">
      <c r="A42"/>
      <c r="B42" s="2"/>
      <c r="C42" s="2"/>
      <c r="F42" s="38"/>
      <c r="I42" s="38"/>
      <c r="J42"/>
      <c r="K42"/>
      <c r="L42"/>
      <c r="M42"/>
      <c r="S42" s="2"/>
    </row>
    <row r="43" spans="1:19" s="1" customFormat="1" x14ac:dyDescent="0.55000000000000004">
      <c r="A43"/>
      <c r="B43" s="2"/>
      <c r="C43" s="2"/>
      <c r="F43" s="38"/>
      <c r="I43" s="38"/>
      <c r="J43"/>
      <c r="K43"/>
      <c r="L43"/>
      <c r="M43"/>
      <c r="S43" s="2"/>
    </row>
    <row r="44" spans="1:19" s="1" customFormat="1" x14ac:dyDescent="0.55000000000000004">
      <c r="A44"/>
      <c r="B44" s="2"/>
      <c r="C44" s="2"/>
      <c r="F44" s="38"/>
      <c r="I44" s="38"/>
      <c r="J44"/>
      <c r="K44"/>
      <c r="L44"/>
      <c r="M44"/>
      <c r="S44" s="2"/>
    </row>
    <row r="45" spans="1:19" s="1" customFormat="1" x14ac:dyDescent="0.55000000000000004">
      <c r="A45"/>
      <c r="B45" s="2"/>
      <c r="C45" s="2"/>
      <c r="F45" s="38"/>
      <c r="I45" s="38"/>
      <c r="J45"/>
      <c r="K45"/>
      <c r="L45"/>
      <c r="M45"/>
      <c r="S45" s="2"/>
    </row>
    <row r="46" spans="1:19" s="1" customFormat="1" x14ac:dyDescent="0.55000000000000004">
      <c r="A46"/>
      <c r="B46" s="2"/>
      <c r="C46" s="2"/>
      <c r="F46" s="38"/>
      <c r="I46" s="38"/>
      <c r="J46"/>
      <c r="K46"/>
      <c r="L46"/>
      <c r="M46"/>
      <c r="S46" s="2"/>
    </row>
    <row r="47" spans="1:19" s="1" customFormat="1" x14ac:dyDescent="0.55000000000000004">
      <c r="A47"/>
      <c r="B47" s="2"/>
      <c r="C47" s="2"/>
      <c r="F47" s="38"/>
      <c r="I47" s="38"/>
      <c r="J47"/>
      <c r="K47"/>
      <c r="L47"/>
      <c r="M47"/>
      <c r="S47" s="2"/>
    </row>
    <row r="48" spans="1:19" s="1" customFormat="1" x14ac:dyDescent="0.55000000000000004">
      <c r="A48"/>
      <c r="B48" s="2"/>
      <c r="C48" s="2"/>
      <c r="F48" s="38"/>
      <c r="I48" s="38"/>
      <c r="J48"/>
      <c r="K48"/>
      <c r="L48"/>
      <c r="M48"/>
      <c r="S48" s="2"/>
    </row>
    <row r="49" spans="1:19" s="1" customFormat="1" x14ac:dyDescent="0.55000000000000004">
      <c r="A49"/>
      <c r="B49" s="2"/>
      <c r="C49" s="2"/>
      <c r="F49" s="38"/>
      <c r="I49" s="38"/>
      <c r="J49"/>
      <c r="K49"/>
      <c r="L49"/>
      <c r="M49"/>
      <c r="S49" s="2"/>
    </row>
    <row r="50" spans="1:19" s="1" customFormat="1" x14ac:dyDescent="0.55000000000000004">
      <c r="A50"/>
      <c r="B50" s="2"/>
      <c r="C50" s="2"/>
      <c r="F50" s="38"/>
      <c r="I50" s="38"/>
      <c r="J50"/>
      <c r="K50"/>
      <c r="L50"/>
      <c r="M50"/>
      <c r="S50" s="2"/>
    </row>
    <row r="51" spans="1:19" s="1" customFormat="1" x14ac:dyDescent="0.55000000000000004">
      <c r="A51"/>
      <c r="B51" s="2"/>
      <c r="C51" s="2"/>
      <c r="F51" s="38"/>
      <c r="I51" s="38"/>
      <c r="J51"/>
      <c r="K51"/>
      <c r="L51"/>
      <c r="M51"/>
      <c r="S51" s="2"/>
    </row>
    <row r="52" spans="1:19" s="1" customFormat="1" x14ac:dyDescent="0.55000000000000004">
      <c r="A52"/>
      <c r="B52" s="2"/>
      <c r="C52" s="2"/>
      <c r="F52" s="38"/>
      <c r="I52" s="38"/>
      <c r="J52"/>
      <c r="K52"/>
      <c r="L52"/>
      <c r="M52"/>
      <c r="S52" s="2"/>
    </row>
    <row r="53" spans="1:19" s="1" customFormat="1" x14ac:dyDescent="0.55000000000000004">
      <c r="A53"/>
      <c r="B53" s="2"/>
      <c r="C53" s="2"/>
      <c r="F53" s="38"/>
      <c r="I53" s="38"/>
      <c r="J53"/>
      <c r="K53"/>
      <c r="L53"/>
      <c r="M53"/>
      <c r="S53" s="2"/>
    </row>
    <row r="54" spans="1:19" s="1" customFormat="1" x14ac:dyDescent="0.55000000000000004">
      <c r="A54"/>
      <c r="B54" s="2"/>
      <c r="C54" s="2"/>
      <c r="F54" s="38"/>
      <c r="I54" s="38"/>
      <c r="J54"/>
      <c r="K54"/>
      <c r="L54"/>
      <c r="M54"/>
      <c r="S54" s="2"/>
    </row>
    <row r="55" spans="1:19" s="1" customFormat="1" x14ac:dyDescent="0.55000000000000004">
      <c r="A55"/>
      <c r="B55" s="2"/>
      <c r="C55" s="2"/>
      <c r="F55" s="38"/>
      <c r="I55" s="38"/>
      <c r="J55"/>
      <c r="K55"/>
      <c r="L55"/>
      <c r="M55"/>
      <c r="S5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8869-EEF1-4CC5-8D5E-7C715ABEFFF8}">
  <dimension ref="A1:T55"/>
  <sheetViews>
    <sheetView workbookViewId="0">
      <selection activeCell="J54" sqref="J54"/>
    </sheetView>
  </sheetViews>
  <sheetFormatPr defaultRowHeight="14.4" x14ac:dyDescent="0.55000000000000004"/>
  <cols>
    <col min="1" max="1" width="7.05078125" bestFit="1" customWidth="1"/>
    <col min="2" max="2" width="6.89453125" style="2" bestFit="1" customWidth="1"/>
    <col min="3" max="3" width="6.15625" style="2" bestFit="1" customWidth="1"/>
    <col min="4" max="5" width="10.20703125" bestFit="1" customWidth="1"/>
    <col min="6" max="6" width="1.9453125" style="38" customWidth="1"/>
    <col min="7" max="7" width="6.89453125" style="1" bestFit="1" customWidth="1"/>
    <col min="8" max="8" width="6.15625" style="1" bestFit="1" customWidth="1"/>
    <col min="9" max="9" width="1.9453125" style="38" customWidth="1"/>
    <col min="10" max="10" width="6.89453125" bestFit="1" customWidth="1"/>
    <col min="11" max="11" width="6.1015625" bestFit="1" customWidth="1"/>
    <col min="12" max="12" width="6.89453125" bestFit="1" customWidth="1"/>
    <col min="13" max="13" width="6.68359375" bestFit="1" customWidth="1"/>
    <col min="14" max="14" width="12.578125" style="1" bestFit="1" customWidth="1"/>
    <col min="15" max="15" width="9.68359375" style="1" customWidth="1"/>
    <col min="16" max="16" width="6.89453125" style="1" bestFit="1" customWidth="1"/>
    <col min="17" max="17" width="6.7890625" style="1" bestFit="1" customWidth="1"/>
    <col min="18" max="18" width="6.89453125" style="1" bestFit="1" customWidth="1"/>
    <col min="19" max="19" width="6.89453125" style="2" bestFit="1" customWidth="1"/>
    <col min="20" max="20" width="12.578125" style="1" bestFit="1" customWidth="1"/>
  </cols>
  <sheetData>
    <row r="1" spans="1:20" ht="28.8" x14ac:dyDescent="0.55000000000000004">
      <c r="A1" s="20" t="s">
        <v>20</v>
      </c>
      <c r="B1" s="15" t="s">
        <v>27</v>
      </c>
      <c r="C1" s="17" t="s">
        <v>28</v>
      </c>
      <c r="D1" s="16" t="s">
        <v>32</v>
      </c>
      <c r="E1" s="18" t="s">
        <v>33</v>
      </c>
      <c r="F1" s="36"/>
      <c r="G1" s="13" t="s">
        <v>25</v>
      </c>
      <c r="H1" s="14" t="s">
        <v>26</v>
      </c>
      <c r="I1" s="36"/>
      <c r="J1" s="16" t="s">
        <v>21</v>
      </c>
      <c r="K1" s="18" t="s">
        <v>23</v>
      </c>
      <c r="L1" s="16" t="s">
        <v>22</v>
      </c>
      <c r="M1" s="18" t="s">
        <v>24</v>
      </c>
      <c r="N1" s="19" t="s">
        <v>29</v>
      </c>
      <c r="O1" s="19"/>
      <c r="P1" s="21" t="s">
        <v>30</v>
      </c>
      <c r="Q1" s="22" t="s">
        <v>34</v>
      </c>
      <c r="R1" s="21" t="s">
        <v>31</v>
      </c>
      <c r="S1" s="23" t="s">
        <v>35</v>
      </c>
      <c r="T1" s="19" t="s">
        <v>36</v>
      </c>
    </row>
    <row r="2" spans="1:20" x14ac:dyDescent="0.55000000000000004">
      <c r="A2" s="8">
        <v>1</v>
      </c>
      <c r="B2" s="10">
        <v>2519.0107943315702</v>
      </c>
      <c r="C2" s="10">
        <v>2187.4069985451802</v>
      </c>
      <c r="D2" s="11">
        <v>54</v>
      </c>
      <c r="E2" s="11">
        <v>8</v>
      </c>
      <c r="F2" s="37"/>
      <c r="G2" s="9">
        <v>0.95528157894736798</v>
      </c>
      <c r="H2" s="9">
        <v>0.94521052631578995</v>
      </c>
      <c r="I2" s="37"/>
      <c r="J2" s="11">
        <v>0</v>
      </c>
      <c r="K2" s="11">
        <v>0</v>
      </c>
      <c r="L2" s="11">
        <v>9.3799999999999994E-2</v>
      </c>
      <c r="M2" s="11">
        <v>9.2100000000000001E-2</v>
      </c>
      <c r="N2" s="12">
        <v>0.83789327575939498</v>
      </c>
      <c r="O2" s="12"/>
      <c r="P2" s="9">
        <v>0.64419999999999999</v>
      </c>
      <c r="Q2" s="9">
        <v>0.61619999999999997</v>
      </c>
      <c r="R2" s="9" t="s">
        <v>14</v>
      </c>
      <c r="S2" s="10">
        <v>628.55617110615106</v>
      </c>
      <c r="T2" s="12">
        <v>0.81835245797115896</v>
      </c>
    </row>
    <row r="3" spans="1:20" x14ac:dyDescent="0.55000000000000004">
      <c r="A3" s="8">
        <v>2</v>
      </c>
      <c r="B3" s="10">
        <v>2317.4602472630099</v>
      </c>
      <c r="C3" s="10">
        <v>2184.4984205954402</v>
      </c>
      <c r="D3" s="11">
        <v>42</v>
      </c>
      <c r="E3" s="11">
        <v>9</v>
      </c>
      <c r="F3" s="37"/>
      <c r="G3" s="9">
        <v>0.95725263157894702</v>
      </c>
      <c r="H3" s="9">
        <v>0.94851710526315802</v>
      </c>
      <c r="I3" s="37"/>
      <c r="J3" s="11">
        <v>0</v>
      </c>
      <c r="K3" s="11">
        <v>0</v>
      </c>
      <c r="L3" s="11">
        <v>9.3799999999999994E-2</v>
      </c>
      <c r="M3" s="11">
        <v>9.2100000000000001E-2</v>
      </c>
      <c r="N3" s="12">
        <v>0.84462730155330701</v>
      </c>
      <c r="O3" s="12"/>
      <c r="P3" s="9">
        <v>0.63936842105263203</v>
      </c>
      <c r="Q3" s="9">
        <v>0.603084210526316</v>
      </c>
      <c r="R3" s="9" t="s">
        <v>14</v>
      </c>
      <c r="S3" s="10">
        <v>644.26770302828402</v>
      </c>
      <c r="T3" s="12">
        <v>0.82359915754160695</v>
      </c>
    </row>
    <row r="4" spans="1:20" x14ac:dyDescent="0.55000000000000004">
      <c r="A4" s="8">
        <v>3</v>
      </c>
      <c r="B4" s="10">
        <v>2467.3818951584599</v>
      </c>
      <c r="C4" s="10">
        <v>2185.4167369536599</v>
      </c>
      <c r="D4" s="11">
        <v>52</v>
      </c>
      <c r="E4" s="11">
        <v>9</v>
      </c>
      <c r="F4" s="37"/>
      <c r="G4" s="9">
        <v>0.95713223684210502</v>
      </c>
      <c r="H4" s="9">
        <v>0.94778355263157898</v>
      </c>
      <c r="I4" s="37"/>
      <c r="J4" s="11">
        <v>0</v>
      </c>
      <c r="K4" s="11">
        <v>0</v>
      </c>
      <c r="L4" s="11">
        <v>9.3799999999999994E-2</v>
      </c>
      <c r="M4" s="11">
        <v>9.2100000000000001E-2</v>
      </c>
      <c r="N4" s="12">
        <v>0.83189972220969799</v>
      </c>
      <c r="O4" s="12"/>
      <c r="P4" s="9">
        <v>0.64900000000000002</v>
      </c>
      <c r="Q4" s="9">
        <v>0.60161052631578904</v>
      </c>
      <c r="R4" s="9" t="s">
        <v>14</v>
      </c>
      <c r="S4" s="10">
        <v>641.64300259509798</v>
      </c>
      <c r="T4" s="12">
        <v>0.80386544727782505</v>
      </c>
    </row>
    <row r="5" spans="1:20" x14ac:dyDescent="0.55000000000000004">
      <c r="A5" s="8">
        <v>4</v>
      </c>
      <c r="B5" s="10">
        <v>2388.81040680349</v>
      </c>
      <c r="C5" s="10">
        <v>2181.4564971212699</v>
      </c>
      <c r="D5" s="11">
        <v>48</v>
      </c>
      <c r="E5" s="11">
        <v>8</v>
      </c>
      <c r="F5" s="37"/>
      <c r="G5" s="9">
        <v>0.95885526315789504</v>
      </c>
      <c r="H5" s="9">
        <v>0.94778157894736803</v>
      </c>
      <c r="I5" s="37"/>
      <c r="J5" s="11">
        <v>0</v>
      </c>
      <c r="K5" s="11">
        <v>0</v>
      </c>
      <c r="L5" s="12">
        <v>9.3799999999999994E-2</v>
      </c>
      <c r="M5" s="12">
        <v>9.2100000000000001E-2</v>
      </c>
      <c r="N5" s="12">
        <v>0.83124976196198397</v>
      </c>
      <c r="O5" s="12"/>
      <c r="P5" s="9">
        <v>0.61588421052631603</v>
      </c>
      <c r="Q5" s="9">
        <v>0.580452631578947</v>
      </c>
      <c r="R5" s="9" t="s">
        <v>14</v>
      </c>
      <c r="S5" s="10">
        <v>640.48524162355102</v>
      </c>
      <c r="T5" s="12">
        <v>0.81036281187512804</v>
      </c>
    </row>
    <row r="6" spans="1:20" x14ac:dyDescent="0.55000000000000004">
      <c r="A6" s="8">
        <v>5</v>
      </c>
      <c r="B6" s="10">
        <v>2342.9061439930401</v>
      </c>
      <c r="C6" s="10">
        <v>2182.5856048870801</v>
      </c>
      <c r="D6" s="11">
        <v>44</v>
      </c>
      <c r="E6" s="11">
        <v>8</v>
      </c>
      <c r="F6" s="37"/>
      <c r="G6" s="9">
        <v>0.95609078947368398</v>
      </c>
      <c r="H6" s="9">
        <v>0.94684605263157895</v>
      </c>
      <c r="I6" s="37"/>
      <c r="J6" s="11">
        <v>0</v>
      </c>
      <c r="K6" s="11">
        <v>0</v>
      </c>
      <c r="L6" s="12">
        <v>9.3799999999999994E-2</v>
      </c>
      <c r="M6" s="12">
        <v>9.2100000000000001E-2</v>
      </c>
      <c r="N6" s="12">
        <v>0.849869733419226</v>
      </c>
      <c r="O6" s="12"/>
      <c r="P6" s="9">
        <v>0.65601052631578904</v>
      </c>
      <c r="Q6" s="9">
        <v>0.616578947368421</v>
      </c>
      <c r="R6" s="9" t="s">
        <v>14</v>
      </c>
      <c r="S6" s="10">
        <v>632.04019947307199</v>
      </c>
      <c r="T6" s="12">
        <v>0.80857551827515906</v>
      </c>
    </row>
    <row r="7" spans="1:20" x14ac:dyDescent="0.55000000000000004">
      <c r="A7" s="8">
        <v>6</v>
      </c>
      <c r="B7" s="10">
        <v>2311.0402319568602</v>
      </c>
      <c r="C7" s="10">
        <v>2182.0143660036701</v>
      </c>
      <c r="D7" s="11">
        <v>41</v>
      </c>
      <c r="E7" s="11">
        <v>8</v>
      </c>
      <c r="F7" s="37"/>
      <c r="G7" s="9">
        <v>0.95523815789473698</v>
      </c>
      <c r="H7" s="9">
        <v>0.94718289473684203</v>
      </c>
      <c r="I7" s="37"/>
      <c r="J7" s="11">
        <v>0</v>
      </c>
      <c r="K7" s="11">
        <v>0</v>
      </c>
      <c r="L7" s="12">
        <v>9.3799999999999994E-2</v>
      </c>
      <c r="M7" s="12">
        <v>9.2100000000000001E-2</v>
      </c>
      <c r="N7" s="12">
        <v>0.84435544870481505</v>
      </c>
      <c r="O7" s="12"/>
      <c r="P7" s="9">
        <v>0.62833684210526297</v>
      </c>
      <c r="Q7" s="9">
        <v>0.59140000000000004</v>
      </c>
      <c r="R7" s="9" t="s">
        <v>14</v>
      </c>
      <c r="S7" s="10">
        <v>636.66777756567603</v>
      </c>
      <c r="T7" s="12">
        <v>0.82459798954201502</v>
      </c>
    </row>
    <row r="8" spans="1:20" x14ac:dyDescent="0.55000000000000004">
      <c r="A8" s="8">
        <v>7</v>
      </c>
      <c r="B8" s="10">
        <v>2291.4421919453398</v>
      </c>
      <c r="C8" s="10">
        <v>2186.5326634491398</v>
      </c>
      <c r="D8" s="11">
        <v>39</v>
      </c>
      <c r="E8" s="11">
        <v>7</v>
      </c>
      <c r="F8" s="37"/>
      <c r="G8" s="9">
        <v>0.95568815789473704</v>
      </c>
      <c r="H8" s="9">
        <v>0.945476315789474</v>
      </c>
      <c r="I8" s="37"/>
      <c r="J8" s="11">
        <v>0</v>
      </c>
      <c r="K8" s="11">
        <v>0</v>
      </c>
      <c r="L8" s="12">
        <v>9.3799999999999994E-2</v>
      </c>
      <c r="M8" s="12">
        <v>9.2100000000000001E-2</v>
      </c>
      <c r="N8" s="12">
        <v>0.83454937381281902</v>
      </c>
      <c r="O8" s="12"/>
      <c r="P8" s="9">
        <v>0.66311578947368399</v>
      </c>
      <c r="Q8" s="9">
        <v>0.63802105263157904</v>
      </c>
      <c r="R8" s="9" t="s">
        <v>14</v>
      </c>
      <c r="S8" s="10">
        <v>619.60606136440595</v>
      </c>
      <c r="T8" s="12">
        <v>0.80831175502007901</v>
      </c>
    </row>
    <row r="9" spans="1:20" x14ac:dyDescent="0.55000000000000004">
      <c r="A9" s="8">
        <v>8</v>
      </c>
      <c r="B9" s="10">
        <v>2466.6202673018602</v>
      </c>
      <c r="C9" s="10">
        <v>2183.8450972893802</v>
      </c>
      <c r="D9" s="11">
        <v>52</v>
      </c>
      <c r="E9" s="11">
        <v>8</v>
      </c>
      <c r="F9" s="37"/>
      <c r="G9" s="9">
        <v>0.95890526315789504</v>
      </c>
      <c r="H9" s="9">
        <v>0.94890657894736796</v>
      </c>
      <c r="I9" s="37"/>
      <c r="J9" s="11">
        <v>0</v>
      </c>
      <c r="K9" s="11">
        <v>0</v>
      </c>
      <c r="L9" s="12">
        <v>9.3799999999999994E-2</v>
      </c>
      <c r="M9" s="12">
        <v>9.2100000000000001E-2</v>
      </c>
      <c r="N9" s="12">
        <v>0.83416160581166399</v>
      </c>
      <c r="O9" s="12"/>
      <c r="P9" s="9">
        <v>0.64347368421052598</v>
      </c>
      <c r="Q9" s="9">
        <v>0.61127368421052597</v>
      </c>
      <c r="R9" s="9" t="s">
        <v>14</v>
      </c>
      <c r="S9" s="10">
        <v>633.12411473210602</v>
      </c>
      <c r="T9" s="12">
        <v>0.81526895366090801</v>
      </c>
    </row>
    <row r="10" spans="1:20" x14ac:dyDescent="0.55000000000000004">
      <c r="A10" s="8">
        <v>9</v>
      </c>
      <c r="B10" s="10">
        <v>2333.5232531891302</v>
      </c>
      <c r="C10" s="10">
        <v>2186.4622114809099</v>
      </c>
      <c r="D10" s="11">
        <v>43</v>
      </c>
      <c r="E10" s="11">
        <v>9</v>
      </c>
      <c r="F10" s="37"/>
      <c r="G10" s="9">
        <v>0.95578026315789499</v>
      </c>
      <c r="H10" s="9">
        <v>0.94695394736842098</v>
      </c>
      <c r="I10" s="37"/>
      <c r="J10" s="11">
        <v>0</v>
      </c>
      <c r="K10" s="11">
        <v>0</v>
      </c>
      <c r="L10" s="12">
        <v>9.3799999999999994E-2</v>
      </c>
      <c r="M10" s="12">
        <v>9.2100000000000001E-2</v>
      </c>
      <c r="N10" s="12">
        <v>0.84644632186981805</v>
      </c>
      <c r="O10" s="12"/>
      <c r="P10" s="9">
        <v>0.61153684210526305</v>
      </c>
      <c r="Q10" s="9">
        <v>0.59576842105263195</v>
      </c>
      <c r="R10" s="9" t="s">
        <v>14</v>
      </c>
      <c r="S10" s="10">
        <v>641.97731200707403</v>
      </c>
      <c r="T10" s="12">
        <v>0.82720694128008998</v>
      </c>
    </row>
    <row r="11" spans="1:20" x14ac:dyDescent="0.55000000000000004">
      <c r="A11" s="8">
        <v>10</v>
      </c>
      <c r="B11" s="10">
        <v>2337.84104823282</v>
      </c>
      <c r="C11" s="10">
        <v>2181.7325090553099</v>
      </c>
      <c r="D11" s="11">
        <v>44</v>
      </c>
      <c r="E11" s="11">
        <v>8</v>
      </c>
      <c r="F11" s="37"/>
      <c r="G11" s="9">
        <v>0.95993552631578904</v>
      </c>
      <c r="H11" s="9">
        <v>0.95110789473684199</v>
      </c>
      <c r="I11" s="37"/>
      <c r="J11" s="11">
        <v>0</v>
      </c>
      <c r="K11" s="11">
        <v>0</v>
      </c>
      <c r="L11" s="12">
        <v>9.3799999999999994E-2</v>
      </c>
      <c r="M11" s="12">
        <v>9.2100000000000001E-2</v>
      </c>
      <c r="N11" s="12">
        <v>0.83108393813010395</v>
      </c>
      <c r="O11" s="12"/>
      <c r="P11" s="9">
        <v>0.64232631578947397</v>
      </c>
      <c r="Q11" s="9">
        <v>0.59740000000000004</v>
      </c>
      <c r="R11" s="9" t="s">
        <v>14</v>
      </c>
      <c r="S11" s="10">
        <v>635.78875746372398</v>
      </c>
      <c r="T11" s="12">
        <v>0.79970330714294502</v>
      </c>
    </row>
    <row r="12" spans="1:20" x14ac:dyDescent="0.55000000000000004">
      <c r="A12" s="8">
        <v>11</v>
      </c>
      <c r="B12" s="10">
        <v>2408.46957852785</v>
      </c>
      <c r="C12" s="10">
        <v>2185.74004085757</v>
      </c>
      <c r="D12" s="11">
        <v>49</v>
      </c>
      <c r="E12" s="11">
        <v>9</v>
      </c>
      <c r="F12" s="37"/>
      <c r="G12" s="9">
        <v>0.95970394736842102</v>
      </c>
      <c r="H12" s="9">
        <v>0.94968289473684198</v>
      </c>
      <c r="I12" s="37"/>
      <c r="J12" s="11">
        <v>0</v>
      </c>
      <c r="K12" s="11">
        <v>0</v>
      </c>
      <c r="L12" s="12">
        <v>9.3799999999999994E-2</v>
      </c>
      <c r="M12" s="12">
        <v>9.2100000000000001E-2</v>
      </c>
      <c r="N12" s="12">
        <v>0.83088479976031504</v>
      </c>
      <c r="O12" s="12"/>
      <c r="P12" s="9">
        <v>0.64769473684210499</v>
      </c>
      <c r="Q12" s="9">
        <v>0.61119999999999997</v>
      </c>
      <c r="R12" s="9" t="s">
        <v>14</v>
      </c>
      <c r="S12" s="10">
        <v>642.19925042489297</v>
      </c>
      <c r="T12" s="12">
        <v>0.80385340194518695</v>
      </c>
    </row>
    <row r="13" spans="1:20" x14ac:dyDescent="0.55000000000000004">
      <c r="A13" s="8">
        <v>12</v>
      </c>
      <c r="B13" s="10">
        <v>2280.4702485133198</v>
      </c>
      <c r="C13" s="10">
        <v>2184.4060966146899</v>
      </c>
      <c r="D13" s="11">
        <v>38</v>
      </c>
      <c r="E13" s="11">
        <v>9</v>
      </c>
      <c r="F13" s="37"/>
      <c r="G13" s="9">
        <v>0.95757499999999995</v>
      </c>
      <c r="H13" s="9">
        <v>0.94760263157894697</v>
      </c>
      <c r="I13" s="37"/>
      <c r="J13" s="11">
        <v>0</v>
      </c>
      <c r="K13" s="11">
        <v>0</v>
      </c>
      <c r="L13" s="12">
        <v>9.3799999999999994E-2</v>
      </c>
      <c r="M13" s="12">
        <v>9.2100000000000001E-2</v>
      </c>
      <c r="N13" s="12">
        <v>0.83424592297725897</v>
      </c>
      <c r="O13" s="12"/>
      <c r="P13" s="9">
        <v>0.65252631578947395</v>
      </c>
      <c r="Q13" s="9">
        <v>0.59698947368421096</v>
      </c>
      <c r="R13" s="9" t="s">
        <v>14</v>
      </c>
      <c r="S13" s="10">
        <v>643.92704005159601</v>
      </c>
      <c r="T13" s="12">
        <v>0.80365355443708897</v>
      </c>
    </row>
    <row r="14" spans="1:20" x14ac:dyDescent="0.55000000000000004">
      <c r="A14" s="8">
        <v>13</v>
      </c>
      <c r="B14" s="10">
        <v>2444.8600478049698</v>
      </c>
      <c r="C14" s="10">
        <v>2185.4888749899401</v>
      </c>
      <c r="D14" s="11">
        <v>51</v>
      </c>
      <c r="E14" s="11">
        <v>9</v>
      </c>
      <c r="F14" s="37"/>
      <c r="G14" s="9">
        <v>0.95782368421052599</v>
      </c>
      <c r="H14" s="9">
        <v>0.94774605263157896</v>
      </c>
      <c r="I14" s="37"/>
      <c r="J14" s="11">
        <v>0</v>
      </c>
      <c r="K14" s="11">
        <v>0</v>
      </c>
      <c r="L14" s="12">
        <v>9.3799999999999994E-2</v>
      </c>
      <c r="M14" s="12">
        <v>9.2100000000000001E-2</v>
      </c>
      <c r="N14" s="12">
        <v>0.84182367413917703</v>
      </c>
      <c r="O14" s="12"/>
      <c r="P14" s="9">
        <v>0.63874736842105295</v>
      </c>
      <c r="Q14" s="9">
        <v>0.60182105263157903</v>
      </c>
      <c r="R14" s="9" t="s">
        <v>14</v>
      </c>
      <c r="S14" s="10">
        <v>642.393176548518</v>
      </c>
      <c r="T14" s="12">
        <v>0.82654932393372704</v>
      </c>
    </row>
    <row r="15" spans="1:20" x14ac:dyDescent="0.55000000000000004">
      <c r="A15" s="8">
        <v>14</v>
      </c>
      <c r="B15" s="10">
        <v>2283.6940305571702</v>
      </c>
      <c r="C15" s="10">
        <v>2182.5497436327</v>
      </c>
      <c r="D15" s="11">
        <v>38</v>
      </c>
      <c r="E15" s="11">
        <v>8</v>
      </c>
      <c r="F15" s="37"/>
      <c r="G15" s="9">
        <v>0.95573289473684198</v>
      </c>
      <c r="H15" s="9">
        <v>0.94702105263157899</v>
      </c>
      <c r="I15" s="37"/>
      <c r="J15" s="11">
        <v>0</v>
      </c>
      <c r="K15" s="11">
        <v>0</v>
      </c>
      <c r="L15" s="12">
        <v>9.3799999999999994E-2</v>
      </c>
      <c r="M15" s="12">
        <v>9.2100000000000001E-2</v>
      </c>
      <c r="N15" s="12">
        <v>0.84914947914141403</v>
      </c>
      <c r="O15" s="12"/>
      <c r="P15" s="9">
        <v>0.63024210526315805</v>
      </c>
      <c r="Q15" s="9">
        <v>0.59806315789473696</v>
      </c>
      <c r="R15" s="9" t="s">
        <v>14</v>
      </c>
      <c r="S15" s="10">
        <v>634.73192134045905</v>
      </c>
      <c r="T15" s="12">
        <v>0.82076677358946304</v>
      </c>
    </row>
    <row r="16" spans="1:20" x14ac:dyDescent="0.55000000000000004">
      <c r="A16" s="8">
        <v>15</v>
      </c>
      <c r="B16" s="10">
        <v>2281.6492783518001</v>
      </c>
      <c r="C16" s="10">
        <v>2185.67050582098</v>
      </c>
      <c r="D16" s="11">
        <v>38</v>
      </c>
      <c r="E16" s="11">
        <v>9</v>
      </c>
      <c r="F16" s="37"/>
      <c r="G16" s="9">
        <v>0.956569736842105</v>
      </c>
      <c r="H16" s="9">
        <v>0.94639078947368405</v>
      </c>
      <c r="I16" s="37"/>
      <c r="J16" s="11">
        <v>0</v>
      </c>
      <c r="K16" s="11">
        <v>0</v>
      </c>
      <c r="L16" s="12">
        <v>9.3799999999999994E-2</v>
      </c>
      <c r="M16" s="12">
        <v>9.2100000000000001E-2</v>
      </c>
      <c r="N16" s="12">
        <v>0.83794645530301504</v>
      </c>
      <c r="O16" s="12"/>
      <c r="P16" s="9">
        <v>0.64833684210526299</v>
      </c>
      <c r="Q16" s="9">
        <v>0.596515789473684</v>
      </c>
      <c r="R16" s="9" t="s">
        <v>14</v>
      </c>
      <c r="S16" s="10">
        <v>642.21335519367301</v>
      </c>
      <c r="T16" s="12">
        <v>0.81263206790096698</v>
      </c>
    </row>
    <row r="17" spans="1:20" x14ac:dyDescent="0.55000000000000004">
      <c r="A17" s="8">
        <v>16</v>
      </c>
      <c r="B17" s="10">
        <v>2312.16448986155</v>
      </c>
      <c r="C17" s="10">
        <v>2188.0841379932199</v>
      </c>
      <c r="D17" s="11">
        <v>41</v>
      </c>
      <c r="E17" s="11">
        <v>10</v>
      </c>
      <c r="F17" s="37"/>
      <c r="G17" s="9">
        <v>0.95555263157894699</v>
      </c>
      <c r="H17" s="9">
        <v>0.94734078947368405</v>
      </c>
      <c r="I17" s="37"/>
      <c r="J17" s="11">
        <v>0</v>
      </c>
      <c r="K17" s="11">
        <v>0</v>
      </c>
      <c r="L17" s="12">
        <v>9.3799999999999994E-2</v>
      </c>
      <c r="M17" s="12">
        <v>9.2100000000000001E-2</v>
      </c>
      <c r="N17" s="12">
        <v>0.849303168068134</v>
      </c>
      <c r="O17" s="12"/>
      <c r="P17" s="9">
        <v>0.65750526315789504</v>
      </c>
      <c r="Q17" s="9">
        <v>0.61169473684210496</v>
      </c>
      <c r="R17" s="9" t="s">
        <v>14</v>
      </c>
      <c r="S17" s="10">
        <v>650.76368780678399</v>
      </c>
      <c r="T17" s="12">
        <v>0.81402485007423797</v>
      </c>
    </row>
    <row r="18" spans="1:20" x14ac:dyDescent="0.55000000000000004">
      <c r="A18" s="8">
        <v>17</v>
      </c>
      <c r="B18" s="10">
        <v>2406.1191330225001</v>
      </c>
      <c r="C18" s="10">
        <v>2182.86586666313</v>
      </c>
      <c r="D18" s="11">
        <v>49</v>
      </c>
      <c r="E18" s="11">
        <v>8</v>
      </c>
      <c r="F18" s="37"/>
      <c r="G18" s="9">
        <v>0.95962763157894704</v>
      </c>
      <c r="H18" s="9">
        <v>0.94891184210526303</v>
      </c>
      <c r="I18" s="37"/>
      <c r="J18" s="11">
        <v>0</v>
      </c>
      <c r="K18" s="11">
        <v>0</v>
      </c>
      <c r="L18" s="12">
        <v>9.3799999999999994E-2</v>
      </c>
      <c r="M18" s="12">
        <v>9.2100000000000001E-2</v>
      </c>
      <c r="N18" s="12">
        <v>0.82331148508936303</v>
      </c>
      <c r="O18" s="12"/>
      <c r="P18" s="9">
        <v>0.65620000000000001</v>
      </c>
      <c r="Q18" s="9">
        <v>0.61558947368421102</v>
      </c>
      <c r="R18" s="9" t="s">
        <v>14</v>
      </c>
      <c r="S18" s="10">
        <v>631.15779423338302</v>
      </c>
      <c r="T18" s="12">
        <v>0.78999884322615399</v>
      </c>
    </row>
    <row r="19" spans="1:20" x14ac:dyDescent="0.55000000000000004">
      <c r="A19" s="8">
        <v>18</v>
      </c>
      <c r="B19" s="10">
        <v>2265.1814228880398</v>
      </c>
      <c r="C19" s="10">
        <v>2181.4239965475599</v>
      </c>
      <c r="D19" s="11">
        <v>36</v>
      </c>
      <c r="E19" s="11">
        <v>8</v>
      </c>
      <c r="F19" s="37"/>
      <c r="G19" s="9">
        <v>0.95785789473684202</v>
      </c>
      <c r="H19" s="9">
        <v>0.94804078947368398</v>
      </c>
      <c r="I19" s="37"/>
      <c r="J19" s="11">
        <v>0</v>
      </c>
      <c r="K19" s="11">
        <v>0</v>
      </c>
      <c r="L19" s="12">
        <v>9.3799999999999994E-2</v>
      </c>
      <c r="M19" s="12">
        <v>9.2100000000000001E-2</v>
      </c>
      <c r="N19" s="12">
        <v>0.832911953475168</v>
      </c>
      <c r="O19" s="12"/>
      <c r="P19" s="9">
        <v>0.64503157894736796</v>
      </c>
      <c r="Q19" s="9">
        <v>0.61148421052631596</v>
      </c>
      <c r="R19" s="9" t="s">
        <v>14</v>
      </c>
      <c r="S19" s="10">
        <v>634.50387445825004</v>
      </c>
      <c r="T19" s="12">
        <v>0.807176374558496</v>
      </c>
    </row>
    <row r="20" spans="1:20" x14ac:dyDescent="0.55000000000000004">
      <c r="A20" s="8">
        <v>19</v>
      </c>
      <c r="B20" s="10">
        <v>2304.8063258172601</v>
      </c>
      <c r="C20" s="10">
        <v>2186.0559979140398</v>
      </c>
      <c r="D20" s="11">
        <v>40</v>
      </c>
      <c r="E20" s="11">
        <v>9</v>
      </c>
      <c r="F20" s="37"/>
      <c r="G20" s="9">
        <v>0.95463947368421098</v>
      </c>
      <c r="H20" s="9">
        <v>0.94654078947368403</v>
      </c>
      <c r="I20" s="37"/>
      <c r="J20" s="11">
        <v>0</v>
      </c>
      <c r="K20" s="11">
        <v>0</v>
      </c>
      <c r="L20" s="12">
        <v>9.3799999999999994E-2</v>
      </c>
      <c r="M20" s="12">
        <v>9.2100000000000001E-2</v>
      </c>
      <c r="N20" s="12">
        <v>0.856793206380838</v>
      </c>
      <c r="O20" s="12"/>
      <c r="P20" s="9">
        <v>0.66175789473684199</v>
      </c>
      <c r="Q20" s="9">
        <v>0.60817894736842104</v>
      </c>
      <c r="R20" s="9" t="s">
        <v>14</v>
      </c>
      <c r="S20" s="10">
        <v>639.53898610687497</v>
      </c>
      <c r="T20" s="12">
        <v>0.82671253163282499</v>
      </c>
    </row>
    <row r="21" spans="1:20" x14ac:dyDescent="0.55000000000000004">
      <c r="A21" s="8">
        <v>20</v>
      </c>
      <c r="B21" s="10">
        <v>2241.11020888966</v>
      </c>
      <c r="C21" s="10">
        <v>2184.68260781142</v>
      </c>
      <c r="D21" s="11">
        <v>32</v>
      </c>
      <c r="E21" s="11">
        <v>8</v>
      </c>
      <c r="F21" s="37"/>
      <c r="G21" s="9">
        <v>0.95635000000000003</v>
      </c>
      <c r="H21" s="9">
        <v>0.94705921052631603</v>
      </c>
      <c r="I21" s="37"/>
      <c r="J21" s="11">
        <v>0</v>
      </c>
      <c r="K21" s="11">
        <v>0</v>
      </c>
      <c r="L21" s="12">
        <v>9.3799999999999994E-2</v>
      </c>
      <c r="M21" s="12">
        <v>9.2100000000000001E-2</v>
      </c>
      <c r="N21" s="12">
        <v>0.85065440844769102</v>
      </c>
      <c r="O21" s="12"/>
      <c r="P21" s="9">
        <v>0.65207368421052603</v>
      </c>
      <c r="Q21" s="9">
        <v>0.608936842105263</v>
      </c>
      <c r="R21" s="9" t="s">
        <v>14</v>
      </c>
      <c r="S21" s="10">
        <v>632.30064217127097</v>
      </c>
      <c r="T21" s="12">
        <v>0.827213976172683</v>
      </c>
    </row>
    <row r="22" spans="1:20" x14ac:dyDescent="0.55000000000000004">
      <c r="A22" s="8">
        <v>21</v>
      </c>
      <c r="B22" s="10">
        <v>2287.7399178440501</v>
      </c>
      <c r="C22" s="10">
        <v>2181.1915015822401</v>
      </c>
      <c r="D22" s="11">
        <v>39</v>
      </c>
      <c r="E22" s="11">
        <v>8</v>
      </c>
      <c r="F22" s="37"/>
      <c r="G22" s="9">
        <v>0.95834605263157902</v>
      </c>
      <c r="H22" s="9">
        <v>0.94969868421052595</v>
      </c>
      <c r="I22" s="37"/>
      <c r="J22" s="11">
        <v>0</v>
      </c>
      <c r="K22" s="11">
        <v>0</v>
      </c>
      <c r="L22" s="12">
        <v>9.3799999999999994E-2</v>
      </c>
      <c r="M22" s="12">
        <v>9.2100000000000001E-2</v>
      </c>
      <c r="N22" s="12">
        <v>0.84308717388231302</v>
      </c>
      <c r="O22" s="12"/>
      <c r="P22" s="9">
        <v>0.64130526315789504</v>
      </c>
      <c r="Q22" s="9">
        <v>0.60052631578947402</v>
      </c>
      <c r="R22" s="9" t="s">
        <v>14</v>
      </c>
      <c r="S22" s="10">
        <v>637.76815198232805</v>
      </c>
      <c r="T22" s="12">
        <v>0.82197328439301498</v>
      </c>
    </row>
    <row r="23" spans="1:20" x14ac:dyDescent="0.55000000000000004">
      <c r="A23" s="8">
        <v>22</v>
      </c>
      <c r="B23" s="10">
        <v>2297.6800507355001</v>
      </c>
      <c r="C23" s="10">
        <v>2181.1807219850698</v>
      </c>
      <c r="D23" s="11">
        <v>40</v>
      </c>
      <c r="E23" s="11">
        <v>8</v>
      </c>
      <c r="F23" s="37"/>
      <c r="G23" s="9">
        <v>0.95540394736842105</v>
      </c>
      <c r="H23" s="9">
        <v>0.94621578947368401</v>
      </c>
      <c r="I23" s="37"/>
      <c r="J23" s="11">
        <v>0</v>
      </c>
      <c r="K23" s="11">
        <v>0</v>
      </c>
      <c r="L23" s="12">
        <v>9.3799999999999994E-2</v>
      </c>
      <c r="M23" s="12">
        <v>9.2100000000000001E-2</v>
      </c>
      <c r="N23" s="12">
        <v>0.84380554174260503</v>
      </c>
      <c r="O23" s="12"/>
      <c r="P23" s="9">
        <v>0.64377894736842101</v>
      </c>
      <c r="Q23" s="9">
        <v>0.59025263157894703</v>
      </c>
      <c r="R23" s="9" t="s">
        <v>14</v>
      </c>
      <c r="S23" s="10">
        <v>637.19803830375099</v>
      </c>
      <c r="T23" s="12">
        <v>0.81519878612278496</v>
      </c>
    </row>
    <row r="24" spans="1:20" x14ac:dyDescent="0.55000000000000004">
      <c r="A24" s="8">
        <v>23</v>
      </c>
      <c r="B24" s="10">
        <v>2309.6018367738998</v>
      </c>
      <c r="C24" s="10">
        <v>2181.7192704812201</v>
      </c>
      <c r="D24" s="11">
        <v>41</v>
      </c>
      <c r="E24" s="11">
        <v>8</v>
      </c>
      <c r="F24" s="37"/>
      <c r="G24" s="9">
        <v>0.95401710526315797</v>
      </c>
      <c r="H24" s="9">
        <v>0.945556578947368</v>
      </c>
      <c r="I24" s="37"/>
      <c r="J24" s="11">
        <v>0</v>
      </c>
      <c r="K24" s="11">
        <v>0</v>
      </c>
      <c r="L24" s="12">
        <v>9.3799999999999994E-2</v>
      </c>
      <c r="M24" s="12">
        <v>9.2100000000000001E-2</v>
      </c>
      <c r="N24" s="12">
        <v>0.84860051445399698</v>
      </c>
      <c r="O24" s="12"/>
      <c r="P24" s="9">
        <v>0.62619999999999998</v>
      </c>
      <c r="Q24" s="9">
        <v>0.58126315789473704</v>
      </c>
      <c r="R24" s="9" t="s">
        <v>14</v>
      </c>
      <c r="S24" s="10">
        <v>638.36087616520695</v>
      </c>
      <c r="T24" s="12">
        <v>0.82305455136904504</v>
      </c>
    </row>
    <row r="25" spans="1:20" x14ac:dyDescent="0.55000000000000004">
      <c r="A25" s="8">
        <v>24</v>
      </c>
      <c r="B25" s="10">
        <v>2257.5256607312499</v>
      </c>
      <c r="C25" s="10">
        <v>2186.02671497959</v>
      </c>
      <c r="D25" s="11">
        <v>35</v>
      </c>
      <c r="E25" s="11">
        <v>9</v>
      </c>
      <c r="F25" s="37"/>
      <c r="G25" s="9">
        <v>0.95629736842105295</v>
      </c>
      <c r="H25" s="9">
        <v>0.94632105263157895</v>
      </c>
      <c r="I25" s="37"/>
      <c r="J25" s="11">
        <v>0</v>
      </c>
      <c r="K25" s="11">
        <v>0</v>
      </c>
      <c r="L25" s="12">
        <v>9.3799999999999994E-2</v>
      </c>
      <c r="M25" s="12">
        <v>9.2100000000000001E-2</v>
      </c>
      <c r="N25" s="12">
        <v>0.82810607975039097</v>
      </c>
      <c r="O25" s="12"/>
      <c r="P25" s="9">
        <v>0.64003157894736795</v>
      </c>
      <c r="Q25" s="9">
        <v>0.59996842105263204</v>
      </c>
      <c r="R25" s="9" t="s">
        <v>14</v>
      </c>
      <c r="S25" s="10">
        <v>641.24931664873702</v>
      </c>
      <c r="T25" s="12">
        <v>0.78734851496901104</v>
      </c>
    </row>
    <row r="26" spans="1:20" x14ac:dyDescent="0.55000000000000004">
      <c r="A26" s="8">
        <v>25</v>
      </c>
      <c r="B26" s="10">
        <v>2317.8457314888201</v>
      </c>
      <c r="C26" s="10">
        <v>2186.4465049426099</v>
      </c>
      <c r="D26" s="11">
        <v>42</v>
      </c>
      <c r="E26" s="11">
        <v>8</v>
      </c>
      <c r="F26" s="37"/>
      <c r="G26" s="9">
        <v>0.95702631578947395</v>
      </c>
      <c r="H26" s="9">
        <v>0.94696578947368404</v>
      </c>
      <c r="I26" s="37"/>
      <c r="J26" s="11">
        <v>0</v>
      </c>
      <c r="K26" s="11">
        <v>0</v>
      </c>
      <c r="L26" s="12">
        <v>9.3799999999999994E-2</v>
      </c>
      <c r="M26" s="12">
        <v>9.2100000000000001E-2</v>
      </c>
      <c r="N26" s="12">
        <v>0.82354253386333398</v>
      </c>
      <c r="O26" s="12"/>
      <c r="P26" s="9">
        <v>0.65136842105263204</v>
      </c>
      <c r="Q26" s="9">
        <v>0.61574736842105304</v>
      </c>
      <c r="R26" s="9" t="s">
        <v>14</v>
      </c>
      <c r="S26" s="10">
        <v>628.00559955700999</v>
      </c>
      <c r="T26" s="12">
        <v>0.77558845735920001</v>
      </c>
    </row>
    <row r="27" spans="1:20" ht="28.8" x14ac:dyDescent="0.55000000000000004">
      <c r="A27" s="20"/>
      <c r="B27" s="15" t="s">
        <v>27</v>
      </c>
      <c r="C27" s="17" t="s">
        <v>28</v>
      </c>
      <c r="D27" s="16" t="s">
        <v>32</v>
      </c>
      <c r="E27" s="18" t="s">
        <v>33</v>
      </c>
      <c r="F27" s="36"/>
      <c r="G27" s="13" t="s">
        <v>25</v>
      </c>
      <c r="H27" s="14" t="s">
        <v>26</v>
      </c>
      <c r="I27" s="36"/>
      <c r="J27" s="16" t="s">
        <v>21</v>
      </c>
      <c r="K27" s="18" t="s">
        <v>23</v>
      </c>
      <c r="L27" s="16" t="s">
        <v>22</v>
      </c>
      <c r="M27" s="18" t="s">
        <v>24</v>
      </c>
      <c r="N27" s="19" t="s">
        <v>29</v>
      </c>
      <c r="O27" s="19"/>
      <c r="P27" s="21" t="s">
        <v>30</v>
      </c>
      <c r="Q27" s="22" t="s">
        <v>34</v>
      </c>
      <c r="R27" s="21" t="s">
        <v>31</v>
      </c>
      <c r="S27" s="23" t="s">
        <v>35</v>
      </c>
      <c r="T27" s="19" t="s">
        <v>36</v>
      </c>
    </row>
    <row r="28" spans="1:20" x14ac:dyDescent="0.55000000000000004">
      <c r="A28" s="3" t="s">
        <v>15</v>
      </c>
      <c r="B28" s="25">
        <f>AVERAGE(B$2:B$26)</f>
        <v>2338.9981776793288</v>
      </c>
      <c r="C28" s="29">
        <f>AVERAGE(C$2:C$26)</f>
        <v>2184.21934752788</v>
      </c>
      <c r="D28" s="25">
        <f>AVERAGE(D$2:D$26)</f>
        <v>42.72</v>
      </c>
      <c r="E28" s="29">
        <f>AVERAGE(E$2:E$26)</f>
        <v>8.4</v>
      </c>
      <c r="F28" s="37"/>
      <c r="G28" s="24">
        <f>AVERAGE(G$2:G$26)</f>
        <v>0.95690734210526318</v>
      </c>
      <c r="H28" s="28">
        <f>AVERAGE(H$2:H$26)</f>
        <v>0.94747444736842068</v>
      </c>
      <c r="I28" s="37"/>
      <c r="J28" s="25">
        <f>AVERAGE(J$2:J$26)</f>
        <v>0</v>
      </c>
      <c r="K28" s="29">
        <f>AVERAGE(K$2:K$26)</f>
        <v>0</v>
      </c>
      <c r="L28" s="27">
        <f>AVERAGE(L$2:L$26)</f>
        <v>9.3799999999999939E-2</v>
      </c>
      <c r="M28" s="31">
        <f>AVERAGE(M$2:M$26)</f>
        <v>9.2100000000000015E-2</v>
      </c>
      <c r="N28" s="35">
        <f>AVERAGE(N$2:N$26)</f>
        <v>0.83921211518831385</v>
      </c>
      <c r="O28" s="12"/>
      <c r="P28" s="32">
        <f>AVERAGE(P$2:P$26)</f>
        <v>0.64344210526315782</v>
      </c>
      <c r="Q28" s="33">
        <f>AVERAGE(Q$2:Q$26)</f>
        <v>0.60400084210526328</v>
      </c>
      <c r="R28" s="32" t="s">
        <v>14</v>
      </c>
      <c r="S28" s="34">
        <f>AVERAGE(S$2:S$26)</f>
        <v>637.21872207807496</v>
      </c>
      <c r="T28" s="35">
        <f>AVERAGE(T$2:T$26)</f>
        <v>0.81182358525083198</v>
      </c>
    </row>
    <row r="29" spans="1:20" x14ac:dyDescent="0.55000000000000004">
      <c r="A29" s="3" t="s">
        <v>16</v>
      </c>
      <c r="B29" s="25">
        <f>MEDIAN(B$2:B$26)</f>
        <v>2312.16448986155</v>
      </c>
      <c r="C29" s="29">
        <f>MEDIAN(C$2:C$26)</f>
        <v>2184.4984205954402</v>
      </c>
      <c r="D29" s="26">
        <f>MEDIAN(D$2:D$26)</f>
        <v>41</v>
      </c>
      <c r="E29" s="30">
        <f>MEDIAN(E$2:E$26)</f>
        <v>8</v>
      </c>
      <c r="F29" s="37"/>
      <c r="G29" s="24">
        <f>MEDIAN(G$2:G$26)</f>
        <v>0.956569736842105</v>
      </c>
      <c r="H29" s="28">
        <f>MEDIAN(H$2:H$26)</f>
        <v>0.94718289473684203</v>
      </c>
      <c r="I29" s="37"/>
      <c r="J29" s="26">
        <f>MEDIAN(J$2:J$26)</f>
        <v>0</v>
      </c>
      <c r="K29" s="30">
        <f>MEDIAN(K$2:K$26)</f>
        <v>0</v>
      </c>
      <c r="L29" s="27">
        <f>MEDIAN(L$2:L$26)</f>
        <v>9.3799999999999994E-2</v>
      </c>
      <c r="M29" s="31">
        <f>MEDIAN(M$2:M$26)</f>
        <v>9.2100000000000001E-2</v>
      </c>
      <c r="N29" s="35">
        <f>MEDIAN(N$2:N$26)</f>
        <v>0.83794645530301504</v>
      </c>
      <c r="O29" s="12"/>
      <c r="P29" s="32">
        <f>MEDIAN(P$2:P$26)</f>
        <v>0.64419999999999999</v>
      </c>
      <c r="Q29" s="33">
        <f>MEDIAN(Q$2:Q$26)</f>
        <v>0.60182105263157903</v>
      </c>
      <c r="R29" s="32" t="s">
        <v>14</v>
      </c>
      <c r="S29" s="34">
        <f>MEDIAN(S$2:S$26)</f>
        <v>637.76815198232805</v>
      </c>
      <c r="T29" s="35">
        <f>MEDIAN(T$2:T$26)</f>
        <v>0.81402485007423797</v>
      </c>
    </row>
    <row r="30" spans="1:20" x14ac:dyDescent="0.55000000000000004">
      <c r="A30" s="3" t="s">
        <v>17</v>
      </c>
      <c r="B30" s="25">
        <f>MAX(B2:B26)-MIN(B2:B26)</f>
        <v>277.90058544191015</v>
      </c>
      <c r="C30" s="29">
        <f>MAX(C2:C26)-MIN(C2:C26)</f>
        <v>6.9034160081500886</v>
      </c>
      <c r="D30" s="26">
        <f>MAX(D2:D26)-MIN(D2:D26)</f>
        <v>22</v>
      </c>
      <c r="E30" s="30">
        <f>MAX(E2:E26)-MIN(E2:E26)</f>
        <v>3</v>
      </c>
      <c r="F30" s="37"/>
      <c r="G30" s="24">
        <f>MAX(G2:G26)-MIN(G2:G26)</f>
        <v>5.9184210526310732E-3</v>
      </c>
      <c r="H30" s="28">
        <f>MAX(H2:H26)-MIN(H2:H26)</f>
        <v>5.8973684210520405E-3</v>
      </c>
      <c r="I30" s="37"/>
      <c r="J30" s="25">
        <f>MAX(J2:J26)-MIN(J2:J26)</f>
        <v>0</v>
      </c>
      <c r="K30" s="29">
        <f>MAX(K2:K26)-MIN(K2:K26)</f>
        <v>0</v>
      </c>
      <c r="L30" s="27">
        <f>MAX(L2:L26)-MIN(L2:L26)</f>
        <v>0</v>
      </c>
      <c r="M30" s="31">
        <f>MAX(M2:M26)-MIN(M2:M26)</f>
        <v>0</v>
      </c>
      <c r="N30" s="35">
        <f>MAX(N2:N26)-MIN(N2:N26)</f>
        <v>3.3481721291474975E-2</v>
      </c>
      <c r="O30" s="12"/>
      <c r="P30" s="32">
        <f>MAX(P2:P26)-MIN(P2:P26)</f>
        <v>5.1578947368420947E-2</v>
      </c>
      <c r="Q30" s="33">
        <f>MAX(Q2:Q26)-MIN(Q2:Q26)</f>
        <v>5.7568421052632046E-2</v>
      </c>
      <c r="R30" s="32" t="s">
        <v>14</v>
      </c>
      <c r="S30" s="34">
        <f>MAX(S2:S26)-MIN(S2:S26)</f>
        <v>31.157626442378046</v>
      </c>
      <c r="T30" s="35">
        <f>MAX(T2:T26)-MIN(T2:T26)</f>
        <v>5.1625518813482985E-2</v>
      </c>
    </row>
    <row r="31" spans="1:20" x14ac:dyDescent="0.55000000000000004">
      <c r="D31" s="1"/>
      <c r="E31" s="1"/>
    </row>
    <row r="32" spans="1:20" x14ac:dyDescent="0.55000000000000004">
      <c r="D32" s="1"/>
      <c r="E32" s="1"/>
    </row>
    <row r="33" spans="1:19" s="1" customFormat="1" x14ac:dyDescent="0.55000000000000004">
      <c r="A33"/>
      <c r="B33" s="2"/>
      <c r="C33" s="2"/>
      <c r="F33" s="38"/>
      <c r="I33" s="38"/>
      <c r="J33"/>
      <c r="K33"/>
      <c r="L33"/>
      <c r="M33"/>
      <c r="S33" s="2"/>
    </row>
    <row r="34" spans="1:19" s="1" customFormat="1" x14ac:dyDescent="0.55000000000000004">
      <c r="A34"/>
      <c r="B34" s="2"/>
      <c r="C34" s="2"/>
      <c r="F34" s="38"/>
      <c r="I34" s="38"/>
      <c r="J34"/>
      <c r="K34"/>
      <c r="L34"/>
      <c r="M34"/>
      <c r="S34" s="2"/>
    </row>
    <row r="35" spans="1:19" s="1" customFormat="1" x14ac:dyDescent="0.55000000000000004">
      <c r="A35"/>
      <c r="B35" s="2"/>
      <c r="C35" s="2"/>
      <c r="F35" s="38"/>
      <c r="I35" s="38"/>
      <c r="J35"/>
      <c r="K35"/>
      <c r="L35"/>
      <c r="M35"/>
      <c r="S35" s="2"/>
    </row>
    <row r="36" spans="1:19" s="1" customFormat="1" x14ac:dyDescent="0.55000000000000004">
      <c r="A36"/>
      <c r="B36" s="2"/>
      <c r="C36" s="2"/>
      <c r="F36" s="38"/>
      <c r="I36" s="38"/>
      <c r="J36"/>
      <c r="K36"/>
      <c r="L36"/>
      <c r="M36"/>
      <c r="S36" s="2"/>
    </row>
    <row r="37" spans="1:19" s="1" customFormat="1" x14ac:dyDescent="0.55000000000000004">
      <c r="A37"/>
      <c r="B37" s="2"/>
      <c r="C37" s="2"/>
      <c r="F37" s="38"/>
      <c r="I37" s="38"/>
      <c r="J37"/>
      <c r="K37"/>
      <c r="L37"/>
      <c r="M37"/>
      <c r="S37" s="2"/>
    </row>
    <row r="38" spans="1:19" s="1" customFormat="1" x14ac:dyDescent="0.55000000000000004">
      <c r="A38"/>
      <c r="B38" s="2"/>
      <c r="C38" s="2"/>
      <c r="F38" s="38"/>
      <c r="I38" s="38"/>
      <c r="J38"/>
      <c r="K38"/>
      <c r="L38"/>
      <c r="M38"/>
      <c r="S38" s="2"/>
    </row>
    <row r="39" spans="1:19" s="1" customFormat="1" x14ac:dyDescent="0.55000000000000004">
      <c r="A39"/>
      <c r="B39" s="2"/>
      <c r="C39" s="2"/>
      <c r="F39" s="38"/>
      <c r="I39" s="38"/>
      <c r="J39"/>
      <c r="K39"/>
      <c r="L39"/>
      <c r="M39"/>
      <c r="S39" s="2"/>
    </row>
    <row r="40" spans="1:19" s="1" customFormat="1" x14ac:dyDescent="0.55000000000000004">
      <c r="A40"/>
      <c r="B40" s="2"/>
      <c r="C40" s="2"/>
      <c r="F40" s="38"/>
      <c r="I40" s="38"/>
      <c r="J40"/>
      <c r="K40"/>
      <c r="L40"/>
      <c r="M40"/>
      <c r="S40" s="2"/>
    </row>
    <row r="41" spans="1:19" s="1" customFormat="1" x14ac:dyDescent="0.55000000000000004">
      <c r="A41"/>
      <c r="B41" s="2"/>
      <c r="C41" s="2"/>
      <c r="F41" s="38"/>
      <c r="I41" s="38"/>
      <c r="J41"/>
      <c r="K41"/>
      <c r="L41"/>
      <c r="M41"/>
      <c r="S41" s="2"/>
    </row>
    <row r="42" spans="1:19" s="1" customFormat="1" x14ac:dyDescent="0.55000000000000004">
      <c r="A42"/>
      <c r="B42" s="2"/>
      <c r="C42" s="2"/>
      <c r="F42" s="38"/>
      <c r="I42" s="38"/>
      <c r="J42"/>
      <c r="K42"/>
      <c r="L42"/>
      <c r="M42"/>
      <c r="S42" s="2"/>
    </row>
    <row r="43" spans="1:19" s="1" customFormat="1" x14ac:dyDescent="0.55000000000000004">
      <c r="A43"/>
      <c r="B43" s="2"/>
      <c r="C43" s="2"/>
      <c r="F43" s="38"/>
      <c r="I43" s="38"/>
      <c r="J43"/>
      <c r="K43"/>
      <c r="L43"/>
      <c r="M43"/>
      <c r="S43" s="2"/>
    </row>
    <row r="44" spans="1:19" s="1" customFormat="1" x14ac:dyDescent="0.55000000000000004">
      <c r="A44"/>
      <c r="B44" s="2"/>
      <c r="C44" s="2"/>
      <c r="F44" s="38"/>
      <c r="I44" s="38"/>
      <c r="J44"/>
      <c r="K44"/>
      <c r="L44"/>
      <c r="M44"/>
      <c r="S44" s="2"/>
    </row>
    <row r="45" spans="1:19" s="1" customFormat="1" x14ac:dyDescent="0.55000000000000004">
      <c r="A45"/>
      <c r="B45" s="2"/>
      <c r="C45" s="2"/>
      <c r="F45" s="38"/>
      <c r="I45" s="38"/>
      <c r="J45"/>
      <c r="K45"/>
      <c r="L45"/>
      <c r="M45"/>
      <c r="S45" s="2"/>
    </row>
    <row r="46" spans="1:19" s="1" customFormat="1" x14ac:dyDescent="0.55000000000000004">
      <c r="A46"/>
      <c r="B46" s="2"/>
      <c r="C46" s="2"/>
      <c r="F46" s="38"/>
      <c r="I46" s="38"/>
      <c r="J46"/>
      <c r="K46"/>
      <c r="L46"/>
      <c r="M46"/>
      <c r="S46" s="2"/>
    </row>
    <row r="47" spans="1:19" s="1" customFormat="1" x14ac:dyDescent="0.55000000000000004">
      <c r="A47"/>
      <c r="B47" s="2"/>
      <c r="C47" s="2"/>
      <c r="F47" s="38"/>
      <c r="I47" s="38"/>
      <c r="J47"/>
      <c r="K47"/>
      <c r="L47"/>
      <c r="M47"/>
      <c r="S47" s="2"/>
    </row>
    <row r="48" spans="1:19" s="1" customFormat="1" x14ac:dyDescent="0.55000000000000004">
      <c r="A48"/>
      <c r="B48" s="2"/>
      <c r="C48" s="2"/>
      <c r="F48" s="38"/>
      <c r="I48" s="38"/>
      <c r="J48"/>
      <c r="K48"/>
      <c r="L48"/>
      <c r="M48"/>
      <c r="S48" s="2"/>
    </row>
    <row r="49" spans="1:19" s="1" customFormat="1" x14ac:dyDescent="0.55000000000000004">
      <c r="A49"/>
      <c r="B49" s="2"/>
      <c r="C49" s="2"/>
      <c r="F49" s="38"/>
      <c r="I49" s="38"/>
      <c r="J49"/>
      <c r="K49"/>
      <c r="L49"/>
      <c r="M49"/>
      <c r="S49" s="2"/>
    </row>
    <row r="50" spans="1:19" s="1" customFormat="1" x14ac:dyDescent="0.55000000000000004">
      <c r="A50"/>
      <c r="B50" s="2"/>
      <c r="C50" s="2"/>
      <c r="F50" s="38"/>
      <c r="I50" s="38"/>
      <c r="J50"/>
      <c r="K50"/>
      <c r="L50"/>
      <c r="M50"/>
      <c r="S50" s="2"/>
    </row>
    <row r="51" spans="1:19" s="1" customFormat="1" x14ac:dyDescent="0.55000000000000004">
      <c r="A51"/>
      <c r="B51" s="2"/>
      <c r="C51" s="2"/>
      <c r="F51" s="38"/>
      <c r="I51" s="38"/>
      <c r="J51"/>
      <c r="K51"/>
      <c r="L51"/>
      <c r="M51"/>
      <c r="S51" s="2"/>
    </row>
    <row r="52" spans="1:19" s="1" customFormat="1" x14ac:dyDescent="0.55000000000000004">
      <c r="A52"/>
      <c r="B52" s="2"/>
      <c r="C52" s="2"/>
      <c r="F52" s="38"/>
      <c r="I52" s="38"/>
      <c r="J52"/>
      <c r="K52"/>
      <c r="L52"/>
      <c r="M52"/>
      <c r="S52" s="2"/>
    </row>
    <row r="53" spans="1:19" s="1" customFormat="1" x14ac:dyDescent="0.55000000000000004">
      <c r="A53"/>
      <c r="B53" s="2"/>
      <c r="C53" s="2"/>
      <c r="F53" s="38"/>
      <c r="I53" s="38"/>
      <c r="J53"/>
      <c r="K53"/>
      <c r="L53"/>
      <c r="M53"/>
      <c r="S53" s="2"/>
    </row>
    <row r="54" spans="1:19" s="1" customFormat="1" x14ac:dyDescent="0.55000000000000004">
      <c r="A54"/>
      <c r="B54" s="2"/>
      <c r="C54" s="2"/>
      <c r="F54" s="38"/>
      <c r="I54" s="38"/>
      <c r="J54"/>
      <c r="K54"/>
      <c r="L54"/>
      <c r="M54"/>
      <c r="S54" s="2"/>
    </row>
    <row r="55" spans="1:19" s="1" customFormat="1" x14ac:dyDescent="0.55000000000000004">
      <c r="A55"/>
      <c r="B55" s="2"/>
      <c r="C55" s="2"/>
      <c r="F55" s="38"/>
      <c r="I55" s="38"/>
      <c r="J55"/>
      <c r="K55"/>
      <c r="L55"/>
      <c r="M55"/>
      <c r="S5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CE3C-1B70-4ADA-BA65-23B836436AC0}">
  <dimension ref="A1:W30"/>
  <sheetViews>
    <sheetView zoomScale="75" zoomScaleNormal="75" workbookViewId="0">
      <selection activeCell="D2" sqref="D2"/>
    </sheetView>
  </sheetViews>
  <sheetFormatPr defaultRowHeight="23.1" x14ac:dyDescent="0.85"/>
  <cols>
    <col min="1" max="1" width="7.7890625" style="40" bestFit="1" customWidth="1"/>
    <col min="2" max="3" width="18.47265625" style="40" hidden="1" customWidth="1"/>
    <col min="4" max="4" width="12.47265625" style="51" bestFit="1" customWidth="1"/>
    <col min="5" max="5" width="11.734375" style="51" bestFit="1" customWidth="1"/>
    <col min="6" max="6" width="3.05078125" style="40" customWidth="1"/>
    <col min="7" max="7" width="10.89453125" style="40" bestFit="1" customWidth="1"/>
    <col min="8" max="9" width="18.47265625" style="40" hidden="1" customWidth="1"/>
    <col min="10" max="10" width="12.47265625" style="51" bestFit="1" customWidth="1"/>
    <col min="11" max="11" width="11.734375" style="51" bestFit="1" customWidth="1"/>
    <col min="12" max="12" width="3.05078125" style="40" customWidth="1"/>
    <col min="13" max="13" width="10.89453125" style="40" bestFit="1" customWidth="1"/>
    <col min="14" max="15" width="18.47265625" style="40" hidden="1" customWidth="1"/>
    <col min="16" max="16" width="12.47265625" style="51" bestFit="1" customWidth="1"/>
    <col min="17" max="17" width="11.734375" style="51" bestFit="1" customWidth="1"/>
    <col min="18" max="18" width="3.05078125" style="40" customWidth="1"/>
    <col min="19" max="19" width="10.89453125" style="40" bestFit="1" customWidth="1"/>
    <col min="20" max="21" width="18.47265625" style="40" hidden="1" customWidth="1"/>
    <col min="22" max="22" width="12.47265625" style="51" bestFit="1" customWidth="1"/>
    <col min="23" max="23" width="11.734375" style="51" bestFit="1" customWidth="1"/>
    <col min="24" max="16384" width="8.83984375" style="40"/>
  </cols>
  <sheetData>
    <row r="1" spans="1:23" x14ac:dyDescent="0.85">
      <c r="A1" s="61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69.3" x14ac:dyDescent="0.85">
      <c r="A2" s="53" t="s">
        <v>48</v>
      </c>
      <c r="B2" s="54" t="s">
        <v>45</v>
      </c>
      <c r="C2" s="54" t="s">
        <v>44</v>
      </c>
      <c r="D2" s="39" t="s">
        <v>53</v>
      </c>
      <c r="E2" s="39" t="s">
        <v>47</v>
      </c>
      <c r="F2" s="55"/>
      <c r="G2" s="53" t="s">
        <v>48</v>
      </c>
      <c r="H2" s="54" t="s">
        <v>45</v>
      </c>
      <c r="I2" s="54" t="s">
        <v>44</v>
      </c>
      <c r="J2" s="39" t="s">
        <v>53</v>
      </c>
      <c r="K2" s="39" t="s">
        <v>47</v>
      </c>
      <c r="L2" s="55"/>
      <c r="M2" s="53" t="s">
        <v>48</v>
      </c>
      <c r="N2" s="54" t="s">
        <v>45</v>
      </c>
      <c r="O2" s="54" t="s">
        <v>44</v>
      </c>
      <c r="P2" s="39" t="s">
        <v>53</v>
      </c>
      <c r="Q2" s="39" t="s">
        <v>47</v>
      </c>
      <c r="R2" s="55"/>
      <c r="S2" s="53" t="s">
        <v>48</v>
      </c>
      <c r="T2" s="54" t="s">
        <v>45</v>
      </c>
      <c r="U2" s="54" t="s">
        <v>44</v>
      </c>
      <c r="V2" s="39" t="s">
        <v>53</v>
      </c>
      <c r="W2" s="39" t="s">
        <v>47</v>
      </c>
    </row>
    <row r="3" spans="1:23" x14ac:dyDescent="0.85">
      <c r="A3" s="42">
        <v>1</v>
      </c>
      <c r="B3" s="41">
        <v>425742.81890000001</v>
      </c>
      <c r="C3" s="41">
        <v>4048232.6159999999</v>
      </c>
      <c r="D3" s="47">
        <v>0.28643819093704198</v>
      </c>
      <c r="E3" s="47">
        <v>9.2896424531936597E-2</v>
      </c>
      <c r="F3" s="41"/>
      <c r="G3" s="42">
        <v>20</v>
      </c>
      <c r="H3" s="41">
        <v>396578.69449999998</v>
      </c>
      <c r="I3" s="41">
        <v>4150650.7560000001</v>
      </c>
      <c r="J3" s="47">
        <v>0.81270488500595095</v>
      </c>
      <c r="K3" s="47">
        <v>0.72279209375381503</v>
      </c>
      <c r="L3" s="41"/>
      <c r="M3" s="42">
        <v>39</v>
      </c>
      <c r="N3" s="41">
        <v>401510.84230000002</v>
      </c>
      <c r="O3" s="41">
        <v>4150775.102</v>
      </c>
      <c r="P3" s="47">
        <v>0.67292609214782695</v>
      </c>
      <c r="Q3" s="47">
        <v>0.64872412919998201</v>
      </c>
      <c r="R3" s="41"/>
      <c r="S3" s="42">
        <v>58</v>
      </c>
      <c r="T3" s="41">
        <v>409136.06530000002</v>
      </c>
      <c r="U3" s="41">
        <v>4104011.1549999998</v>
      </c>
      <c r="V3" s="47">
        <v>0.30520820021629302</v>
      </c>
      <c r="W3" s="47">
        <v>0.12739431560039499</v>
      </c>
    </row>
    <row r="4" spans="1:23" x14ac:dyDescent="0.85">
      <c r="A4" s="42">
        <v>2</v>
      </c>
      <c r="B4" s="41">
        <v>395539.6545</v>
      </c>
      <c r="C4" s="41">
        <v>4158998.4670000002</v>
      </c>
      <c r="D4" s="47">
        <v>0.86634213924407999</v>
      </c>
      <c r="E4" s="47">
        <v>0.73485234260559096</v>
      </c>
      <c r="F4" s="41"/>
      <c r="G4" s="42">
        <v>21</v>
      </c>
      <c r="H4" s="41">
        <v>395981.75819999998</v>
      </c>
      <c r="I4" s="41">
        <v>4138230.1239999998</v>
      </c>
      <c r="J4" s="47">
        <v>0.69328738451004002</v>
      </c>
      <c r="K4" s="47">
        <v>0.73428424596786501</v>
      </c>
      <c r="L4" s="41"/>
      <c r="M4" s="42">
        <v>40</v>
      </c>
      <c r="N4" s="41">
        <v>396012.96759999997</v>
      </c>
      <c r="O4" s="41">
        <v>4138247.7119999998</v>
      </c>
      <c r="P4" s="47">
        <v>0.69328738451004002</v>
      </c>
      <c r="Q4" s="47">
        <v>0.73428424596786501</v>
      </c>
      <c r="R4" s="41"/>
      <c r="S4" s="42">
        <v>59</v>
      </c>
      <c r="T4" s="41">
        <v>396101.27409999998</v>
      </c>
      <c r="U4" s="41">
        <v>4157789.639</v>
      </c>
      <c r="V4" s="47">
        <v>0.77679738759994499</v>
      </c>
      <c r="W4" s="47">
        <v>0.73183665037155199</v>
      </c>
    </row>
    <row r="5" spans="1:23" x14ac:dyDescent="0.85">
      <c r="A5" s="42">
        <v>3</v>
      </c>
      <c r="B5" s="41">
        <v>394887.5723</v>
      </c>
      <c r="C5" s="41">
        <v>4141201.0290000001</v>
      </c>
      <c r="D5" s="47">
        <v>0.60250393152236903</v>
      </c>
      <c r="E5" s="47">
        <v>0.535049858093262</v>
      </c>
      <c r="F5" s="41"/>
      <c r="G5" s="42">
        <v>22</v>
      </c>
      <c r="H5" s="41">
        <v>395572.41619999998</v>
      </c>
      <c r="I5" s="41">
        <v>4140898.3739999998</v>
      </c>
      <c r="J5" s="47">
        <v>0.60250393152236903</v>
      </c>
      <c r="K5" s="47">
        <v>0.535049858093262</v>
      </c>
      <c r="L5" s="41"/>
      <c r="M5" s="42">
        <v>41</v>
      </c>
      <c r="N5" s="41">
        <v>399375.91399999999</v>
      </c>
      <c r="O5" s="41">
        <v>4143906.4619999998</v>
      </c>
      <c r="P5" s="47">
        <v>0.42293567419052103</v>
      </c>
      <c r="Q5" s="47">
        <v>0.48975144147872901</v>
      </c>
      <c r="R5" s="41"/>
      <c r="S5" s="42">
        <v>60</v>
      </c>
      <c r="T5" s="41">
        <v>406693.93839999998</v>
      </c>
      <c r="U5" s="41">
        <v>4092873.7489999998</v>
      </c>
      <c r="V5" s="47">
        <v>0.712529118061066</v>
      </c>
      <c r="W5" s="47">
        <v>0.61746954441070601</v>
      </c>
    </row>
    <row r="6" spans="1:23" x14ac:dyDescent="0.85">
      <c r="A6" s="42">
        <v>4</v>
      </c>
      <c r="B6" s="41">
        <v>395599.38900000002</v>
      </c>
      <c r="C6" s="41">
        <v>4158340.787</v>
      </c>
      <c r="D6" s="47">
        <v>0.69794404268264798</v>
      </c>
      <c r="E6" s="47">
        <v>0.544216740131378</v>
      </c>
      <c r="F6" s="41"/>
      <c r="G6" s="42">
        <v>23</v>
      </c>
      <c r="H6" s="41">
        <v>427289.57569999999</v>
      </c>
      <c r="I6" s="41">
        <v>4047690.9</v>
      </c>
      <c r="J6" s="47">
        <v>0.13687112390994999</v>
      </c>
      <c r="K6" s="47">
        <v>5.1245106309652302E-2</v>
      </c>
      <c r="L6" s="41"/>
      <c r="M6" s="42">
        <v>42</v>
      </c>
      <c r="N6" s="41">
        <v>415898.48379999999</v>
      </c>
      <c r="O6" s="41">
        <v>4059010.202</v>
      </c>
      <c r="P6" s="47">
        <v>0.456464794874191</v>
      </c>
      <c r="Q6" s="47">
        <v>0.37597984910011301</v>
      </c>
      <c r="R6" s="41"/>
      <c r="S6" s="42">
        <v>61</v>
      </c>
      <c r="T6" s="41">
        <v>396397.08630000002</v>
      </c>
      <c r="U6" s="41">
        <v>4150820.352</v>
      </c>
      <c r="V6" s="47">
        <v>0.86205192327499403</v>
      </c>
      <c r="W6" s="47">
        <v>0.75847233295440697</v>
      </c>
    </row>
    <row r="7" spans="1:23" x14ac:dyDescent="0.85">
      <c r="A7" s="42">
        <v>5</v>
      </c>
      <c r="B7" s="41">
        <v>409263.59370000003</v>
      </c>
      <c r="C7" s="41">
        <v>4104048.6170000001</v>
      </c>
      <c r="D7" s="47">
        <v>0.216158453822136</v>
      </c>
      <c r="E7" s="47">
        <v>0.136359775066376</v>
      </c>
      <c r="F7" s="41"/>
      <c r="G7" s="42">
        <v>24</v>
      </c>
      <c r="H7" s="41">
        <v>395539.9938</v>
      </c>
      <c r="I7" s="41">
        <v>4158997.3530000001</v>
      </c>
      <c r="J7" s="47">
        <v>0.86634213924407999</v>
      </c>
      <c r="K7" s="47">
        <v>0.73485234260559096</v>
      </c>
      <c r="L7" s="41"/>
      <c r="M7" s="42">
        <v>43</v>
      </c>
      <c r="N7" s="41">
        <v>405842.12609999999</v>
      </c>
      <c r="O7" s="41">
        <v>4092721.1779999998</v>
      </c>
      <c r="P7" s="47">
        <v>0.71121925354003901</v>
      </c>
      <c r="Q7" s="47">
        <v>0.72559010028839099</v>
      </c>
      <c r="R7" s="41"/>
      <c r="S7" s="42">
        <v>62</v>
      </c>
      <c r="T7" s="41">
        <v>395810.81829999998</v>
      </c>
      <c r="U7" s="41">
        <v>4138204.8459999999</v>
      </c>
      <c r="V7" s="47">
        <v>0.69328738451004002</v>
      </c>
      <c r="W7" s="47">
        <v>0.73428424596786501</v>
      </c>
    </row>
    <row r="8" spans="1:23" x14ac:dyDescent="0.85">
      <c r="A8" s="42">
        <v>6</v>
      </c>
      <c r="B8" s="41">
        <v>396012.70199999999</v>
      </c>
      <c r="C8" s="41">
        <v>4138247.7149999999</v>
      </c>
      <c r="D8" s="47">
        <v>0.69328738451004002</v>
      </c>
      <c r="E8" s="47">
        <v>0.73428424596786501</v>
      </c>
      <c r="F8" s="41"/>
      <c r="G8" s="42">
        <v>25</v>
      </c>
      <c r="H8" s="41">
        <v>395147.38170000003</v>
      </c>
      <c r="I8" s="41">
        <v>4131361.699</v>
      </c>
      <c r="J8" s="47">
        <v>0.12579981535673099</v>
      </c>
      <c r="K8" s="47">
        <v>6.9352318346500394E-2</v>
      </c>
      <c r="L8" s="41"/>
      <c r="M8" s="42">
        <v>44</v>
      </c>
      <c r="N8" s="41">
        <v>397678.96139999997</v>
      </c>
      <c r="O8" s="41">
        <v>4151691.321</v>
      </c>
      <c r="P8" s="47">
        <v>0.76509277105331397</v>
      </c>
      <c r="Q8" s="47">
        <v>0.71121809482574505</v>
      </c>
      <c r="R8" s="41"/>
      <c r="S8" s="42">
        <v>63</v>
      </c>
      <c r="T8" s="41">
        <v>400556.05200000003</v>
      </c>
      <c r="U8" s="41">
        <v>4136450.733</v>
      </c>
      <c r="V8" s="47">
        <v>0.36156583786010699</v>
      </c>
      <c r="W8" s="47">
        <v>0.141782456040382</v>
      </c>
    </row>
    <row r="9" spans="1:23" x14ac:dyDescent="0.85">
      <c r="A9" s="42">
        <v>7</v>
      </c>
      <c r="B9" s="41">
        <v>394129.9975</v>
      </c>
      <c r="C9" s="41">
        <v>4154078.5970000001</v>
      </c>
      <c r="D9" s="47">
        <v>0.63898545265197804</v>
      </c>
      <c r="E9" s="47">
        <v>0.72159643650054905</v>
      </c>
      <c r="F9" s="41"/>
      <c r="G9" s="42">
        <v>26</v>
      </c>
      <c r="H9" s="41">
        <v>395128.75280000002</v>
      </c>
      <c r="I9" s="41">
        <v>4131388.452</v>
      </c>
      <c r="J9" s="47">
        <v>0.114524590373039</v>
      </c>
      <c r="K9" s="47">
        <v>8.7495414018630993E-2</v>
      </c>
      <c r="L9" s="41"/>
      <c r="M9" s="42">
        <v>45</v>
      </c>
      <c r="N9" s="41">
        <v>396396.90950000001</v>
      </c>
      <c r="O9" s="41">
        <v>4150820.3539999998</v>
      </c>
      <c r="P9" s="47">
        <v>0.86205192327499403</v>
      </c>
      <c r="Q9" s="47">
        <v>0.75847233295440697</v>
      </c>
      <c r="R9" s="41"/>
      <c r="S9" s="42">
        <v>64</v>
      </c>
      <c r="T9" s="41">
        <v>394818.30699999997</v>
      </c>
      <c r="U9" s="41">
        <v>4159039.8730000001</v>
      </c>
      <c r="V9" s="47">
        <v>0.74307963848114</v>
      </c>
      <c r="W9" s="47">
        <v>0.62450036287307698</v>
      </c>
    </row>
    <row r="10" spans="1:23" x14ac:dyDescent="0.85">
      <c r="A10" s="42">
        <v>8</v>
      </c>
      <c r="B10" s="41">
        <v>396273.2844</v>
      </c>
      <c r="C10" s="41">
        <v>4150704.7149999999</v>
      </c>
      <c r="D10" s="47">
        <v>0.86205192327499403</v>
      </c>
      <c r="E10" s="47">
        <v>0.75847233295440697</v>
      </c>
      <c r="F10" s="41"/>
      <c r="G10" s="42">
        <v>27</v>
      </c>
      <c r="H10" s="41">
        <v>393950.60220000002</v>
      </c>
      <c r="I10" s="41">
        <v>4143299.0350000001</v>
      </c>
      <c r="J10" s="47">
        <v>0.62104340076446496</v>
      </c>
      <c r="K10" s="47">
        <v>0.62780105113983198</v>
      </c>
      <c r="L10" s="41"/>
      <c r="M10" s="42">
        <v>46</v>
      </c>
      <c r="N10" s="41">
        <v>396382.9901</v>
      </c>
      <c r="O10" s="41">
        <v>4138383.1490000002</v>
      </c>
      <c r="P10" s="47">
        <v>0.69328738451004002</v>
      </c>
      <c r="Q10" s="47">
        <v>0.73428424596786501</v>
      </c>
      <c r="R10" s="41"/>
      <c r="S10" s="42">
        <v>65</v>
      </c>
      <c r="T10" s="41">
        <v>398883.00599999999</v>
      </c>
      <c r="U10" s="41">
        <v>4143697.156</v>
      </c>
      <c r="V10" s="47">
        <v>0.43837378978729202</v>
      </c>
      <c r="W10" s="47">
        <v>0.44520968317985499</v>
      </c>
    </row>
    <row r="11" spans="1:23" x14ac:dyDescent="0.85">
      <c r="A11" s="42">
        <v>9</v>
      </c>
      <c r="B11" s="41">
        <v>398512.5147</v>
      </c>
      <c r="C11" s="41">
        <v>4150686.4169999999</v>
      </c>
      <c r="D11" s="47">
        <v>0.77356158494949301</v>
      </c>
      <c r="E11" s="47">
        <v>0.67058648347854599</v>
      </c>
      <c r="F11" s="41"/>
      <c r="G11" s="42">
        <v>28</v>
      </c>
      <c r="H11" s="41">
        <v>395241.71480000002</v>
      </c>
      <c r="I11" s="41">
        <v>4138054.395</v>
      </c>
      <c r="J11" s="47">
        <v>0.60515808820724504</v>
      </c>
      <c r="K11" s="47">
        <v>0.57322160959243795</v>
      </c>
      <c r="L11" s="41"/>
      <c r="M11" s="42">
        <v>47</v>
      </c>
      <c r="N11" s="41">
        <v>398229.98619999998</v>
      </c>
      <c r="O11" s="41">
        <v>4143972.5240000002</v>
      </c>
      <c r="P11" s="47">
        <v>0.55793029308319098</v>
      </c>
      <c r="Q11" s="47">
        <v>0.48056139111518897</v>
      </c>
      <c r="R11" s="41"/>
      <c r="S11" s="42">
        <v>66</v>
      </c>
      <c r="T11" s="41">
        <v>407040.799</v>
      </c>
      <c r="U11" s="41">
        <v>4093251.611</v>
      </c>
      <c r="V11" s="47">
        <v>0.712529118061066</v>
      </c>
      <c r="W11" s="47">
        <v>0.61746954441070601</v>
      </c>
    </row>
    <row r="12" spans="1:23" x14ac:dyDescent="0.85">
      <c r="A12" s="42">
        <v>10</v>
      </c>
      <c r="B12" s="41">
        <v>409919.01500000001</v>
      </c>
      <c r="C12" s="41">
        <v>4147278.9920000001</v>
      </c>
      <c r="D12" s="47">
        <v>0.126952943205833</v>
      </c>
      <c r="E12" s="47">
        <v>4.1375086456537202E-2</v>
      </c>
      <c r="F12" s="41"/>
      <c r="G12" s="42">
        <v>29</v>
      </c>
      <c r="H12" s="41">
        <v>395425.91940000001</v>
      </c>
      <c r="I12" s="41">
        <v>4138035.443</v>
      </c>
      <c r="J12" s="47">
        <v>0.60515808820724504</v>
      </c>
      <c r="K12" s="47">
        <v>0.57322160959243795</v>
      </c>
      <c r="L12" s="41"/>
      <c r="M12" s="42">
        <v>48</v>
      </c>
      <c r="N12" s="41">
        <v>405956.48330000002</v>
      </c>
      <c r="O12" s="41">
        <v>4092597.8620000002</v>
      </c>
      <c r="P12" s="47">
        <v>0.60644123554229701</v>
      </c>
      <c r="Q12" s="47">
        <v>0.57697211027145401</v>
      </c>
      <c r="R12" s="41"/>
      <c r="S12" s="42">
        <v>67</v>
      </c>
      <c r="T12" s="41">
        <v>400123.04599999997</v>
      </c>
      <c r="U12" s="41">
        <v>4136566.6359999999</v>
      </c>
      <c r="V12" s="47">
        <v>0.25141096472740199</v>
      </c>
      <c r="W12" s="47">
        <v>0.14343031764030501</v>
      </c>
    </row>
    <row r="13" spans="1:23" x14ac:dyDescent="0.85">
      <c r="A13" s="42">
        <v>11</v>
      </c>
      <c r="B13" s="41">
        <v>395586.70020000002</v>
      </c>
      <c r="C13" s="41">
        <v>4138501.3670000001</v>
      </c>
      <c r="D13" s="47">
        <v>0.77732452869415303</v>
      </c>
      <c r="E13" s="47">
        <v>0.61575502634048496</v>
      </c>
      <c r="F13" s="41"/>
      <c r="G13" s="42">
        <v>30</v>
      </c>
      <c r="H13" s="41">
        <v>396397.47590000002</v>
      </c>
      <c r="I13" s="41">
        <v>4150546.3730000001</v>
      </c>
      <c r="J13" s="47">
        <v>0.86205192327499403</v>
      </c>
      <c r="K13" s="47">
        <v>0.75847233295440697</v>
      </c>
      <c r="L13" s="41"/>
      <c r="M13" s="42">
        <v>49</v>
      </c>
      <c r="N13" s="41">
        <v>395810.72979999997</v>
      </c>
      <c r="O13" s="41">
        <v>4138204.8480000002</v>
      </c>
      <c r="P13" s="47">
        <v>0.69328738451004002</v>
      </c>
      <c r="Q13" s="47">
        <v>0.73428424596786501</v>
      </c>
      <c r="R13" s="41"/>
      <c r="S13" s="42">
        <v>68</v>
      </c>
      <c r="T13" s="41">
        <v>395849.36379999999</v>
      </c>
      <c r="U13" s="41">
        <v>4138249.75</v>
      </c>
      <c r="V13" s="47">
        <v>0.69328738451004002</v>
      </c>
      <c r="W13" s="47">
        <v>0.73428424596786501</v>
      </c>
    </row>
    <row r="14" spans="1:23" x14ac:dyDescent="0.85">
      <c r="A14" s="42">
        <v>12</v>
      </c>
      <c r="B14" s="41">
        <v>395596.08559999999</v>
      </c>
      <c r="C14" s="41">
        <v>4141375.2259999998</v>
      </c>
      <c r="D14" s="47">
        <v>0.60250393152236903</v>
      </c>
      <c r="E14" s="47">
        <v>0.535049858093262</v>
      </c>
      <c r="F14" s="41"/>
      <c r="G14" s="42">
        <v>31</v>
      </c>
      <c r="H14" s="41">
        <v>405813.57490000001</v>
      </c>
      <c r="I14" s="41">
        <v>4092555.068</v>
      </c>
      <c r="J14" s="47">
        <v>0.71121925354003901</v>
      </c>
      <c r="K14" s="47">
        <v>0.72559010028839099</v>
      </c>
      <c r="L14" s="41"/>
      <c r="M14" s="42">
        <v>50</v>
      </c>
      <c r="N14" s="41">
        <v>408881.25079999998</v>
      </c>
      <c r="O14" s="41">
        <v>4103794.2140000002</v>
      </c>
      <c r="P14" s="47">
        <v>0.30520820021629302</v>
      </c>
      <c r="Q14" s="47">
        <v>0.12739431560039499</v>
      </c>
      <c r="R14" s="41"/>
      <c r="S14" s="42">
        <v>69</v>
      </c>
      <c r="T14" s="41">
        <v>395769.27909999999</v>
      </c>
      <c r="U14" s="41">
        <v>4137522.6039999998</v>
      </c>
      <c r="V14" s="47">
        <v>0.74956277847289998</v>
      </c>
      <c r="W14" s="47">
        <v>0.611543333530426</v>
      </c>
    </row>
    <row r="15" spans="1:23" x14ac:dyDescent="0.85">
      <c r="A15" s="42">
        <v>13</v>
      </c>
      <c r="B15" s="41">
        <v>396534.3039</v>
      </c>
      <c r="C15" s="41">
        <v>4123243.35</v>
      </c>
      <c r="D15" s="47">
        <v>0.10234304279089</v>
      </c>
      <c r="E15" s="47">
        <v>3.8338831812143301E-2</v>
      </c>
      <c r="F15" s="41"/>
      <c r="G15" s="42">
        <v>32</v>
      </c>
      <c r="H15" s="41">
        <v>396694.7537</v>
      </c>
      <c r="I15" s="41">
        <v>4138390.8280000002</v>
      </c>
      <c r="J15" s="47">
        <v>0.66273452281951895</v>
      </c>
      <c r="K15" s="47">
        <v>0.65384048700332598</v>
      </c>
      <c r="L15" s="41"/>
      <c r="M15" s="42">
        <v>51</v>
      </c>
      <c r="N15" s="41">
        <v>399335.9816</v>
      </c>
      <c r="O15" s="41">
        <v>4143970.193</v>
      </c>
      <c r="P15" s="47">
        <v>0.42293567419052103</v>
      </c>
      <c r="Q15" s="47">
        <v>0.48975144147872901</v>
      </c>
      <c r="R15" s="41"/>
      <c r="S15" s="42">
        <v>70</v>
      </c>
      <c r="T15" s="41">
        <v>396480.2745</v>
      </c>
      <c r="U15" s="41">
        <v>4150798.5660000001</v>
      </c>
      <c r="V15" s="47">
        <v>0.86205192327499403</v>
      </c>
      <c r="W15" s="47">
        <v>0.75847233295440697</v>
      </c>
    </row>
    <row r="16" spans="1:23" x14ac:dyDescent="0.85">
      <c r="A16" s="42">
        <v>14</v>
      </c>
      <c r="B16" s="41">
        <v>394288.46370000002</v>
      </c>
      <c r="C16" s="41">
        <v>4154475.0630000001</v>
      </c>
      <c r="D16" s="47">
        <v>0.86630903005600002</v>
      </c>
      <c r="E16" s="47">
        <v>0.77165418386459395</v>
      </c>
      <c r="F16" s="41"/>
      <c r="G16" s="42">
        <v>33</v>
      </c>
      <c r="H16" s="41">
        <v>395539.64059999998</v>
      </c>
      <c r="I16" s="41">
        <v>4158997.358</v>
      </c>
      <c r="J16" s="47">
        <v>0.86634213924407999</v>
      </c>
      <c r="K16" s="47">
        <v>0.73485234260559096</v>
      </c>
      <c r="L16" s="41"/>
      <c r="M16" s="42">
        <v>52</v>
      </c>
      <c r="N16" s="41">
        <v>396355.90490000002</v>
      </c>
      <c r="O16" s="41">
        <v>4150864.3640000001</v>
      </c>
      <c r="P16" s="47">
        <v>0.87260671854019201</v>
      </c>
      <c r="Q16" s="47">
        <v>0.78344044685363801</v>
      </c>
      <c r="R16" s="41"/>
      <c r="S16" s="42">
        <v>71</v>
      </c>
      <c r="T16" s="41">
        <v>427549.93949999998</v>
      </c>
      <c r="U16" s="41">
        <v>4048059.5639999998</v>
      </c>
      <c r="V16" s="47">
        <v>0.38893798232078602</v>
      </c>
      <c r="W16" s="47">
        <v>0.126243622601032</v>
      </c>
    </row>
    <row r="17" spans="1:23" x14ac:dyDescent="0.85">
      <c r="A17" s="42">
        <v>15</v>
      </c>
      <c r="B17" s="41">
        <v>395166.24650000001</v>
      </c>
      <c r="C17" s="41">
        <v>4137452.4739999999</v>
      </c>
      <c r="D17" s="47">
        <v>0.60515808820724504</v>
      </c>
      <c r="E17" s="47">
        <v>0.57322160959243795</v>
      </c>
      <c r="F17" s="41"/>
      <c r="G17" s="42">
        <v>34</v>
      </c>
      <c r="H17" s="41">
        <v>395600.25819999998</v>
      </c>
      <c r="I17" s="41">
        <v>4158339.6669999999</v>
      </c>
      <c r="J17" s="47">
        <v>0.69794404268264798</v>
      </c>
      <c r="K17" s="47">
        <v>0.544216740131378</v>
      </c>
      <c r="L17" s="41"/>
      <c r="M17" s="42">
        <v>53</v>
      </c>
      <c r="N17" s="41">
        <v>394818.57049999997</v>
      </c>
      <c r="O17" s="41">
        <v>4159039.7590000001</v>
      </c>
      <c r="P17" s="47">
        <v>0.74307963848114</v>
      </c>
      <c r="Q17" s="47">
        <v>0.62450036287307698</v>
      </c>
      <c r="R17" s="41"/>
      <c r="S17" s="42">
        <v>72</v>
      </c>
      <c r="T17" s="41">
        <v>409416.0588</v>
      </c>
      <c r="U17" s="41">
        <v>4104156.7119999998</v>
      </c>
      <c r="V17" s="47">
        <v>0.216158453822136</v>
      </c>
      <c r="W17" s="47">
        <v>0.136359775066376</v>
      </c>
    </row>
    <row r="18" spans="1:23" x14ac:dyDescent="0.85">
      <c r="A18" s="42">
        <v>16</v>
      </c>
      <c r="B18" s="41">
        <v>393242.15110000002</v>
      </c>
      <c r="C18" s="41">
        <v>4154724.36</v>
      </c>
      <c r="D18" s="47">
        <v>0.40575506329536398</v>
      </c>
      <c r="E18" s="47">
        <v>0.46741259932517998</v>
      </c>
      <c r="F18" s="41"/>
      <c r="G18" s="42">
        <v>35</v>
      </c>
      <c r="H18" s="41">
        <v>394287.93359999999</v>
      </c>
      <c r="I18" s="41">
        <v>4154475.07</v>
      </c>
      <c r="J18" s="47">
        <v>0.86630903005600002</v>
      </c>
      <c r="K18" s="47">
        <v>0.77165418386459395</v>
      </c>
      <c r="L18" s="41"/>
      <c r="M18" s="42">
        <v>54</v>
      </c>
      <c r="N18" s="41">
        <v>394862.46039999998</v>
      </c>
      <c r="O18" s="41">
        <v>4136061.8050000002</v>
      </c>
      <c r="P18" s="47">
        <v>0.73141886234283404</v>
      </c>
      <c r="Q18" s="47">
        <v>0.64246159315109297</v>
      </c>
      <c r="R18" s="41"/>
      <c r="S18" s="42">
        <v>73</v>
      </c>
      <c r="T18" s="41">
        <v>396102.71240000002</v>
      </c>
      <c r="U18" s="41">
        <v>4138152.054</v>
      </c>
      <c r="V18" s="47">
        <v>0.69328738451004002</v>
      </c>
      <c r="W18" s="47">
        <v>0.73428424596786501</v>
      </c>
    </row>
    <row r="19" spans="1:23" x14ac:dyDescent="0.85">
      <c r="A19" s="42">
        <v>17</v>
      </c>
      <c r="B19" s="41">
        <v>395648.37209999998</v>
      </c>
      <c r="C19" s="41">
        <v>4138285.4369999999</v>
      </c>
      <c r="D19" s="47">
        <v>0.77732452869415303</v>
      </c>
      <c r="E19" s="47">
        <v>0.61575502634048496</v>
      </c>
      <c r="F19" s="41"/>
      <c r="G19" s="42">
        <v>36</v>
      </c>
      <c r="H19" s="41">
        <v>395260.46289999998</v>
      </c>
      <c r="I19" s="41">
        <v>4136773.9679999999</v>
      </c>
      <c r="J19" s="47">
        <v>0.68776005506515503</v>
      </c>
      <c r="K19" s="47">
        <v>0.651106820106506</v>
      </c>
      <c r="L19" s="41"/>
      <c r="M19" s="42">
        <v>55</v>
      </c>
      <c r="N19" s="41">
        <v>400123.04599999997</v>
      </c>
      <c r="O19" s="41">
        <v>4136566.6359999999</v>
      </c>
      <c r="P19" s="47">
        <v>0.25141096472740199</v>
      </c>
      <c r="Q19" s="47">
        <v>0.14343031764030501</v>
      </c>
      <c r="R19" s="41"/>
      <c r="S19" s="42">
        <v>74</v>
      </c>
      <c r="T19" s="41">
        <v>396012.70199999999</v>
      </c>
      <c r="U19" s="41">
        <v>4138247.7149999999</v>
      </c>
      <c r="V19" s="47">
        <v>0.69328738451004002</v>
      </c>
      <c r="W19" s="47">
        <v>0.73428424596786501</v>
      </c>
    </row>
    <row r="20" spans="1:23" x14ac:dyDescent="0.85">
      <c r="A20" s="42">
        <v>18</v>
      </c>
      <c r="B20" s="41">
        <v>399375.4743</v>
      </c>
      <c r="C20" s="41">
        <v>4143906.6889999998</v>
      </c>
      <c r="D20" s="47">
        <v>0.42293567419052103</v>
      </c>
      <c r="E20" s="47">
        <v>0.48975144147872901</v>
      </c>
      <c r="F20" s="41"/>
      <c r="G20" s="42">
        <v>37</v>
      </c>
      <c r="H20" s="41">
        <v>398512.69150000002</v>
      </c>
      <c r="I20" s="41">
        <v>4150686.4139999999</v>
      </c>
      <c r="J20" s="47">
        <v>0.77356158494949301</v>
      </c>
      <c r="K20" s="47">
        <v>0.67058648347854599</v>
      </c>
      <c r="L20" s="41"/>
      <c r="M20" s="42">
        <v>56</v>
      </c>
      <c r="N20" s="41">
        <v>395570.49959999998</v>
      </c>
      <c r="O20" s="41">
        <v>4144505.5320000001</v>
      </c>
      <c r="P20" s="47">
        <v>0.79263003826141398</v>
      </c>
      <c r="Q20" s="47">
        <v>0.73878705501556396</v>
      </c>
      <c r="R20" s="41"/>
      <c r="S20" s="42">
        <v>75</v>
      </c>
      <c r="T20" s="41">
        <v>395726.71370000002</v>
      </c>
      <c r="U20" s="41">
        <v>4153213.6179999998</v>
      </c>
      <c r="V20" s="47">
        <v>0.86772982358932504</v>
      </c>
      <c r="W20" s="47">
        <v>0.77772354841232305</v>
      </c>
    </row>
    <row r="21" spans="1:23" x14ac:dyDescent="0.85">
      <c r="A21" s="42">
        <v>19</v>
      </c>
      <c r="B21" s="41">
        <v>395716.16710000002</v>
      </c>
      <c r="C21" s="41">
        <v>4138233.4360000002</v>
      </c>
      <c r="D21" s="47">
        <v>0.69328738451004002</v>
      </c>
      <c r="E21" s="47">
        <v>0.73428424596786501</v>
      </c>
      <c r="F21" s="41"/>
      <c r="G21" s="42">
        <v>38</v>
      </c>
      <c r="H21" s="41">
        <v>393716.91259999998</v>
      </c>
      <c r="I21" s="41">
        <v>4150973.1209999998</v>
      </c>
      <c r="J21" s="47">
        <v>0.414505090713501</v>
      </c>
      <c r="K21" s="47">
        <v>0.47079376459121702</v>
      </c>
      <c r="L21" s="41"/>
      <c r="M21" s="42">
        <v>57</v>
      </c>
      <c r="N21" s="41">
        <v>395577.99369999999</v>
      </c>
      <c r="O21" s="41">
        <v>4138725.6230000001</v>
      </c>
      <c r="P21" s="47">
        <v>0.77732452869415303</v>
      </c>
      <c r="Q21" s="47">
        <v>0.61575502634048496</v>
      </c>
      <c r="R21" s="41"/>
      <c r="S21" s="42">
        <v>76</v>
      </c>
      <c r="T21" s="41">
        <v>389762.24229999998</v>
      </c>
      <c r="U21" s="41">
        <v>4169936.2080000001</v>
      </c>
      <c r="V21" s="47">
        <v>0.43323279976844797</v>
      </c>
      <c r="W21" s="47">
        <v>0.49494526267051703</v>
      </c>
    </row>
    <row r="22" spans="1:23" x14ac:dyDescent="0.85">
      <c r="L22" s="43"/>
      <c r="R22" s="45"/>
    </row>
    <row r="23" spans="1:23" x14ac:dyDescent="0.85">
      <c r="F23" s="43"/>
      <c r="G23" s="43"/>
      <c r="H23" s="43"/>
      <c r="I23" s="43"/>
      <c r="J23" s="59"/>
      <c r="K23" s="59"/>
      <c r="L23" s="43"/>
      <c r="M23" s="43"/>
      <c r="S23" s="41"/>
      <c r="T23" s="41"/>
      <c r="U23" s="41"/>
      <c r="V23" s="52" t="s">
        <v>42</v>
      </c>
      <c r="W23" s="52" t="s">
        <v>43</v>
      </c>
    </row>
    <row r="24" spans="1:23" x14ac:dyDescent="0.85">
      <c r="F24" s="43"/>
      <c r="G24" s="43"/>
      <c r="H24" s="43"/>
      <c r="I24" s="43"/>
      <c r="J24" s="59"/>
      <c r="K24" s="59"/>
      <c r="L24" s="43"/>
      <c r="M24" s="43"/>
      <c r="S24" s="48" t="s">
        <v>15</v>
      </c>
      <c r="T24" s="41"/>
      <c r="U24" s="41"/>
      <c r="V24" s="47">
        <f>AVERAGE(D3:D21,J3:J21,P3:P21,V3:V21)</f>
        <v>0.608274953977058</v>
      </c>
      <c r="W24" s="47">
        <f>AVERAGE(E3:E21,K3:K21,Q3:Q21,W3:W21)</f>
        <v>0.54851281928584739</v>
      </c>
    </row>
    <row r="25" spans="1:23" x14ac:dyDescent="0.85">
      <c r="F25" s="43"/>
      <c r="G25" s="43"/>
      <c r="H25" s="43"/>
      <c r="I25" s="43"/>
      <c r="J25" s="44"/>
      <c r="K25" s="44"/>
      <c r="L25" s="43"/>
      <c r="M25" s="43"/>
      <c r="S25" s="48" t="s">
        <v>16</v>
      </c>
      <c r="T25" s="41"/>
      <c r="U25" s="41"/>
      <c r="V25" s="47">
        <f>MEDIAN(D3:D21,J3:J21,P3:P21,V3:V21)</f>
        <v>0.69328738451004002</v>
      </c>
      <c r="W25" s="47">
        <f>MEDIAN(E3:E21,K3:K21,Q3:Q21,W3:W21)</f>
        <v>0.62098495364189144</v>
      </c>
    </row>
    <row r="26" spans="1:23" x14ac:dyDescent="0.85">
      <c r="F26" s="43"/>
      <c r="G26" s="43"/>
      <c r="H26" s="43"/>
      <c r="I26" s="43"/>
      <c r="J26" s="44"/>
      <c r="K26" s="44"/>
      <c r="L26" s="43"/>
      <c r="M26" s="43"/>
      <c r="S26" s="48" t="s">
        <v>51</v>
      </c>
      <c r="T26" s="41"/>
      <c r="U26" s="41"/>
      <c r="V26" s="47">
        <f>MIN(D3:D21,J3:J21,P3:P21,V3:V21)</f>
        <v>0.10234304279089</v>
      </c>
      <c r="W26" s="47">
        <f>MIN(E3:E21,K3:K21,Q3:Q21,W3:W21)</f>
        <v>3.8338831812143301E-2</v>
      </c>
    </row>
    <row r="27" spans="1:23" x14ac:dyDescent="0.85">
      <c r="F27" s="43"/>
      <c r="G27" s="43"/>
      <c r="H27" s="43"/>
      <c r="I27" s="43"/>
      <c r="J27" s="44"/>
      <c r="K27" s="44"/>
      <c r="L27" s="43"/>
      <c r="M27" s="43"/>
      <c r="S27" s="48" t="s">
        <v>52</v>
      </c>
      <c r="T27" s="41"/>
      <c r="U27" s="41"/>
      <c r="V27" s="47">
        <f>MAX(D3:D21,J3:J21,P3:P21,V3:V21)</f>
        <v>0.87260671854019201</v>
      </c>
      <c r="W27" s="47">
        <f>MAX(E3:E21,K3:K21,Q3:Q21,W3:W21)</f>
        <v>0.78344044685363801</v>
      </c>
    </row>
    <row r="28" spans="1:23" x14ac:dyDescent="0.85">
      <c r="F28" s="43"/>
      <c r="G28" s="43"/>
      <c r="H28" s="43"/>
      <c r="I28" s="43"/>
      <c r="J28" s="44"/>
      <c r="K28" s="44"/>
      <c r="L28" s="43"/>
      <c r="M28" s="43"/>
      <c r="S28" s="48" t="s">
        <v>17</v>
      </c>
      <c r="T28" s="41"/>
      <c r="U28" s="41"/>
      <c r="V28" s="47">
        <f>V27-V26</f>
        <v>0.77026367574930199</v>
      </c>
      <c r="W28" s="47">
        <f>W27-W26</f>
        <v>0.74510161504149475</v>
      </c>
    </row>
    <row r="29" spans="1:23" x14ac:dyDescent="0.85">
      <c r="F29" s="43"/>
      <c r="G29" s="43"/>
      <c r="H29" s="43"/>
      <c r="I29" s="43"/>
      <c r="J29" s="44"/>
      <c r="K29" s="44"/>
      <c r="L29" s="43"/>
      <c r="M29" s="43"/>
    </row>
    <row r="30" spans="1:23" x14ac:dyDescent="0.85">
      <c r="F30" s="43"/>
      <c r="G30" s="43"/>
      <c r="H30" s="43"/>
      <c r="I30" s="43"/>
      <c r="J30" s="59"/>
      <c r="K30" s="59"/>
      <c r="L30" s="43"/>
      <c r="M30" s="43"/>
    </row>
  </sheetData>
  <mergeCells count="1">
    <mergeCell ref="A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8EC8-53A0-4D62-897F-FBD87C3F44BE}">
  <dimension ref="A1:E27"/>
  <sheetViews>
    <sheetView workbookViewId="0">
      <selection activeCell="A2" sqref="A2:E2"/>
    </sheetView>
  </sheetViews>
  <sheetFormatPr defaultRowHeight="14.4" x14ac:dyDescent="0.55000000000000004"/>
  <cols>
    <col min="1" max="1" width="10.89453125" bestFit="1" customWidth="1"/>
    <col min="2" max="3" width="18.47265625" hidden="1" customWidth="1"/>
    <col min="4" max="5" width="13.62890625" style="46" customWidth="1"/>
  </cols>
  <sheetData>
    <row r="1" spans="1:5" ht="23.1" x14ac:dyDescent="0.85">
      <c r="A1" s="63" t="s">
        <v>49</v>
      </c>
      <c r="B1" s="63"/>
      <c r="C1" s="63"/>
      <c r="D1" s="63"/>
      <c r="E1" s="63"/>
    </row>
    <row r="2" spans="1:5" ht="69.3" x14ac:dyDescent="0.55000000000000004">
      <c r="A2" s="56" t="s">
        <v>48</v>
      </c>
      <c r="B2" s="57" t="s">
        <v>45</v>
      </c>
      <c r="C2" s="57" t="s">
        <v>44</v>
      </c>
      <c r="D2" s="58" t="s">
        <v>46</v>
      </c>
      <c r="E2" s="58" t="s">
        <v>47</v>
      </c>
    </row>
    <row r="3" spans="1:5" ht="23.1" x14ac:dyDescent="0.85">
      <c r="A3" s="42">
        <v>1</v>
      </c>
      <c r="B3" s="41">
        <v>387369.56349999999</v>
      </c>
      <c r="C3" s="41">
        <v>4174215.827</v>
      </c>
      <c r="D3" s="47">
        <v>0.14239810407161699</v>
      </c>
      <c r="E3" s="47">
        <v>9.7259434759616806E-2</v>
      </c>
    </row>
    <row r="4" spans="1:5" ht="23.1" x14ac:dyDescent="0.85">
      <c r="A4" s="42">
        <v>2</v>
      </c>
      <c r="B4" s="41">
        <v>399734.87890000001</v>
      </c>
      <c r="C4" s="41">
        <v>4166155.264</v>
      </c>
      <c r="D4" s="47">
        <v>9.3181788921356201E-2</v>
      </c>
      <c r="E4" s="47">
        <v>3.5110042989253999E-2</v>
      </c>
    </row>
    <row r="5" spans="1:5" ht="23.1" x14ac:dyDescent="0.85">
      <c r="A5" s="42">
        <v>3</v>
      </c>
      <c r="B5" s="41">
        <v>397793.72470000002</v>
      </c>
      <c r="C5" s="41">
        <v>4162499.9849999999</v>
      </c>
      <c r="D5" s="47">
        <v>7.6643039137125002E-2</v>
      </c>
      <c r="E5" s="47">
        <v>2.9549891725182499E-2</v>
      </c>
    </row>
    <row r="6" spans="1:5" ht="23.1" x14ac:dyDescent="0.85">
      <c r="A6" s="42">
        <v>4</v>
      </c>
      <c r="B6" s="41">
        <v>345208.6765</v>
      </c>
      <c r="C6" s="41">
        <v>4151439.6809999999</v>
      </c>
      <c r="D6" s="47">
        <v>0.16633217394352001</v>
      </c>
      <c r="E6" s="47">
        <v>0.104094661474228</v>
      </c>
    </row>
    <row r="7" spans="1:5" ht="23.1" x14ac:dyDescent="0.85">
      <c r="A7" s="42">
        <v>5</v>
      </c>
      <c r="B7" s="41">
        <v>390750.56060000003</v>
      </c>
      <c r="C7" s="41">
        <v>4147848.8</v>
      </c>
      <c r="D7" s="47">
        <v>0.15890132546424901</v>
      </c>
      <c r="E7" s="47">
        <v>5.7151045799255402E-2</v>
      </c>
    </row>
    <row r="8" spans="1:5" ht="23.1" x14ac:dyDescent="0.85">
      <c r="A8" s="42">
        <v>6</v>
      </c>
      <c r="B8" s="41">
        <v>397471.3971</v>
      </c>
      <c r="C8" s="41">
        <v>4164796.78</v>
      </c>
      <c r="D8" s="47">
        <v>9.4716036319732702E-2</v>
      </c>
      <c r="E8" s="47">
        <v>6.3068857342004805E-2</v>
      </c>
    </row>
    <row r="9" spans="1:5" ht="23.1" x14ac:dyDescent="0.85">
      <c r="A9" s="42">
        <v>7</v>
      </c>
      <c r="B9" s="41">
        <v>390760.71120000002</v>
      </c>
      <c r="C9" s="41">
        <v>4147766.3289999999</v>
      </c>
      <c r="D9" s="47">
        <v>0.15890132546424901</v>
      </c>
      <c r="E9" s="47">
        <v>5.7151045799255402E-2</v>
      </c>
    </row>
    <row r="10" spans="1:5" ht="23.1" x14ac:dyDescent="0.85">
      <c r="A10" s="42">
        <v>8</v>
      </c>
      <c r="B10" s="41">
        <v>337186.71519999998</v>
      </c>
      <c r="C10" s="41">
        <v>4164158.51</v>
      </c>
      <c r="D10" s="47">
        <v>0.48739750504493701</v>
      </c>
      <c r="E10" s="47">
        <v>0.195284088253975</v>
      </c>
    </row>
    <row r="11" spans="1:5" ht="23.1" x14ac:dyDescent="0.85">
      <c r="A11" s="42">
        <v>9</v>
      </c>
      <c r="B11" s="41">
        <v>338241.03169999999</v>
      </c>
      <c r="C11" s="41">
        <v>4166759.0529999998</v>
      </c>
      <c r="D11" s="47">
        <v>0.58895519495010396</v>
      </c>
      <c r="E11" s="47">
        <v>0.36129732728004499</v>
      </c>
    </row>
    <row r="12" spans="1:5" ht="23.1" x14ac:dyDescent="0.85">
      <c r="A12" s="42">
        <v>10</v>
      </c>
      <c r="B12" s="41">
        <v>409299.0319</v>
      </c>
      <c r="C12" s="41">
        <v>4181904.8689999999</v>
      </c>
      <c r="D12" s="47">
        <v>4.1950068026781098E-2</v>
      </c>
      <c r="E12" s="47">
        <v>3.13461083173752E-2</v>
      </c>
    </row>
    <row r="13" spans="1:5" ht="23.1" x14ac:dyDescent="0.85">
      <c r="A13" s="42">
        <v>11</v>
      </c>
      <c r="B13" s="41">
        <v>278477.69319999998</v>
      </c>
      <c r="C13" s="41">
        <v>4133302.409</v>
      </c>
      <c r="D13" s="47">
        <v>0.31496870994567899</v>
      </c>
      <c r="E13" s="47">
        <v>0.105972923338413</v>
      </c>
    </row>
    <row r="14" spans="1:5" ht="23.1" x14ac:dyDescent="0.85">
      <c r="A14" s="42">
        <v>12</v>
      </c>
      <c r="B14" s="41">
        <v>355437.17859999998</v>
      </c>
      <c r="C14" s="41">
        <v>4174560.75</v>
      </c>
      <c r="D14" s="47">
        <v>0.30525956153869599</v>
      </c>
      <c r="E14" s="47">
        <v>0.221355149745941</v>
      </c>
    </row>
    <row r="15" spans="1:5" ht="23.1" x14ac:dyDescent="0.85">
      <c r="A15" s="42">
        <v>13</v>
      </c>
      <c r="B15" s="41">
        <v>416287.68900000001</v>
      </c>
      <c r="C15" s="41">
        <v>4176282.7230000002</v>
      </c>
      <c r="D15" s="47">
        <v>0.15239087671041501</v>
      </c>
      <c r="E15" s="47">
        <v>6.6014948040247004E-2</v>
      </c>
    </row>
    <row r="16" spans="1:5" ht="23.1" x14ac:dyDescent="0.85">
      <c r="A16" s="42">
        <v>14</v>
      </c>
      <c r="B16" s="41">
        <v>281136.41529999999</v>
      </c>
      <c r="C16" s="41">
        <v>4133232.4550000001</v>
      </c>
      <c r="D16" s="47">
        <v>0.22829386293888099</v>
      </c>
      <c r="E16" s="47">
        <v>7.2973629832267795E-2</v>
      </c>
    </row>
    <row r="17" spans="1:5" ht="23.1" x14ac:dyDescent="0.85">
      <c r="A17" s="42">
        <v>15</v>
      </c>
      <c r="B17" s="41">
        <v>392494.6778</v>
      </c>
      <c r="C17" s="41">
        <v>4176558.4739999999</v>
      </c>
      <c r="D17" s="47">
        <v>0.14501189321279501</v>
      </c>
      <c r="E17" s="47">
        <v>0.12176492780447</v>
      </c>
    </row>
    <row r="18" spans="1:5" ht="23.1" x14ac:dyDescent="0.85">
      <c r="A18" s="42">
        <v>16</v>
      </c>
      <c r="B18" s="41">
        <v>397048.2193</v>
      </c>
      <c r="C18" s="41">
        <v>4165750.6970000002</v>
      </c>
      <c r="D18" s="47">
        <v>5.6237128674983997E-2</v>
      </c>
      <c r="E18" s="47">
        <v>3.1800352036953E-2</v>
      </c>
    </row>
    <row r="19" spans="1:5" ht="23.1" x14ac:dyDescent="0.85">
      <c r="A19" s="42">
        <v>17</v>
      </c>
      <c r="B19" s="41">
        <v>338328.92609999998</v>
      </c>
      <c r="C19" s="41">
        <v>4166481.8280000002</v>
      </c>
      <c r="D19" s="47">
        <v>0.58895519495010396</v>
      </c>
      <c r="E19" s="47">
        <v>0.36129732728004499</v>
      </c>
    </row>
    <row r="20" spans="1:5" ht="23.1" x14ac:dyDescent="0.85">
      <c r="A20" s="42">
        <v>18</v>
      </c>
      <c r="B20" s="41">
        <v>397950.38870000001</v>
      </c>
      <c r="C20" s="41">
        <v>4165784.801</v>
      </c>
      <c r="D20" s="47">
        <v>0.112861694395542</v>
      </c>
      <c r="E20" s="47">
        <v>4.0867953300476101E-2</v>
      </c>
    </row>
    <row r="21" spans="1:5" ht="23.1" x14ac:dyDescent="0.85">
      <c r="A21" s="42">
        <v>19</v>
      </c>
      <c r="B21" s="41">
        <v>396839.93469999998</v>
      </c>
      <c r="C21" s="41">
        <v>4163595.8480000002</v>
      </c>
      <c r="D21" s="47">
        <v>7.8531821966171297E-2</v>
      </c>
      <c r="E21" s="47">
        <v>5.4913533478975297E-2</v>
      </c>
    </row>
    <row r="22" spans="1:5" ht="23.1" x14ac:dyDescent="0.85">
      <c r="A22" s="41"/>
      <c r="B22" s="41"/>
      <c r="C22" s="41"/>
      <c r="D22" s="50" t="s">
        <v>42</v>
      </c>
      <c r="E22" s="50" t="s">
        <v>43</v>
      </c>
    </row>
    <row r="23" spans="1:5" ht="23.1" x14ac:dyDescent="0.85">
      <c r="A23" s="48" t="s">
        <v>15</v>
      </c>
      <c r="B23" s="41"/>
      <c r="C23" s="41"/>
      <c r="D23" s="47">
        <f>AVERAGE(D3:D21)</f>
        <v>0.21009933187773361</v>
      </c>
      <c r="E23" s="47">
        <f>AVERAGE(E3:E21)</f>
        <v>0.11096174992620945</v>
      </c>
    </row>
    <row r="24" spans="1:5" ht="23.1" x14ac:dyDescent="0.85">
      <c r="A24" s="48" t="s">
        <v>16</v>
      </c>
      <c r="B24" s="41"/>
      <c r="C24" s="41"/>
      <c r="D24" s="47">
        <f>MEDIAN(D3:D21)</f>
        <v>0.15239087671041501</v>
      </c>
      <c r="E24" s="47">
        <f>MEDIAN(E3:E21)</f>
        <v>6.6014948040247004E-2</v>
      </c>
    </row>
    <row r="25" spans="1:5" ht="23.1" x14ac:dyDescent="0.85">
      <c r="A25" s="48" t="s">
        <v>51</v>
      </c>
      <c r="B25" s="41"/>
      <c r="C25" s="41"/>
      <c r="D25" s="47">
        <f>MIN(D3:D21)</f>
        <v>4.1950068026781098E-2</v>
      </c>
      <c r="E25" s="47">
        <f>MIN(E3:E21)</f>
        <v>2.9549891725182499E-2</v>
      </c>
    </row>
    <row r="26" spans="1:5" ht="23.1" x14ac:dyDescent="0.85">
      <c r="A26" s="49" t="s">
        <v>52</v>
      </c>
      <c r="D26" s="47">
        <f>MAX(D3:D21)</f>
        <v>0.58895519495010396</v>
      </c>
      <c r="E26" s="47">
        <f>MAX(E3:E21)</f>
        <v>0.36129732728004499</v>
      </c>
    </row>
    <row r="27" spans="1:5" ht="23.1" x14ac:dyDescent="0.85">
      <c r="A27" s="49" t="s">
        <v>17</v>
      </c>
      <c r="D27" s="47">
        <f>D26-D25</f>
        <v>0.54700512692332282</v>
      </c>
      <c r="E27" s="47">
        <f>E26-E25</f>
        <v>0.33174743555486247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71AE-9EAA-4EBE-9A17-D20B50B35700}">
  <dimension ref="A1:W30"/>
  <sheetViews>
    <sheetView zoomScale="75" zoomScaleNormal="75" workbookViewId="0">
      <selection activeCell="AB13" sqref="AB13"/>
    </sheetView>
  </sheetViews>
  <sheetFormatPr defaultRowHeight="23.1" x14ac:dyDescent="0.85"/>
  <cols>
    <col min="1" max="1" width="7.7890625" style="40" bestFit="1" customWidth="1"/>
    <col min="2" max="3" width="18.47265625" style="40" hidden="1" customWidth="1"/>
    <col min="4" max="4" width="12.47265625" style="51" bestFit="1" customWidth="1"/>
    <col min="5" max="5" width="14.3125" style="51" customWidth="1"/>
    <col min="6" max="6" width="3.05078125" style="40" customWidth="1"/>
    <col min="7" max="7" width="10.89453125" style="40" bestFit="1" customWidth="1"/>
    <col min="8" max="9" width="18.47265625" style="40" hidden="1" customWidth="1"/>
    <col min="10" max="10" width="12.47265625" style="51" bestFit="1" customWidth="1"/>
    <col min="11" max="11" width="14.3125" style="51" customWidth="1"/>
    <col min="12" max="12" width="3.05078125" style="40" customWidth="1"/>
    <col min="13" max="13" width="10.89453125" style="40" bestFit="1" customWidth="1"/>
    <col min="14" max="15" width="18.47265625" style="40" hidden="1" customWidth="1"/>
    <col min="16" max="16" width="12.47265625" style="51" bestFit="1" customWidth="1"/>
    <col min="17" max="17" width="14.3125" style="51" customWidth="1"/>
    <col min="18" max="18" width="3.05078125" style="40" customWidth="1"/>
    <col min="19" max="19" width="10.89453125" style="40" bestFit="1" customWidth="1"/>
    <col min="20" max="21" width="18.47265625" style="40" hidden="1" customWidth="1"/>
    <col min="22" max="22" width="12.47265625" style="51" bestFit="1" customWidth="1"/>
    <col min="23" max="23" width="14.3125" style="51" customWidth="1"/>
    <col min="24" max="16384" width="8.83984375" style="40"/>
  </cols>
  <sheetData>
    <row r="1" spans="1:23" x14ac:dyDescent="0.85">
      <c r="A1" s="61" t="s">
        <v>50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s="60" customFormat="1" ht="69.3" x14ac:dyDescent="0.55000000000000004">
      <c r="A2" s="53" t="s">
        <v>48</v>
      </c>
      <c r="B2" s="54" t="s">
        <v>45</v>
      </c>
      <c r="C2" s="54" t="s">
        <v>44</v>
      </c>
      <c r="D2" s="39" t="s">
        <v>53</v>
      </c>
      <c r="E2" s="39" t="s">
        <v>47</v>
      </c>
      <c r="F2" s="55"/>
      <c r="G2" s="53" t="s">
        <v>48</v>
      </c>
      <c r="H2" s="54" t="s">
        <v>45</v>
      </c>
      <c r="I2" s="54" t="s">
        <v>44</v>
      </c>
      <c r="J2" s="39" t="s">
        <v>53</v>
      </c>
      <c r="K2" s="39" t="s">
        <v>47</v>
      </c>
      <c r="L2" s="55"/>
      <c r="M2" s="53" t="s">
        <v>48</v>
      </c>
      <c r="N2" s="54" t="s">
        <v>45</v>
      </c>
      <c r="O2" s="54" t="s">
        <v>44</v>
      </c>
      <c r="P2" s="39" t="s">
        <v>53</v>
      </c>
      <c r="Q2" s="39" t="s">
        <v>47</v>
      </c>
      <c r="R2" s="55"/>
      <c r="S2" s="53" t="s">
        <v>48</v>
      </c>
      <c r="T2" s="54" t="s">
        <v>45</v>
      </c>
      <c r="U2" s="54" t="s">
        <v>44</v>
      </c>
      <c r="V2" s="39" t="s">
        <v>53</v>
      </c>
      <c r="W2" s="39" t="s">
        <v>47</v>
      </c>
    </row>
    <row r="3" spans="1:23" x14ac:dyDescent="0.85">
      <c r="A3" s="42">
        <v>1</v>
      </c>
      <c r="B3" s="41">
        <v>425742.81890000001</v>
      </c>
      <c r="C3" s="41">
        <v>4048232.6159999999</v>
      </c>
      <c r="D3" s="47">
        <v>0.194912880659103</v>
      </c>
      <c r="E3" s="47">
        <v>0.141505733132362</v>
      </c>
      <c r="F3" s="41"/>
      <c r="G3" s="42">
        <v>20</v>
      </c>
      <c r="H3" s="41">
        <v>396578.69449999998</v>
      </c>
      <c r="I3" s="41">
        <v>4150650.7560000001</v>
      </c>
      <c r="J3" s="47">
        <v>0.71496981382369995</v>
      </c>
      <c r="K3" s="47">
        <v>0.61011898517608598</v>
      </c>
      <c r="L3" s="41"/>
      <c r="M3" s="42">
        <v>39</v>
      </c>
      <c r="N3" s="41">
        <v>401510.84230000002</v>
      </c>
      <c r="O3" s="41">
        <v>4150775.102</v>
      </c>
      <c r="P3" s="47">
        <v>0.54321360588073697</v>
      </c>
      <c r="Q3" s="47">
        <v>0.56685239076614402</v>
      </c>
      <c r="R3" s="41"/>
      <c r="S3" s="42">
        <v>58</v>
      </c>
      <c r="T3" s="41">
        <v>409136.06530000002</v>
      </c>
      <c r="U3" s="41">
        <v>4104011.1549999998</v>
      </c>
      <c r="V3" s="47">
        <v>0.18442586064338701</v>
      </c>
      <c r="W3" s="47">
        <v>9.59893092513084E-2</v>
      </c>
    </row>
    <row r="4" spans="1:23" x14ac:dyDescent="0.85">
      <c r="A4" s="42">
        <v>2</v>
      </c>
      <c r="B4" s="41">
        <v>395539.6545</v>
      </c>
      <c r="C4" s="41">
        <v>4158998.4670000002</v>
      </c>
      <c r="D4" s="47">
        <v>0.75229799747466997</v>
      </c>
      <c r="E4" s="47">
        <v>0.71448326110839799</v>
      </c>
      <c r="F4" s="41"/>
      <c r="G4" s="42">
        <v>21</v>
      </c>
      <c r="H4" s="41">
        <v>395981.75819999998</v>
      </c>
      <c r="I4" s="41">
        <v>4138230.1239999998</v>
      </c>
      <c r="J4" s="47">
        <v>0.68320381641387895</v>
      </c>
      <c r="K4" s="47">
        <v>0.66900539398193404</v>
      </c>
      <c r="L4" s="41"/>
      <c r="M4" s="42">
        <v>40</v>
      </c>
      <c r="N4" s="41">
        <v>396012.96759999997</v>
      </c>
      <c r="O4" s="41">
        <v>4138247.7119999998</v>
      </c>
      <c r="P4" s="47">
        <v>0.81394648551940896</v>
      </c>
      <c r="Q4" s="47">
        <v>0.75622522830963101</v>
      </c>
      <c r="R4" s="41"/>
      <c r="S4" s="42">
        <v>59</v>
      </c>
      <c r="T4" s="41">
        <v>396101.27409999998</v>
      </c>
      <c r="U4" s="41">
        <v>4157789.639</v>
      </c>
      <c r="V4" s="47">
        <v>0.78121411800384499</v>
      </c>
      <c r="W4" s="47">
        <v>0.65412127971649203</v>
      </c>
    </row>
    <row r="5" spans="1:23" x14ac:dyDescent="0.85">
      <c r="A5" s="42">
        <v>3</v>
      </c>
      <c r="B5" s="41">
        <v>394887.5723</v>
      </c>
      <c r="C5" s="41">
        <v>4141201.0290000001</v>
      </c>
      <c r="D5" s="47">
        <v>0.64294797182083097</v>
      </c>
      <c r="E5" s="47">
        <v>0.69480365514755205</v>
      </c>
      <c r="F5" s="41"/>
      <c r="G5" s="42">
        <v>22</v>
      </c>
      <c r="H5" s="41">
        <v>395572.41619999998</v>
      </c>
      <c r="I5" s="41">
        <v>4140898.3739999998</v>
      </c>
      <c r="J5" s="47">
        <v>0.706329345703125</v>
      </c>
      <c r="K5" s="47">
        <v>0.57849305868148804</v>
      </c>
      <c r="L5" s="41"/>
      <c r="M5" s="42">
        <v>41</v>
      </c>
      <c r="N5" s="41">
        <v>399375.91399999999</v>
      </c>
      <c r="O5" s="41">
        <v>4143906.4619999998</v>
      </c>
      <c r="P5" s="47">
        <v>0.48351722955703702</v>
      </c>
      <c r="Q5" s="47">
        <v>0.51682609319686901</v>
      </c>
      <c r="R5" s="41"/>
      <c r="S5" s="42">
        <v>60</v>
      </c>
      <c r="T5" s="41">
        <v>406693.93839999998</v>
      </c>
      <c r="U5" s="41">
        <v>4092873.7489999998</v>
      </c>
      <c r="V5" s="47">
        <v>0.86151599884033203</v>
      </c>
      <c r="W5" s="47">
        <v>0.84026157855987504</v>
      </c>
    </row>
    <row r="6" spans="1:23" x14ac:dyDescent="0.85">
      <c r="A6" s="42">
        <v>4</v>
      </c>
      <c r="B6" s="41">
        <v>395599.38900000002</v>
      </c>
      <c r="C6" s="41">
        <v>4158340.787</v>
      </c>
      <c r="D6" s="47">
        <v>0.80270814895629905</v>
      </c>
      <c r="E6" s="47">
        <v>0.663679540157318</v>
      </c>
      <c r="F6" s="41"/>
      <c r="G6" s="42">
        <v>23</v>
      </c>
      <c r="H6" s="41">
        <v>427289.57569999999</v>
      </c>
      <c r="I6" s="41">
        <v>4047690.9</v>
      </c>
      <c r="J6" s="47">
        <v>0.47207498550415</v>
      </c>
      <c r="K6" s="47">
        <v>0.413457751274109</v>
      </c>
      <c r="L6" s="41"/>
      <c r="M6" s="42">
        <v>42</v>
      </c>
      <c r="N6" s="41">
        <v>415898.48379999999</v>
      </c>
      <c r="O6" s="41">
        <v>4059010.202</v>
      </c>
      <c r="P6" s="47">
        <v>0.33765822649002097</v>
      </c>
      <c r="Q6" s="47">
        <v>0.43473938107490501</v>
      </c>
      <c r="R6" s="41"/>
      <c r="S6" s="42">
        <v>61</v>
      </c>
      <c r="T6" s="41">
        <v>396397.08630000002</v>
      </c>
      <c r="U6" s="41">
        <v>4150820.352</v>
      </c>
      <c r="V6" s="47">
        <v>0.81110900640487704</v>
      </c>
      <c r="W6" s="47">
        <v>0.68980735540390004</v>
      </c>
    </row>
    <row r="7" spans="1:23" x14ac:dyDescent="0.85">
      <c r="A7" s="42">
        <v>5</v>
      </c>
      <c r="B7" s="41">
        <v>409263.59370000003</v>
      </c>
      <c r="C7" s="41">
        <v>4104048.6170000001</v>
      </c>
      <c r="D7" s="47">
        <v>0.10379181802272799</v>
      </c>
      <c r="E7" s="47">
        <v>6.5206386148929596E-2</v>
      </c>
      <c r="F7" s="41"/>
      <c r="G7" s="42">
        <v>24</v>
      </c>
      <c r="H7" s="41">
        <v>395539.9938</v>
      </c>
      <c r="I7" s="41">
        <v>4158997.3530000001</v>
      </c>
      <c r="J7" s="47">
        <v>0.75229799747466997</v>
      </c>
      <c r="K7" s="47">
        <v>0.71448326110839799</v>
      </c>
      <c r="L7" s="41"/>
      <c r="M7" s="42">
        <v>43</v>
      </c>
      <c r="N7" s="41">
        <v>405842.12609999999</v>
      </c>
      <c r="O7" s="41">
        <v>4092721.1779999998</v>
      </c>
      <c r="P7" s="47">
        <v>0.75317996740341198</v>
      </c>
      <c r="Q7" s="47">
        <v>0.72406208515167203</v>
      </c>
      <c r="R7" s="41"/>
      <c r="S7" s="42">
        <v>62</v>
      </c>
      <c r="T7" s="41">
        <v>395810.81829999998</v>
      </c>
      <c r="U7" s="41">
        <v>4138204.8459999999</v>
      </c>
      <c r="V7" s="47">
        <v>0.78142052888870195</v>
      </c>
      <c r="W7" s="47">
        <v>0.70687896013259899</v>
      </c>
    </row>
    <row r="8" spans="1:23" x14ac:dyDescent="0.85">
      <c r="A8" s="42">
        <v>6</v>
      </c>
      <c r="B8" s="41">
        <v>396012.70199999999</v>
      </c>
      <c r="C8" s="41">
        <v>4138247.7149999999</v>
      </c>
      <c r="D8" s="47">
        <v>0.81394648551940896</v>
      </c>
      <c r="E8" s="47">
        <v>0.75622522830963101</v>
      </c>
      <c r="F8" s="41"/>
      <c r="G8" s="42">
        <v>25</v>
      </c>
      <c r="H8" s="41">
        <v>395147.38170000003</v>
      </c>
      <c r="I8" s="41">
        <v>4131361.699</v>
      </c>
      <c r="J8" s="47">
        <v>0.18888178467750499</v>
      </c>
      <c r="K8" s="47">
        <v>0.15889337658882099</v>
      </c>
      <c r="L8" s="41"/>
      <c r="M8" s="42">
        <v>44</v>
      </c>
      <c r="N8" s="41">
        <v>397678.96139999997</v>
      </c>
      <c r="O8" s="41">
        <v>4151691.321</v>
      </c>
      <c r="P8" s="47">
        <v>0.72713637351989702</v>
      </c>
      <c r="Q8" s="47">
        <v>0.67047995328903198</v>
      </c>
      <c r="R8" s="41"/>
      <c r="S8" s="42">
        <v>63</v>
      </c>
      <c r="T8" s="41">
        <v>400556.05200000003</v>
      </c>
      <c r="U8" s="41">
        <v>4136450.733</v>
      </c>
      <c r="V8" s="47">
        <v>0.168925151228905</v>
      </c>
      <c r="W8" s="47">
        <v>0.13981449604034399</v>
      </c>
    </row>
    <row r="9" spans="1:23" x14ac:dyDescent="0.85">
      <c r="A9" s="42">
        <v>7</v>
      </c>
      <c r="B9" s="41">
        <v>394129.9975</v>
      </c>
      <c r="C9" s="41">
        <v>4154078.5970000001</v>
      </c>
      <c r="D9" s="47">
        <v>0.55022180080413796</v>
      </c>
      <c r="E9" s="47">
        <v>0.57429844141006503</v>
      </c>
      <c r="F9" s="41"/>
      <c r="G9" s="42">
        <v>26</v>
      </c>
      <c r="H9" s="41">
        <v>395128.75280000002</v>
      </c>
      <c r="I9" s="41">
        <v>4131388.452</v>
      </c>
      <c r="J9" s="47">
        <v>0.17146191000938399</v>
      </c>
      <c r="K9" s="47">
        <v>0.17141225934028601</v>
      </c>
      <c r="L9" s="41"/>
      <c r="M9" s="42">
        <v>45</v>
      </c>
      <c r="N9" s="41">
        <v>396396.90950000001</v>
      </c>
      <c r="O9" s="41">
        <v>4150820.3539999998</v>
      </c>
      <c r="P9" s="47">
        <v>0.81110900640487704</v>
      </c>
      <c r="Q9" s="47">
        <v>0.68980735540390004</v>
      </c>
      <c r="R9" s="41"/>
      <c r="S9" s="42">
        <v>64</v>
      </c>
      <c r="T9" s="41">
        <v>394818.30699999997</v>
      </c>
      <c r="U9" s="41">
        <v>4159039.8730000001</v>
      </c>
      <c r="V9" s="47">
        <v>0.55155026912689198</v>
      </c>
      <c r="W9" s="47">
        <v>0.56558901071548495</v>
      </c>
    </row>
    <row r="10" spans="1:23" x14ac:dyDescent="0.85">
      <c r="A10" s="42">
        <v>8</v>
      </c>
      <c r="B10" s="41">
        <v>396273.2844</v>
      </c>
      <c r="C10" s="41">
        <v>4150704.7149999999</v>
      </c>
      <c r="D10" s="47">
        <v>0.80143511295318604</v>
      </c>
      <c r="E10" s="47">
        <v>0.65555936098098799</v>
      </c>
      <c r="F10" s="41"/>
      <c r="G10" s="42">
        <v>27</v>
      </c>
      <c r="H10" s="41">
        <v>393950.60220000002</v>
      </c>
      <c r="I10" s="41">
        <v>4143299.0350000001</v>
      </c>
      <c r="J10" s="47">
        <v>0.31319242715835599</v>
      </c>
      <c r="K10" s="47">
        <v>0.26436260342598</v>
      </c>
      <c r="L10" s="41"/>
      <c r="M10" s="42">
        <v>46</v>
      </c>
      <c r="N10" s="41">
        <v>396382.9901</v>
      </c>
      <c r="O10" s="41">
        <v>4138383.1490000002</v>
      </c>
      <c r="P10" s="47">
        <v>0.73359465599060103</v>
      </c>
      <c r="Q10" s="47">
        <v>0.72870391607284501</v>
      </c>
      <c r="R10" s="41"/>
      <c r="S10" s="42">
        <v>65</v>
      </c>
      <c r="T10" s="41">
        <v>398883.00599999999</v>
      </c>
      <c r="U10" s="41">
        <v>4143697.156</v>
      </c>
      <c r="V10" s="47">
        <v>0.47020414471626298</v>
      </c>
      <c r="W10" s="47">
        <v>0.53038483858108498</v>
      </c>
    </row>
    <row r="11" spans="1:23" x14ac:dyDescent="0.85">
      <c r="A11" s="42">
        <v>9</v>
      </c>
      <c r="B11" s="41">
        <v>398512.5147</v>
      </c>
      <c r="C11" s="41">
        <v>4150686.4169999999</v>
      </c>
      <c r="D11" s="47">
        <v>0.82842385768890403</v>
      </c>
      <c r="E11" s="47">
        <v>0.769558966159821</v>
      </c>
      <c r="F11" s="41"/>
      <c r="G11" s="42">
        <v>28</v>
      </c>
      <c r="H11" s="41">
        <v>395241.71480000002</v>
      </c>
      <c r="I11" s="41">
        <v>4138054.395</v>
      </c>
      <c r="J11" s="47">
        <v>0.62310397624969505</v>
      </c>
      <c r="K11" s="47">
        <v>0.57567614316940297</v>
      </c>
      <c r="L11" s="41"/>
      <c r="M11" s="42">
        <v>47</v>
      </c>
      <c r="N11" s="41">
        <v>398229.98619999998</v>
      </c>
      <c r="O11" s="41">
        <v>4143972.5240000002</v>
      </c>
      <c r="P11" s="47">
        <v>0.256012052297592</v>
      </c>
      <c r="Q11" s="47">
        <v>0.36399099230766302</v>
      </c>
      <c r="R11" s="41"/>
      <c r="S11" s="42">
        <v>66</v>
      </c>
      <c r="T11" s="41">
        <v>407040.799</v>
      </c>
      <c r="U11" s="41">
        <v>4093251.611</v>
      </c>
      <c r="V11" s="47">
        <v>0.68765848875045799</v>
      </c>
      <c r="W11" s="47">
        <v>0.60344785451889005</v>
      </c>
    </row>
    <row r="12" spans="1:23" x14ac:dyDescent="0.85">
      <c r="A12" s="42">
        <v>10</v>
      </c>
      <c r="B12" s="41">
        <v>409919.01500000001</v>
      </c>
      <c r="C12" s="41">
        <v>4147278.9920000001</v>
      </c>
      <c r="D12" s="47">
        <v>8.2586504518985707E-2</v>
      </c>
      <c r="E12" s="47">
        <v>4.2512286454439198E-2</v>
      </c>
      <c r="F12" s="41"/>
      <c r="G12" s="42">
        <v>29</v>
      </c>
      <c r="H12" s="41">
        <v>395425.91940000001</v>
      </c>
      <c r="I12" s="41">
        <v>4138035.443</v>
      </c>
      <c r="J12" s="47">
        <v>0.71898990869522095</v>
      </c>
      <c r="K12" s="47">
        <v>0.69336688518524203</v>
      </c>
      <c r="L12" s="41"/>
      <c r="M12" s="42">
        <v>48</v>
      </c>
      <c r="N12" s="41">
        <v>405956.48330000002</v>
      </c>
      <c r="O12" s="41">
        <v>4092597.8620000002</v>
      </c>
      <c r="P12" s="47">
        <v>0.66082358360290505</v>
      </c>
      <c r="Q12" s="47">
        <v>0.61974012851715099</v>
      </c>
      <c r="R12" s="41"/>
      <c r="S12" s="42">
        <v>67</v>
      </c>
      <c r="T12" s="41">
        <v>400123.04599999997</v>
      </c>
      <c r="U12" s="41">
        <v>4136566.6359999999</v>
      </c>
      <c r="V12" s="47">
        <v>0.31359380483627303</v>
      </c>
      <c r="W12" s="47">
        <v>0.17706945538520799</v>
      </c>
    </row>
    <row r="13" spans="1:23" x14ac:dyDescent="0.85">
      <c r="A13" s="42">
        <v>11</v>
      </c>
      <c r="B13" s="41">
        <v>395586.70020000002</v>
      </c>
      <c r="C13" s="41">
        <v>4138501.3670000001</v>
      </c>
      <c r="D13" s="47">
        <v>0.78375834226608299</v>
      </c>
      <c r="E13" s="47">
        <v>0.68027216196060203</v>
      </c>
      <c r="F13" s="41"/>
      <c r="G13" s="42">
        <v>30</v>
      </c>
      <c r="H13" s="41">
        <v>396397.47590000002</v>
      </c>
      <c r="I13" s="41">
        <v>4150546.3730000001</v>
      </c>
      <c r="J13" s="47">
        <v>0.69323253631591797</v>
      </c>
      <c r="K13" s="47">
        <v>0.55532348155975297</v>
      </c>
      <c r="L13" s="41"/>
      <c r="M13" s="42">
        <v>49</v>
      </c>
      <c r="N13" s="41">
        <v>395810.72979999997</v>
      </c>
      <c r="O13" s="41">
        <v>4138204.8480000002</v>
      </c>
      <c r="P13" s="47">
        <v>0.78142052888870195</v>
      </c>
      <c r="Q13" s="47">
        <v>0.70687896013259899</v>
      </c>
      <c r="R13" s="41"/>
      <c r="S13" s="42">
        <v>68</v>
      </c>
      <c r="T13" s="41">
        <v>395849.36379999999</v>
      </c>
      <c r="U13" s="41">
        <v>4138249.75</v>
      </c>
      <c r="V13" s="47">
        <v>0.66545259952545199</v>
      </c>
      <c r="W13" s="47">
        <v>0.62932378053665206</v>
      </c>
    </row>
    <row r="14" spans="1:23" x14ac:dyDescent="0.85">
      <c r="A14" s="42">
        <v>12</v>
      </c>
      <c r="B14" s="41">
        <v>395596.08559999999</v>
      </c>
      <c r="C14" s="41">
        <v>4141375.2259999998</v>
      </c>
      <c r="D14" s="47">
        <v>0.75065690279007002</v>
      </c>
      <c r="E14" s="47">
        <v>0.72065514326095603</v>
      </c>
      <c r="F14" s="41"/>
      <c r="G14" s="42">
        <v>31</v>
      </c>
      <c r="H14" s="41">
        <v>405813.57490000001</v>
      </c>
      <c r="I14" s="41">
        <v>4092555.068</v>
      </c>
      <c r="J14" s="47">
        <v>0.77488672733306896</v>
      </c>
      <c r="K14" s="47">
        <v>0.74989295005798295</v>
      </c>
      <c r="L14" s="41"/>
      <c r="M14" s="42">
        <v>50</v>
      </c>
      <c r="N14" s="41">
        <v>408881.25079999998</v>
      </c>
      <c r="O14" s="41">
        <v>4103794.2140000002</v>
      </c>
      <c r="P14" s="47">
        <v>0.14559397101402299</v>
      </c>
      <c r="Q14" s="47">
        <v>0.12497378885745999</v>
      </c>
      <c r="R14" s="41"/>
      <c r="S14" s="42">
        <v>69</v>
      </c>
      <c r="T14" s="41">
        <v>395769.27909999999</v>
      </c>
      <c r="U14" s="41">
        <v>4137522.6039999998</v>
      </c>
      <c r="V14" s="47">
        <v>0.59503221511840798</v>
      </c>
      <c r="W14" s="47">
        <v>0.59987688064575195</v>
      </c>
    </row>
    <row r="15" spans="1:23" x14ac:dyDescent="0.85">
      <c r="A15" s="42">
        <v>13</v>
      </c>
      <c r="B15" s="41">
        <v>396534.3039</v>
      </c>
      <c r="C15" s="41">
        <v>4123243.35</v>
      </c>
      <c r="D15" s="47">
        <v>4.4357370585203199E-2</v>
      </c>
      <c r="E15" s="47">
        <v>3.7886895239353201E-2</v>
      </c>
      <c r="F15" s="41"/>
      <c r="G15" s="42">
        <v>32</v>
      </c>
      <c r="H15" s="41">
        <v>396694.7537</v>
      </c>
      <c r="I15" s="41">
        <v>4138390.8280000002</v>
      </c>
      <c r="J15" s="47">
        <v>0.69458681344985995</v>
      </c>
      <c r="K15" s="47">
        <v>0.74868756532669101</v>
      </c>
      <c r="L15" s="41"/>
      <c r="M15" s="42">
        <v>51</v>
      </c>
      <c r="N15" s="41">
        <v>399335.9816</v>
      </c>
      <c r="O15" s="41">
        <v>4143970.193</v>
      </c>
      <c r="P15" s="47">
        <v>0.36426523327827498</v>
      </c>
      <c r="Q15" s="47">
        <v>0.42779707908630399</v>
      </c>
      <c r="R15" s="41"/>
      <c r="S15" s="42">
        <v>70</v>
      </c>
      <c r="T15" s="41">
        <v>396480.2745</v>
      </c>
      <c r="U15" s="41">
        <v>4150798.5660000001</v>
      </c>
      <c r="V15" s="47">
        <v>0.77239334583282504</v>
      </c>
      <c r="W15" s="47">
        <v>0.64254331588745095</v>
      </c>
    </row>
    <row r="16" spans="1:23" x14ac:dyDescent="0.85">
      <c r="A16" s="42">
        <v>14</v>
      </c>
      <c r="B16" s="41">
        <v>394288.46370000002</v>
      </c>
      <c r="C16" s="41">
        <v>4154475.0630000001</v>
      </c>
      <c r="D16" s="47">
        <v>0.77611410617828402</v>
      </c>
      <c r="E16" s="47">
        <v>0.78429973125457797</v>
      </c>
      <c r="F16" s="41"/>
      <c r="G16" s="42">
        <v>33</v>
      </c>
      <c r="H16" s="41">
        <v>395539.64059999998</v>
      </c>
      <c r="I16" s="41">
        <v>4158997.358</v>
      </c>
      <c r="J16" s="47">
        <v>0.75229799747466997</v>
      </c>
      <c r="K16" s="47">
        <v>0.71448326110839799</v>
      </c>
      <c r="L16" s="41"/>
      <c r="M16" s="42">
        <v>52</v>
      </c>
      <c r="N16" s="41">
        <v>396355.90490000002</v>
      </c>
      <c r="O16" s="41">
        <v>4150864.3640000001</v>
      </c>
      <c r="P16" s="47">
        <v>0.71469563245773304</v>
      </c>
      <c r="Q16" s="47">
        <v>0.57183611392974898</v>
      </c>
      <c r="R16" s="41"/>
      <c r="S16" s="42">
        <v>71</v>
      </c>
      <c r="T16" s="41">
        <v>427549.93949999998</v>
      </c>
      <c r="U16" s="41">
        <v>4048059.5639999998</v>
      </c>
      <c r="V16" s="47">
        <v>0.217137321829796</v>
      </c>
      <c r="W16" s="47">
        <v>0.13055750727653501</v>
      </c>
    </row>
    <row r="17" spans="1:23" x14ac:dyDescent="0.85">
      <c r="A17" s="42">
        <v>15</v>
      </c>
      <c r="B17" s="41">
        <v>395166.24650000001</v>
      </c>
      <c r="C17" s="41">
        <v>4137452.4739999999</v>
      </c>
      <c r="D17" s="47">
        <v>0.70151805877685502</v>
      </c>
      <c r="E17" s="47">
        <v>0.62475359439849898</v>
      </c>
      <c r="F17" s="41"/>
      <c r="G17" s="42">
        <v>34</v>
      </c>
      <c r="H17" s="41">
        <v>395600.25819999998</v>
      </c>
      <c r="I17" s="41">
        <v>4158339.6669999999</v>
      </c>
      <c r="J17" s="47">
        <v>0.80270814895629905</v>
      </c>
      <c r="K17" s="47">
        <v>0.663679540157318</v>
      </c>
      <c r="L17" s="41"/>
      <c r="M17" s="42">
        <v>53</v>
      </c>
      <c r="N17" s="41">
        <v>394818.57049999997</v>
      </c>
      <c r="O17" s="41">
        <v>4159039.7590000001</v>
      </c>
      <c r="P17" s="47">
        <v>0.55155026912689198</v>
      </c>
      <c r="Q17" s="47">
        <v>0.56558901071548495</v>
      </c>
      <c r="R17" s="41"/>
      <c r="S17" s="42">
        <v>72</v>
      </c>
      <c r="T17" s="41">
        <v>409416.0588</v>
      </c>
      <c r="U17" s="41">
        <v>4104156.7119999998</v>
      </c>
      <c r="V17" s="47">
        <v>0.138486742973328</v>
      </c>
      <c r="W17" s="47">
        <v>0.101605087518692</v>
      </c>
    </row>
    <row r="18" spans="1:23" x14ac:dyDescent="0.85">
      <c r="A18" s="42">
        <v>16</v>
      </c>
      <c r="B18" s="41">
        <v>393242.15110000002</v>
      </c>
      <c r="C18" s="41">
        <v>4154724.36</v>
      </c>
      <c r="D18" s="47">
        <v>0.33968752622604398</v>
      </c>
      <c r="E18" s="47">
        <v>0.39163500070571899</v>
      </c>
      <c r="F18" s="41"/>
      <c r="G18" s="42">
        <v>35</v>
      </c>
      <c r="H18" s="41">
        <v>394287.93359999999</v>
      </c>
      <c r="I18" s="41">
        <v>4154475.07</v>
      </c>
      <c r="J18" s="47">
        <v>0.77611410617828402</v>
      </c>
      <c r="K18" s="47">
        <v>0.78429973125457797</v>
      </c>
      <c r="L18" s="41"/>
      <c r="M18" s="42">
        <v>54</v>
      </c>
      <c r="N18" s="41">
        <v>394862.46039999998</v>
      </c>
      <c r="O18" s="41">
        <v>4136061.8050000002</v>
      </c>
      <c r="P18" s="47">
        <v>0.64511287212371804</v>
      </c>
      <c r="Q18" s="47">
        <v>0.60136330127716098</v>
      </c>
      <c r="R18" s="41"/>
      <c r="S18" s="42">
        <v>73</v>
      </c>
      <c r="T18" s="41">
        <v>396102.71240000002</v>
      </c>
      <c r="U18" s="41">
        <v>4138152.054</v>
      </c>
      <c r="V18" s="47">
        <v>0.74584460258483898</v>
      </c>
      <c r="W18" s="47">
        <v>0.69992333650589</v>
      </c>
    </row>
    <row r="19" spans="1:23" x14ac:dyDescent="0.85">
      <c r="A19" s="42">
        <v>17</v>
      </c>
      <c r="B19" s="41">
        <v>395648.37209999998</v>
      </c>
      <c r="C19" s="41">
        <v>4138285.4369999999</v>
      </c>
      <c r="D19" s="47">
        <v>0.64916217327117898</v>
      </c>
      <c r="E19" s="47">
        <v>0.543900847434998</v>
      </c>
      <c r="F19" s="41"/>
      <c r="G19" s="42">
        <v>36</v>
      </c>
      <c r="H19" s="41">
        <v>395260.46289999998</v>
      </c>
      <c r="I19" s="41">
        <v>4136773.9679999999</v>
      </c>
      <c r="J19" s="47">
        <v>0.53807675838470503</v>
      </c>
      <c r="K19" s="47">
        <v>0.43635925650596602</v>
      </c>
      <c r="L19" s="41"/>
      <c r="M19" s="42">
        <v>55</v>
      </c>
      <c r="N19" s="41">
        <v>400123.04599999997</v>
      </c>
      <c r="O19" s="41">
        <v>4136566.6359999999</v>
      </c>
      <c r="P19" s="47">
        <v>0.31359380483627303</v>
      </c>
      <c r="Q19" s="47">
        <v>0.17706945538520799</v>
      </c>
      <c r="R19" s="41"/>
      <c r="S19" s="42">
        <v>74</v>
      </c>
      <c r="T19" s="41">
        <v>396012.70199999999</v>
      </c>
      <c r="U19" s="41">
        <v>4138247.7149999999</v>
      </c>
      <c r="V19" s="47">
        <v>0.81394648551940896</v>
      </c>
      <c r="W19" s="47">
        <v>0.75622522830963101</v>
      </c>
    </row>
    <row r="20" spans="1:23" x14ac:dyDescent="0.85">
      <c r="A20" s="42">
        <v>18</v>
      </c>
      <c r="B20" s="41">
        <v>399375.4743</v>
      </c>
      <c r="C20" s="41">
        <v>4143906.6889999998</v>
      </c>
      <c r="D20" s="47">
        <v>0.48351722955703702</v>
      </c>
      <c r="E20" s="47">
        <v>0.51682609319686901</v>
      </c>
      <c r="F20" s="41"/>
      <c r="G20" s="42">
        <v>37</v>
      </c>
      <c r="H20" s="41">
        <v>398512.69150000002</v>
      </c>
      <c r="I20" s="41">
        <v>4150686.4139999999</v>
      </c>
      <c r="J20" s="47">
        <v>0.82842385768890403</v>
      </c>
      <c r="K20" s="47">
        <v>0.769558966159821</v>
      </c>
      <c r="L20" s="41"/>
      <c r="M20" s="42">
        <v>56</v>
      </c>
      <c r="N20" s="41">
        <v>395570.49959999998</v>
      </c>
      <c r="O20" s="41">
        <v>4144505.5320000001</v>
      </c>
      <c r="P20" s="47">
        <v>0.64544582366943404</v>
      </c>
      <c r="Q20" s="47">
        <v>0.670937240123749</v>
      </c>
      <c r="R20" s="41"/>
      <c r="S20" s="42">
        <v>75</v>
      </c>
      <c r="T20" s="41">
        <v>395726.71370000002</v>
      </c>
      <c r="U20" s="41">
        <v>4153213.6179999998</v>
      </c>
      <c r="V20" s="47">
        <v>0.68560194969177202</v>
      </c>
      <c r="W20" s="47">
        <v>0.70638918876647905</v>
      </c>
    </row>
    <row r="21" spans="1:23" x14ac:dyDescent="0.85">
      <c r="A21" s="42">
        <v>19</v>
      </c>
      <c r="B21" s="41">
        <v>395716.16710000002</v>
      </c>
      <c r="C21" s="41">
        <v>4138233.4360000002</v>
      </c>
      <c r="D21" s="47">
        <v>0.76183772087097201</v>
      </c>
      <c r="E21" s="47">
        <v>0.57582533359527599</v>
      </c>
      <c r="F21" s="41"/>
      <c r="G21" s="42">
        <v>38</v>
      </c>
      <c r="H21" s="41">
        <v>393716.91259999998</v>
      </c>
      <c r="I21" s="41">
        <v>4150973.1209999998</v>
      </c>
      <c r="J21" s="47">
        <v>0.40379396080970797</v>
      </c>
      <c r="K21" s="47">
        <v>0.54028582572937001</v>
      </c>
      <c r="L21" s="41"/>
      <c r="M21" s="42">
        <v>57</v>
      </c>
      <c r="N21" s="41">
        <v>395577.99369999999</v>
      </c>
      <c r="O21" s="41">
        <v>4138725.6230000001</v>
      </c>
      <c r="P21" s="47">
        <v>0.83012181520462003</v>
      </c>
      <c r="Q21" s="47">
        <v>0.81328153610229503</v>
      </c>
      <c r="R21" s="41"/>
      <c r="S21" s="42">
        <v>76</v>
      </c>
      <c r="T21" s="41">
        <v>389762.24229999998</v>
      </c>
      <c r="U21" s="41">
        <v>4169936.2080000001</v>
      </c>
      <c r="V21" s="47">
        <v>0.63833558559417702</v>
      </c>
      <c r="W21" s="47">
        <v>0.677002012729645</v>
      </c>
    </row>
    <row r="22" spans="1:23" x14ac:dyDescent="0.85">
      <c r="L22" s="43"/>
      <c r="R22" s="45"/>
    </row>
    <row r="23" spans="1:23" x14ac:dyDescent="0.85">
      <c r="F23" s="43"/>
      <c r="G23" s="43"/>
      <c r="H23" s="43"/>
      <c r="I23" s="43"/>
      <c r="J23" s="59"/>
      <c r="K23" s="59"/>
      <c r="L23" s="43"/>
      <c r="M23" s="43"/>
      <c r="S23" s="41"/>
      <c r="T23" s="41"/>
      <c r="U23" s="41"/>
      <c r="V23" s="52" t="s">
        <v>42</v>
      </c>
      <c r="W23" s="52" t="s">
        <v>43</v>
      </c>
    </row>
    <row r="24" spans="1:23" x14ac:dyDescent="0.85">
      <c r="F24" s="43"/>
      <c r="G24" s="43"/>
      <c r="H24" s="43"/>
      <c r="I24" s="43"/>
      <c r="J24" s="59"/>
      <c r="K24" s="59"/>
      <c r="L24" s="43"/>
      <c r="M24" s="43"/>
      <c r="S24" s="48" t="s">
        <v>15</v>
      </c>
      <c r="T24" s="41"/>
      <c r="U24" s="41"/>
      <c r="V24" s="47">
        <f>AVERAGE(D3:D21,J3:J21,P3:P21,V3:V21)</f>
        <v>0.5851098452449629</v>
      </c>
      <c r="W24" s="47">
        <f>AVERAGE(E3:E21,K3:K21,Q3:Q21,W3:W21)</f>
        <v>0.54531174265828575</v>
      </c>
    </row>
    <row r="25" spans="1:23" x14ac:dyDescent="0.85">
      <c r="F25" s="43"/>
      <c r="G25" s="43"/>
      <c r="H25" s="43"/>
      <c r="I25" s="43"/>
      <c r="J25" s="44"/>
      <c r="K25" s="44"/>
      <c r="L25" s="43"/>
      <c r="M25" s="43"/>
      <c r="S25" s="48" t="s">
        <v>16</v>
      </c>
      <c r="T25" s="41"/>
      <c r="U25" s="41"/>
      <c r="V25" s="47">
        <f>MEDIAN(D3:D21,J3:J21,P3:P21,V3:V21)</f>
        <v>0.68440288305282548</v>
      </c>
      <c r="W25" s="47">
        <f>MEDIAN(E3:E21,K3:K21,Q3:Q21,W3:W21)</f>
        <v>0.61492955684661843</v>
      </c>
    </row>
    <row r="26" spans="1:23" x14ac:dyDescent="0.85">
      <c r="F26" s="43"/>
      <c r="G26" s="43"/>
      <c r="H26" s="43"/>
      <c r="I26" s="43"/>
      <c r="J26" s="44"/>
      <c r="K26" s="44"/>
      <c r="L26" s="43"/>
      <c r="M26" s="43"/>
      <c r="S26" s="48" t="s">
        <v>51</v>
      </c>
      <c r="T26" s="41"/>
      <c r="U26" s="41"/>
      <c r="V26" s="47">
        <f>MIN(D3:D21,J3:J21,P3:P21,V3:V21)</f>
        <v>4.4357370585203199E-2</v>
      </c>
      <c r="W26" s="47">
        <f>MIN(E3:E21,K3:K21,Q3:Q21,W3:W21)</f>
        <v>3.7886895239353201E-2</v>
      </c>
    </row>
    <row r="27" spans="1:23" x14ac:dyDescent="0.85">
      <c r="F27" s="43"/>
      <c r="G27" s="43"/>
      <c r="H27" s="43"/>
      <c r="I27" s="43"/>
      <c r="J27" s="44"/>
      <c r="K27" s="44"/>
      <c r="L27" s="43"/>
      <c r="M27" s="43"/>
      <c r="S27" s="48" t="s">
        <v>52</v>
      </c>
      <c r="T27" s="41"/>
      <c r="U27" s="41"/>
      <c r="V27" s="47">
        <f>MAX(D3:D21,J3:J21,P3:P21,V3:V21)</f>
        <v>0.86151599884033203</v>
      </c>
      <c r="W27" s="47">
        <f>MAX(E3:E21,K3:K21,Q3:Q21,W3:W21)</f>
        <v>0.84026157855987504</v>
      </c>
    </row>
    <row r="28" spans="1:23" x14ac:dyDescent="0.85">
      <c r="F28" s="43"/>
      <c r="G28" s="43"/>
      <c r="H28" s="43"/>
      <c r="I28" s="43"/>
      <c r="J28" s="44"/>
      <c r="K28" s="44"/>
      <c r="L28" s="43"/>
      <c r="M28" s="43"/>
      <c r="S28" s="48" t="s">
        <v>17</v>
      </c>
      <c r="T28" s="41"/>
      <c r="U28" s="41"/>
      <c r="V28" s="47">
        <f>V27-V26</f>
        <v>0.81715862825512886</v>
      </c>
      <c r="W28" s="47">
        <f>W27-W26</f>
        <v>0.80237468332052186</v>
      </c>
    </row>
    <row r="29" spans="1:23" x14ac:dyDescent="0.85">
      <c r="F29" s="43"/>
      <c r="G29" s="43"/>
      <c r="H29" s="43"/>
      <c r="I29" s="43"/>
      <c r="J29" s="44"/>
      <c r="K29" s="44"/>
      <c r="L29" s="43"/>
      <c r="M29" s="43"/>
    </row>
    <row r="30" spans="1:23" x14ac:dyDescent="0.85">
      <c r="F30" s="43"/>
      <c r="G30" s="43"/>
      <c r="H30" s="43"/>
      <c r="I30" s="43"/>
      <c r="J30" s="59"/>
      <c r="K30" s="59"/>
      <c r="L30" s="43"/>
      <c r="M30" s="43"/>
    </row>
  </sheetData>
  <mergeCells count="1">
    <mergeCell ref="A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3DD2-8909-4001-A97F-86C9D6EA53FC}">
  <dimension ref="A1:E27"/>
  <sheetViews>
    <sheetView workbookViewId="0">
      <selection activeCell="B2" sqref="B1:C1048576"/>
    </sheetView>
  </sheetViews>
  <sheetFormatPr defaultRowHeight="14.4" x14ac:dyDescent="0.55000000000000004"/>
  <cols>
    <col min="1" max="1" width="10.89453125" bestFit="1" customWidth="1"/>
    <col min="2" max="3" width="18.47265625" hidden="1" customWidth="1"/>
    <col min="4" max="5" width="13.62890625" style="46" customWidth="1"/>
  </cols>
  <sheetData>
    <row r="1" spans="1:5" ht="23.1" x14ac:dyDescent="0.85">
      <c r="A1" s="63" t="s">
        <v>49</v>
      </c>
      <c r="B1" s="63"/>
      <c r="C1" s="63"/>
      <c r="D1" s="63"/>
      <c r="E1" s="63"/>
    </row>
    <row r="2" spans="1:5" ht="69.3" x14ac:dyDescent="0.55000000000000004">
      <c r="A2" s="56" t="s">
        <v>48</v>
      </c>
      <c r="B2" s="57" t="s">
        <v>45</v>
      </c>
      <c r="C2" s="57" t="s">
        <v>44</v>
      </c>
      <c r="D2" s="58" t="s">
        <v>46</v>
      </c>
      <c r="E2" s="58" t="s">
        <v>47</v>
      </c>
    </row>
    <row r="3" spans="1:5" ht="23.1" x14ac:dyDescent="0.85">
      <c r="A3" s="42">
        <v>1</v>
      </c>
      <c r="B3" s="41">
        <v>387369.56349999999</v>
      </c>
      <c r="C3" s="41">
        <v>4174215.827</v>
      </c>
      <c r="D3" s="47">
        <v>6.7672610282897894E-2</v>
      </c>
      <c r="E3" s="47">
        <v>9.5231354236602797E-2</v>
      </c>
    </row>
    <row r="4" spans="1:5" ht="23.1" x14ac:dyDescent="0.85">
      <c r="A4" s="42">
        <v>2</v>
      </c>
      <c r="B4" s="41">
        <v>399734.87890000001</v>
      </c>
      <c r="C4" s="41">
        <v>4166155.264</v>
      </c>
      <c r="D4" s="47">
        <v>8.6630426347255707E-2</v>
      </c>
      <c r="E4" s="47">
        <v>0.14337942004203799</v>
      </c>
    </row>
    <row r="5" spans="1:5" ht="23.1" x14ac:dyDescent="0.85">
      <c r="A5" s="42">
        <v>3</v>
      </c>
      <c r="B5" s="41">
        <v>397793.72470000002</v>
      </c>
      <c r="C5" s="41">
        <v>4162499.9849999999</v>
      </c>
      <c r="D5" s="47">
        <v>0.101891316473484</v>
      </c>
      <c r="E5" s="47">
        <v>8.4234565496444702E-2</v>
      </c>
    </row>
    <row r="6" spans="1:5" ht="23.1" x14ac:dyDescent="0.85">
      <c r="A6" s="42">
        <v>4</v>
      </c>
      <c r="B6" s="41">
        <v>345208.6765</v>
      </c>
      <c r="C6" s="41">
        <v>4151439.6809999999</v>
      </c>
      <c r="D6" s="47">
        <v>0.36622998118400601</v>
      </c>
      <c r="E6" s="47">
        <v>0.36689224839210499</v>
      </c>
    </row>
    <row r="7" spans="1:5" ht="23.1" x14ac:dyDescent="0.85">
      <c r="A7" s="42">
        <v>5</v>
      </c>
      <c r="B7" s="41">
        <v>390750.56060000003</v>
      </c>
      <c r="C7" s="41">
        <v>4147848.8</v>
      </c>
      <c r="D7" s="47">
        <v>0.12051514536142301</v>
      </c>
      <c r="E7" s="47">
        <v>9.2995069921016693E-2</v>
      </c>
    </row>
    <row r="8" spans="1:5" ht="23.1" x14ac:dyDescent="0.85">
      <c r="A8" s="42">
        <v>6</v>
      </c>
      <c r="B8" s="41">
        <v>397471.3971</v>
      </c>
      <c r="C8" s="41">
        <v>4164796.78</v>
      </c>
      <c r="D8" s="47">
        <v>0.13510850071906999</v>
      </c>
      <c r="E8" s="47">
        <v>0.169987738132477</v>
      </c>
    </row>
    <row r="9" spans="1:5" ht="23.1" x14ac:dyDescent="0.85">
      <c r="A9" s="42">
        <v>7</v>
      </c>
      <c r="B9" s="41">
        <v>390760.71120000002</v>
      </c>
      <c r="C9" s="41">
        <v>4147766.3289999999</v>
      </c>
      <c r="D9" s="47">
        <v>1.74253024160862E-2</v>
      </c>
      <c r="E9" s="47">
        <v>1.02624893188477E-2</v>
      </c>
    </row>
    <row r="10" spans="1:5" ht="23.1" x14ac:dyDescent="0.85">
      <c r="A10" s="42">
        <v>8</v>
      </c>
      <c r="B10" s="41">
        <v>337186.71519999998</v>
      </c>
      <c r="C10" s="41">
        <v>4164158.51</v>
      </c>
      <c r="D10" s="47">
        <v>0.35358691215515098</v>
      </c>
      <c r="E10" s="47">
        <v>0.23241649568080899</v>
      </c>
    </row>
    <row r="11" spans="1:5" ht="23.1" x14ac:dyDescent="0.85">
      <c r="A11" s="42">
        <v>9</v>
      </c>
      <c r="B11" s="41">
        <v>338241.03169999999</v>
      </c>
      <c r="C11" s="41">
        <v>4166759.0529999998</v>
      </c>
      <c r="D11" s="47">
        <v>0.579728662967682</v>
      </c>
      <c r="E11" s="47">
        <v>0.36731025576591497</v>
      </c>
    </row>
    <row r="12" spans="1:5" ht="23.1" x14ac:dyDescent="0.85">
      <c r="A12" s="42">
        <v>10</v>
      </c>
      <c r="B12" s="41">
        <v>409299.0319</v>
      </c>
      <c r="C12" s="41">
        <v>4181904.8689999999</v>
      </c>
      <c r="D12" s="47">
        <v>6.0926869511604302E-2</v>
      </c>
      <c r="E12" s="47">
        <v>9.09717231988907E-2</v>
      </c>
    </row>
    <row r="13" spans="1:5" ht="23.1" x14ac:dyDescent="0.85">
      <c r="A13" s="42">
        <v>11</v>
      </c>
      <c r="B13" s="41">
        <v>278477.69319999998</v>
      </c>
      <c r="C13" s="41">
        <v>4133302.409</v>
      </c>
      <c r="D13" s="47">
        <v>0.46225005388259899</v>
      </c>
      <c r="E13" s="47">
        <v>0.54244291782379195</v>
      </c>
    </row>
    <row r="14" spans="1:5" ht="23.1" x14ac:dyDescent="0.85">
      <c r="A14" s="42">
        <v>12</v>
      </c>
      <c r="B14" s="41">
        <v>355437.17859999998</v>
      </c>
      <c r="C14" s="41">
        <v>4174560.75</v>
      </c>
      <c r="D14" s="47">
        <v>0.112055964767933</v>
      </c>
      <c r="E14" s="47">
        <v>0.20078857243061099</v>
      </c>
    </row>
    <row r="15" spans="1:5" ht="23.1" x14ac:dyDescent="0.85">
      <c r="A15" s="42">
        <v>13</v>
      </c>
      <c r="B15" s="41">
        <v>416287.68900000001</v>
      </c>
      <c r="C15" s="41">
        <v>4176282.7230000002</v>
      </c>
      <c r="D15" s="47">
        <v>7.8483492136001601E-2</v>
      </c>
      <c r="E15" s="47">
        <v>7.5258575379848494E-2</v>
      </c>
    </row>
    <row r="16" spans="1:5" ht="23.1" x14ac:dyDescent="0.85">
      <c r="A16" s="42">
        <v>14</v>
      </c>
      <c r="B16" s="41">
        <v>281136.41529999999</v>
      </c>
      <c r="C16" s="41">
        <v>4133232.4550000001</v>
      </c>
      <c r="D16" s="47">
        <v>0.18236006796359999</v>
      </c>
      <c r="E16" s="47">
        <v>6.5317168831825298E-2</v>
      </c>
    </row>
    <row r="17" spans="1:5" ht="23.1" x14ac:dyDescent="0.85">
      <c r="A17" s="42">
        <v>15</v>
      </c>
      <c r="B17" s="41">
        <v>392494.6778</v>
      </c>
      <c r="C17" s="41">
        <v>4176558.4739999999</v>
      </c>
      <c r="D17" s="47">
        <v>7.9128697514533997E-2</v>
      </c>
      <c r="E17" s="47">
        <v>0.127802029252052</v>
      </c>
    </row>
    <row r="18" spans="1:5" ht="23.1" x14ac:dyDescent="0.85">
      <c r="A18" s="42">
        <v>16</v>
      </c>
      <c r="B18" s="41">
        <v>397048.2193</v>
      </c>
      <c r="C18" s="41">
        <v>4165750.6970000002</v>
      </c>
      <c r="D18" s="47">
        <v>0.13177505135536199</v>
      </c>
      <c r="E18" s="47">
        <v>0.14119271934032401</v>
      </c>
    </row>
    <row r="19" spans="1:5" ht="23.1" x14ac:dyDescent="0.85">
      <c r="A19" s="42">
        <v>17</v>
      </c>
      <c r="B19" s="41">
        <v>338328.92609999998</v>
      </c>
      <c r="C19" s="41">
        <v>4166481.8280000002</v>
      </c>
      <c r="D19" s="47">
        <v>0.51485836505889904</v>
      </c>
      <c r="E19" s="47">
        <v>0.26517948508262601</v>
      </c>
    </row>
    <row r="20" spans="1:5" ht="23.1" x14ac:dyDescent="0.85">
      <c r="A20" s="42">
        <v>18</v>
      </c>
      <c r="B20" s="41">
        <v>397950.38870000001</v>
      </c>
      <c r="C20" s="41">
        <v>4165784.801</v>
      </c>
      <c r="D20" s="47">
        <v>1.3845918700099E-2</v>
      </c>
      <c r="E20" s="47">
        <v>1.6815571114420901E-2</v>
      </c>
    </row>
    <row r="21" spans="1:5" ht="23.1" x14ac:dyDescent="0.85">
      <c r="A21" s="42">
        <v>19</v>
      </c>
      <c r="B21" s="41">
        <v>396839.93469999998</v>
      </c>
      <c r="C21" s="41">
        <v>4163595.8480000002</v>
      </c>
      <c r="D21" s="47">
        <v>4.5132644474506399E-2</v>
      </c>
      <c r="E21" s="47">
        <v>4.8098690807819401E-2</v>
      </c>
    </row>
    <row r="22" spans="1:5" ht="23.1" x14ac:dyDescent="0.85">
      <c r="A22" s="41"/>
      <c r="B22" s="41"/>
      <c r="C22" s="41"/>
      <c r="D22" s="50" t="s">
        <v>42</v>
      </c>
      <c r="E22" s="50" t="s">
        <v>43</v>
      </c>
    </row>
    <row r="23" spans="1:5" ht="23.1" x14ac:dyDescent="0.85">
      <c r="A23" s="48" t="s">
        <v>15</v>
      </c>
      <c r="B23" s="41"/>
      <c r="C23" s="41"/>
      <c r="D23" s="47">
        <f>AVERAGE(D3:D21)</f>
        <v>0.18471610438274705</v>
      </c>
      <c r="E23" s="47">
        <f>AVERAGE(E3:E21)</f>
        <v>0.16508300474991924</v>
      </c>
    </row>
    <row r="24" spans="1:5" ht="23.1" x14ac:dyDescent="0.85">
      <c r="A24" s="48" t="s">
        <v>16</v>
      </c>
      <c r="B24" s="41"/>
      <c r="C24" s="41"/>
      <c r="D24" s="47">
        <f>MEDIAN(D3:D21)</f>
        <v>0.112055964767933</v>
      </c>
      <c r="E24" s="47">
        <f>MEDIAN(E3:E21)</f>
        <v>0.127802029252052</v>
      </c>
    </row>
    <row r="25" spans="1:5" ht="23.1" x14ac:dyDescent="0.85">
      <c r="A25" s="48" t="s">
        <v>51</v>
      </c>
      <c r="B25" s="41"/>
      <c r="C25" s="41"/>
      <c r="D25" s="47">
        <f>MIN(D3:D21)</f>
        <v>1.3845918700099E-2</v>
      </c>
      <c r="E25" s="47">
        <f>MIN(E3:E21)</f>
        <v>1.02624893188477E-2</v>
      </c>
    </row>
    <row r="26" spans="1:5" ht="23.1" x14ac:dyDescent="0.85">
      <c r="A26" s="49" t="s">
        <v>52</v>
      </c>
      <c r="D26" s="47">
        <f>MAX(D3:D21)</f>
        <v>0.579728662967682</v>
      </c>
      <c r="E26" s="47">
        <f>MAX(E3:E21)</f>
        <v>0.54244291782379195</v>
      </c>
    </row>
    <row r="27" spans="1:5" ht="23.1" x14ac:dyDescent="0.85">
      <c r="A27" s="49" t="s">
        <v>17</v>
      </c>
      <c r="D27" s="47">
        <f>D26-D25</f>
        <v>0.565882744267583</v>
      </c>
      <c r="E27" s="47">
        <f>E26-E25</f>
        <v>0.53218042850494429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:XFD30"/>
    </sheetView>
  </sheetViews>
  <sheetFormatPr defaultRowHeight="14.4" x14ac:dyDescent="0.55000000000000004"/>
  <cols>
    <col min="1" max="1" width="6.68359375" bestFit="1" customWidth="1"/>
    <col min="2" max="2" width="10.26171875" style="1" bestFit="1" customWidth="1"/>
    <col min="3" max="3" width="10.3125" style="2" bestFit="1" customWidth="1"/>
    <col min="4" max="4" width="8.578125" bestFit="1" customWidth="1"/>
    <col min="5" max="5" width="5.15625" bestFit="1" customWidth="1"/>
    <col min="6" max="6" width="9.7890625" bestFit="1" customWidth="1"/>
    <col min="7" max="7" width="12.20703125" bestFit="1" customWidth="1"/>
    <col min="8" max="8" width="10.578125" bestFit="1" customWidth="1"/>
    <col min="9" max="9" width="9.41796875" style="1" bestFit="1" customWidth="1"/>
    <col min="10" max="10" width="9.47265625" style="2" bestFit="1" customWidth="1"/>
    <col min="11" max="11" width="8.578125" bestFit="1" customWidth="1"/>
    <col min="12" max="12" width="5.15625" bestFit="1" customWidth="1"/>
    <col min="13" max="13" width="9.7890625" bestFit="1" customWidth="1"/>
    <col min="14" max="14" width="11.3671875" bestFit="1" customWidth="1"/>
    <col min="15" max="15" width="9.734375" bestFit="1" customWidth="1"/>
    <col min="16" max="16" width="11.7890625" style="1" bestFit="1" customWidth="1"/>
    <col min="17" max="17" width="14.578125" style="1" bestFit="1" customWidth="1"/>
    <col min="18" max="18" width="4.15625" style="1" bestFit="1" customWidth="1"/>
    <col min="19" max="19" width="8.578125" bestFit="1" customWidth="1"/>
    <col min="20" max="20" width="5.15625" bestFit="1" customWidth="1"/>
    <col min="21" max="21" width="9.7890625" bestFit="1" customWidth="1"/>
    <col min="22" max="22" width="13.734375" style="1" bestFit="1" customWidth="1"/>
    <col min="23" max="23" width="4.15625" style="2" bestFit="1" customWidth="1"/>
    <col min="24" max="24" width="8.578125" bestFit="1" customWidth="1"/>
    <col min="25" max="25" width="5.15625" bestFit="1" customWidth="1"/>
    <col min="26" max="26" width="9.7890625" bestFit="1" customWidth="1"/>
    <col min="27" max="27" width="16.1015625" style="1" bestFit="1" customWidth="1"/>
  </cols>
  <sheetData>
    <row r="1" spans="1:27" x14ac:dyDescent="0.55000000000000004">
      <c r="A1" s="3"/>
      <c r="B1" s="4" t="s">
        <v>0</v>
      </c>
      <c r="C1" s="5" t="s">
        <v>18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19</v>
      </c>
      <c r="K1" s="3" t="s">
        <v>2</v>
      </c>
      <c r="L1" s="3" t="s">
        <v>3</v>
      </c>
      <c r="M1" s="3" t="s">
        <v>4</v>
      </c>
      <c r="N1" s="3" t="s">
        <v>8</v>
      </c>
      <c r="O1" s="3" t="s">
        <v>9</v>
      </c>
      <c r="P1" s="4" t="s">
        <v>10</v>
      </c>
      <c r="Q1" s="4" t="s">
        <v>11</v>
      </c>
      <c r="R1" s="4" t="s">
        <v>1</v>
      </c>
      <c r="S1" s="3" t="s">
        <v>2</v>
      </c>
      <c r="T1" s="3" t="s">
        <v>3</v>
      </c>
      <c r="U1" s="3" t="s">
        <v>4</v>
      </c>
      <c r="V1" s="4" t="s">
        <v>12</v>
      </c>
      <c r="W1" s="5" t="s">
        <v>1</v>
      </c>
      <c r="X1" s="3" t="s">
        <v>2</v>
      </c>
      <c r="Y1" s="3" t="s">
        <v>3</v>
      </c>
      <c r="Z1" s="3" t="s">
        <v>4</v>
      </c>
      <c r="AA1" s="4" t="s">
        <v>13</v>
      </c>
    </row>
    <row r="2" spans="1:27" x14ac:dyDescent="0.55000000000000004">
      <c r="A2" s="3">
        <v>1</v>
      </c>
      <c r="B2" s="4">
        <v>0.95776451919850802</v>
      </c>
      <c r="C2" s="5">
        <v>1195.55667932705</v>
      </c>
      <c r="D2" s="3">
        <v>0</v>
      </c>
      <c r="E2" s="3">
        <v>1</v>
      </c>
      <c r="F2" s="3">
        <v>32</v>
      </c>
      <c r="G2" s="3">
        <v>0</v>
      </c>
      <c r="H2" s="3">
        <v>9.0899999999999995E-2</v>
      </c>
      <c r="I2" s="4">
        <v>0.95020584563090205</v>
      </c>
      <c r="J2" s="5">
        <v>1133.2687151351299</v>
      </c>
      <c r="K2" s="3">
        <v>0</v>
      </c>
      <c r="L2" s="3">
        <v>1</v>
      </c>
      <c r="M2" s="3">
        <v>8</v>
      </c>
      <c r="N2" s="3">
        <v>0</v>
      </c>
      <c r="O2" s="3">
        <v>7.8899999999999998E-2</v>
      </c>
      <c r="P2" s="6">
        <v>0.81678537312232902</v>
      </c>
      <c r="Q2" s="4">
        <v>0.69935493951162897</v>
      </c>
      <c r="R2" s="4" t="s">
        <v>14</v>
      </c>
      <c r="S2" s="3" t="s">
        <v>14</v>
      </c>
      <c r="T2" s="3" t="s">
        <v>14</v>
      </c>
      <c r="U2" s="3">
        <v>32</v>
      </c>
      <c r="V2" s="4">
        <v>0.61127851435203795</v>
      </c>
      <c r="W2" s="5">
        <v>375.86417246060103</v>
      </c>
      <c r="X2" s="3">
        <v>0</v>
      </c>
      <c r="Y2" s="3">
        <v>1</v>
      </c>
      <c r="Z2" s="3">
        <v>8</v>
      </c>
      <c r="AA2" s="6">
        <v>0.80339979299972797</v>
      </c>
    </row>
    <row r="3" spans="1:27" x14ac:dyDescent="0.55000000000000004">
      <c r="A3" s="3">
        <v>2</v>
      </c>
      <c r="B3" s="4">
        <v>0.95749829368443096</v>
      </c>
      <c r="C3" s="5">
        <v>1170.23486585618</v>
      </c>
      <c r="D3" s="3">
        <v>0</v>
      </c>
      <c r="E3" s="3">
        <v>1</v>
      </c>
      <c r="F3" s="3">
        <v>27</v>
      </c>
      <c r="G3" s="3">
        <v>0</v>
      </c>
      <c r="H3" s="3">
        <v>9.0899999999999995E-2</v>
      </c>
      <c r="I3" s="4">
        <v>0.94986665969462503</v>
      </c>
      <c r="J3" s="5">
        <v>1133.5600086762299</v>
      </c>
      <c r="K3" s="3">
        <v>0</v>
      </c>
      <c r="L3" s="3">
        <v>1</v>
      </c>
      <c r="M3" s="3">
        <v>8</v>
      </c>
      <c r="N3" s="3">
        <v>0</v>
      </c>
      <c r="O3" s="3">
        <v>9.2100000000000001E-2</v>
      </c>
      <c r="P3" s="6">
        <v>0.815599016451104</v>
      </c>
      <c r="Q3" s="4">
        <v>0.70277489655480097</v>
      </c>
      <c r="R3" s="4" t="s">
        <v>14</v>
      </c>
      <c r="S3" s="3" t="s">
        <v>14</v>
      </c>
      <c r="T3" s="3" t="s">
        <v>14</v>
      </c>
      <c r="U3" s="3">
        <v>27</v>
      </c>
      <c r="V3" s="4">
        <v>0.60637847001483403</v>
      </c>
      <c r="W3" s="5">
        <v>375.70228235253899</v>
      </c>
      <c r="X3" s="3">
        <v>0</v>
      </c>
      <c r="Y3" s="3">
        <v>1</v>
      </c>
      <c r="Z3" s="3">
        <v>8</v>
      </c>
      <c r="AA3" s="6">
        <v>0.80991712801566096</v>
      </c>
    </row>
    <row r="4" spans="1:27" x14ac:dyDescent="0.55000000000000004">
      <c r="A4" s="3">
        <v>3</v>
      </c>
      <c r="B4" s="4">
        <v>0.95765768860794298</v>
      </c>
      <c r="C4" s="5">
        <v>1203.3065878959401</v>
      </c>
      <c r="D4" s="3">
        <v>0</v>
      </c>
      <c r="E4" s="3">
        <v>1</v>
      </c>
      <c r="F4" s="3">
        <v>33</v>
      </c>
      <c r="G4" s="3">
        <v>0</v>
      </c>
      <c r="H4" s="3">
        <v>9.0899999999999995E-2</v>
      </c>
      <c r="I4" s="4">
        <v>0.95027002885804601</v>
      </c>
      <c r="J4" s="5">
        <v>1130.8234132991599</v>
      </c>
      <c r="K4" s="3">
        <v>0</v>
      </c>
      <c r="L4" s="3">
        <v>1</v>
      </c>
      <c r="M4" s="3">
        <v>7</v>
      </c>
      <c r="N4" s="3">
        <v>0</v>
      </c>
      <c r="O4" s="3">
        <v>9.2100000000000001E-2</v>
      </c>
      <c r="P4" s="6">
        <v>0.81324587943502802</v>
      </c>
      <c r="Q4" s="4">
        <v>0.70421968740573604</v>
      </c>
      <c r="R4" s="4" t="s">
        <v>14</v>
      </c>
      <c r="S4" s="3" t="s">
        <v>14</v>
      </c>
      <c r="T4" s="3" t="s">
        <v>14</v>
      </c>
      <c r="U4" s="3">
        <v>33</v>
      </c>
      <c r="V4" s="4">
        <v>0.60140321085030601</v>
      </c>
      <c r="W4" s="5">
        <v>370.50866393097698</v>
      </c>
      <c r="X4" s="3">
        <v>0</v>
      </c>
      <c r="Y4" s="3">
        <v>1</v>
      </c>
      <c r="Z4" s="3">
        <v>7</v>
      </c>
      <c r="AA4" s="6">
        <v>0.80353183450426402</v>
      </c>
    </row>
    <row r="5" spans="1:27" x14ac:dyDescent="0.55000000000000004">
      <c r="A5" s="3">
        <v>4</v>
      </c>
      <c r="B5" s="4">
        <v>0.95771941723047205</v>
      </c>
      <c r="C5" s="5">
        <v>1276.6713909421001</v>
      </c>
      <c r="D5" s="3">
        <v>0</v>
      </c>
      <c r="E5" s="3">
        <v>1</v>
      </c>
      <c r="F5" s="3">
        <v>42</v>
      </c>
      <c r="G5" s="3">
        <v>0</v>
      </c>
      <c r="H5" s="6">
        <v>9.0899999999999995E-2</v>
      </c>
      <c r="I5" s="4">
        <v>0.94995290945435396</v>
      </c>
      <c r="J5" s="5">
        <v>1133.10943779631</v>
      </c>
      <c r="K5" s="3">
        <v>0</v>
      </c>
      <c r="L5" s="3">
        <v>1</v>
      </c>
      <c r="M5" s="3">
        <v>8</v>
      </c>
      <c r="N5" s="3">
        <v>0</v>
      </c>
      <c r="O5" s="6">
        <v>7.8899999999999998E-2</v>
      </c>
      <c r="P5" s="6">
        <v>0.81709778953033396</v>
      </c>
      <c r="Q5" s="4">
        <v>0.69775648542106405</v>
      </c>
      <c r="R5" s="4" t="s">
        <v>14</v>
      </c>
      <c r="S5" s="3" t="s">
        <v>14</v>
      </c>
      <c r="T5" s="3" t="s">
        <v>14</v>
      </c>
      <c r="U5" s="3">
        <v>42</v>
      </c>
      <c r="V5" s="4">
        <v>0.60672049314884902</v>
      </c>
      <c r="W5" s="5">
        <v>377.06121038187803</v>
      </c>
      <c r="X5" s="3">
        <v>0</v>
      </c>
      <c r="Y5" s="3">
        <v>1</v>
      </c>
      <c r="Z5" s="3">
        <v>8</v>
      </c>
      <c r="AA5" s="6">
        <v>0.80914480850505899</v>
      </c>
    </row>
    <row r="6" spans="1:27" x14ac:dyDescent="0.55000000000000004">
      <c r="A6" s="3">
        <v>5</v>
      </c>
      <c r="B6" s="4">
        <v>0.95825421217276796</v>
      </c>
      <c r="C6" s="5">
        <v>1222.3078059494601</v>
      </c>
      <c r="D6" s="3">
        <v>0</v>
      </c>
      <c r="E6" s="3">
        <v>1</v>
      </c>
      <c r="F6" s="3">
        <v>36</v>
      </c>
      <c r="G6" s="3">
        <v>0</v>
      </c>
      <c r="H6" s="6">
        <v>9.0899999999999995E-2</v>
      </c>
      <c r="I6" s="4">
        <v>0.95016876131935701</v>
      </c>
      <c r="J6" s="5">
        <v>1132.9871596282101</v>
      </c>
      <c r="K6" s="3">
        <v>0</v>
      </c>
      <c r="L6" s="3">
        <v>1</v>
      </c>
      <c r="M6" s="3">
        <v>8</v>
      </c>
      <c r="N6" s="3">
        <v>0</v>
      </c>
      <c r="O6" s="6">
        <v>9.2100000000000001E-2</v>
      </c>
      <c r="P6" s="6">
        <v>0.80502661146768595</v>
      </c>
      <c r="Q6" s="4">
        <v>0.70482792659397897</v>
      </c>
      <c r="R6" s="4" t="s">
        <v>14</v>
      </c>
      <c r="S6" s="3" t="s">
        <v>14</v>
      </c>
      <c r="T6" s="3" t="s">
        <v>14</v>
      </c>
      <c r="U6" s="3">
        <v>36</v>
      </c>
      <c r="V6" s="4">
        <v>0.60414142773814306</v>
      </c>
      <c r="W6" s="5">
        <v>377.09776838245602</v>
      </c>
      <c r="X6" s="3">
        <v>0</v>
      </c>
      <c r="Y6" s="3">
        <v>1</v>
      </c>
      <c r="Z6" s="3">
        <v>8</v>
      </c>
      <c r="AA6" s="6">
        <v>0.79338481595711996</v>
      </c>
    </row>
    <row r="7" spans="1:27" x14ac:dyDescent="0.55000000000000004">
      <c r="A7" s="3">
        <v>6</v>
      </c>
      <c r="B7" s="4">
        <v>0.95870383931373604</v>
      </c>
      <c r="C7" s="5">
        <v>1352.7345441591201</v>
      </c>
      <c r="D7" s="3">
        <v>0</v>
      </c>
      <c r="E7" s="3">
        <v>1</v>
      </c>
      <c r="F7" s="3">
        <v>48</v>
      </c>
      <c r="G7" s="3">
        <v>0</v>
      </c>
      <c r="H7" s="6">
        <v>9.0899999999999995E-2</v>
      </c>
      <c r="I7" s="4">
        <v>0.95095556130623704</v>
      </c>
      <c r="J7" s="5">
        <v>1133.0864483046901</v>
      </c>
      <c r="K7" s="3">
        <v>0</v>
      </c>
      <c r="L7" s="3">
        <v>1</v>
      </c>
      <c r="M7" s="3">
        <v>8</v>
      </c>
      <c r="N7" s="3">
        <v>0</v>
      </c>
      <c r="O7" s="6">
        <v>7.8899999999999998E-2</v>
      </c>
      <c r="P7" s="6">
        <v>0.81157505727040602</v>
      </c>
      <c r="Q7" s="4">
        <v>0.69638374078082599</v>
      </c>
      <c r="R7" s="4" t="s">
        <v>14</v>
      </c>
      <c r="S7" s="3" t="s">
        <v>14</v>
      </c>
      <c r="T7" s="3" t="s">
        <v>14</v>
      </c>
      <c r="U7" s="3">
        <v>48</v>
      </c>
      <c r="V7" s="4">
        <v>0.60741104404003399</v>
      </c>
      <c r="W7" s="5">
        <v>376.03050107417602</v>
      </c>
      <c r="X7" s="3">
        <v>0</v>
      </c>
      <c r="Y7" s="3">
        <v>1</v>
      </c>
      <c r="Z7" s="3">
        <v>8</v>
      </c>
      <c r="AA7" s="6">
        <v>0.80268179716731403</v>
      </c>
    </row>
    <row r="8" spans="1:27" x14ac:dyDescent="0.55000000000000004">
      <c r="A8" s="3">
        <v>7</v>
      </c>
      <c r="B8" s="4">
        <v>0.95892125876047796</v>
      </c>
      <c r="C8" s="5">
        <v>1198.90791912654</v>
      </c>
      <c r="D8" s="3">
        <v>0</v>
      </c>
      <c r="E8" s="3">
        <v>1</v>
      </c>
      <c r="F8" s="3">
        <v>33</v>
      </c>
      <c r="G8" s="3">
        <v>0</v>
      </c>
      <c r="H8" s="6">
        <v>9.0899999999999995E-2</v>
      </c>
      <c r="I8" s="4">
        <v>0.95047409646832504</v>
      </c>
      <c r="J8" s="5">
        <v>1133.22299488515</v>
      </c>
      <c r="K8" s="3">
        <v>0</v>
      </c>
      <c r="L8" s="3">
        <v>1</v>
      </c>
      <c r="M8" s="3">
        <v>8</v>
      </c>
      <c r="N8" s="3">
        <v>0</v>
      </c>
      <c r="O8" s="6">
        <v>9.2100000000000001E-2</v>
      </c>
      <c r="P8" s="6">
        <v>0.80650758446203796</v>
      </c>
      <c r="Q8" s="4">
        <v>0.68781757066121696</v>
      </c>
      <c r="R8" s="4" t="s">
        <v>14</v>
      </c>
      <c r="S8" s="3" t="s">
        <v>14</v>
      </c>
      <c r="T8" s="3" t="s">
        <v>14</v>
      </c>
      <c r="U8" s="3">
        <v>33</v>
      </c>
      <c r="V8" s="4">
        <v>0.60850726434163105</v>
      </c>
      <c r="W8" s="5">
        <v>376.25363527448798</v>
      </c>
      <c r="X8" s="3">
        <v>0</v>
      </c>
      <c r="Y8" s="3">
        <v>1</v>
      </c>
      <c r="Z8" s="3">
        <v>8</v>
      </c>
      <c r="AA8" s="6">
        <v>0.79099514846017904</v>
      </c>
    </row>
    <row r="9" spans="1:27" x14ac:dyDescent="0.55000000000000004">
      <c r="A9" s="3">
        <v>8</v>
      </c>
      <c r="B9" s="4">
        <v>0.95654046997388997</v>
      </c>
      <c r="C9" s="5">
        <v>1203.98786126458</v>
      </c>
      <c r="D9" s="3">
        <v>0</v>
      </c>
      <c r="E9" s="3">
        <v>1</v>
      </c>
      <c r="F9" s="3">
        <v>33</v>
      </c>
      <c r="G9" s="3">
        <v>0</v>
      </c>
      <c r="H9" s="6">
        <v>9.0899999999999995E-2</v>
      </c>
      <c r="I9" s="4">
        <v>0.94886010718702796</v>
      </c>
      <c r="J9" s="5">
        <v>1133.4090940139799</v>
      </c>
      <c r="K9" s="3">
        <v>0</v>
      </c>
      <c r="L9" s="3">
        <v>1</v>
      </c>
      <c r="M9" s="3">
        <v>8</v>
      </c>
      <c r="N9" s="3">
        <v>0</v>
      </c>
      <c r="O9" s="6">
        <v>7.8899999999999998E-2</v>
      </c>
      <c r="P9" s="6">
        <v>0.81302986706360103</v>
      </c>
      <c r="Q9" s="4">
        <v>0.70149178679182</v>
      </c>
      <c r="R9" s="4" t="s">
        <v>14</v>
      </c>
      <c r="S9" s="3" t="s">
        <v>14</v>
      </c>
      <c r="T9" s="3" t="s">
        <v>14</v>
      </c>
      <c r="U9" s="3">
        <v>33</v>
      </c>
      <c r="V9" s="4">
        <v>0.60620739747457797</v>
      </c>
      <c r="W9" s="5">
        <v>375.63109701609301</v>
      </c>
      <c r="X9" s="3">
        <v>0</v>
      </c>
      <c r="Y9" s="3">
        <v>1</v>
      </c>
      <c r="Z9" s="3">
        <v>8</v>
      </c>
      <c r="AA9" s="6">
        <v>0.80614074775657596</v>
      </c>
    </row>
    <row r="10" spans="1:27" x14ac:dyDescent="0.55000000000000004">
      <c r="A10" s="3">
        <v>9</v>
      </c>
      <c r="B10" s="4">
        <v>0.95755889567522201</v>
      </c>
      <c r="C10" s="5">
        <v>1310.9235043855399</v>
      </c>
      <c r="D10" s="3">
        <v>0</v>
      </c>
      <c r="E10" s="3">
        <v>1</v>
      </c>
      <c r="F10" s="3">
        <v>45</v>
      </c>
      <c r="G10" s="3">
        <v>0</v>
      </c>
      <c r="H10" s="6">
        <v>9.0899999999999995E-2</v>
      </c>
      <c r="I10" s="4">
        <v>0.94941118043780104</v>
      </c>
      <c r="J10" s="5">
        <v>1133.1132524206</v>
      </c>
      <c r="K10" s="3">
        <v>0</v>
      </c>
      <c r="L10" s="3">
        <v>1</v>
      </c>
      <c r="M10" s="3">
        <v>8</v>
      </c>
      <c r="N10" s="3">
        <v>0</v>
      </c>
      <c r="O10" s="6">
        <v>9.2100000000000001E-2</v>
      </c>
      <c r="P10" s="6">
        <v>0.81280445465988405</v>
      </c>
      <c r="Q10" s="4">
        <v>0.690577249575552</v>
      </c>
      <c r="R10" s="4" t="s">
        <v>14</v>
      </c>
      <c r="S10" s="3" t="s">
        <v>14</v>
      </c>
      <c r="T10" s="3" t="s">
        <v>14</v>
      </c>
      <c r="U10" s="3">
        <v>45</v>
      </c>
      <c r="V10" s="4">
        <v>0.598270931998928</v>
      </c>
      <c r="W10" s="5">
        <v>377.08741056960702</v>
      </c>
      <c r="X10" s="3">
        <v>0</v>
      </c>
      <c r="Y10" s="3">
        <v>1</v>
      </c>
      <c r="Z10" s="3">
        <v>8</v>
      </c>
      <c r="AA10" s="6">
        <v>0.80700300420024096</v>
      </c>
    </row>
    <row r="11" spans="1:27" x14ac:dyDescent="0.55000000000000004">
      <c r="A11" s="3">
        <v>10</v>
      </c>
      <c r="B11" s="4">
        <v>0.95784951645802097</v>
      </c>
      <c r="C11" s="5">
        <v>1214.9305182350399</v>
      </c>
      <c r="D11" s="3">
        <v>0</v>
      </c>
      <c r="E11" s="3">
        <v>1</v>
      </c>
      <c r="F11" s="3">
        <v>35</v>
      </c>
      <c r="G11" s="3">
        <v>0</v>
      </c>
      <c r="H11" s="6">
        <v>9.0899999999999995E-2</v>
      </c>
      <c r="I11" s="4">
        <v>0.94986104009632399</v>
      </c>
      <c r="J11" s="5">
        <v>1133.11546998063</v>
      </c>
      <c r="K11" s="3">
        <v>0</v>
      </c>
      <c r="L11" s="3">
        <v>1</v>
      </c>
      <c r="M11" s="3">
        <v>8</v>
      </c>
      <c r="N11" s="3">
        <v>0</v>
      </c>
      <c r="O11" s="6">
        <v>9.2100000000000001E-2</v>
      </c>
      <c r="P11" s="6">
        <v>0.80781683708612295</v>
      </c>
      <c r="Q11" s="4">
        <v>0.69785988740952598</v>
      </c>
      <c r="R11" s="4" t="s">
        <v>14</v>
      </c>
      <c r="S11" s="3" t="s">
        <v>14</v>
      </c>
      <c r="T11" s="3" t="s">
        <v>14</v>
      </c>
      <c r="U11" s="3">
        <v>35</v>
      </c>
      <c r="V11" s="4">
        <v>0.60642480564739498</v>
      </c>
      <c r="W11" s="5">
        <v>376.78959124582701</v>
      </c>
      <c r="X11" s="3">
        <v>0</v>
      </c>
      <c r="Y11" s="3">
        <v>1</v>
      </c>
      <c r="Z11" s="3">
        <v>8</v>
      </c>
      <c r="AA11" s="6">
        <v>0.80016562536164004</v>
      </c>
    </row>
    <row r="12" spans="1:27" x14ac:dyDescent="0.55000000000000004">
      <c r="A12" s="3">
        <v>11</v>
      </c>
      <c r="B12" s="4">
        <v>0.95758089770354904</v>
      </c>
      <c r="C12" s="5">
        <v>1249.09761395737</v>
      </c>
      <c r="D12" s="3">
        <v>0</v>
      </c>
      <c r="E12" s="3">
        <v>1</v>
      </c>
      <c r="F12" s="3">
        <v>39</v>
      </c>
      <c r="G12" s="3">
        <v>0</v>
      </c>
      <c r="H12" s="6">
        <v>9.0899999999999995E-2</v>
      </c>
      <c r="I12" s="4">
        <v>0.94973285902648097</v>
      </c>
      <c r="J12" s="5">
        <v>1133.6174382346301</v>
      </c>
      <c r="K12" s="3">
        <v>0</v>
      </c>
      <c r="L12" s="3">
        <v>1</v>
      </c>
      <c r="M12" s="3">
        <v>8</v>
      </c>
      <c r="N12" s="3">
        <v>0</v>
      </c>
      <c r="O12" s="6">
        <v>9.2100000000000001E-2</v>
      </c>
      <c r="P12" s="6">
        <v>0.81364999644369995</v>
      </c>
      <c r="Q12" s="4">
        <v>0.70424412094064903</v>
      </c>
      <c r="R12" s="4" t="s">
        <v>14</v>
      </c>
      <c r="S12" s="3" t="s">
        <v>14</v>
      </c>
      <c r="T12" s="3" t="s">
        <v>14</v>
      </c>
      <c r="U12" s="3">
        <v>39</v>
      </c>
      <c r="V12" s="4">
        <v>0.61281075027995502</v>
      </c>
      <c r="W12" s="5">
        <v>375.61198631843399</v>
      </c>
      <c r="X12" s="3">
        <v>0</v>
      </c>
      <c r="Y12" s="3">
        <v>1</v>
      </c>
      <c r="Z12" s="3">
        <v>8</v>
      </c>
      <c r="AA12" s="6">
        <v>0.80377122070020102</v>
      </c>
    </row>
    <row r="13" spans="1:27" x14ac:dyDescent="0.55000000000000004">
      <c r="A13" s="3">
        <v>12</v>
      </c>
      <c r="B13" s="4">
        <v>0.95711888188846395</v>
      </c>
      <c r="C13" s="5">
        <v>1229.8518651506799</v>
      </c>
      <c r="D13" s="3">
        <v>0</v>
      </c>
      <c r="E13" s="3">
        <v>1</v>
      </c>
      <c r="F13" s="3">
        <v>37</v>
      </c>
      <c r="G13" s="3">
        <v>0</v>
      </c>
      <c r="H13" s="6">
        <v>9.0899999999999995E-2</v>
      </c>
      <c r="I13" s="4">
        <v>0.94913748039728196</v>
      </c>
      <c r="J13" s="5">
        <v>1131.0909774034301</v>
      </c>
      <c r="K13" s="3">
        <v>0</v>
      </c>
      <c r="L13" s="3">
        <v>1</v>
      </c>
      <c r="M13" s="3">
        <v>7</v>
      </c>
      <c r="N13" s="3">
        <v>0</v>
      </c>
      <c r="O13" s="6">
        <v>7.8899999999999998E-2</v>
      </c>
      <c r="P13" s="6">
        <v>0.80780240633506495</v>
      </c>
      <c r="Q13" s="4">
        <v>0.69558685550889099</v>
      </c>
      <c r="R13" s="4" t="s">
        <v>14</v>
      </c>
      <c r="S13" s="3" t="s">
        <v>14</v>
      </c>
      <c r="T13" s="3" t="s">
        <v>14</v>
      </c>
      <c r="U13" s="3">
        <v>37</v>
      </c>
      <c r="V13" s="4">
        <v>0.60130350281476197</v>
      </c>
      <c r="W13" s="5">
        <v>369.96880326105997</v>
      </c>
      <c r="X13" s="3">
        <v>0</v>
      </c>
      <c r="Y13" s="3">
        <v>1</v>
      </c>
      <c r="Z13" s="3">
        <v>7</v>
      </c>
      <c r="AA13" s="6">
        <v>0.79749277541382901</v>
      </c>
    </row>
    <row r="14" spans="1:27" x14ac:dyDescent="0.55000000000000004">
      <c r="A14" s="3">
        <v>13</v>
      </c>
      <c r="B14" s="4">
        <v>0.95754381386660803</v>
      </c>
      <c r="C14" s="5">
        <v>1256.3158648814899</v>
      </c>
      <c r="D14" s="3">
        <v>0</v>
      </c>
      <c r="E14" s="3">
        <v>1</v>
      </c>
      <c r="F14" s="3">
        <v>40</v>
      </c>
      <c r="G14" s="3">
        <v>0</v>
      </c>
      <c r="H14" s="6">
        <v>9.0899999999999995E-2</v>
      </c>
      <c r="I14" s="4">
        <v>0.94976994286342198</v>
      </c>
      <c r="J14" s="5">
        <v>1133.1789709534</v>
      </c>
      <c r="K14" s="3">
        <v>0</v>
      </c>
      <c r="L14" s="3">
        <v>1</v>
      </c>
      <c r="M14" s="3">
        <v>8</v>
      </c>
      <c r="N14" s="3">
        <v>0</v>
      </c>
      <c r="O14" s="6">
        <v>7.8899999999999998E-2</v>
      </c>
      <c r="P14" s="6">
        <v>0.81192612062404201</v>
      </c>
      <c r="Q14" s="4">
        <v>0.70220695049726201</v>
      </c>
      <c r="R14" s="4" t="s">
        <v>14</v>
      </c>
      <c r="S14" s="3" t="s">
        <v>14</v>
      </c>
      <c r="T14" s="3" t="s">
        <v>14</v>
      </c>
      <c r="U14" s="3">
        <v>40</v>
      </c>
      <c r="V14" s="4">
        <v>0.60741423622751101</v>
      </c>
      <c r="W14" s="5">
        <v>376.61319062222799</v>
      </c>
      <c r="X14" s="3">
        <v>0</v>
      </c>
      <c r="Y14" s="3">
        <v>1</v>
      </c>
      <c r="Z14" s="3">
        <v>8</v>
      </c>
      <c r="AA14" s="6">
        <v>0.80759455147578596</v>
      </c>
    </row>
    <row r="15" spans="1:27" x14ac:dyDescent="0.55000000000000004">
      <c r="A15" s="3">
        <v>14</v>
      </c>
      <c r="B15" s="4">
        <v>0.95743369520406796</v>
      </c>
      <c r="C15" s="5">
        <v>1257.89533305025</v>
      </c>
      <c r="D15" s="3">
        <v>0</v>
      </c>
      <c r="E15" s="3">
        <v>1</v>
      </c>
      <c r="F15" s="3">
        <v>40</v>
      </c>
      <c r="G15" s="3">
        <v>0</v>
      </c>
      <c r="H15" s="6">
        <v>9.0899999999999995E-2</v>
      </c>
      <c r="I15" s="4">
        <v>0.94952246805002105</v>
      </c>
      <c r="J15" s="5">
        <v>1133.3716507296299</v>
      </c>
      <c r="K15" s="3">
        <v>0</v>
      </c>
      <c r="L15" s="3">
        <v>1</v>
      </c>
      <c r="M15" s="3">
        <v>8</v>
      </c>
      <c r="N15" s="3">
        <v>0</v>
      </c>
      <c r="O15" s="6">
        <v>9.2100000000000001E-2</v>
      </c>
      <c r="P15" s="6">
        <v>0.81533353157691502</v>
      </c>
      <c r="Q15" s="4">
        <v>0.68058770252591305</v>
      </c>
      <c r="R15" s="4" t="s">
        <v>14</v>
      </c>
      <c r="S15" s="3" t="s">
        <v>14</v>
      </c>
      <c r="T15" s="3" t="s">
        <v>14</v>
      </c>
      <c r="U15" s="3">
        <v>40</v>
      </c>
      <c r="V15" s="4">
        <v>0.60371451254011399</v>
      </c>
      <c r="W15" s="5">
        <v>376.86513407708702</v>
      </c>
      <c r="X15" s="3">
        <v>0</v>
      </c>
      <c r="Y15" s="3">
        <v>1</v>
      </c>
      <c r="Z15" s="3">
        <v>8</v>
      </c>
      <c r="AA15" s="6">
        <v>0.82128718941074297</v>
      </c>
    </row>
    <row r="16" spans="1:27" x14ac:dyDescent="0.55000000000000004">
      <c r="A16" s="3">
        <v>15</v>
      </c>
      <c r="B16" s="4">
        <v>0.95770077748696902</v>
      </c>
      <c r="C16" s="5">
        <v>1230.6174660644101</v>
      </c>
      <c r="D16" s="3">
        <v>0</v>
      </c>
      <c r="E16" s="3">
        <v>1</v>
      </c>
      <c r="F16" s="3">
        <v>37</v>
      </c>
      <c r="G16" s="3">
        <v>0</v>
      </c>
      <c r="H16" s="6">
        <v>9.0899999999999995E-2</v>
      </c>
      <c r="I16" s="4">
        <v>0.94996714650185898</v>
      </c>
      <c r="J16" s="5">
        <v>1133.2408757522101</v>
      </c>
      <c r="K16" s="3">
        <v>0</v>
      </c>
      <c r="L16" s="3">
        <v>1</v>
      </c>
      <c r="M16" s="3">
        <v>8</v>
      </c>
      <c r="N16" s="3">
        <v>0</v>
      </c>
      <c r="O16" s="6">
        <v>7.8899999999999998E-2</v>
      </c>
      <c r="P16" s="6">
        <v>0.81037264227599304</v>
      </c>
      <c r="Q16" s="4">
        <v>0.70510885243702004</v>
      </c>
      <c r="R16" s="4" t="s">
        <v>14</v>
      </c>
      <c r="S16" s="3" t="s">
        <v>14</v>
      </c>
      <c r="T16" s="3" t="s">
        <v>14</v>
      </c>
      <c r="U16" s="3">
        <v>37</v>
      </c>
      <c r="V16" s="4">
        <v>0.60731497322017602</v>
      </c>
      <c r="W16" s="5">
        <v>376.468182361071</v>
      </c>
      <c r="X16" s="3">
        <v>0</v>
      </c>
      <c r="Y16" s="3">
        <v>1</v>
      </c>
      <c r="Z16" s="3">
        <v>8</v>
      </c>
      <c r="AA16" s="6">
        <v>0.80166308312596002</v>
      </c>
    </row>
    <row r="17" spans="1:27" x14ac:dyDescent="0.55000000000000004">
      <c r="A17" s="3">
        <v>16</v>
      </c>
      <c r="B17" s="4">
        <v>0.95565355546034803</v>
      </c>
      <c r="C17" s="5">
        <v>1226.2759921454599</v>
      </c>
      <c r="D17" s="3">
        <v>0</v>
      </c>
      <c r="E17" s="3">
        <v>1</v>
      </c>
      <c r="F17" s="3">
        <v>36</v>
      </c>
      <c r="G17" s="3">
        <v>0</v>
      </c>
      <c r="H17" s="6">
        <v>9.0899999999999995E-2</v>
      </c>
      <c r="I17" s="4">
        <v>0.94868599567170897</v>
      </c>
      <c r="J17" s="5">
        <v>1133.75729209664</v>
      </c>
      <c r="K17" s="3">
        <v>0</v>
      </c>
      <c r="L17" s="3">
        <v>1</v>
      </c>
      <c r="M17" s="3">
        <v>8</v>
      </c>
      <c r="N17" s="3">
        <v>0</v>
      </c>
      <c r="O17" s="6">
        <v>7.8899999999999998E-2</v>
      </c>
      <c r="P17" s="6">
        <v>0.82035629223996998</v>
      </c>
      <c r="Q17" s="4">
        <v>0.70085312195613503</v>
      </c>
      <c r="R17" s="4" t="s">
        <v>14</v>
      </c>
      <c r="S17" s="3" t="s">
        <v>14</v>
      </c>
      <c r="T17" s="3" t="s">
        <v>14</v>
      </c>
      <c r="U17" s="3">
        <v>36</v>
      </c>
      <c r="V17" s="4">
        <v>0.601669297685823</v>
      </c>
      <c r="W17" s="5">
        <v>376.54317274863399</v>
      </c>
      <c r="X17" s="3">
        <v>0</v>
      </c>
      <c r="Y17" s="3">
        <v>1</v>
      </c>
      <c r="Z17" s="3">
        <v>8</v>
      </c>
      <c r="AA17" s="6">
        <v>0.81212378833811405</v>
      </c>
    </row>
    <row r="18" spans="1:27" x14ac:dyDescent="0.55000000000000004">
      <c r="A18" s="3">
        <v>17</v>
      </c>
      <c r="B18" s="4">
        <v>0.95761135719591695</v>
      </c>
      <c r="C18" s="5">
        <v>1247.87862684171</v>
      </c>
      <c r="D18" s="3">
        <v>0</v>
      </c>
      <c r="E18" s="3">
        <v>1</v>
      </c>
      <c r="F18" s="3">
        <v>39</v>
      </c>
      <c r="G18" s="3">
        <v>0</v>
      </c>
      <c r="H18" s="6">
        <v>9.0899999999999995E-2</v>
      </c>
      <c r="I18" s="4">
        <v>0.94973175227666695</v>
      </c>
      <c r="J18" s="5">
        <v>1133.4885468539801</v>
      </c>
      <c r="K18" s="3">
        <v>0</v>
      </c>
      <c r="L18" s="3">
        <v>1</v>
      </c>
      <c r="M18" s="3">
        <v>8</v>
      </c>
      <c r="N18" s="3">
        <v>0</v>
      </c>
      <c r="O18" s="6">
        <v>7.8899999999999998E-2</v>
      </c>
      <c r="P18" s="6">
        <v>0.81082749243128005</v>
      </c>
      <c r="Q18" s="4">
        <v>0.69757727652464496</v>
      </c>
      <c r="R18" s="4" t="s">
        <v>14</v>
      </c>
      <c r="S18" s="3" t="s">
        <v>14</v>
      </c>
      <c r="T18" s="3" t="s">
        <v>14</v>
      </c>
      <c r="U18" s="3">
        <v>39</v>
      </c>
      <c r="V18" s="4">
        <v>0.60339738234475104</v>
      </c>
      <c r="W18" s="5">
        <v>375.578847476671</v>
      </c>
      <c r="X18" s="3">
        <v>0</v>
      </c>
      <c r="Y18" s="3">
        <v>1</v>
      </c>
      <c r="Z18" s="3">
        <v>8</v>
      </c>
      <c r="AA18" s="6">
        <v>0.80300806808119196</v>
      </c>
    </row>
    <row r="19" spans="1:27" x14ac:dyDescent="0.55000000000000004">
      <c r="A19" s="3">
        <v>18</v>
      </c>
      <c r="B19" s="4">
        <v>0.95838509999670196</v>
      </c>
      <c r="C19" s="5">
        <v>1231.70243430403</v>
      </c>
      <c r="D19" s="3">
        <v>0</v>
      </c>
      <c r="E19" s="3">
        <v>1</v>
      </c>
      <c r="F19" s="3">
        <v>37</v>
      </c>
      <c r="G19" s="3">
        <v>0</v>
      </c>
      <c r="H19" s="6">
        <v>9.0899999999999995E-2</v>
      </c>
      <c r="I19" s="4">
        <v>0.95022016865853798</v>
      </c>
      <c r="J19" s="5">
        <v>1133.1537162105501</v>
      </c>
      <c r="K19" s="3">
        <v>0</v>
      </c>
      <c r="L19" s="3">
        <v>1</v>
      </c>
      <c r="M19" s="3">
        <v>8</v>
      </c>
      <c r="N19" s="3">
        <v>0</v>
      </c>
      <c r="O19" s="6">
        <v>9.2100000000000001E-2</v>
      </c>
      <c r="P19" s="6">
        <v>0.81313551822089003</v>
      </c>
      <c r="Q19" s="4">
        <v>0.69660527993022703</v>
      </c>
      <c r="R19" s="4" t="s">
        <v>14</v>
      </c>
      <c r="S19" s="3" t="s">
        <v>14</v>
      </c>
      <c r="T19" s="3" t="s">
        <v>14</v>
      </c>
      <c r="U19" s="3">
        <v>37</v>
      </c>
      <c r="V19" s="4">
        <v>0.60776782619391101</v>
      </c>
      <c r="W19" s="5">
        <v>377.00431501687598</v>
      </c>
      <c r="X19" s="3">
        <v>0</v>
      </c>
      <c r="Y19" s="3">
        <v>1</v>
      </c>
      <c r="Z19" s="3">
        <v>8</v>
      </c>
      <c r="AA19" s="6">
        <v>0.79799750098415601</v>
      </c>
    </row>
    <row r="20" spans="1:27" x14ac:dyDescent="0.55000000000000004">
      <c r="A20" s="3">
        <v>19</v>
      </c>
      <c r="B20" s="4">
        <v>0.95831705505268705</v>
      </c>
      <c r="C20" s="5">
        <v>1154.83660171714</v>
      </c>
      <c r="D20" s="3">
        <v>0</v>
      </c>
      <c r="E20" s="3">
        <v>1</v>
      </c>
      <c r="F20" s="3">
        <v>24</v>
      </c>
      <c r="G20" s="3">
        <v>0</v>
      </c>
      <c r="H20" s="6">
        <v>9.0899999999999995E-2</v>
      </c>
      <c r="I20" s="4">
        <v>0.95048628497537602</v>
      </c>
      <c r="J20" s="5">
        <v>1133.0229843909001</v>
      </c>
      <c r="K20" s="3">
        <v>0</v>
      </c>
      <c r="L20" s="3">
        <v>1</v>
      </c>
      <c r="M20" s="3">
        <v>8</v>
      </c>
      <c r="N20" s="3">
        <v>0</v>
      </c>
      <c r="O20" s="6">
        <v>7.8899999999999998E-2</v>
      </c>
      <c r="P20" s="6">
        <v>0.80774224109155202</v>
      </c>
      <c r="Q20" s="4">
        <v>0.70073257618903995</v>
      </c>
      <c r="R20" s="4" t="s">
        <v>14</v>
      </c>
      <c r="S20" s="3" t="s">
        <v>14</v>
      </c>
      <c r="T20" s="3" t="s">
        <v>14</v>
      </c>
      <c r="U20" s="3">
        <v>24</v>
      </c>
      <c r="V20" s="4">
        <v>0.60641339185009002</v>
      </c>
      <c r="W20" s="5">
        <v>377.23046370387402</v>
      </c>
      <c r="X20" s="3">
        <v>0</v>
      </c>
      <c r="Y20" s="3">
        <v>1</v>
      </c>
      <c r="Z20" s="3">
        <v>8</v>
      </c>
      <c r="AA20" s="6">
        <v>0.79528201286737199</v>
      </c>
    </row>
    <row r="21" spans="1:27" x14ac:dyDescent="0.55000000000000004">
      <c r="A21" s="3">
        <v>20</v>
      </c>
      <c r="B21" s="4">
        <v>0.95824925220489598</v>
      </c>
      <c r="C21" s="5">
        <v>1215.0905263572299</v>
      </c>
      <c r="D21" s="3">
        <v>0</v>
      </c>
      <c r="E21" s="3">
        <v>1</v>
      </c>
      <c r="F21" s="3">
        <v>35</v>
      </c>
      <c r="G21" s="3">
        <v>0</v>
      </c>
      <c r="H21" s="6">
        <v>9.0899999999999995E-2</v>
      </c>
      <c r="I21" s="4">
        <v>0.95016509226471901</v>
      </c>
      <c r="J21" s="5">
        <v>1133.22526064104</v>
      </c>
      <c r="K21" s="3">
        <v>0</v>
      </c>
      <c r="L21" s="3">
        <v>1</v>
      </c>
      <c r="M21" s="3">
        <v>8</v>
      </c>
      <c r="N21" s="3">
        <v>0</v>
      </c>
      <c r="O21" s="6">
        <v>7.8899999999999998E-2</v>
      </c>
      <c r="P21" s="6">
        <v>0.81145288629144097</v>
      </c>
      <c r="Q21" s="4">
        <v>0.68934613319011795</v>
      </c>
      <c r="R21" s="4" t="s">
        <v>14</v>
      </c>
      <c r="S21" s="3" t="s">
        <v>14</v>
      </c>
      <c r="T21" s="3" t="s">
        <v>14</v>
      </c>
      <c r="U21" s="3">
        <v>35</v>
      </c>
      <c r="V21" s="4">
        <v>0.60621419620479799</v>
      </c>
      <c r="W21" s="5">
        <v>376.44535988776698</v>
      </c>
      <c r="X21" s="3">
        <v>0</v>
      </c>
      <c r="Y21" s="3">
        <v>1</v>
      </c>
      <c r="Z21" s="3">
        <v>8</v>
      </c>
      <c r="AA21" s="6">
        <v>0.80072561643936802</v>
      </c>
    </row>
    <row r="22" spans="1:27" x14ac:dyDescent="0.55000000000000004">
      <c r="A22" s="3">
        <v>21</v>
      </c>
      <c r="B22" s="4">
        <v>0.95752400473216503</v>
      </c>
      <c r="C22" s="5">
        <v>1255.45325508527</v>
      </c>
      <c r="D22" s="3">
        <v>0</v>
      </c>
      <c r="E22" s="3">
        <v>1</v>
      </c>
      <c r="F22" s="3">
        <v>40</v>
      </c>
      <c r="G22" s="3">
        <v>0</v>
      </c>
      <c r="H22" s="6">
        <v>9.0899999999999995E-2</v>
      </c>
      <c r="I22" s="4">
        <v>0.94904600104547798</v>
      </c>
      <c r="J22" s="5">
        <v>1133.27914910862</v>
      </c>
      <c r="K22" s="3">
        <v>0</v>
      </c>
      <c r="L22" s="3">
        <v>1</v>
      </c>
      <c r="M22" s="3">
        <v>8</v>
      </c>
      <c r="N22" s="3">
        <v>0</v>
      </c>
      <c r="O22" s="6">
        <v>7.8899999999999998E-2</v>
      </c>
      <c r="P22" s="6">
        <v>0.80961966140700803</v>
      </c>
      <c r="Q22" s="4">
        <v>0.697864680879698</v>
      </c>
      <c r="R22" s="4" t="s">
        <v>14</v>
      </c>
      <c r="S22" s="3" t="s">
        <v>14</v>
      </c>
      <c r="T22" s="3" t="s">
        <v>14</v>
      </c>
      <c r="U22" s="3">
        <v>40</v>
      </c>
      <c r="V22" s="4">
        <v>0.603569706281472</v>
      </c>
      <c r="W22" s="5">
        <v>376.218920348491</v>
      </c>
      <c r="X22" s="3">
        <v>0</v>
      </c>
      <c r="Y22" s="3">
        <v>1</v>
      </c>
      <c r="Z22" s="3">
        <v>8</v>
      </c>
      <c r="AA22" s="6">
        <v>0.80064094453022605</v>
      </c>
    </row>
    <row r="23" spans="1:27" x14ac:dyDescent="0.55000000000000004">
      <c r="A23" s="3">
        <v>22</v>
      </c>
      <c r="B23" s="4">
        <v>0.95774962107899098</v>
      </c>
      <c r="C23" s="5">
        <v>1237.1141958115199</v>
      </c>
      <c r="D23" s="3">
        <v>0</v>
      </c>
      <c r="E23" s="3">
        <v>1</v>
      </c>
      <c r="F23" s="3">
        <v>38</v>
      </c>
      <c r="G23" s="3">
        <v>0</v>
      </c>
      <c r="H23" s="6">
        <v>9.0899999999999995E-2</v>
      </c>
      <c r="I23" s="4">
        <v>0.94962478582725596</v>
      </c>
      <c r="J23" s="5">
        <v>1133.36839729144</v>
      </c>
      <c r="K23" s="3">
        <v>0</v>
      </c>
      <c r="L23" s="3">
        <v>1</v>
      </c>
      <c r="M23" s="3">
        <v>8</v>
      </c>
      <c r="N23" s="3">
        <v>0</v>
      </c>
      <c r="O23" s="6">
        <v>9.2100000000000001E-2</v>
      </c>
      <c r="P23" s="6">
        <v>0.80619375304017105</v>
      </c>
      <c r="Q23" s="4">
        <v>0.70699778558167603</v>
      </c>
      <c r="R23" s="4" t="s">
        <v>14</v>
      </c>
      <c r="S23" s="3" t="s">
        <v>14</v>
      </c>
      <c r="T23" s="3" t="s">
        <v>14</v>
      </c>
      <c r="U23" s="3">
        <v>38</v>
      </c>
      <c r="V23" s="4">
        <v>0.60907128637573504</v>
      </c>
      <c r="W23" s="5">
        <v>376.47364444921101</v>
      </c>
      <c r="X23" s="3">
        <v>0</v>
      </c>
      <c r="Y23" s="3">
        <v>1</v>
      </c>
      <c r="Z23" s="3">
        <v>8</v>
      </c>
      <c r="AA23" s="6">
        <v>0.79667605751275805</v>
      </c>
    </row>
    <row r="24" spans="1:27" x14ac:dyDescent="0.55000000000000004">
      <c r="A24" s="3">
        <v>23</v>
      </c>
      <c r="B24" s="4">
        <v>0.95847245409015003</v>
      </c>
      <c r="C24" s="5">
        <v>1206.61499468337</v>
      </c>
      <c r="D24" s="3">
        <v>0</v>
      </c>
      <c r="E24" s="3">
        <v>1</v>
      </c>
      <c r="F24" s="3">
        <v>34</v>
      </c>
      <c r="G24" s="3">
        <v>0</v>
      </c>
      <c r="H24" s="6">
        <v>9.0899999999999995E-2</v>
      </c>
      <c r="I24" s="4">
        <v>0.95039155170898904</v>
      </c>
      <c r="J24" s="5">
        <v>1133.1104777011101</v>
      </c>
      <c r="K24" s="3">
        <v>0</v>
      </c>
      <c r="L24" s="3">
        <v>1</v>
      </c>
      <c r="M24" s="3">
        <v>8</v>
      </c>
      <c r="N24" s="3">
        <v>0</v>
      </c>
      <c r="O24" s="6">
        <v>7.8899999999999998E-2</v>
      </c>
      <c r="P24" s="6">
        <v>0.80852616894659102</v>
      </c>
      <c r="Q24" s="4">
        <v>0.69060970579382197</v>
      </c>
      <c r="R24" s="4" t="s">
        <v>14</v>
      </c>
      <c r="S24" s="3" t="s">
        <v>14</v>
      </c>
      <c r="T24" s="3" t="s">
        <v>14</v>
      </c>
      <c r="U24" s="3">
        <v>34</v>
      </c>
      <c r="V24" s="4">
        <v>0.60886966409881904</v>
      </c>
      <c r="W24" s="5">
        <v>376.33580655582</v>
      </c>
      <c r="X24" s="3">
        <v>0</v>
      </c>
      <c r="Y24" s="3">
        <v>1</v>
      </c>
      <c r="Z24" s="3">
        <v>8</v>
      </c>
      <c r="AA24" s="6">
        <v>0.79951416612653303</v>
      </c>
    </row>
    <row r="25" spans="1:27" x14ac:dyDescent="0.55000000000000004">
      <c r="A25" s="3">
        <v>24</v>
      </c>
      <c r="B25" s="4">
        <v>0.957038416328862</v>
      </c>
      <c r="C25" s="5">
        <v>1210.05421366988</v>
      </c>
      <c r="D25" s="3">
        <v>0</v>
      </c>
      <c r="E25" s="3">
        <v>1</v>
      </c>
      <c r="F25" s="3">
        <v>34</v>
      </c>
      <c r="G25" s="3">
        <v>0</v>
      </c>
      <c r="H25" s="6">
        <v>9.0899999999999995E-2</v>
      </c>
      <c r="I25" s="4">
        <v>0.94959573322787205</v>
      </c>
      <c r="J25" s="5">
        <v>1133.3327710225501</v>
      </c>
      <c r="K25" s="3">
        <v>0</v>
      </c>
      <c r="L25" s="3">
        <v>1</v>
      </c>
      <c r="M25" s="3">
        <v>8</v>
      </c>
      <c r="N25" s="3">
        <v>0</v>
      </c>
      <c r="O25" s="6">
        <v>7.8899999999999998E-2</v>
      </c>
      <c r="P25" s="6">
        <v>0.81772944782370804</v>
      </c>
      <c r="Q25" s="4">
        <v>0.69737958126869304</v>
      </c>
      <c r="R25" s="4" t="s">
        <v>14</v>
      </c>
      <c r="S25" s="3" t="s">
        <v>14</v>
      </c>
      <c r="T25" s="3" t="s">
        <v>14</v>
      </c>
      <c r="U25" s="3">
        <v>34</v>
      </c>
      <c r="V25" s="4">
        <v>0.60188161242801697</v>
      </c>
      <c r="W25" s="5">
        <v>376.7941125186</v>
      </c>
      <c r="X25" s="3">
        <v>0</v>
      </c>
      <c r="Y25" s="3">
        <v>1</v>
      </c>
      <c r="Z25" s="3">
        <v>8</v>
      </c>
      <c r="AA25" s="6">
        <v>0.803879003834576</v>
      </c>
    </row>
    <row r="26" spans="1:27" x14ac:dyDescent="0.55000000000000004">
      <c r="A26" s="3">
        <v>25</v>
      </c>
      <c r="B26" s="4">
        <v>0.95699727067041596</v>
      </c>
      <c r="C26" s="5">
        <v>1323.76324795541</v>
      </c>
      <c r="D26" s="3">
        <v>0</v>
      </c>
      <c r="E26" s="3">
        <v>1</v>
      </c>
      <c r="F26" s="3">
        <v>46</v>
      </c>
      <c r="G26" s="3">
        <v>0</v>
      </c>
      <c r="H26" s="6">
        <v>9.0899999999999995E-2</v>
      </c>
      <c r="I26" s="4">
        <v>0.94898364049731998</v>
      </c>
      <c r="J26" s="5">
        <v>1133.1615968164699</v>
      </c>
      <c r="K26" s="3">
        <v>0</v>
      </c>
      <c r="L26" s="3">
        <v>1</v>
      </c>
      <c r="M26" s="3">
        <v>8</v>
      </c>
      <c r="N26" s="3">
        <v>0</v>
      </c>
      <c r="O26" s="6">
        <v>9.2100000000000001E-2</v>
      </c>
      <c r="P26" s="6">
        <v>0.80872400170278402</v>
      </c>
      <c r="Q26" s="4">
        <v>0.69206556863797497</v>
      </c>
      <c r="R26" s="4" t="s">
        <v>14</v>
      </c>
      <c r="S26" s="3" t="s">
        <v>14</v>
      </c>
      <c r="T26" s="3" t="s">
        <v>14</v>
      </c>
      <c r="U26" s="3">
        <v>46</v>
      </c>
      <c r="V26" s="4">
        <v>0.60103653013988101</v>
      </c>
      <c r="W26" s="5">
        <v>377.24051332539699</v>
      </c>
      <c r="X26" s="3">
        <v>0</v>
      </c>
      <c r="Y26" s="3">
        <v>1</v>
      </c>
      <c r="Z26" s="3">
        <v>8</v>
      </c>
      <c r="AA26" s="6">
        <v>0.80243339768633704</v>
      </c>
    </row>
    <row r="28" spans="1:27" x14ac:dyDescent="0.55000000000000004">
      <c r="A28" s="3" t="s">
        <v>15</v>
      </c>
      <c r="B28" s="4">
        <f>AVERAGE(B$2:B$26)</f>
        <v>0.95767377056145053</v>
      </c>
      <c r="C28" s="5">
        <f>AVERAGE(C$2:C$26)</f>
        <v>1235.2849563526706</v>
      </c>
      <c r="D28" s="3"/>
      <c r="E28" s="3"/>
      <c r="F28" s="5">
        <f>AVERAGE(F$2:F$26)</f>
        <v>36.799999999999997</v>
      </c>
      <c r="G28" s="5">
        <f>AVERAGE(G$2:G$26)</f>
        <v>0</v>
      </c>
      <c r="H28" s="6">
        <f>AVERAGE(H$2:H$26)</f>
        <v>9.0899999999999995E-2</v>
      </c>
      <c r="I28" s="4">
        <f>AVERAGE(I$2:I$26)</f>
        <v>0.94980348373783985</v>
      </c>
      <c r="J28" s="5">
        <f>AVERAGE(J$2:J$26)</f>
        <v>1133.0838439738677</v>
      </c>
      <c r="K28" s="3"/>
      <c r="L28" s="3"/>
      <c r="M28" s="5">
        <f>AVERAGE(M$2:M$26)</f>
        <v>7.92</v>
      </c>
      <c r="N28" s="5">
        <f>AVERAGE(N$2:N$26)</f>
        <v>0</v>
      </c>
      <c r="O28" s="6">
        <f>AVERAGE(O$2:O$26)</f>
        <v>8.4707999999999992E-2</v>
      </c>
      <c r="P28" s="6">
        <f>AVERAGE(P$2:P$26)</f>
        <v>0.81171522523998585</v>
      </c>
      <c r="Q28" s="4">
        <f>AVERAGE(Q$2:Q$26)</f>
        <v>0.69763321450271643</v>
      </c>
      <c r="R28" s="4" t="s">
        <v>14</v>
      </c>
      <c r="S28" s="3"/>
      <c r="T28" s="3"/>
      <c r="U28" s="5">
        <f>AVERAGE(U$2:U$26)</f>
        <v>36.799999999999997</v>
      </c>
      <c r="V28" s="4">
        <f>AVERAGE(V$2:V$26)</f>
        <v>0.605567697131702</v>
      </c>
      <c r="W28" s="5">
        <f>AVERAGE(W$2:W$26)</f>
        <v>375.97675141439458</v>
      </c>
      <c r="X28" s="3"/>
      <c r="Y28" s="3"/>
      <c r="Z28" s="5">
        <f>AVERAGE(Z$2:Z$26)</f>
        <v>7.92</v>
      </c>
      <c r="AA28" s="6">
        <f>AVERAGE(AA$2:AA$26)</f>
        <v>0.80281816317819732</v>
      </c>
    </row>
    <row r="29" spans="1:27" x14ac:dyDescent="0.55000000000000004">
      <c r="A29" s="3" t="s">
        <v>16</v>
      </c>
      <c r="B29" s="4">
        <f>MEDIAN(B$2:B$26)</f>
        <v>0.95765768860794298</v>
      </c>
      <c r="C29" s="5">
        <f>MEDIAN(C$2:C$26)</f>
        <v>1229.8518651506799</v>
      </c>
      <c r="D29" s="3"/>
      <c r="E29" s="3"/>
      <c r="F29" s="7">
        <f>MEDIAN(F$2:F$26)</f>
        <v>37</v>
      </c>
      <c r="G29" s="7">
        <f>MEDIAN(G$2:G$26)</f>
        <v>0</v>
      </c>
      <c r="H29" s="6">
        <f>MEDIAN(H$2:H$26)</f>
        <v>9.0899999999999995E-2</v>
      </c>
      <c r="I29" s="4">
        <f>MEDIAN(I$2:I$26)</f>
        <v>0.94986104009632399</v>
      </c>
      <c r="J29" s="5">
        <f>MEDIAN(J$2:J$26)</f>
        <v>1133.22299488515</v>
      </c>
      <c r="K29" s="3"/>
      <c r="L29" s="3"/>
      <c r="M29" s="7">
        <f>MEDIAN(M$2:M$26)</f>
        <v>8</v>
      </c>
      <c r="N29" s="7">
        <f>MEDIAN(N$2:N$26)</f>
        <v>0</v>
      </c>
      <c r="O29" s="6">
        <f>MEDIAN(O$2:O$26)</f>
        <v>7.8899999999999998E-2</v>
      </c>
      <c r="P29" s="6">
        <f>MEDIAN(P$2:P$26)</f>
        <v>0.81157505727040602</v>
      </c>
      <c r="Q29" s="4">
        <f>MEDIAN(Q$2:Q$26)</f>
        <v>0.69785988740952598</v>
      </c>
      <c r="R29" s="4" t="s">
        <v>14</v>
      </c>
      <c r="S29" s="3"/>
      <c r="T29" s="3"/>
      <c r="U29" s="7">
        <f>MEDIAN(U$2:U$26)</f>
        <v>37</v>
      </c>
      <c r="V29" s="4">
        <f>MEDIAN(V$2:V$26)</f>
        <v>0.60637847001483403</v>
      </c>
      <c r="W29" s="5">
        <f>MEDIAN(W$2:W$26)</f>
        <v>376.468182361071</v>
      </c>
      <c r="X29" s="3"/>
      <c r="Y29" s="3"/>
      <c r="Z29" s="7">
        <f>MEDIAN(Z$2:Z$26)</f>
        <v>8</v>
      </c>
      <c r="AA29" s="6">
        <f>MEDIAN(AA$2:AA$26)</f>
        <v>0.80268179716731403</v>
      </c>
    </row>
    <row r="30" spans="1:27" x14ac:dyDescent="0.55000000000000004">
      <c r="A30" s="3" t="s">
        <v>17</v>
      </c>
      <c r="B30" s="4">
        <f>MAX(B2:B26)-MIN(B2:B26)</f>
        <v>3.2677033001299316E-3</v>
      </c>
      <c r="C30" s="5">
        <f>MAX(C2:C26)-MIN(C2:C26)</f>
        <v>197.89794244198015</v>
      </c>
      <c r="D30" s="3"/>
      <c r="E30" s="3"/>
      <c r="F30" s="7">
        <f>MAX(F2:F26)-MIN(F2:F26)</f>
        <v>24</v>
      </c>
      <c r="G30" s="5">
        <f>MAX(G2:G26)-MIN(G2:G26)</f>
        <v>0</v>
      </c>
      <c r="H30" s="6">
        <f>MAX(H2:H26)-MIN(H2:H26)</f>
        <v>0</v>
      </c>
      <c r="I30" s="4">
        <f>MAX(I2:I26)-MIN(I2:I26)</f>
        <v>2.2695656345280701E-3</v>
      </c>
      <c r="J30" s="5">
        <f>MAX(J2:J26)-MIN(J2:J26)</f>
        <v>2.9338787974800198</v>
      </c>
      <c r="K30" s="3"/>
      <c r="L30" s="3"/>
      <c r="M30" s="7">
        <f>MAX(M2:M26)-MIN(M2:M26)</f>
        <v>1</v>
      </c>
      <c r="N30" s="5">
        <f>MAX(N2:N26)-MIN(N2:N26)</f>
        <v>0</v>
      </c>
      <c r="O30" s="6">
        <f>MAX(O2:O26)-MIN(O2:O26)</f>
        <v>1.3200000000000003E-2</v>
      </c>
      <c r="P30" s="6">
        <f>MAX(P2:P26)-MIN(P2:P26)</f>
        <v>1.5329680772284027E-2</v>
      </c>
      <c r="Q30" s="4">
        <f>MAX(Q2:Q26)-MIN(Q2:Q26)</f>
        <v>2.6410083055762978E-2</v>
      </c>
      <c r="R30" s="4" t="s">
        <v>14</v>
      </c>
      <c r="S30" s="3"/>
      <c r="T30" s="3"/>
      <c r="U30" s="7">
        <f>MAX(U2:U26)-MIN(U2:U26)</f>
        <v>24</v>
      </c>
      <c r="V30" s="4">
        <f>MAX(V2:V26)-MIN(V2:V26)</f>
        <v>1.4539818281027017E-2</v>
      </c>
      <c r="W30" s="5">
        <f>MAX(W2:W26)-MIN(W2:W26)</f>
        <v>7.2717100643370145</v>
      </c>
      <c r="X30" s="3"/>
      <c r="Y30" s="3"/>
      <c r="Z30" s="7">
        <f>MAX(Z2:Z26)-MIN(Z2:Z26)</f>
        <v>1</v>
      </c>
      <c r="AA30" s="6">
        <f>MAX(AA2:AA26)-MIN(AA2:AA26)</f>
        <v>3.0292040950563925E-2</v>
      </c>
    </row>
    <row r="31" spans="1:27" x14ac:dyDescent="0.55000000000000004">
      <c r="F31" s="1"/>
      <c r="M31" s="1"/>
      <c r="U31" s="1"/>
      <c r="Z31" s="1"/>
    </row>
    <row r="32" spans="1:27" x14ac:dyDescent="0.55000000000000004">
      <c r="F32" s="1"/>
      <c r="M32" s="1"/>
      <c r="U32" s="1"/>
      <c r="Z32" s="1"/>
    </row>
    <row r="33" spans="6:26" x14ac:dyDescent="0.55000000000000004">
      <c r="F33" s="1"/>
      <c r="M33" s="1"/>
      <c r="U33" s="1"/>
      <c r="Z33" s="1"/>
    </row>
    <row r="34" spans="6:26" x14ac:dyDescent="0.55000000000000004">
      <c r="F34" s="1"/>
      <c r="M34" s="1"/>
      <c r="U34" s="1"/>
      <c r="Z34" s="1"/>
    </row>
    <row r="35" spans="6:26" x14ac:dyDescent="0.55000000000000004">
      <c r="F35" s="1"/>
      <c r="M35" s="1"/>
      <c r="U35" s="1"/>
      <c r="Z35" s="1"/>
    </row>
    <row r="36" spans="6:26" x14ac:dyDescent="0.55000000000000004">
      <c r="F36" s="1"/>
      <c r="M36" s="1"/>
      <c r="U36" s="1"/>
      <c r="Z36" s="1"/>
    </row>
    <row r="37" spans="6:26" x14ac:dyDescent="0.55000000000000004">
      <c r="F37" s="1"/>
      <c r="M37" s="1"/>
      <c r="U37" s="1"/>
      <c r="Z37" s="1"/>
    </row>
    <row r="38" spans="6:26" x14ac:dyDescent="0.55000000000000004">
      <c r="F38" s="1"/>
      <c r="M38" s="1"/>
      <c r="U38" s="1"/>
      <c r="Z38" s="1"/>
    </row>
    <row r="39" spans="6:26" x14ac:dyDescent="0.55000000000000004">
      <c r="F39" s="1"/>
      <c r="M39" s="1"/>
      <c r="U39" s="1"/>
      <c r="Z39" s="1"/>
    </row>
    <row r="40" spans="6:26" x14ac:dyDescent="0.55000000000000004">
      <c r="F40" s="1"/>
      <c r="M40" s="1"/>
      <c r="U40" s="1"/>
      <c r="Z40" s="1"/>
    </row>
    <row r="41" spans="6:26" x14ac:dyDescent="0.55000000000000004">
      <c r="F41" s="1"/>
      <c r="M41" s="1"/>
      <c r="U41" s="1"/>
      <c r="Z41" s="1"/>
    </row>
    <row r="42" spans="6:26" x14ac:dyDescent="0.55000000000000004">
      <c r="F42" s="1"/>
      <c r="M42" s="1"/>
      <c r="U42" s="1"/>
      <c r="Z42" s="1"/>
    </row>
    <row r="43" spans="6:26" x14ac:dyDescent="0.55000000000000004">
      <c r="F43" s="1"/>
      <c r="M43" s="1"/>
      <c r="U43" s="1"/>
      <c r="Z43" s="1"/>
    </row>
    <row r="44" spans="6:26" x14ac:dyDescent="0.55000000000000004">
      <c r="F44" s="1"/>
      <c r="M44" s="1"/>
      <c r="U44" s="1"/>
      <c r="Z44" s="1"/>
    </row>
    <row r="45" spans="6:26" x14ac:dyDescent="0.55000000000000004">
      <c r="F45" s="1"/>
      <c r="M45" s="1"/>
      <c r="U45" s="1"/>
      <c r="Z45" s="1"/>
    </row>
    <row r="46" spans="6:26" x14ac:dyDescent="0.55000000000000004">
      <c r="F46" s="1"/>
      <c r="M46" s="1"/>
      <c r="U46" s="1"/>
      <c r="Z46" s="1"/>
    </row>
    <row r="47" spans="6:26" x14ac:dyDescent="0.55000000000000004">
      <c r="F47" s="1"/>
      <c r="M47" s="1"/>
      <c r="U47" s="1"/>
      <c r="Z47" s="1"/>
    </row>
    <row r="48" spans="6:26" x14ac:dyDescent="0.55000000000000004">
      <c r="F48" s="1"/>
      <c r="M48" s="1"/>
      <c r="U48" s="1"/>
      <c r="Z48" s="1"/>
    </row>
    <row r="49" spans="6:26" x14ac:dyDescent="0.55000000000000004">
      <c r="F49" s="1"/>
      <c r="M49" s="1"/>
      <c r="U49" s="1"/>
      <c r="Z49" s="1"/>
    </row>
    <row r="50" spans="6:26" x14ac:dyDescent="0.55000000000000004">
      <c r="F50" s="1"/>
      <c r="M50" s="1"/>
      <c r="U50" s="1"/>
      <c r="Z50" s="1"/>
    </row>
    <row r="51" spans="6:26" x14ac:dyDescent="0.55000000000000004">
      <c r="F51" s="1"/>
      <c r="M51" s="1"/>
      <c r="U51" s="1"/>
      <c r="Z51" s="1"/>
    </row>
    <row r="52" spans="6:26" x14ac:dyDescent="0.55000000000000004">
      <c r="F52" s="1"/>
      <c r="M52" s="1"/>
      <c r="U52" s="1"/>
      <c r="Z52" s="1"/>
    </row>
    <row r="53" spans="6:26" x14ac:dyDescent="0.55000000000000004">
      <c r="F53" s="1"/>
      <c r="M53" s="1"/>
      <c r="U53" s="1"/>
      <c r="Z53" s="1"/>
    </row>
    <row r="54" spans="6:26" x14ac:dyDescent="0.55000000000000004">
      <c r="F54" s="1"/>
      <c r="M54" s="1"/>
      <c r="U54" s="1"/>
      <c r="Z54" s="1"/>
    </row>
    <row r="55" spans="6:26" x14ac:dyDescent="0.55000000000000004">
      <c r="F55" s="1"/>
      <c r="M55" s="1"/>
      <c r="U55" s="1"/>
      <c r="Z55" s="1"/>
    </row>
  </sheetData>
  <sortState xmlns:xlrd2="http://schemas.microsoft.com/office/spreadsheetml/2017/richdata2" ref="F31:F55">
    <sortCondition ref="F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805-737B-46E5-BD01-695322CEB225}">
  <dimension ref="A1:AA55"/>
  <sheetViews>
    <sheetView workbookViewId="0">
      <selection activeCell="C34" sqref="C34"/>
    </sheetView>
  </sheetViews>
  <sheetFormatPr defaultRowHeight="14.4" x14ac:dyDescent="0.55000000000000004"/>
  <cols>
    <col min="1" max="1" width="6.68359375" bestFit="1" customWidth="1"/>
    <col min="2" max="2" width="10.26171875" style="1" bestFit="1" customWidth="1"/>
    <col min="3" max="3" width="10.3125" style="2" bestFit="1" customWidth="1"/>
    <col min="4" max="4" width="8.578125" bestFit="1" customWidth="1"/>
    <col min="5" max="5" width="5.15625" bestFit="1" customWidth="1"/>
    <col min="6" max="6" width="9.7890625" bestFit="1" customWidth="1"/>
    <col min="7" max="7" width="12.20703125" bestFit="1" customWidth="1"/>
    <col min="8" max="8" width="10.578125" bestFit="1" customWidth="1"/>
    <col min="9" max="9" width="9.41796875" style="1" bestFit="1" customWidth="1"/>
    <col min="10" max="10" width="9.47265625" style="2" bestFit="1" customWidth="1"/>
    <col min="11" max="11" width="8.578125" bestFit="1" customWidth="1"/>
    <col min="12" max="12" width="5.15625" bestFit="1" customWidth="1"/>
    <col min="13" max="13" width="9.7890625" bestFit="1" customWidth="1"/>
    <col min="14" max="14" width="11.3671875" bestFit="1" customWidth="1"/>
    <col min="15" max="15" width="9.734375" bestFit="1" customWidth="1"/>
    <col min="16" max="16" width="11.7890625" style="1" bestFit="1" customWidth="1"/>
    <col min="17" max="17" width="14.578125" style="1" bestFit="1" customWidth="1"/>
    <col min="18" max="18" width="4.15625" style="1" bestFit="1" customWidth="1"/>
    <col min="19" max="19" width="8.578125" bestFit="1" customWidth="1"/>
    <col min="20" max="20" width="5.15625" bestFit="1" customWidth="1"/>
    <col min="21" max="21" width="9.7890625" bestFit="1" customWidth="1"/>
    <col min="22" max="22" width="13.734375" style="1" bestFit="1" customWidth="1"/>
    <col min="23" max="23" width="4.15625" style="2" bestFit="1" customWidth="1"/>
    <col min="24" max="24" width="8.578125" bestFit="1" customWidth="1"/>
    <col min="25" max="25" width="5.15625" bestFit="1" customWidth="1"/>
    <col min="26" max="26" width="9.7890625" bestFit="1" customWidth="1"/>
    <col min="27" max="27" width="16.1015625" style="1" bestFit="1" customWidth="1"/>
  </cols>
  <sheetData>
    <row r="1" spans="1:27" x14ac:dyDescent="0.55000000000000004">
      <c r="A1" s="3"/>
      <c r="B1" s="4" t="s">
        <v>0</v>
      </c>
      <c r="C1" s="5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1</v>
      </c>
      <c r="K1" s="3" t="s">
        <v>2</v>
      </c>
      <c r="L1" s="3" t="s">
        <v>3</v>
      </c>
      <c r="M1" s="3" t="s">
        <v>4</v>
      </c>
      <c r="N1" s="3" t="s">
        <v>8</v>
      </c>
      <c r="O1" s="3" t="s">
        <v>9</v>
      </c>
      <c r="P1" s="4" t="s">
        <v>10</v>
      </c>
      <c r="Q1" s="4" t="s">
        <v>11</v>
      </c>
      <c r="R1" s="4" t="s">
        <v>1</v>
      </c>
      <c r="S1" s="3" t="s">
        <v>2</v>
      </c>
      <c r="T1" s="3" t="s">
        <v>3</v>
      </c>
      <c r="U1" s="3" t="s">
        <v>4</v>
      </c>
      <c r="V1" s="4" t="s">
        <v>12</v>
      </c>
      <c r="W1" s="5" t="s">
        <v>1</v>
      </c>
      <c r="X1" s="3" t="s">
        <v>2</v>
      </c>
      <c r="Y1" s="3" t="s">
        <v>3</v>
      </c>
      <c r="Z1" s="3" t="s">
        <v>4</v>
      </c>
      <c r="AA1" s="4" t="s">
        <v>13</v>
      </c>
    </row>
    <row r="2" spans="1:27" x14ac:dyDescent="0.55000000000000004">
      <c r="A2" s="3">
        <v>1</v>
      </c>
      <c r="B2" s="4">
        <v>0.95528157894736798</v>
      </c>
      <c r="C2" s="5">
        <v>2519.0107943315702</v>
      </c>
      <c r="D2" s="3">
        <v>0</v>
      </c>
      <c r="E2" s="3">
        <v>1</v>
      </c>
      <c r="F2" s="3">
        <v>54</v>
      </c>
      <c r="G2" s="3">
        <v>0</v>
      </c>
      <c r="H2" s="3">
        <v>9.3799999999999994E-2</v>
      </c>
      <c r="I2" s="4">
        <v>0.94521052631578995</v>
      </c>
      <c r="J2" s="5">
        <v>2187.4069985451802</v>
      </c>
      <c r="K2" s="3">
        <v>0</v>
      </c>
      <c r="L2" s="3">
        <v>1</v>
      </c>
      <c r="M2" s="3">
        <v>8</v>
      </c>
      <c r="N2" s="3">
        <v>0</v>
      </c>
      <c r="O2" s="3">
        <v>9.2100000000000001E-2</v>
      </c>
      <c r="P2" s="6">
        <v>0.83789327575939498</v>
      </c>
      <c r="Q2" s="4">
        <v>0.64419999999999999</v>
      </c>
      <c r="R2" s="4" t="s">
        <v>14</v>
      </c>
      <c r="S2" s="3" t="s">
        <v>14</v>
      </c>
      <c r="T2" s="3" t="s">
        <v>14</v>
      </c>
      <c r="U2" s="3">
        <v>54</v>
      </c>
      <c r="V2" s="4">
        <v>0.61619999999999997</v>
      </c>
      <c r="W2" s="5">
        <v>628.55617110615106</v>
      </c>
      <c r="X2" s="3">
        <v>0</v>
      </c>
      <c r="Y2" s="3">
        <v>1</v>
      </c>
      <c r="Z2" s="3">
        <v>8</v>
      </c>
      <c r="AA2" s="6">
        <v>0.81835245797115896</v>
      </c>
    </row>
    <row r="3" spans="1:27" x14ac:dyDescent="0.55000000000000004">
      <c r="A3" s="3">
        <v>2</v>
      </c>
      <c r="B3" s="4">
        <v>0.95725263157894702</v>
      </c>
      <c r="C3" s="5">
        <v>2317.4602472630099</v>
      </c>
      <c r="D3" s="3">
        <v>0</v>
      </c>
      <c r="E3" s="3">
        <v>1</v>
      </c>
      <c r="F3" s="3">
        <v>42</v>
      </c>
      <c r="G3" s="3">
        <v>0</v>
      </c>
      <c r="H3" s="3">
        <v>9.3799999999999994E-2</v>
      </c>
      <c r="I3" s="4">
        <v>0.94851710526315802</v>
      </c>
      <c r="J3" s="5">
        <v>2184.4984205954402</v>
      </c>
      <c r="K3" s="3">
        <v>0</v>
      </c>
      <c r="L3" s="3">
        <v>1</v>
      </c>
      <c r="M3" s="3">
        <v>9</v>
      </c>
      <c r="N3" s="3">
        <v>0</v>
      </c>
      <c r="O3" s="3">
        <v>9.2100000000000001E-2</v>
      </c>
      <c r="P3" s="6">
        <v>0.84462730155330701</v>
      </c>
      <c r="Q3" s="4">
        <v>0.63936842105263203</v>
      </c>
      <c r="R3" s="4" t="s">
        <v>14</v>
      </c>
      <c r="S3" s="3" t="s">
        <v>14</v>
      </c>
      <c r="T3" s="3" t="s">
        <v>14</v>
      </c>
      <c r="U3" s="3">
        <v>42</v>
      </c>
      <c r="V3" s="4">
        <v>0.603084210526316</v>
      </c>
      <c r="W3" s="5">
        <v>644.26770302828402</v>
      </c>
      <c r="X3" s="3">
        <v>0</v>
      </c>
      <c r="Y3" s="3">
        <v>1</v>
      </c>
      <c r="Z3" s="3">
        <v>9</v>
      </c>
      <c r="AA3" s="6">
        <v>0.82359915754160695</v>
      </c>
    </row>
    <row r="4" spans="1:27" x14ac:dyDescent="0.55000000000000004">
      <c r="A4" s="3">
        <v>3</v>
      </c>
      <c r="B4" s="4">
        <v>0.95713223684210502</v>
      </c>
      <c r="C4" s="5">
        <v>2467.3818951584599</v>
      </c>
      <c r="D4" s="3">
        <v>0</v>
      </c>
      <c r="E4" s="3">
        <v>1</v>
      </c>
      <c r="F4" s="3">
        <v>52</v>
      </c>
      <c r="G4" s="3">
        <v>0</v>
      </c>
      <c r="H4" s="3">
        <v>9.3799999999999994E-2</v>
      </c>
      <c r="I4" s="4">
        <v>0.94778355263157898</v>
      </c>
      <c r="J4" s="5">
        <v>2185.4167369536599</v>
      </c>
      <c r="K4" s="3">
        <v>0</v>
      </c>
      <c r="L4" s="3">
        <v>1</v>
      </c>
      <c r="M4" s="3">
        <v>9</v>
      </c>
      <c r="N4" s="3">
        <v>0</v>
      </c>
      <c r="O4" s="3">
        <v>9.2100000000000001E-2</v>
      </c>
      <c r="P4" s="6">
        <v>0.83189972220969799</v>
      </c>
      <c r="Q4" s="4">
        <v>0.64900000000000002</v>
      </c>
      <c r="R4" s="4" t="s">
        <v>14</v>
      </c>
      <c r="S4" s="3" t="s">
        <v>14</v>
      </c>
      <c r="T4" s="3" t="s">
        <v>14</v>
      </c>
      <c r="U4" s="3">
        <v>52</v>
      </c>
      <c r="V4" s="4">
        <v>0.60161052631578904</v>
      </c>
      <c r="W4" s="5">
        <v>641.64300259509798</v>
      </c>
      <c r="X4" s="3">
        <v>0</v>
      </c>
      <c r="Y4" s="3">
        <v>1</v>
      </c>
      <c r="Z4" s="3">
        <v>9</v>
      </c>
      <c r="AA4" s="6">
        <v>0.80386544727782505</v>
      </c>
    </row>
    <row r="5" spans="1:27" x14ac:dyDescent="0.55000000000000004">
      <c r="A5" s="3">
        <v>4</v>
      </c>
      <c r="B5" s="4">
        <v>0.95885526315789504</v>
      </c>
      <c r="C5" s="5">
        <v>2388.81040680349</v>
      </c>
      <c r="D5" s="3">
        <v>0</v>
      </c>
      <c r="E5" s="3">
        <v>1</v>
      </c>
      <c r="F5" s="3">
        <v>48</v>
      </c>
      <c r="G5" s="3">
        <v>0</v>
      </c>
      <c r="H5" s="6">
        <v>9.3799999999999994E-2</v>
      </c>
      <c r="I5" s="4">
        <v>0.94778157894736803</v>
      </c>
      <c r="J5" s="5">
        <v>2181.4564971212699</v>
      </c>
      <c r="K5" s="3">
        <v>0</v>
      </c>
      <c r="L5" s="3">
        <v>1</v>
      </c>
      <c r="M5" s="3">
        <v>8</v>
      </c>
      <c r="N5" s="3">
        <v>0</v>
      </c>
      <c r="O5" s="6">
        <v>9.2100000000000001E-2</v>
      </c>
      <c r="P5" s="6">
        <v>0.83124976196198397</v>
      </c>
      <c r="Q5" s="4">
        <v>0.61588421052631603</v>
      </c>
      <c r="R5" s="4" t="s">
        <v>14</v>
      </c>
      <c r="S5" s="3" t="s">
        <v>14</v>
      </c>
      <c r="T5" s="3" t="s">
        <v>14</v>
      </c>
      <c r="U5" s="3">
        <v>48</v>
      </c>
      <c r="V5" s="4">
        <v>0.580452631578947</v>
      </c>
      <c r="W5" s="5">
        <v>640.48524162355102</v>
      </c>
      <c r="X5" s="3">
        <v>0</v>
      </c>
      <c r="Y5" s="3">
        <v>1</v>
      </c>
      <c r="Z5" s="3">
        <v>8</v>
      </c>
      <c r="AA5" s="6">
        <v>0.81036281187512804</v>
      </c>
    </row>
    <row r="6" spans="1:27" x14ac:dyDescent="0.55000000000000004">
      <c r="A6" s="3">
        <v>5</v>
      </c>
      <c r="B6" s="4">
        <v>0.95609078947368398</v>
      </c>
      <c r="C6" s="5">
        <v>2342.9061439930401</v>
      </c>
      <c r="D6" s="3">
        <v>0</v>
      </c>
      <c r="E6" s="3">
        <v>1</v>
      </c>
      <c r="F6" s="3">
        <v>44</v>
      </c>
      <c r="G6" s="3">
        <v>0</v>
      </c>
      <c r="H6" s="6">
        <v>9.3799999999999994E-2</v>
      </c>
      <c r="I6" s="4">
        <v>0.94684605263157895</v>
      </c>
      <c r="J6" s="5">
        <v>2182.5856048870801</v>
      </c>
      <c r="K6" s="3">
        <v>0</v>
      </c>
      <c r="L6" s="3">
        <v>1</v>
      </c>
      <c r="M6" s="3">
        <v>8</v>
      </c>
      <c r="N6" s="3">
        <v>0</v>
      </c>
      <c r="O6" s="6">
        <v>9.2100000000000001E-2</v>
      </c>
      <c r="P6" s="6">
        <v>0.849869733419226</v>
      </c>
      <c r="Q6" s="4">
        <v>0.65601052631578904</v>
      </c>
      <c r="R6" s="4" t="s">
        <v>14</v>
      </c>
      <c r="S6" s="3" t="s">
        <v>14</v>
      </c>
      <c r="T6" s="3" t="s">
        <v>14</v>
      </c>
      <c r="U6" s="3">
        <v>44</v>
      </c>
      <c r="V6" s="4">
        <v>0.616578947368421</v>
      </c>
      <c r="W6" s="5">
        <v>632.04019947307199</v>
      </c>
      <c r="X6" s="3">
        <v>0</v>
      </c>
      <c r="Y6" s="3">
        <v>1</v>
      </c>
      <c r="Z6" s="3">
        <v>8</v>
      </c>
      <c r="AA6" s="6">
        <v>0.80857551827515906</v>
      </c>
    </row>
    <row r="7" spans="1:27" x14ac:dyDescent="0.55000000000000004">
      <c r="A7" s="3">
        <v>6</v>
      </c>
      <c r="B7" s="4">
        <v>0.95523815789473698</v>
      </c>
      <c r="C7" s="5">
        <v>2311.0402319568602</v>
      </c>
      <c r="D7" s="3">
        <v>0</v>
      </c>
      <c r="E7" s="3">
        <v>1</v>
      </c>
      <c r="F7" s="3">
        <v>41</v>
      </c>
      <c r="G7" s="3">
        <v>0</v>
      </c>
      <c r="H7" s="6">
        <v>9.3799999999999994E-2</v>
      </c>
      <c r="I7" s="4">
        <v>0.94718289473684203</v>
      </c>
      <c r="J7" s="5">
        <v>2182.0143660036701</v>
      </c>
      <c r="K7" s="3">
        <v>0</v>
      </c>
      <c r="L7" s="3">
        <v>1</v>
      </c>
      <c r="M7" s="3">
        <v>8</v>
      </c>
      <c r="N7" s="3">
        <v>0</v>
      </c>
      <c r="O7" s="6">
        <v>9.2100000000000001E-2</v>
      </c>
      <c r="P7" s="6">
        <v>0.84435544870481505</v>
      </c>
      <c r="Q7" s="4">
        <v>0.62833684210526297</v>
      </c>
      <c r="R7" s="4" t="s">
        <v>14</v>
      </c>
      <c r="S7" s="3" t="s">
        <v>14</v>
      </c>
      <c r="T7" s="3" t="s">
        <v>14</v>
      </c>
      <c r="U7" s="3">
        <v>41</v>
      </c>
      <c r="V7" s="4">
        <v>0.59140000000000004</v>
      </c>
      <c r="W7" s="5">
        <v>636.66777756567603</v>
      </c>
      <c r="X7" s="3">
        <v>0</v>
      </c>
      <c r="Y7" s="3">
        <v>1</v>
      </c>
      <c r="Z7" s="3">
        <v>8</v>
      </c>
      <c r="AA7" s="6">
        <v>0.82459798954201502</v>
      </c>
    </row>
    <row r="8" spans="1:27" x14ac:dyDescent="0.55000000000000004">
      <c r="A8" s="3">
        <v>7</v>
      </c>
      <c r="B8" s="4">
        <v>0.95568815789473704</v>
      </c>
      <c r="C8" s="5">
        <v>2291.4421919453398</v>
      </c>
      <c r="D8" s="3">
        <v>0</v>
      </c>
      <c r="E8" s="3">
        <v>1</v>
      </c>
      <c r="F8" s="3">
        <v>39</v>
      </c>
      <c r="G8" s="3">
        <v>0</v>
      </c>
      <c r="H8" s="6">
        <v>9.3799999999999994E-2</v>
      </c>
      <c r="I8" s="4">
        <v>0.945476315789474</v>
      </c>
      <c r="J8" s="5">
        <v>2186.5326634491398</v>
      </c>
      <c r="K8" s="3">
        <v>0</v>
      </c>
      <c r="L8" s="3">
        <v>1</v>
      </c>
      <c r="M8" s="3">
        <v>7</v>
      </c>
      <c r="N8" s="3">
        <v>0</v>
      </c>
      <c r="O8" s="6">
        <v>9.2100000000000001E-2</v>
      </c>
      <c r="P8" s="6">
        <v>0.83454937381281902</v>
      </c>
      <c r="Q8" s="4">
        <v>0.66311578947368399</v>
      </c>
      <c r="R8" s="4" t="s">
        <v>14</v>
      </c>
      <c r="S8" s="3" t="s">
        <v>14</v>
      </c>
      <c r="T8" s="3" t="s">
        <v>14</v>
      </c>
      <c r="U8" s="3">
        <v>39</v>
      </c>
      <c r="V8" s="4">
        <v>0.63802105263157904</v>
      </c>
      <c r="W8" s="5">
        <v>619.60606136440595</v>
      </c>
      <c r="X8" s="3">
        <v>0</v>
      </c>
      <c r="Y8" s="3">
        <v>1</v>
      </c>
      <c r="Z8" s="3">
        <v>7</v>
      </c>
      <c r="AA8" s="6">
        <v>0.80831175502007901</v>
      </c>
    </row>
    <row r="9" spans="1:27" x14ac:dyDescent="0.55000000000000004">
      <c r="A9" s="3">
        <v>8</v>
      </c>
      <c r="B9" s="4">
        <v>0.95890526315789504</v>
      </c>
      <c r="C9" s="5">
        <v>2466.6202673018602</v>
      </c>
      <c r="D9" s="3">
        <v>0</v>
      </c>
      <c r="E9" s="3">
        <v>1</v>
      </c>
      <c r="F9" s="3">
        <v>52</v>
      </c>
      <c r="G9" s="3">
        <v>0</v>
      </c>
      <c r="H9" s="6">
        <v>9.3799999999999994E-2</v>
      </c>
      <c r="I9" s="4">
        <v>0.94890657894736796</v>
      </c>
      <c r="J9" s="5">
        <v>2183.8450972893802</v>
      </c>
      <c r="K9" s="3">
        <v>0</v>
      </c>
      <c r="L9" s="3">
        <v>1</v>
      </c>
      <c r="M9" s="3">
        <v>8</v>
      </c>
      <c r="N9" s="3">
        <v>0</v>
      </c>
      <c r="O9" s="6">
        <v>9.2100000000000001E-2</v>
      </c>
      <c r="P9" s="6">
        <v>0.83416160581166399</v>
      </c>
      <c r="Q9" s="4">
        <v>0.64347368421052598</v>
      </c>
      <c r="R9" s="4" t="s">
        <v>14</v>
      </c>
      <c r="S9" s="3" t="s">
        <v>14</v>
      </c>
      <c r="T9" s="3" t="s">
        <v>14</v>
      </c>
      <c r="U9" s="3">
        <v>52</v>
      </c>
      <c r="V9" s="4">
        <v>0.61127368421052597</v>
      </c>
      <c r="W9" s="5">
        <v>633.12411473210602</v>
      </c>
      <c r="X9" s="3">
        <v>0</v>
      </c>
      <c r="Y9" s="3">
        <v>1</v>
      </c>
      <c r="Z9" s="3">
        <v>8</v>
      </c>
      <c r="AA9" s="6">
        <v>0.81526895366090801</v>
      </c>
    </row>
    <row r="10" spans="1:27" x14ac:dyDescent="0.55000000000000004">
      <c r="A10" s="3">
        <v>9</v>
      </c>
      <c r="B10" s="4">
        <v>0.95578026315789499</v>
      </c>
      <c r="C10" s="5">
        <v>2333.5232531891302</v>
      </c>
      <c r="D10" s="3">
        <v>0</v>
      </c>
      <c r="E10" s="3">
        <v>1</v>
      </c>
      <c r="F10" s="3">
        <v>43</v>
      </c>
      <c r="G10" s="3">
        <v>0</v>
      </c>
      <c r="H10" s="6">
        <v>9.3799999999999994E-2</v>
      </c>
      <c r="I10" s="4">
        <v>0.94695394736842098</v>
      </c>
      <c r="J10" s="5">
        <v>2186.4622114809099</v>
      </c>
      <c r="K10" s="3">
        <v>0</v>
      </c>
      <c r="L10" s="3">
        <v>1</v>
      </c>
      <c r="M10" s="3">
        <v>9</v>
      </c>
      <c r="N10" s="3">
        <v>0</v>
      </c>
      <c r="O10" s="6">
        <v>9.2100000000000001E-2</v>
      </c>
      <c r="P10" s="6">
        <v>0.84644632186981805</v>
      </c>
      <c r="Q10" s="4">
        <v>0.61153684210526305</v>
      </c>
      <c r="R10" s="4" t="s">
        <v>14</v>
      </c>
      <c r="S10" s="3" t="s">
        <v>14</v>
      </c>
      <c r="T10" s="3" t="s">
        <v>14</v>
      </c>
      <c r="U10" s="3">
        <v>43</v>
      </c>
      <c r="V10" s="4">
        <v>0.59576842105263195</v>
      </c>
      <c r="W10" s="5">
        <v>641.97731200707403</v>
      </c>
      <c r="X10" s="3">
        <v>0</v>
      </c>
      <c r="Y10" s="3">
        <v>1</v>
      </c>
      <c r="Z10" s="3">
        <v>9</v>
      </c>
      <c r="AA10" s="6">
        <v>0.82720694128008998</v>
      </c>
    </row>
    <row r="11" spans="1:27" x14ac:dyDescent="0.55000000000000004">
      <c r="A11" s="3">
        <v>10</v>
      </c>
      <c r="B11" s="4">
        <v>0.95993552631578904</v>
      </c>
      <c r="C11" s="5">
        <v>2337.84104823282</v>
      </c>
      <c r="D11" s="3">
        <v>0</v>
      </c>
      <c r="E11" s="3">
        <v>1</v>
      </c>
      <c r="F11" s="3">
        <v>44</v>
      </c>
      <c r="G11" s="3">
        <v>0</v>
      </c>
      <c r="H11" s="6">
        <v>9.3799999999999994E-2</v>
      </c>
      <c r="I11" s="4">
        <v>0.95110789473684199</v>
      </c>
      <c r="J11" s="5">
        <v>2181.7325090553099</v>
      </c>
      <c r="K11" s="3">
        <v>0</v>
      </c>
      <c r="L11" s="3">
        <v>1</v>
      </c>
      <c r="M11" s="3">
        <v>8</v>
      </c>
      <c r="N11" s="3">
        <v>0</v>
      </c>
      <c r="O11" s="6">
        <v>9.2100000000000001E-2</v>
      </c>
      <c r="P11" s="6">
        <v>0.83108393813010395</v>
      </c>
      <c r="Q11" s="4">
        <v>0.64232631578947397</v>
      </c>
      <c r="R11" s="4" t="s">
        <v>14</v>
      </c>
      <c r="S11" s="3" t="s">
        <v>14</v>
      </c>
      <c r="T11" s="3" t="s">
        <v>14</v>
      </c>
      <c r="U11" s="3">
        <v>44</v>
      </c>
      <c r="V11" s="4">
        <v>0.59740000000000004</v>
      </c>
      <c r="W11" s="5">
        <v>635.78875746372398</v>
      </c>
      <c r="X11" s="3">
        <v>0</v>
      </c>
      <c r="Y11" s="3">
        <v>1</v>
      </c>
      <c r="Z11" s="3">
        <v>8</v>
      </c>
      <c r="AA11" s="6">
        <v>0.79970330714294502</v>
      </c>
    </row>
    <row r="12" spans="1:27" x14ac:dyDescent="0.55000000000000004">
      <c r="A12" s="3">
        <v>11</v>
      </c>
      <c r="B12" s="4">
        <v>0.95970394736842102</v>
      </c>
      <c r="C12" s="5">
        <v>2408.46957852785</v>
      </c>
      <c r="D12" s="3">
        <v>0</v>
      </c>
      <c r="E12" s="3">
        <v>1</v>
      </c>
      <c r="F12" s="3">
        <v>49</v>
      </c>
      <c r="G12" s="3">
        <v>0</v>
      </c>
      <c r="H12" s="6">
        <v>9.3799999999999994E-2</v>
      </c>
      <c r="I12" s="4">
        <v>0.94968289473684198</v>
      </c>
      <c r="J12" s="5">
        <v>2185.74004085757</v>
      </c>
      <c r="K12" s="3">
        <v>0</v>
      </c>
      <c r="L12" s="3">
        <v>1</v>
      </c>
      <c r="M12" s="3">
        <v>9</v>
      </c>
      <c r="N12" s="3">
        <v>0</v>
      </c>
      <c r="O12" s="6">
        <v>9.2100000000000001E-2</v>
      </c>
      <c r="P12" s="6">
        <v>0.83088479976031504</v>
      </c>
      <c r="Q12" s="4">
        <v>0.64769473684210499</v>
      </c>
      <c r="R12" s="4" t="s">
        <v>14</v>
      </c>
      <c r="S12" s="3" t="s">
        <v>14</v>
      </c>
      <c r="T12" s="3" t="s">
        <v>14</v>
      </c>
      <c r="U12" s="3">
        <v>49</v>
      </c>
      <c r="V12" s="4">
        <v>0.61119999999999997</v>
      </c>
      <c r="W12" s="5">
        <v>642.19925042489297</v>
      </c>
      <c r="X12" s="3">
        <v>0</v>
      </c>
      <c r="Y12" s="3">
        <v>1</v>
      </c>
      <c r="Z12" s="3">
        <v>9</v>
      </c>
      <c r="AA12" s="6">
        <v>0.80385340194518695</v>
      </c>
    </row>
    <row r="13" spans="1:27" x14ac:dyDescent="0.55000000000000004">
      <c r="A13" s="3">
        <v>12</v>
      </c>
      <c r="B13" s="4">
        <v>0.95757499999999995</v>
      </c>
      <c r="C13" s="5">
        <v>2280.4702485133198</v>
      </c>
      <c r="D13" s="3">
        <v>0</v>
      </c>
      <c r="E13" s="3">
        <v>1</v>
      </c>
      <c r="F13" s="3">
        <v>38</v>
      </c>
      <c r="G13" s="3">
        <v>0</v>
      </c>
      <c r="H13" s="6">
        <v>9.3799999999999994E-2</v>
      </c>
      <c r="I13" s="4">
        <v>0.94760263157894697</v>
      </c>
      <c r="J13" s="5">
        <v>2184.4060966146899</v>
      </c>
      <c r="K13" s="3">
        <v>0</v>
      </c>
      <c r="L13" s="3">
        <v>1</v>
      </c>
      <c r="M13" s="3">
        <v>9</v>
      </c>
      <c r="N13" s="3">
        <v>0</v>
      </c>
      <c r="O13" s="6">
        <v>9.2100000000000001E-2</v>
      </c>
      <c r="P13" s="6">
        <v>0.83424592297725897</v>
      </c>
      <c r="Q13" s="4">
        <v>0.65252631578947395</v>
      </c>
      <c r="R13" s="4" t="s">
        <v>14</v>
      </c>
      <c r="S13" s="3" t="s">
        <v>14</v>
      </c>
      <c r="T13" s="3" t="s">
        <v>14</v>
      </c>
      <c r="U13" s="3">
        <v>38</v>
      </c>
      <c r="V13" s="4">
        <v>0.59698947368421096</v>
      </c>
      <c r="W13" s="5">
        <v>643.92704005159601</v>
      </c>
      <c r="X13" s="3">
        <v>0</v>
      </c>
      <c r="Y13" s="3">
        <v>1</v>
      </c>
      <c r="Z13" s="3">
        <v>9</v>
      </c>
      <c r="AA13" s="6">
        <v>0.80365355443708897</v>
      </c>
    </row>
    <row r="14" spans="1:27" x14ac:dyDescent="0.55000000000000004">
      <c r="A14" s="3">
        <v>13</v>
      </c>
      <c r="B14" s="4">
        <v>0.95782368421052599</v>
      </c>
      <c r="C14" s="5">
        <v>2444.8600478049698</v>
      </c>
      <c r="D14" s="3">
        <v>0</v>
      </c>
      <c r="E14" s="3">
        <v>1</v>
      </c>
      <c r="F14" s="3">
        <v>51</v>
      </c>
      <c r="G14" s="3">
        <v>0</v>
      </c>
      <c r="H14" s="6">
        <v>9.3799999999999994E-2</v>
      </c>
      <c r="I14" s="4">
        <v>0.94774605263157896</v>
      </c>
      <c r="J14" s="5">
        <v>2185.4888749899401</v>
      </c>
      <c r="K14" s="3">
        <v>0</v>
      </c>
      <c r="L14" s="3">
        <v>1</v>
      </c>
      <c r="M14" s="3">
        <v>9</v>
      </c>
      <c r="N14" s="3">
        <v>0</v>
      </c>
      <c r="O14" s="6">
        <v>9.2100000000000001E-2</v>
      </c>
      <c r="P14" s="6">
        <v>0.84182367413917703</v>
      </c>
      <c r="Q14" s="4">
        <v>0.63874736842105295</v>
      </c>
      <c r="R14" s="4" t="s">
        <v>14</v>
      </c>
      <c r="S14" s="3" t="s">
        <v>14</v>
      </c>
      <c r="T14" s="3" t="s">
        <v>14</v>
      </c>
      <c r="U14" s="3">
        <v>51</v>
      </c>
      <c r="V14" s="4">
        <v>0.60182105263157903</v>
      </c>
      <c r="W14" s="5">
        <v>642.393176548518</v>
      </c>
      <c r="X14" s="3">
        <v>0</v>
      </c>
      <c r="Y14" s="3">
        <v>1</v>
      </c>
      <c r="Z14" s="3">
        <v>9</v>
      </c>
      <c r="AA14" s="6">
        <v>0.82654932393372704</v>
      </c>
    </row>
    <row r="15" spans="1:27" x14ac:dyDescent="0.55000000000000004">
      <c r="A15" s="3">
        <v>14</v>
      </c>
      <c r="B15" s="4">
        <v>0.95573289473684198</v>
      </c>
      <c r="C15" s="5">
        <v>2283.6940305571702</v>
      </c>
      <c r="D15" s="3">
        <v>0</v>
      </c>
      <c r="E15" s="3">
        <v>1</v>
      </c>
      <c r="F15" s="3">
        <v>38</v>
      </c>
      <c r="G15" s="3">
        <v>0</v>
      </c>
      <c r="H15" s="6">
        <v>9.3799999999999994E-2</v>
      </c>
      <c r="I15" s="4">
        <v>0.94702105263157899</v>
      </c>
      <c r="J15" s="5">
        <v>2182.5497436327</v>
      </c>
      <c r="K15" s="3">
        <v>0</v>
      </c>
      <c r="L15" s="3">
        <v>1</v>
      </c>
      <c r="M15" s="3">
        <v>8</v>
      </c>
      <c r="N15" s="3">
        <v>0</v>
      </c>
      <c r="O15" s="6">
        <v>9.2100000000000001E-2</v>
      </c>
      <c r="P15" s="6">
        <v>0.84914947914141403</v>
      </c>
      <c r="Q15" s="4">
        <v>0.63024210526315805</v>
      </c>
      <c r="R15" s="4" t="s">
        <v>14</v>
      </c>
      <c r="S15" s="3" t="s">
        <v>14</v>
      </c>
      <c r="T15" s="3" t="s">
        <v>14</v>
      </c>
      <c r="U15" s="3">
        <v>38</v>
      </c>
      <c r="V15" s="4">
        <v>0.59806315789473696</v>
      </c>
      <c r="W15" s="5">
        <v>634.73192134045905</v>
      </c>
      <c r="X15" s="3">
        <v>0</v>
      </c>
      <c r="Y15" s="3">
        <v>1</v>
      </c>
      <c r="Z15" s="3">
        <v>8</v>
      </c>
      <c r="AA15" s="6">
        <v>0.82076677358946304</v>
      </c>
    </row>
    <row r="16" spans="1:27" x14ac:dyDescent="0.55000000000000004">
      <c r="A16" s="3">
        <v>15</v>
      </c>
      <c r="B16" s="4">
        <v>0.956569736842105</v>
      </c>
      <c r="C16" s="5">
        <v>2281.6492783518001</v>
      </c>
      <c r="D16" s="3">
        <v>0</v>
      </c>
      <c r="E16" s="3">
        <v>1</v>
      </c>
      <c r="F16" s="3">
        <v>38</v>
      </c>
      <c r="G16" s="3">
        <v>0</v>
      </c>
      <c r="H16" s="6">
        <v>9.3799999999999994E-2</v>
      </c>
      <c r="I16" s="4">
        <v>0.94639078947368405</v>
      </c>
      <c r="J16" s="5">
        <v>2185.67050582098</v>
      </c>
      <c r="K16" s="3">
        <v>0</v>
      </c>
      <c r="L16" s="3">
        <v>1</v>
      </c>
      <c r="M16" s="3">
        <v>9</v>
      </c>
      <c r="N16" s="3">
        <v>0</v>
      </c>
      <c r="O16" s="6">
        <v>9.2100000000000001E-2</v>
      </c>
      <c r="P16" s="6">
        <v>0.83794645530301504</v>
      </c>
      <c r="Q16" s="4">
        <v>0.64833684210526299</v>
      </c>
      <c r="R16" s="4" t="s">
        <v>14</v>
      </c>
      <c r="S16" s="3" t="s">
        <v>14</v>
      </c>
      <c r="T16" s="3" t="s">
        <v>14</v>
      </c>
      <c r="U16" s="3">
        <v>38</v>
      </c>
      <c r="V16" s="4">
        <v>0.596515789473684</v>
      </c>
      <c r="W16" s="5">
        <v>642.21335519367301</v>
      </c>
      <c r="X16" s="3">
        <v>0</v>
      </c>
      <c r="Y16" s="3">
        <v>1</v>
      </c>
      <c r="Z16" s="3">
        <v>9</v>
      </c>
      <c r="AA16" s="6">
        <v>0.81263206790096698</v>
      </c>
    </row>
    <row r="17" spans="1:27" x14ac:dyDescent="0.55000000000000004">
      <c r="A17" s="3">
        <v>16</v>
      </c>
      <c r="B17" s="4">
        <v>0.95555263157894699</v>
      </c>
      <c r="C17" s="5">
        <v>2312.16448986155</v>
      </c>
      <c r="D17" s="3">
        <v>0</v>
      </c>
      <c r="E17" s="3">
        <v>1</v>
      </c>
      <c r="F17" s="3">
        <v>41</v>
      </c>
      <c r="G17" s="3">
        <v>0</v>
      </c>
      <c r="H17" s="6">
        <v>9.3799999999999994E-2</v>
      </c>
      <c r="I17" s="4">
        <v>0.94734078947368405</v>
      </c>
      <c r="J17" s="5">
        <v>2188.0841379932199</v>
      </c>
      <c r="K17" s="3">
        <v>0</v>
      </c>
      <c r="L17" s="3">
        <v>1</v>
      </c>
      <c r="M17" s="3">
        <v>10</v>
      </c>
      <c r="N17" s="3">
        <v>0</v>
      </c>
      <c r="O17" s="6">
        <v>9.2100000000000001E-2</v>
      </c>
      <c r="P17" s="6">
        <v>0.849303168068134</v>
      </c>
      <c r="Q17" s="4">
        <v>0.65750526315789504</v>
      </c>
      <c r="R17" s="4" t="s">
        <v>14</v>
      </c>
      <c r="S17" s="3" t="s">
        <v>14</v>
      </c>
      <c r="T17" s="3" t="s">
        <v>14</v>
      </c>
      <c r="U17" s="3">
        <v>41</v>
      </c>
      <c r="V17" s="4">
        <v>0.61169473684210496</v>
      </c>
      <c r="W17" s="5">
        <v>650.76368780678399</v>
      </c>
      <c r="X17" s="3">
        <v>0</v>
      </c>
      <c r="Y17" s="3">
        <v>1</v>
      </c>
      <c r="Z17" s="3">
        <v>10</v>
      </c>
      <c r="AA17" s="6">
        <v>0.81402485007423797</v>
      </c>
    </row>
    <row r="18" spans="1:27" x14ac:dyDescent="0.55000000000000004">
      <c r="A18" s="3">
        <v>17</v>
      </c>
      <c r="B18" s="4">
        <v>0.95962763157894704</v>
      </c>
      <c r="C18" s="5">
        <v>2406.1191330225001</v>
      </c>
      <c r="D18" s="3">
        <v>0</v>
      </c>
      <c r="E18" s="3">
        <v>1</v>
      </c>
      <c r="F18" s="3">
        <v>49</v>
      </c>
      <c r="G18" s="3">
        <v>0</v>
      </c>
      <c r="H18" s="6">
        <v>9.3799999999999994E-2</v>
      </c>
      <c r="I18" s="4">
        <v>0.94891184210526303</v>
      </c>
      <c r="J18" s="5">
        <v>2182.86586666313</v>
      </c>
      <c r="K18" s="3">
        <v>0</v>
      </c>
      <c r="L18" s="3">
        <v>1</v>
      </c>
      <c r="M18" s="3">
        <v>8</v>
      </c>
      <c r="N18" s="3">
        <v>0</v>
      </c>
      <c r="O18" s="6">
        <v>9.2100000000000001E-2</v>
      </c>
      <c r="P18" s="6">
        <v>0.82331148508936303</v>
      </c>
      <c r="Q18" s="4">
        <v>0.65620000000000001</v>
      </c>
      <c r="R18" s="4" t="s">
        <v>14</v>
      </c>
      <c r="S18" s="3" t="s">
        <v>14</v>
      </c>
      <c r="T18" s="3" t="s">
        <v>14</v>
      </c>
      <c r="U18" s="3">
        <v>49</v>
      </c>
      <c r="V18" s="4">
        <v>0.61558947368421102</v>
      </c>
      <c r="W18" s="5">
        <v>631.15779423338302</v>
      </c>
      <c r="X18" s="3">
        <v>0</v>
      </c>
      <c r="Y18" s="3">
        <v>1</v>
      </c>
      <c r="Z18" s="3">
        <v>8</v>
      </c>
      <c r="AA18" s="6">
        <v>0.78999884322615399</v>
      </c>
    </row>
    <row r="19" spans="1:27" x14ac:dyDescent="0.55000000000000004">
      <c r="A19" s="3">
        <v>18</v>
      </c>
      <c r="B19" s="4">
        <v>0.95785789473684202</v>
      </c>
      <c r="C19" s="5">
        <v>2265.1814228880398</v>
      </c>
      <c r="D19" s="3">
        <v>0</v>
      </c>
      <c r="E19" s="3">
        <v>1</v>
      </c>
      <c r="F19" s="3">
        <v>36</v>
      </c>
      <c r="G19" s="3">
        <v>0</v>
      </c>
      <c r="H19" s="6">
        <v>9.3799999999999994E-2</v>
      </c>
      <c r="I19" s="4">
        <v>0.94804078947368398</v>
      </c>
      <c r="J19" s="5">
        <v>2181.4239965475599</v>
      </c>
      <c r="K19" s="3">
        <v>0</v>
      </c>
      <c r="L19" s="3">
        <v>1</v>
      </c>
      <c r="M19" s="3">
        <v>8</v>
      </c>
      <c r="N19" s="3">
        <v>0</v>
      </c>
      <c r="O19" s="6">
        <v>9.2100000000000001E-2</v>
      </c>
      <c r="P19" s="6">
        <v>0.832911953475168</v>
      </c>
      <c r="Q19" s="4">
        <v>0.64503157894736796</v>
      </c>
      <c r="R19" s="4" t="s">
        <v>14</v>
      </c>
      <c r="S19" s="3" t="s">
        <v>14</v>
      </c>
      <c r="T19" s="3" t="s">
        <v>14</v>
      </c>
      <c r="U19" s="3">
        <v>36</v>
      </c>
      <c r="V19" s="4">
        <v>0.61148421052631596</v>
      </c>
      <c r="W19" s="5">
        <v>634.50387445825004</v>
      </c>
      <c r="X19" s="3">
        <v>0</v>
      </c>
      <c r="Y19" s="3">
        <v>1</v>
      </c>
      <c r="Z19" s="3">
        <v>8</v>
      </c>
      <c r="AA19" s="6">
        <v>0.807176374558496</v>
      </c>
    </row>
    <row r="20" spans="1:27" x14ac:dyDescent="0.55000000000000004">
      <c r="A20" s="3">
        <v>19</v>
      </c>
      <c r="B20" s="4">
        <v>0.95463947368421098</v>
      </c>
      <c r="C20" s="5">
        <v>2304.8063258172601</v>
      </c>
      <c r="D20" s="3">
        <v>0</v>
      </c>
      <c r="E20" s="3">
        <v>1</v>
      </c>
      <c r="F20" s="3">
        <v>40</v>
      </c>
      <c r="G20" s="3">
        <v>0</v>
      </c>
      <c r="H20" s="6">
        <v>9.3799999999999994E-2</v>
      </c>
      <c r="I20" s="4">
        <v>0.94654078947368403</v>
      </c>
      <c r="J20" s="5">
        <v>2186.0559979140398</v>
      </c>
      <c r="K20" s="3">
        <v>0</v>
      </c>
      <c r="L20" s="3">
        <v>1</v>
      </c>
      <c r="M20" s="3">
        <v>9</v>
      </c>
      <c r="N20" s="3">
        <v>0</v>
      </c>
      <c r="O20" s="6">
        <v>9.2100000000000001E-2</v>
      </c>
      <c r="P20" s="6">
        <v>0.856793206380838</v>
      </c>
      <c r="Q20" s="4">
        <v>0.66175789473684199</v>
      </c>
      <c r="R20" s="4" t="s">
        <v>14</v>
      </c>
      <c r="S20" s="3" t="s">
        <v>14</v>
      </c>
      <c r="T20" s="3" t="s">
        <v>14</v>
      </c>
      <c r="U20" s="3">
        <v>40</v>
      </c>
      <c r="V20" s="4">
        <v>0.60817894736842104</v>
      </c>
      <c r="W20" s="5">
        <v>639.53898610687497</v>
      </c>
      <c r="X20" s="3">
        <v>0</v>
      </c>
      <c r="Y20" s="3">
        <v>1</v>
      </c>
      <c r="Z20" s="3">
        <v>9</v>
      </c>
      <c r="AA20" s="6">
        <v>0.82671253163282499</v>
      </c>
    </row>
    <row r="21" spans="1:27" x14ac:dyDescent="0.55000000000000004">
      <c r="A21" s="3">
        <v>20</v>
      </c>
      <c r="B21" s="4">
        <v>0.95635000000000003</v>
      </c>
      <c r="C21" s="5">
        <v>2241.11020888966</v>
      </c>
      <c r="D21" s="3">
        <v>0</v>
      </c>
      <c r="E21" s="3">
        <v>1</v>
      </c>
      <c r="F21" s="3">
        <v>32</v>
      </c>
      <c r="G21" s="3">
        <v>0</v>
      </c>
      <c r="H21" s="6">
        <v>9.3799999999999994E-2</v>
      </c>
      <c r="I21" s="4">
        <v>0.94705921052631603</v>
      </c>
      <c r="J21" s="5">
        <v>2184.68260781142</v>
      </c>
      <c r="K21" s="3">
        <v>0</v>
      </c>
      <c r="L21" s="3">
        <v>1</v>
      </c>
      <c r="M21" s="3">
        <v>8</v>
      </c>
      <c r="N21" s="3">
        <v>0</v>
      </c>
      <c r="O21" s="6">
        <v>9.2100000000000001E-2</v>
      </c>
      <c r="P21" s="6">
        <v>0.85065440844769102</v>
      </c>
      <c r="Q21" s="4">
        <v>0.65207368421052603</v>
      </c>
      <c r="R21" s="4" t="s">
        <v>14</v>
      </c>
      <c r="S21" s="3" t="s">
        <v>14</v>
      </c>
      <c r="T21" s="3" t="s">
        <v>14</v>
      </c>
      <c r="U21" s="3">
        <v>32</v>
      </c>
      <c r="V21" s="4">
        <v>0.608936842105263</v>
      </c>
      <c r="W21" s="5">
        <v>632.30064217127097</v>
      </c>
      <c r="X21" s="3">
        <v>0</v>
      </c>
      <c r="Y21" s="3">
        <v>1</v>
      </c>
      <c r="Z21" s="3">
        <v>8</v>
      </c>
      <c r="AA21" s="6">
        <v>0.827213976172683</v>
      </c>
    </row>
    <row r="22" spans="1:27" x14ac:dyDescent="0.55000000000000004">
      <c r="A22" s="3">
        <v>21</v>
      </c>
      <c r="B22" s="4">
        <v>0.95834605263157902</v>
      </c>
      <c r="C22" s="5">
        <v>2287.7399178440501</v>
      </c>
      <c r="D22" s="3">
        <v>0</v>
      </c>
      <c r="E22" s="3">
        <v>1</v>
      </c>
      <c r="F22" s="3">
        <v>39</v>
      </c>
      <c r="G22" s="3">
        <v>0</v>
      </c>
      <c r="H22" s="6">
        <v>9.3799999999999994E-2</v>
      </c>
      <c r="I22" s="4">
        <v>0.94969868421052595</v>
      </c>
      <c r="J22" s="5">
        <v>2181.1915015822401</v>
      </c>
      <c r="K22" s="3">
        <v>0</v>
      </c>
      <c r="L22" s="3">
        <v>1</v>
      </c>
      <c r="M22" s="3">
        <v>8</v>
      </c>
      <c r="N22" s="3">
        <v>0</v>
      </c>
      <c r="O22" s="6">
        <v>9.2100000000000001E-2</v>
      </c>
      <c r="P22" s="6">
        <v>0.84308717388231302</v>
      </c>
      <c r="Q22" s="4">
        <v>0.64130526315789504</v>
      </c>
      <c r="R22" s="4" t="s">
        <v>14</v>
      </c>
      <c r="S22" s="3" t="s">
        <v>14</v>
      </c>
      <c r="T22" s="3" t="s">
        <v>14</v>
      </c>
      <c r="U22" s="3">
        <v>39</v>
      </c>
      <c r="V22" s="4">
        <v>0.60052631578947402</v>
      </c>
      <c r="W22" s="5">
        <v>637.76815198232805</v>
      </c>
      <c r="X22" s="3">
        <v>0</v>
      </c>
      <c r="Y22" s="3">
        <v>1</v>
      </c>
      <c r="Z22" s="3">
        <v>8</v>
      </c>
      <c r="AA22" s="6">
        <v>0.82197328439301498</v>
      </c>
    </row>
    <row r="23" spans="1:27" x14ac:dyDescent="0.55000000000000004">
      <c r="A23" s="3">
        <v>22</v>
      </c>
      <c r="B23" s="4">
        <v>0.95540394736842105</v>
      </c>
      <c r="C23" s="5">
        <v>2297.6800507355001</v>
      </c>
      <c r="D23" s="3">
        <v>0</v>
      </c>
      <c r="E23" s="3">
        <v>1</v>
      </c>
      <c r="F23" s="3">
        <v>40</v>
      </c>
      <c r="G23" s="3">
        <v>0</v>
      </c>
      <c r="H23" s="6">
        <v>9.3799999999999994E-2</v>
      </c>
      <c r="I23" s="4">
        <v>0.94621578947368401</v>
      </c>
      <c r="J23" s="5">
        <v>2181.1807219850698</v>
      </c>
      <c r="K23" s="3">
        <v>0</v>
      </c>
      <c r="L23" s="3">
        <v>1</v>
      </c>
      <c r="M23" s="3">
        <v>8</v>
      </c>
      <c r="N23" s="3">
        <v>0</v>
      </c>
      <c r="O23" s="6">
        <v>9.2100000000000001E-2</v>
      </c>
      <c r="P23" s="6">
        <v>0.84380554174260503</v>
      </c>
      <c r="Q23" s="4">
        <v>0.64377894736842101</v>
      </c>
      <c r="R23" s="4" t="s">
        <v>14</v>
      </c>
      <c r="S23" s="3" t="s">
        <v>14</v>
      </c>
      <c r="T23" s="3" t="s">
        <v>14</v>
      </c>
      <c r="U23" s="3">
        <v>40</v>
      </c>
      <c r="V23" s="4">
        <v>0.59025263157894703</v>
      </c>
      <c r="W23" s="5">
        <v>637.19803830375099</v>
      </c>
      <c r="X23" s="3">
        <v>0</v>
      </c>
      <c r="Y23" s="3">
        <v>1</v>
      </c>
      <c r="Z23" s="3">
        <v>8</v>
      </c>
      <c r="AA23" s="6">
        <v>0.81519878612278496</v>
      </c>
    </row>
    <row r="24" spans="1:27" x14ac:dyDescent="0.55000000000000004">
      <c r="A24" s="3">
        <v>23</v>
      </c>
      <c r="B24" s="4">
        <v>0.95401710526315797</v>
      </c>
      <c r="C24" s="5">
        <v>2309.6018367738998</v>
      </c>
      <c r="D24" s="3">
        <v>0</v>
      </c>
      <c r="E24" s="3">
        <v>1</v>
      </c>
      <c r="F24" s="3">
        <v>41</v>
      </c>
      <c r="G24" s="3">
        <v>0</v>
      </c>
      <c r="H24" s="6">
        <v>9.3799999999999994E-2</v>
      </c>
      <c r="I24" s="4">
        <v>0.945556578947368</v>
      </c>
      <c r="J24" s="5">
        <v>2181.7192704812201</v>
      </c>
      <c r="K24" s="3">
        <v>0</v>
      </c>
      <c r="L24" s="3">
        <v>1</v>
      </c>
      <c r="M24" s="3">
        <v>8</v>
      </c>
      <c r="N24" s="3">
        <v>0</v>
      </c>
      <c r="O24" s="6">
        <v>9.2100000000000001E-2</v>
      </c>
      <c r="P24" s="6">
        <v>0.84860051445399698</v>
      </c>
      <c r="Q24" s="4">
        <v>0.62619999999999998</v>
      </c>
      <c r="R24" s="4" t="s">
        <v>14</v>
      </c>
      <c r="S24" s="3" t="s">
        <v>14</v>
      </c>
      <c r="T24" s="3" t="s">
        <v>14</v>
      </c>
      <c r="U24" s="3">
        <v>41</v>
      </c>
      <c r="V24" s="4">
        <v>0.58126315789473704</v>
      </c>
      <c r="W24" s="5">
        <v>638.36087616520695</v>
      </c>
      <c r="X24" s="3">
        <v>0</v>
      </c>
      <c r="Y24" s="3">
        <v>1</v>
      </c>
      <c r="Z24" s="3">
        <v>8</v>
      </c>
      <c r="AA24" s="6">
        <v>0.82305455136904504</v>
      </c>
    </row>
    <row r="25" spans="1:27" x14ac:dyDescent="0.55000000000000004">
      <c r="A25" s="3">
        <v>24</v>
      </c>
      <c r="B25" s="4">
        <v>0.95629736842105295</v>
      </c>
      <c r="C25" s="5">
        <v>2257.5256607312499</v>
      </c>
      <c r="D25" s="3">
        <v>0</v>
      </c>
      <c r="E25" s="3">
        <v>1</v>
      </c>
      <c r="F25" s="3">
        <v>35</v>
      </c>
      <c r="G25" s="3">
        <v>0</v>
      </c>
      <c r="H25" s="6">
        <v>9.3799999999999994E-2</v>
      </c>
      <c r="I25" s="4">
        <v>0.94632105263157895</v>
      </c>
      <c r="J25" s="5">
        <v>2186.02671497959</v>
      </c>
      <c r="K25" s="3">
        <v>0</v>
      </c>
      <c r="L25" s="3">
        <v>1</v>
      </c>
      <c r="M25" s="3">
        <v>9</v>
      </c>
      <c r="N25" s="3">
        <v>0</v>
      </c>
      <c r="O25" s="6">
        <v>9.2100000000000001E-2</v>
      </c>
      <c r="P25" s="6">
        <v>0.82810607975039097</v>
      </c>
      <c r="Q25" s="4">
        <v>0.64003157894736795</v>
      </c>
      <c r="R25" s="4" t="s">
        <v>14</v>
      </c>
      <c r="S25" s="3" t="s">
        <v>14</v>
      </c>
      <c r="T25" s="3" t="s">
        <v>14</v>
      </c>
      <c r="U25" s="3">
        <v>35</v>
      </c>
      <c r="V25" s="4">
        <v>0.59996842105263204</v>
      </c>
      <c r="W25" s="5">
        <v>641.24931664873702</v>
      </c>
      <c r="X25" s="3">
        <v>0</v>
      </c>
      <c r="Y25" s="3">
        <v>1</v>
      </c>
      <c r="Z25" s="3">
        <v>9</v>
      </c>
      <c r="AA25" s="6">
        <v>0.78734851496901104</v>
      </c>
    </row>
    <row r="26" spans="1:27" x14ac:dyDescent="0.55000000000000004">
      <c r="A26" s="3">
        <v>25</v>
      </c>
      <c r="B26" s="4">
        <v>0.95702631578947395</v>
      </c>
      <c r="C26" s="5">
        <v>2317.8457314888201</v>
      </c>
      <c r="D26" s="3">
        <v>0</v>
      </c>
      <c r="E26" s="3">
        <v>1</v>
      </c>
      <c r="F26" s="3">
        <v>42</v>
      </c>
      <c r="G26" s="3">
        <v>0</v>
      </c>
      <c r="H26" s="6">
        <v>9.3799999999999994E-2</v>
      </c>
      <c r="I26" s="4">
        <v>0.94696578947368404</v>
      </c>
      <c r="J26" s="5">
        <v>2186.4465049426099</v>
      </c>
      <c r="K26" s="3">
        <v>0</v>
      </c>
      <c r="L26" s="3">
        <v>1</v>
      </c>
      <c r="M26" s="3">
        <v>8</v>
      </c>
      <c r="N26" s="3">
        <v>0</v>
      </c>
      <c r="O26" s="6">
        <v>9.2100000000000001E-2</v>
      </c>
      <c r="P26" s="6">
        <v>0.82354253386333398</v>
      </c>
      <c r="Q26" s="4">
        <v>0.65136842105263204</v>
      </c>
      <c r="R26" s="4" t="s">
        <v>14</v>
      </c>
      <c r="S26" s="3" t="s">
        <v>14</v>
      </c>
      <c r="T26" s="3" t="s">
        <v>14</v>
      </c>
      <c r="U26" s="3">
        <v>42</v>
      </c>
      <c r="V26" s="4">
        <v>0.61574736842105304</v>
      </c>
      <c r="W26" s="5">
        <v>628.00559955700999</v>
      </c>
      <c r="X26" s="3">
        <v>0</v>
      </c>
      <c r="Y26" s="3">
        <v>1</v>
      </c>
      <c r="Z26" s="3">
        <v>8</v>
      </c>
      <c r="AA26" s="6">
        <v>0.77558845735920001</v>
      </c>
    </row>
    <row r="28" spans="1:27" x14ac:dyDescent="0.55000000000000004">
      <c r="A28" s="3" t="s">
        <v>15</v>
      </c>
      <c r="B28" s="4">
        <f>AVERAGE(B$2:B$26)</f>
        <v>0.95690734210526318</v>
      </c>
      <c r="C28" s="5">
        <f>AVERAGE(C$2:C$26)</f>
        <v>2338.9981776793288</v>
      </c>
      <c r="D28" s="3"/>
      <c r="E28" s="3"/>
      <c r="F28" s="5">
        <f>AVERAGE(F$2:F$26)</f>
        <v>42.72</v>
      </c>
      <c r="G28" s="5">
        <f>AVERAGE(G$2:G$26)</f>
        <v>0</v>
      </c>
      <c r="H28" s="6">
        <f>AVERAGE(H$2:H$26)</f>
        <v>9.3799999999999939E-2</v>
      </c>
      <c r="I28" s="4">
        <f>AVERAGE(I$2:I$26)</f>
        <v>0.94747444736842068</v>
      </c>
      <c r="J28" s="5">
        <f>AVERAGE(J$2:J$26)</f>
        <v>2184.21934752788</v>
      </c>
      <c r="K28" s="3"/>
      <c r="L28" s="3"/>
      <c r="M28" s="5">
        <f>AVERAGE(M$2:M$26)</f>
        <v>8.4</v>
      </c>
      <c r="N28" s="5">
        <f>AVERAGE(N$2:N$26)</f>
        <v>0</v>
      </c>
      <c r="O28" s="6">
        <f>AVERAGE(O$2:O$26)</f>
        <v>9.2100000000000015E-2</v>
      </c>
      <c r="P28" s="6">
        <f>AVERAGE(P$2:P$26)</f>
        <v>0.83921211518831385</v>
      </c>
      <c r="Q28" s="4">
        <f>AVERAGE(Q$2:Q$26)</f>
        <v>0.64344210526315782</v>
      </c>
      <c r="R28" s="4" t="s">
        <v>14</v>
      </c>
      <c r="S28" s="3"/>
      <c r="T28" s="3"/>
      <c r="U28" s="5">
        <f>AVERAGE(U$2:U$26)</f>
        <v>42.72</v>
      </c>
      <c r="V28" s="4">
        <f>AVERAGE(V$2:V$26)</f>
        <v>0.60400084210526328</v>
      </c>
      <c r="W28" s="5">
        <f>AVERAGE(W$2:W$26)</f>
        <v>637.21872207807496</v>
      </c>
      <c r="X28" s="3"/>
      <c r="Y28" s="3"/>
      <c r="Z28" s="5">
        <f>AVERAGE(Z$2:Z$26)</f>
        <v>8.4</v>
      </c>
      <c r="AA28" s="6">
        <f>AVERAGE(AA$2:AA$26)</f>
        <v>0.81182358525083198</v>
      </c>
    </row>
    <row r="29" spans="1:27" x14ac:dyDescent="0.55000000000000004">
      <c r="A29" s="3" t="s">
        <v>16</v>
      </c>
      <c r="B29" s="4">
        <f>MEDIAN(B$2:B$26)</f>
        <v>0.956569736842105</v>
      </c>
      <c r="C29" s="5">
        <f>MEDIAN(C$2:C$26)</f>
        <v>2312.16448986155</v>
      </c>
      <c r="D29" s="3"/>
      <c r="E29" s="3"/>
      <c r="F29" s="7">
        <f>MEDIAN(F$2:F$26)</f>
        <v>41</v>
      </c>
      <c r="G29" s="7">
        <f>MEDIAN(G$2:G$26)</f>
        <v>0</v>
      </c>
      <c r="H29" s="6">
        <f>MEDIAN(H$2:H$26)</f>
        <v>9.3799999999999994E-2</v>
      </c>
      <c r="I29" s="4">
        <f>MEDIAN(I$2:I$26)</f>
        <v>0.94718289473684203</v>
      </c>
      <c r="J29" s="5">
        <f>MEDIAN(J$2:J$26)</f>
        <v>2184.4984205954402</v>
      </c>
      <c r="K29" s="3"/>
      <c r="L29" s="3"/>
      <c r="M29" s="7">
        <f>MEDIAN(M$2:M$26)</f>
        <v>8</v>
      </c>
      <c r="N29" s="7">
        <f>MEDIAN(N$2:N$26)</f>
        <v>0</v>
      </c>
      <c r="O29" s="6">
        <f>MEDIAN(O$2:O$26)</f>
        <v>9.2100000000000001E-2</v>
      </c>
      <c r="P29" s="6">
        <f>MEDIAN(P$2:P$26)</f>
        <v>0.83794645530301504</v>
      </c>
      <c r="Q29" s="4">
        <f>MEDIAN(Q$2:Q$26)</f>
        <v>0.64419999999999999</v>
      </c>
      <c r="R29" s="4" t="s">
        <v>14</v>
      </c>
      <c r="S29" s="3"/>
      <c r="T29" s="3"/>
      <c r="U29" s="7">
        <f>MEDIAN(U$2:U$26)</f>
        <v>41</v>
      </c>
      <c r="V29" s="4">
        <f>MEDIAN(V$2:V$26)</f>
        <v>0.60182105263157903</v>
      </c>
      <c r="W29" s="5">
        <f>MEDIAN(W$2:W$26)</f>
        <v>637.76815198232805</v>
      </c>
      <c r="X29" s="3"/>
      <c r="Y29" s="3"/>
      <c r="Z29" s="7">
        <f>MEDIAN(Z$2:Z$26)</f>
        <v>8</v>
      </c>
      <c r="AA29" s="6">
        <f>MEDIAN(AA$2:AA$26)</f>
        <v>0.81402485007423797</v>
      </c>
    </row>
    <row r="30" spans="1:27" x14ac:dyDescent="0.55000000000000004">
      <c r="A30" s="3" t="s">
        <v>17</v>
      </c>
      <c r="B30" s="4">
        <f>MAX(B2:B26)-MIN(B2:B26)</f>
        <v>5.9184210526310732E-3</v>
      </c>
      <c r="C30" s="5">
        <f>MAX(C2:C26)-MIN(C2:C26)</f>
        <v>277.90058544191015</v>
      </c>
      <c r="D30" s="3"/>
      <c r="E30" s="3"/>
      <c r="F30" s="7">
        <f>MAX(F2:F26)-MIN(F2:F26)</f>
        <v>22</v>
      </c>
      <c r="G30" s="5">
        <f>MAX(G2:G26)-MIN(G2:G26)</f>
        <v>0</v>
      </c>
      <c r="H30" s="6">
        <f>MAX(H2:H26)-MIN(H2:H26)</f>
        <v>0</v>
      </c>
      <c r="I30" s="4">
        <f>MAX(I2:I26)-MIN(I2:I26)</f>
        <v>5.8973684210520405E-3</v>
      </c>
      <c r="J30" s="5">
        <f>MAX(J2:J26)-MIN(J2:J26)</f>
        <v>6.9034160081500886</v>
      </c>
      <c r="K30" s="3"/>
      <c r="L30" s="3"/>
      <c r="M30" s="7">
        <f>MAX(M2:M26)-MIN(M2:M26)</f>
        <v>3</v>
      </c>
      <c r="N30" s="5">
        <f>MAX(N2:N26)-MIN(N2:N26)</f>
        <v>0</v>
      </c>
      <c r="O30" s="6">
        <f>MAX(O2:O26)-MIN(O2:O26)</f>
        <v>0</v>
      </c>
      <c r="P30" s="6">
        <f>MAX(P2:P26)-MIN(P2:P26)</f>
        <v>3.3481721291474975E-2</v>
      </c>
      <c r="Q30" s="4">
        <f>MAX(Q2:Q26)-MIN(Q2:Q26)</f>
        <v>5.1578947368420947E-2</v>
      </c>
      <c r="R30" s="4" t="s">
        <v>14</v>
      </c>
      <c r="S30" s="3"/>
      <c r="T30" s="3"/>
      <c r="U30" s="7">
        <f>MAX(U2:U26)-MIN(U2:U26)</f>
        <v>22</v>
      </c>
      <c r="V30" s="4">
        <f>MAX(V2:V26)-MIN(V2:V26)</f>
        <v>5.7568421052632046E-2</v>
      </c>
      <c r="W30" s="5">
        <f>MAX(W2:W26)-MIN(W2:W26)</f>
        <v>31.157626442378046</v>
      </c>
      <c r="X30" s="3"/>
      <c r="Y30" s="3"/>
      <c r="Z30" s="7">
        <f>MAX(Z2:Z26)-MIN(Z2:Z26)</f>
        <v>3</v>
      </c>
      <c r="AA30" s="6">
        <f>MAX(AA2:AA26)-MIN(AA2:AA26)</f>
        <v>5.1625518813482985E-2</v>
      </c>
    </row>
    <row r="31" spans="1:27" x14ac:dyDescent="0.55000000000000004">
      <c r="F31" s="1"/>
      <c r="M31" s="1"/>
      <c r="U31" s="1"/>
      <c r="Z31" s="1"/>
    </row>
    <row r="32" spans="1:27" x14ac:dyDescent="0.55000000000000004">
      <c r="F32" s="1"/>
      <c r="M32" s="1"/>
      <c r="U32" s="1"/>
      <c r="Z32" s="1"/>
    </row>
    <row r="33" spans="6:26" x14ac:dyDescent="0.55000000000000004">
      <c r="F33" s="1"/>
      <c r="M33" s="1"/>
      <c r="U33" s="1"/>
      <c r="Z33" s="1"/>
    </row>
    <row r="34" spans="6:26" x14ac:dyDescent="0.55000000000000004">
      <c r="F34" s="1"/>
      <c r="M34" s="1"/>
      <c r="U34" s="1"/>
      <c r="Z34" s="1"/>
    </row>
    <row r="35" spans="6:26" x14ac:dyDescent="0.55000000000000004">
      <c r="F35" s="1"/>
      <c r="M35" s="1"/>
      <c r="U35" s="1"/>
      <c r="Z35" s="1"/>
    </row>
    <row r="36" spans="6:26" x14ac:dyDescent="0.55000000000000004">
      <c r="F36" s="1"/>
      <c r="M36" s="1"/>
      <c r="U36" s="1"/>
      <c r="Z36" s="1"/>
    </row>
    <row r="37" spans="6:26" x14ac:dyDescent="0.55000000000000004">
      <c r="F37" s="1"/>
      <c r="M37" s="1"/>
      <c r="U37" s="1"/>
      <c r="Z37" s="1"/>
    </row>
    <row r="38" spans="6:26" x14ac:dyDescent="0.55000000000000004">
      <c r="F38" s="1"/>
      <c r="M38" s="1"/>
      <c r="U38" s="1"/>
      <c r="Z38" s="1"/>
    </row>
    <row r="39" spans="6:26" x14ac:dyDescent="0.55000000000000004">
      <c r="F39" s="1"/>
      <c r="M39" s="1"/>
      <c r="U39" s="1"/>
      <c r="Z39" s="1"/>
    </row>
    <row r="40" spans="6:26" x14ac:dyDescent="0.55000000000000004">
      <c r="F40" s="1"/>
      <c r="M40" s="1"/>
      <c r="U40" s="1"/>
      <c r="Z40" s="1"/>
    </row>
    <row r="41" spans="6:26" x14ac:dyDescent="0.55000000000000004">
      <c r="F41" s="1"/>
      <c r="M41" s="1"/>
      <c r="U41" s="1"/>
      <c r="Z41" s="1"/>
    </row>
    <row r="42" spans="6:26" x14ac:dyDescent="0.55000000000000004">
      <c r="F42" s="1"/>
      <c r="M42" s="1"/>
      <c r="U42" s="1"/>
      <c r="Z42" s="1"/>
    </row>
    <row r="43" spans="6:26" x14ac:dyDescent="0.55000000000000004">
      <c r="F43" s="1"/>
      <c r="M43" s="1"/>
      <c r="U43" s="1"/>
      <c r="Z43" s="1"/>
    </row>
    <row r="44" spans="6:26" x14ac:dyDescent="0.55000000000000004">
      <c r="F44" s="1"/>
      <c r="M44" s="1"/>
      <c r="U44" s="1"/>
      <c r="Z44" s="1"/>
    </row>
    <row r="45" spans="6:26" x14ac:dyDescent="0.55000000000000004">
      <c r="F45" s="1"/>
      <c r="M45" s="1"/>
      <c r="U45" s="1"/>
      <c r="Z45" s="1"/>
    </row>
    <row r="46" spans="6:26" x14ac:dyDescent="0.55000000000000004">
      <c r="F46" s="1"/>
      <c r="M46" s="1"/>
      <c r="U46" s="1"/>
      <c r="Z46" s="1"/>
    </row>
    <row r="47" spans="6:26" x14ac:dyDescent="0.55000000000000004">
      <c r="F47" s="1"/>
      <c r="M47" s="1"/>
      <c r="U47" s="1"/>
      <c r="Z47" s="1"/>
    </row>
    <row r="48" spans="6:26" x14ac:dyDescent="0.55000000000000004">
      <c r="F48" s="1"/>
      <c r="M48" s="1"/>
      <c r="U48" s="1"/>
      <c r="Z48" s="1"/>
    </row>
    <row r="49" spans="6:26" x14ac:dyDescent="0.55000000000000004">
      <c r="F49" s="1"/>
      <c r="M49" s="1"/>
      <c r="U49" s="1"/>
      <c r="Z49" s="1"/>
    </row>
    <row r="50" spans="6:26" x14ac:dyDescent="0.55000000000000004">
      <c r="F50" s="1"/>
      <c r="M50" s="1"/>
      <c r="U50" s="1"/>
      <c r="Z50" s="1"/>
    </row>
    <row r="51" spans="6:26" x14ac:dyDescent="0.55000000000000004">
      <c r="F51" s="1"/>
      <c r="M51" s="1"/>
      <c r="U51" s="1"/>
      <c r="Z51" s="1"/>
    </row>
    <row r="52" spans="6:26" x14ac:dyDescent="0.55000000000000004">
      <c r="F52" s="1"/>
      <c r="M52" s="1"/>
      <c r="U52" s="1"/>
      <c r="Z52" s="1"/>
    </row>
    <row r="53" spans="6:26" x14ac:dyDescent="0.55000000000000004">
      <c r="F53" s="1"/>
      <c r="M53" s="1"/>
      <c r="U53" s="1"/>
      <c r="Z53" s="1"/>
    </row>
    <row r="54" spans="6:26" x14ac:dyDescent="0.55000000000000004">
      <c r="F54" s="1"/>
      <c r="M54" s="1"/>
      <c r="U54" s="1"/>
      <c r="Z54" s="1"/>
    </row>
    <row r="55" spans="6:26" x14ac:dyDescent="0.55000000000000004">
      <c r="F55" s="1"/>
      <c r="M55" s="1"/>
      <c r="U55" s="1"/>
      <c r="Z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800m 30m Comparison</vt:lpstr>
      <vt:lpstr>800m Samples</vt:lpstr>
      <vt:lpstr>30m Samples</vt:lpstr>
      <vt:lpstr>Points 800m CA</vt:lpstr>
      <vt:lpstr>Points 800m UT</vt:lpstr>
      <vt:lpstr>Points 30m CA</vt:lpstr>
      <vt:lpstr>Points 30m UT</vt:lpstr>
      <vt:lpstr>800m 20190111_1635_Desktop</vt:lpstr>
      <vt:lpstr>30m 20190111_1709_Desktop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 Kalinski</dc:creator>
  <cp:lastModifiedBy>Cass Kalinski</cp:lastModifiedBy>
  <dcterms:created xsi:type="dcterms:W3CDTF">2019-01-12T01:03:35Z</dcterms:created>
  <dcterms:modified xsi:type="dcterms:W3CDTF">2019-02-05T16:56:35Z</dcterms:modified>
</cp:coreProperties>
</file>